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raihi_n\Downloads\"/>
    </mc:Choice>
  </mc:AlternateContent>
  <xr:revisionPtr revIDLastSave="0" documentId="13_ncr:1_{4191B8A9-63DF-4FCB-862B-58996AF1AC21}" xr6:coauthVersionLast="47" xr6:coauthVersionMax="47" xr10:uidLastSave="{00000000-0000-0000-0000-000000000000}"/>
  <bookViews>
    <workbookView xWindow="-120" yWindow="-120" windowWidth="29040" windowHeight="15720" activeTab="2" xr2:uid="{8DEC96A0-78DB-D64C-994E-F4C6B5948E33}"/>
  </bookViews>
  <sheets>
    <sheet name="Feuil1" sheetId="3" r:id="rId1"/>
    <sheet name="Sheet1" sheetId="1" r:id="rId2"/>
    <sheet name="finance" sheetId="7" r:id="rId3"/>
    <sheet name="Feuil2" sheetId="4" r:id="rId4"/>
    <sheet name="depart" sheetId="2" r:id="rId5"/>
    <sheet name="depart_2" sheetId="5" r:id="rId6"/>
    <sheet name="depart (2)" sheetId="6" r:id="rId7"/>
  </sheets>
  <definedNames>
    <definedName name="_xlnm._FilterDatabase" localSheetId="1" hidden="1">Sheet1!$A$1:$V$108</definedName>
    <definedName name="departments_1" localSheetId="4">depart!$A$1:$A$28</definedName>
    <definedName name="departments_1" localSheetId="6">'depart (2)'!$D$1:$D$28</definedName>
    <definedName name="departments_1" localSheetId="5">depart_2!$D$1:$D$28</definedName>
  </definedNames>
  <calcPr calcId="191029"/>
  <pivotCaches>
    <pivotCache cacheId="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S2" i="1" a="1"/>
  <c r="S2" i="1" s="1"/>
  <c r="S5" i="1" a="1"/>
  <c r="S5" i="1" s="1"/>
  <c r="S6" i="1" a="1"/>
  <c r="S6" i="1" s="1"/>
  <c r="S13" i="1" a="1"/>
  <c r="S13" i="1" s="1"/>
  <c r="S17" i="1" a="1"/>
  <c r="S17" i="1" s="1"/>
  <c r="S19" i="1" a="1"/>
  <c r="S19" i="1" s="1"/>
  <c r="S20" i="1" a="1"/>
  <c r="S20" i="1" s="1"/>
  <c r="S21" i="1" a="1"/>
  <c r="S21" i="1" s="1"/>
  <c r="S22" i="1" a="1"/>
  <c r="S22" i="1" s="1"/>
  <c r="S28" i="1" a="1"/>
  <c r="S28" i="1" s="1"/>
  <c r="S29" i="1" a="1"/>
  <c r="S29" i="1" s="1"/>
  <c r="S31" i="1" a="1"/>
  <c r="S31" i="1" s="1"/>
  <c r="S34" i="1" a="1"/>
  <c r="S34" i="1" s="1"/>
  <c r="S35" i="1" a="1"/>
  <c r="S35" i="1" s="1"/>
  <c r="S36" i="1" a="1"/>
  <c r="S36" i="1" s="1"/>
  <c r="S42" i="1" a="1"/>
  <c r="S42" i="1" s="1"/>
  <c r="S45" i="1" a="1"/>
  <c r="S45" i="1" s="1"/>
  <c r="S50" i="1" a="1"/>
  <c r="S50" i="1" s="1"/>
  <c r="S58" i="1" a="1"/>
  <c r="S58" i="1" s="1"/>
  <c r="S70" i="1" a="1"/>
  <c r="S70" i="1" s="1"/>
  <c r="S74" i="1" a="1"/>
  <c r="S74" i="1" s="1"/>
  <c r="S76" i="1" a="1"/>
  <c r="S76" i="1" s="1"/>
  <c r="S77" i="1" a="1"/>
  <c r="S77" i="1" s="1"/>
  <c r="S84" i="1" a="1"/>
  <c r="S84" i="1" s="1"/>
  <c r="S85" i="1" a="1"/>
  <c r="S85" i="1" s="1"/>
  <c r="S86" i="1" a="1"/>
  <c r="S86" i="1" s="1"/>
  <c r="S88" i="1" a="1"/>
  <c r="S88" i="1" s="1"/>
  <c r="S92" i="1" a="1"/>
  <c r="S92" i="1" s="1"/>
  <c r="S93" i="1" a="1"/>
  <c r="S93" i="1" s="1"/>
  <c r="S99" i="1" a="1"/>
  <c r="S99" i="1" s="1"/>
  <c r="S100" i="1" a="1"/>
  <c r="S100" i="1" s="1"/>
  <c r="S102" i="1" a="1"/>
  <c r="S102" i="1" s="1"/>
  <c r="S106" i="1" a="1"/>
  <c r="S106" i="1" s="1"/>
  <c r="R3" i="1"/>
  <c r="S3" i="1" s="1" a="1"/>
  <c r="S3" i="1" s="1"/>
  <c r="R4" i="1"/>
  <c r="S4" i="1" s="1" a="1"/>
  <c r="S4" i="1" s="1"/>
  <c r="R5" i="1"/>
  <c r="R6" i="1"/>
  <c r="R7" i="1"/>
  <c r="S7" i="1" s="1" a="1"/>
  <c r="S7" i="1" s="1"/>
  <c r="R8" i="1"/>
  <c r="S8" i="1" s="1" a="1"/>
  <c r="S8" i="1" s="1"/>
  <c r="R9" i="1"/>
  <c r="S9" i="1" s="1" a="1"/>
  <c r="S9" i="1" s="1"/>
  <c r="R10" i="1"/>
  <c r="S10" i="1" s="1" a="1"/>
  <c r="S10" i="1" s="1"/>
  <c r="R11" i="1"/>
  <c r="S11" i="1" s="1" a="1"/>
  <c r="S11" i="1" s="1"/>
  <c r="R12" i="1"/>
  <c r="S12" i="1" s="1" a="1"/>
  <c r="S12" i="1" s="1"/>
  <c r="R13" i="1"/>
  <c r="R14" i="1"/>
  <c r="S14" i="1" s="1" a="1"/>
  <c r="S14" i="1" s="1"/>
  <c r="R15" i="1"/>
  <c r="S15" i="1" s="1" a="1"/>
  <c r="S15" i="1" s="1"/>
  <c r="R16" i="1"/>
  <c r="S16" i="1" s="1" a="1"/>
  <c r="S16" i="1" s="1"/>
  <c r="R17" i="1"/>
  <c r="R18" i="1"/>
  <c r="S18" i="1" s="1" a="1"/>
  <c r="S18" i="1" s="1"/>
  <c r="R19" i="1"/>
  <c r="R20" i="1"/>
  <c r="R21" i="1"/>
  <c r="R22" i="1"/>
  <c r="R23" i="1"/>
  <c r="S23" i="1" s="1" a="1"/>
  <c r="S23" i="1" s="1"/>
  <c r="R24" i="1"/>
  <c r="S24" i="1" s="1" a="1"/>
  <c r="S24" i="1" s="1"/>
  <c r="R25" i="1"/>
  <c r="S25" i="1" s="1" a="1"/>
  <c r="S25" i="1" s="1"/>
  <c r="R26" i="1"/>
  <c r="S26" i="1" s="1" a="1"/>
  <c r="S26" i="1" s="1"/>
  <c r="R27" i="1"/>
  <c r="S27" i="1" s="1" a="1"/>
  <c r="S27" i="1" s="1"/>
  <c r="R28" i="1"/>
  <c r="R29" i="1"/>
  <c r="R30" i="1"/>
  <c r="S30" i="1" s="1" a="1"/>
  <c r="S30" i="1" s="1"/>
  <c r="R31" i="1"/>
  <c r="R32" i="1"/>
  <c r="S32" i="1" s="1" a="1"/>
  <c r="S32" i="1" s="1"/>
  <c r="R33" i="1"/>
  <c r="S33" i="1" s="1" a="1"/>
  <c r="S33" i="1" s="1"/>
  <c r="R34" i="1"/>
  <c r="R35" i="1"/>
  <c r="R36" i="1"/>
  <c r="R37" i="1"/>
  <c r="S37" i="1" s="1" a="1"/>
  <c r="S37" i="1" s="1"/>
  <c r="R38" i="1"/>
  <c r="S38" i="1" s="1" a="1"/>
  <c r="S38" i="1" s="1"/>
  <c r="R39" i="1"/>
  <c r="S39" i="1" s="1" a="1"/>
  <c r="S39" i="1" s="1"/>
  <c r="R40" i="1"/>
  <c r="S40" i="1" s="1" a="1"/>
  <c r="S40" i="1" s="1"/>
  <c r="R41" i="1"/>
  <c r="S41" i="1" s="1" a="1"/>
  <c r="S41" i="1" s="1"/>
  <c r="R42" i="1"/>
  <c r="R43" i="1"/>
  <c r="S43" i="1" s="1" a="1"/>
  <c r="S43" i="1" s="1"/>
  <c r="R44" i="1"/>
  <c r="S44" i="1" s="1" a="1"/>
  <c r="S44" i="1" s="1"/>
  <c r="R45" i="1"/>
  <c r="R46" i="1"/>
  <c r="S46" i="1" s="1" a="1"/>
  <c r="S46" i="1" s="1"/>
  <c r="R47" i="1"/>
  <c r="S47" i="1" s="1" a="1"/>
  <c r="S47" i="1" s="1"/>
  <c r="R48" i="1"/>
  <c r="S48" i="1" s="1" a="1"/>
  <c r="S48" i="1" s="1"/>
  <c r="R49" i="1"/>
  <c r="S49" i="1" s="1" a="1"/>
  <c r="S49" i="1" s="1"/>
  <c r="R50" i="1"/>
  <c r="R51" i="1"/>
  <c r="S51" i="1" s="1" a="1"/>
  <c r="S51" i="1" s="1"/>
  <c r="R52" i="1"/>
  <c r="S52" i="1" s="1" a="1"/>
  <c r="S52" i="1" s="1"/>
  <c r="R53" i="1"/>
  <c r="S53" i="1" s="1" a="1"/>
  <c r="S53" i="1" s="1"/>
  <c r="R54" i="1"/>
  <c r="S54" i="1" s="1" a="1"/>
  <c r="S54" i="1" s="1"/>
  <c r="R55" i="1"/>
  <c r="S55" i="1" s="1" a="1"/>
  <c r="S55" i="1" s="1"/>
  <c r="R56" i="1"/>
  <c r="S56" i="1" s="1" a="1"/>
  <c r="S56" i="1" s="1"/>
  <c r="R57" i="1"/>
  <c r="S57" i="1" s="1" a="1"/>
  <c r="S57" i="1" s="1"/>
  <c r="R58" i="1"/>
  <c r="R59" i="1"/>
  <c r="S59" i="1" s="1" a="1"/>
  <c r="S59" i="1" s="1"/>
  <c r="R60" i="1"/>
  <c r="S60" i="1" s="1" a="1"/>
  <c r="S60" i="1" s="1"/>
  <c r="R61" i="1"/>
  <c r="S61" i="1" s="1" a="1"/>
  <c r="S61" i="1" s="1"/>
  <c r="R62" i="1"/>
  <c r="S62" i="1" s="1" a="1"/>
  <c r="S62" i="1" s="1"/>
  <c r="R63" i="1"/>
  <c r="S63" i="1" s="1" a="1"/>
  <c r="S63" i="1" s="1"/>
  <c r="R64" i="1"/>
  <c r="S64" i="1" s="1" a="1"/>
  <c r="S64" i="1" s="1"/>
  <c r="R65" i="1"/>
  <c r="S65" i="1" s="1" a="1"/>
  <c r="S65" i="1" s="1"/>
  <c r="R66" i="1"/>
  <c r="S66" i="1" s="1" a="1"/>
  <c r="S66" i="1" s="1"/>
  <c r="R67" i="1"/>
  <c r="S67" i="1" s="1" a="1"/>
  <c r="S67" i="1" s="1"/>
  <c r="R68" i="1"/>
  <c r="S68" i="1" s="1" a="1"/>
  <c r="S68" i="1" s="1"/>
  <c r="R69" i="1"/>
  <c r="S69" i="1" s="1" a="1"/>
  <c r="S69" i="1" s="1"/>
  <c r="R70" i="1"/>
  <c r="R71" i="1"/>
  <c r="S71" i="1" s="1" a="1"/>
  <c r="S71" i="1" s="1"/>
  <c r="R72" i="1"/>
  <c r="S72" i="1" s="1" a="1"/>
  <c r="S72" i="1" s="1"/>
  <c r="R73" i="1"/>
  <c r="S73" i="1" s="1" a="1"/>
  <c r="S73" i="1" s="1"/>
  <c r="R74" i="1"/>
  <c r="R75" i="1"/>
  <c r="S75" i="1" s="1" a="1"/>
  <c r="S75" i="1" s="1"/>
  <c r="R76" i="1"/>
  <c r="R77" i="1"/>
  <c r="R78" i="1"/>
  <c r="S78" i="1" s="1" a="1"/>
  <c r="S78" i="1" s="1"/>
  <c r="R79" i="1"/>
  <c r="S79" i="1" s="1" a="1"/>
  <c r="S79" i="1" s="1"/>
  <c r="R80" i="1"/>
  <c r="S80" i="1" s="1" a="1"/>
  <c r="S80" i="1" s="1"/>
  <c r="R81" i="1"/>
  <c r="S81" i="1" s="1" a="1"/>
  <c r="S81" i="1" s="1"/>
  <c r="R82" i="1"/>
  <c r="S82" i="1" s="1" a="1"/>
  <c r="S82" i="1" s="1"/>
  <c r="R83" i="1"/>
  <c r="S83" i="1" s="1" a="1"/>
  <c r="S83" i="1" s="1"/>
  <c r="R84" i="1"/>
  <c r="R85" i="1"/>
  <c r="R86" i="1"/>
  <c r="R87" i="1"/>
  <c r="S87" i="1" s="1" a="1"/>
  <c r="S87" i="1" s="1"/>
  <c r="R88" i="1"/>
  <c r="R89" i="1"/>
  <c r="S89" i="1" s="1" a="1"/>
  <c r="S89" i="1" s="1"/>
  <c r="R90" i="1"/>
  <c r="S90" i="1" s="1" a="1"/>
  <c r="S90" i="1" s="1"/>
  <c r="R91" i="1"/>
  <c r="S91" i="1" s="1" a="1"/>
  <c r="S91" i="1" s="1"/>
  <c r="R92" i="1"/>
  <c r="R93" i="1"/>
  <c r="R94" i="1"/>
  <c r="S94" i="1" s="1" a="1"/>
  <c r="S94" i="1" s="1"/>
  <c r="R95" i="1"/>
  <c r="S95" i="1" s="1" a="1"/>
  <c r="S95" i="1" s="1"/>
  <c r="R96" i="1"/>
  <c r="S96" i="1" s="1" a="1"/>
  <c r="S96" i="1" s="1"/>
  <c r="R97" i="1"/>
  <c r="S97" i="1" s="1" a="1"/>
  <c r="S97" i="1" s="1"/>
  <c r="R98" i="1"/>
  <c r="S98" i="1" s="1" a="1"/>
  <c r="S98" i="1" s="1"/>
  <c r="R99" i="1"/>
  <c r="R100" i="1"/>
  <c r="R101" i="1"/>
  <c r="S101" i="1" s="1" a="1"/>
  <c r="S101" i="1" s="1"/>
  <c r="R102" i="1"/>
  <c r="R103" i="1"/>
  <c r="S103" i="1" s="1" a="1"/>
  <c r="S103" i="1" s="1"/>
  <c r="R104" i="1"/>
  <c r="S104" i="1" s="1" a="1"/>
  <c r="S104" i="1" s="1"/>
  <c r="R105" i="1"/>
  <c r="S105" i="1" s="1" a="1"/>
  <c r="S105" i="1" s="1"/>
  <c r="R106" i="1"/>
  <c r="R107" i="1"/>
  <c r="S107" i="1" s="1" a="1"/>
  <c r="S107" i="1" s="1"/>
  <c r="R108" i="1"/>
  <c r="S108" i="1" s="1" a="1"/>
  <c r="S108" i="1" s="1"/>
  <c r="R2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N4" i="4"/>
  <c r="H4" i="4"/>
  <c r="B4" i="4"/>
  <c r="J5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2" i="1"/>
  <c r="H3" i="1"/>
  <c r="J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  <c r="J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W6" i="1"/>
  <c r="W4" i="1"/>
  <c r="V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raw.githubusercontent.com/nmeraihi/data/master/departments.csv"/>
  </connection>
  <connection id="2" xr16:uid="{21C11107-4C7C-49F4-A28C-212CE3706E53}" name="Connection1" type="4" refreshedVersion="6" background="1" saveData="1">
    <webPr sourceData="1" parsePre="1" consecutive="1" xl2000="1" url="https://raw.githubusercontent.com/nmeraihi/data/master/departments.csv"/>
  </connection>
  <connection id="3" xr16:uid="{95F19638-FC32-4091-941D-FA368524B2A3}" name="Connection2" type="4" refreshedVersion="6" background="1" saveData="1">
    <webPr sourceData="1" parsePre="1" consecutive="1" xl2000="1" url="https://raw.githubusercontent.com/nmeraihi/data/master/departments.csv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<sst xmlns="http://schemas.openxmlformats.org/spreadsheetml/2006/main" count="732" uniqueCount="507">
  <si>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</si>
  <si>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</si>
  <si>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</si>
  <si>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</si>
  <si>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</si>
  <si>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</si>
  <si>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</si>
  <si>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</si>
  <si>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</si>
  <si>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</si>
  <si>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</si>
  <si>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</si>
  <si>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</si>
  <si>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</si>
  <si>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</si>
  <si>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</si>
  <si>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</si>
  <si>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</si>
  <si>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</si>
  <si>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</si>
  <si>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</si>
  <si>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</si>
  <si>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</si>
  <si>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</si>
  <si>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</si>
  <si>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</si>
  <si>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</si>
  <si>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</si>
  <si>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</si>
  <si>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</si>
  <si>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</si>
  <si>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</si>
  <si>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</si>
  <si>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</si>
  <si>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</si>
  <si>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</si>
  <si>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</si>
  <si>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</si>
  <si>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</si>
  <si>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</si>
  <si>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</si>
  <si>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</si>
  <si>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</si>
  <si>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</si>
  <si>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</si>
  <si>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</si>
  <si>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</si>
  <si>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</si>
  <si>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</si>
  <si>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</si>
  <si>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</si>
  <si>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</si>
  <si>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</si>
  <si>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</si>
  <si>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</si>
  <si>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</si>
  <si>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</si>
  <si>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</si>
  <si>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</si>
  <si>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</si>
  <si>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</si>
  <si>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</si>
  <si>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</si>
  <si>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</si>
  <si>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</si>
  <si>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</si>
  <si>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</si>
  <si>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</si>
  <si>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</si>
  <si>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</si>
  <si>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</si>
  <si>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</si>
  <si>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</si>
  <si>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</si>
  <si>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</si>
  <si>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</si>
  <si>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</si>
  <si>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</si>
  <si>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</si>
  <si>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</si>
  <si>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</si>
  <si>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</si>
  <si>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</si>
  <si>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</si>
  <si>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</si>
  <si>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</si>
  <si>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</si>
  <si>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</si>
  <si>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</si>
  <si>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</si>
  <si>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</si>
  <si>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</si>
  <si>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</si>
  <si>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</si>
  <si>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</si>
  <si>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</si>
  <si>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</si>
  <si>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</si>
  <si>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</si>
  <si>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</si>
  <si>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</si>
  <si>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</si>
  <si>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</si>
  <si>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</si>
  <si>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</si>
  <si>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</si>
  <si>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</si>
  <si>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</si>
  <si>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</si>
  <si>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</si>
  <si>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</si>
  <si>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</si>
  <si>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</si>
  <si>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</si>
  <si>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</si>
  <si>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</si>
  <si>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</si>
  <si>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</si>
  <si>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</si>
  <si>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</si>
  <si>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</si>
  <si>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</si>
  <si>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</si>
  <si>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</si>
  <si>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</si>
  <si>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</si>
  <si>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</si>
  <si>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</si>
  <si>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</si>
  <si>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</si>
  <si>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</si>
  <si>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</si>
  <si>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</si>
  <si>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</si>
  <si>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</si>
  <si>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</si>
  <si>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</si>
  <si>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</si>
  <si>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</si>
  <si>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</si>
  <si>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</si>
  <si>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</si>
  <si>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</si>
  <si>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</si>
  <si>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</si>
  <si>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</si>
  <si>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</si>
  <si>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</si>
  <si>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</si>
  <si>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</si>
  <si>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</si>
  <si>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</si>
  <si>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</si>
  <si>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</si>
  <si>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</si>
  <si>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</si>
  <si>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</si>
  <si>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</si>
  <si>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</si>
  <si>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</si>
  <si>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</si>
  <si>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</si>
  <si>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</si>
  <si>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</si>
  <si>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</si>
  <si>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</si>
  <si>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</si>
  <si>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</si>
  <si>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</si>
  <si>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</si>
  <si>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</si>
  <si>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</si>
  <si>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</si>
  <si>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</si>
  <si>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</si>
  <si>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</si>
  <si>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</si>
  <si>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</si>
  <si>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</si>
  <si>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</si>
  <si>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</si>
  <si>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</si>
  <si>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</si>
  <si>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</si>
  <si>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</si>
  <si>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</si>
  <si>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</si>
  <si>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</si>
  <si>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</si>
  <si>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</si>
  <si>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</si>
  <si>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</si>
  <si>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</si>
  <si>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</si>
  <si>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</si>
  <si>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</si>
  <si>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</si>
  <si>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</si>
  <si>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</si>
  <si>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</si>
  <si>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</si>
  <si>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</si>
  <si>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</si>
  <si>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</si>
  <si>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</si>
  <si>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</si>
  <si>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</si>
  <si>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</si>
  <si>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</si>
  <si>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</si>
  <si>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</si>
  <si>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</si>
  <si>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</si>
  <si>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</si>
  <si>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</si>
  <si>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</si>
  <si>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</si>
  <si>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</si>
  <si>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</si>
  <si>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</si>
  <si>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</si>
  <si>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</si>
  <si>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</si>
  <si>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</si>
  <si>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</si>
  <si>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</si>
  <si>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</si>
  <si>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</si>
  <si>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</si>
  <si>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</si>
  <si>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</si>
  <si>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</si>
  <si>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</si>
  <si>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</si>
  <si>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</si>
  <si>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</si>
  <si>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</si>
  <si>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</si>
  <si>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</si>
  <si>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</si>
  <si>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</si>
  <si>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</si>
  <si>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</si>
  <si>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</si>
  <si>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</si>
  <si>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</si>
  <si>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</si>
  <si>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</si>
  <si>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</si>
  <si>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</si>
  <si>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</si>
  <si>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</si>
  <si>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</si>
  <si>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</si>
  <si>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</si>
  <si>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</si>
  <si>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</si>
  <si>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</si>
  <si>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</si>
  <si>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</si>
  <si>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</si>
  <si>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</si>
  <si>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</si>
  <si>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</si>
  <si>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</si>
  <si>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</si>
  <si>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</si>
  <si>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</si>
  <si>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</si>
  <si>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</si>
  <si>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</si>
  <si>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</si>
  <si>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</si>
  <si>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</si>
  <si>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</si>
  <si>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</si>
  <si>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</si>
  <si>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</si>
  <si>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</si>
  <si>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</si>
  <si>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</si>
  <si>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</si>
  <si>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</si>
  <si>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</si>
  <si>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</si>
  <si>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</si>
  <si>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</si>
  <si>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</si>
  <si>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</si>
  <si>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</si>
  <si>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</si>
  <si>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</si>
  <si>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</si>
  <si>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</si>
  <si>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</si>
  <si>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</si>
  <si>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</si>
  <si>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</si>
  <si>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</si>
  <si>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</si>
  <si>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</si>
  <si>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</si>
  <si>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</si>
  <si>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</si>
  <si>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</si>
  <si>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</si>
  <si>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</si>
  <si>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</si>
  <si>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</si>
  <si>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</si>
  <si>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</si>
  <si>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</si>
  <si>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</si>
  <si>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</si>
  <si>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</si>
  <si>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</si>
  <si>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</si>
  <si>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</si>
  <si>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</si>
  <si>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</si>
  <si>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</si>
  <si>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</si>
  <si>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</si>
  <si>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</si>
  <si>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</si>
  <si>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</si>
  <si>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</si>
  <si>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</si>
  <si>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</si>
  <si>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</si>
  <si>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</si>
  <si>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</si>
  <si>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</si>
  <si>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</si>
  <si>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</si>
  <si>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</si>
  <si>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</si>
  <si>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</si>
  <si>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</si>
  <si>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</si>
  <si>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</si>
  <si>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</si>
  <si>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</si>
  <si>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</si>
  <si>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</si>
  <si>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</si>
  <si>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</si>
  <si>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</si>
  <si>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</si>
  <si>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</si>
  <si>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</si>
  <si>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</si>
  <si>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</si>
  <si>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</si>
  <si>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</si>
  <si>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</si>
  <si>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</si>
  <si>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</si>
  <si>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</si>
  <si>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</si>
  <si>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</si>
  <si>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</si>
  <si>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</si>
  <si>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</si>
  <si>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</si>
  <si>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</si>
  <si>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</si>
  <si>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</si>
  <si>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</si>
  <si>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</si>
  <si>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</si>
  <si>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</si>
  <si>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</si>
  <si>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</si>
  <si>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</si>
  <si>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</si>
  <si>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</si>
  <si>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</si>
  <si>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</si>
  <si>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</si>
  <si>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</si>
  <si>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</si>
  <si>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</si>
  <si>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</si>
  <si>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</si>
  <si>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</si>
  <si>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</si>
  <si>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</si>
  <si>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</si>
  <si>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</si>
  <si>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</si>
  <si>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</si>
  <si>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</si>
  <si>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</si>
  <si>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</si>
  <si>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</si>
  <si>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</si>
  <si>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</si>
  <si>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</si>
  <si>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</si>
  <si>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</si>
  <si>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</si>
  <si>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</si>
  <si>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</si>
  <si>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</si>
  <si>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</si>
  <si>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</si>
  <si>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</si>
  <si>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</si>
  <si>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</si>
  <si>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</si>
  <si>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</si>
  <si>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</si>
  <si>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</si>
  <si>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</si>
  <si>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</si>
  <si>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</si>
  <si>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</si>
  <si>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</si>
  <si>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</si>
  <si>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</si>
  <si>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</si>
  <si>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</si>
  <si>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</si>
  <si>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</si>
  <si>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</si>
  <si>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</si>
  <si>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</si>
  <si>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</si>
  <si>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</si>
  <si>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</si>
  <si>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</si>
  <si>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</si>
  <si>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</si>
  <si>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</si>
  <si>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</si>
  <si>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</si>
  <si>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</si>
  <si>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</si>
  <si>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ï»¿DEPARTMENT_ID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</si>
  <si>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</si>
  <si>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</si>
  <si>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</si>
  <si>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</si>
  <si>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</si>
  <si>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</si>
  <si>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</si>
  <si>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</si>
  <si>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</si>
  <si>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</si>
  <si>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</si>
  <si>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</si>
  <si>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</si>
  <si>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</si>
  <si>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</si>
  <si>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</si>
  <si>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</si>
  <si>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</si>
  <si>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</si>
  <si>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</si>
  <si>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</si>
  <si>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</si>
  <si>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</si>
  <si>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</si>
  <si>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</si>
  <si>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</si>
  <si>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</si>
  <si>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=countif</t>
  </si>
  <si>
    <t>countifs</t>
  </si>
  <si>
    <t>=NB.SI.ENS($H$2:$H$108;"&gt;="&amp;10000;$H$2:$H$108;"&lt;"&amp;15000)</t>
  </si>
  <si>
    <t>Étiquettes de lignes</t>
  </si>
  <si>
    <t>Total général</t>
  </si>
  <si>
    <t>Moyenne de SALARY</t>
  </si>
  <si>
    <t>Indicatif_région</t>
  </si>
  <si>
    <t>Étiquettes de colonnes</t>
  </si>
  <si>
    <t>515</t>
  </si>
  <si>
    <t>011</t>
  </si>
  <si>
    <t>590</t>
  </si>
  <si>
    <t>603</t>
  </si>
  <si>
    <t>650</t>
  </si>
  <si>
    <t>expérience</t>
  </si>
  <si>
    <t>jour</t>
  </si>
  <si>
    <t>expérience_2</t>
  </si>
  <si>
    <t>Résultat</t>
  </si>
  <si>
    <t>Note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</si>
  <si>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</si>
  <si>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</si>
  <si>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</si>
  <si>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</si>
  <si>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</si>
  <si>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</si>
  <si>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</si>
  <si>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</si>
  <si>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</si>
  <si>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</si>
  <si>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</si>
  <si>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</si>
  <si>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Note accordée</t>
  </si>
  <si>
    <t>DEPARTMEN</t>
  </si>
  <si>
    <t>DEPARTMEN_2</t>
  </si>
  <si>
    <t>rech_equiv</t>
  </si>
  <si>
    <t>rech_equiv_index</t>
  </si>
  <si>
    <t>taux</t>
  </si>
  <si>
    <t>npmt</t>
  </si>
  <si>
    <t>pmt</t>
  </si>
  <si>
    <t>PV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</si>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</sst>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$&quot;_);[Red]\(#,##0.00\ &quot;$&quot;\)"/>
    <numFmt numFmtId="165" formatCode="_ * #,##0_)\ &quot;$&quot;_ ;_ * \(#,##0\)\ &quot;$&quot;_ ;_ * &quot;-&quot;??_)\ &quot;$&quot;_ ;_ @_ 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65" formatCode="_ * #,##0_)\ &quot;$&quot;_ ;_ * \(#,##0\)\ &quot;$&quot;_ ;_ * &quot;-&quot;??_)\ &quot;$&quot;_ ;_ @_ "/>
    </dxf>
    <dxf>
      <numFmt numFmtId="165" formatCode="_ * #,##0_)\ &quot;$&quot;_ ;_ * \(#,##0\)\ &quot;$&quot;_ ;_ * &quot;-&quot;??_)\ &quot;$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il" refreshedDate="45181.798676967592" createdVersion="7" refreshedVersion="7" minRefreshableVersion="3" recordCount="107" xr:uid="{8BE5129E-7532-4233-92AF-4E0E92DFFAC1}">
  <cacheSource type="worksheet">
    <worksheetSource ref="A1:O108" sheet="Sheet1"/>
  </cacheSource>
  <cacheFields count="12">
    <cacheField name="EMPLOYEE_ID" numFmtId="0">
      <sharedItems containsSemiMixedTypes="0" containsString="0" containsNumber="1" containsInteger="1" minValue="100" maxValue="206"/>
    </cacheField>
    <cacheField name="FIRST_NAME" numFmtId="0">
      <sharedItems/>
    </cacheField>
    <cacheField name="LAST_NAME" numFmtId="0">
      <sharedItems/>
    </cacheField>
    <cacheField name="EMAIL" numFmtId="0">
      <sharedItems/>
    </cacheField>
    <cacheField name="PHONE_NUMBER" numFmtId="0">
      <sharedItems/>
    </cacheField>
    <cacheField name="Indicatif_région" numFmtId="0">
      <sharedItems count="5">
        <s v="515"/>
        <s v="590"/>
        <s v="650"/>
        <s v="011"/>
        <s v="603"/>
      </sharedItems>
    </cacheField>
    <cacheField name="HIRE_DATE" numFmtId="14">
      <sharedItems containsSemiMixedTypes="0" containsNonDate="0" containsDate="1" containsString="0" minDate="1987-06-17T00:00:00" maxDate="1987-10-02T00:00:00"/>
    </cacheField>
    <cacheField name="JOB_ID" numFmtId="0">
      <sharedItems count="19">
        <s v="AD_PRES"/>
        <s v="AD_VP"/>
        <s v="IT_PROG"/>
        <s v="FI_MGR"/>
        <s v="FI_ACCOUNT"/>
        <s v="PU_MAN"/>
        <s v="PU_CLERK"/>
        <s v="ST_MAN"/>
        <s v="ST_CLERK"/>
        <s v="SA_MAN"/>
        <s v="SA_REP"/>
        <s v="SH_CLERK"/>
        <s v="AD_ASST"/>
        <s v="MK_MAN"/>
        <s v="MK_REP"/>
        <s v="HR_REP"/>
        <s v="PR_REP"/>
        <s v="AC_MGR"/>
        <s v="AC_ACCOUNT"/>
      </sharedItems>
    </cacheField>
    <cacheField name="SALARY" numFmtId="0">
      <sharedItems containsSemiMixedTypes="0" containsString="0" containsNumber="1" containsInteger="1" minValue="2100" maxValue="24000"/>
    </cacheField>
    <cacheField name="COMMISSION_PCT" numFmtId="0">
      <sharedItems containsSemiMixedTypes="0" containsString="0" containsNumber="1" minValue="0" maxValue="0.4"/>
    </cacheField>
    <cacheField name="MANAGER_ID" numFmtId="0">
      <sharedItems containsSemiMixedTypes="0" containsString="0" containsNumber="1" containsInteger="1" minValue="0" maxValue="205"/>
    </cacheField>
    <cacheField name="DEPARTMENT_ID" numFmtId="0">
      <sharedItems containsSemiMixedTypes="0" containsString="0" containsNumber="1" containsInteger="1" minValue="10" maxValue="1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n v="100"/>
    <s v="Steven"/>
    <s v="King"/>
    <s v="SKING"/>
    <s v="515.123.4567"/>
    <x v="0"/>
    <d v="1987-06-17T00:00:00"/>
    <x v="0"/>
    <n v="24000"/>
    <n v="0"/>
    <n v="0"/>
    <n v="90"/>
  </r>
  <r>
    <n v="101"/>
    <s v="Neena"/>
    <s v="Kochhar"/>
    <s v="NKOCHHAR"/>
    <s v="515.123.4568"/>
    <x v="0"/>
    <d v="1987-06-18T00:00:00"/>
    <x v="1"/>
    <n v="17000"/>
    <n v="0"/>
    <n v="100"/>
    <n v="90"/>
  </r>
  <r>
    <n v="102"/>
    <s v="Lex"/>
    <s v="De Haan"/>
    <s v="LDEHAAN"/>
    <s v="515.123.4569"/>
    <x v="0"/>
    <d v="1987-06-19T00:00:00"/>
    <x v="1"/>
    <n v="17000"/>
    <n v="0"/>
    <n v="100"/>
    <n v="90"/>
  </r>
  <r>
    <n v="103"/>
    <s v="Alexander"/>
    <s v="Hunold"/>
    <s v="AHUNOLD"/>
    <s v="590.423.4567"/>
    <x v="1"/>
    <d v="1987-06-20T00:00:00"/>
    <x v="2"/>
    <n v="9000"/>
    <n v="0"/>
    <n v="102"/>
    <n v="60"/>
  </r>
  <r>
    <n v="104"/>
    <s v="Bruce"/>
    <s v="Ernst"/>
    <s v="BERNST"/>
    <s v="590.423.4568"/>
    <x v="1"/>
    <d v="1987-06-21T00:00:00"/>
    <x v="2"/>
    <n v="6000"/>
    <n v="0"/>
    <n v="103"/>
    <n v="60"/>
  </r>
  <r>
    <n v="105"/>
    <s v="David"/>
    <s v="Austin"/>
    <s v="DAUSTIN"/>
    <s v="590.423.4569"/>
    <x v="1"/>
    <d v="1987-06-22T00:00:00"/>
    <x v="2"/>
    <n v="4800"/>
    <n v="0"/>
    <n v="103"/>
    <n v="60"/>
  </r>
  <r>
    <n v="106"/>
    <s v="Valli"/>
    <s v="Pataballa"/>
    <s v="VPATABAL"/>
    <s v="590.423.4560"/>
    <x v="1"/>
    <d v="1987-06-23T00:00:00"/>
    <x v="2"/>
    <n v="4800"/>
    <n v="0"/>
    <n v="103"/>
    <n v="60"/>
  </r>
  <r>
    <n v="107"/>
    <s v="Diana"/>
    <s v="Lorentz"/>
    <s v="DLORENTZ"/>
    <s v="590.423.5567"/>
    <x v="1"/>
    <d v="1987-06-24T00:00:00"/>
    <x v="2"/>
    <n v="4200"/>
    <n v="0"/>
    <n v="103"/>
    <n v="60"/>
  </r>
  <r>
    <n v="108"/>
    <s v="Nancy"/>
    <s v="Greenberg"/>
    <s v="NGREENBE"/>
    <s v="515.124.4569"/>
    <x v="0"/>
    <d v="1987-06-25T00:00:00"/>
    <x v="3"/>
    <n v="12000"/>
    <n v="0"/>
    <n v="101"/>
    <n v="100"/>
  </r>
  <r>
    <n v="109"/>
    <s v="Daniel"/>
    <s v="Faviet"/>
    <s v="DFAVIET"/>
    <s v="515.124.4169"/>
    <x v="0"/>
    <d v="1987-06-26T00:00:00"/>
    <x v="4"/>
    <n v="9000"/>
    <n v="0"/>
    <n v="108"/>
    <n v="100"/>
  </r>
  <r>
    <n v="110"/>
    <s v="John"/>
    <s v="Chen"/>
    <s v="JCHEN"/>
    <s v="515.124.4269"/>
    <x v="0"/>
    <d v="1987-06-27T00:00:00"/>
    <x v="4"/>
    <n v="8200"/>
    <n v="0"/>
    <n v="108"/>
    <n v="100"/>
  </r>
  <r>
    <n v="111"/>
    <s v="Ismael"/>
    <s v="Sciarra"/>
    <s v="ISCIARRA"/>
    <s v="515.124.4369"/>
    <x v="0"/>
    <d v="1987-06-28T00:00:00"/>
    <x v="4"/>
    <n v="7700"/>
    <n v="0"/>
    <n v="108"/>
    <n v="100"/>
  </r>
  <r>
    <n v="112"/>
    <s v="Jose Manuel"/>
    <s v="Urman"/>
    <s v="JMURMAN"/>
    <s v="515.124.4469"/>
    <x v="0"/>
    <d v="1987-06-29T00:00:00"/>
    <x v="4"/>
    <n v="7800"/>
    <n v="0"/>
    <n v="108"/>
    <n v="100"/>
  </r>
  <r>
    <n v="113"/>
    <s v="Luis"/>
    <s v="Popp"/>
    <s v="LPOPP"/>
    <s v="515.124.4567"/>
    <x v="0"/>
    <d v="1987-06-30T00:00:00"/>
    <x v="4"/>
    <n v="6900"/>
    <n v="0"/>
    <n v="108"/>
    <n v="100"/>
  </r>
  <r>
    <n v="114"/>
    <s v="Den"/>
    <s v="Raphaely"/>
    <s v="DRAPHEAL"/>
    <s v="515.127.4561"/>
    <x v="0"/>
    <d v="1987-07-01T00:00:00"/>
    <x v="5"/>
    <n v="11000"/>
    <n v="0"/>
    <n v="100"/>
    <n v="30"/>
  </r>
  <r>
    <n v="115"/>
    <s v="Alexander"/>
    <s v="Khoo"/>
    <s v="AKHOO"/>
    <s v="515.127.4562"/>
    <x v="0"/>
    <d v="1987-07-02T00:00:00"/>
    <x v="6"/>
    <n v="3100"/>
    <n v="0"/>
    <n v="114"/>
    <n v="30"/>
  </r>
  <r>
    <n v="116"/>
    <s v="Shelli"/>
    <s v="Baida"/>
    <s v="SBAIDA"/>
    <s v="515.127.4563"/>
    <x v="0"/>
    <d v="1987-07-03T00:00:00"/>
    <x v="6"/>
    <n v="2900"/>
    <n v="0"/>
    <n v="114"/>
    <n v="30"/>
  </r>
  <r>
    <n v="117"/>
    <s v="Sigal"/>
    <s v="Tobias"/>
    <s v="STOBIAS"/>
    <s v="515.127.4564"/>
    <x v="0"/>
    <d v="1987-07-04T00:00:00"/>
    <x v="6"/>
    <n v="2800"/>
    <n v="0"/>
    <n v="114"/>
    <n v="30"/>
  </r>
  <r>
    <n v="118"/>
    <s v="Guy"/>
    <s v="Himuro"/>
    <s v="GHIMURO"/>
    <s v="515.127.4565"/>
    <x v="0"/>
    <d v="1987-07-05T00:00:00"/>
    <x v="6"/>
    <n v="2600"/>
    <n v="0"/>
    <n v="114"/>
    <n v="30"/>
  </r>
  <r>
    <n v="119"/>
    <s v="Karen"/>
    <s v="Colmenares"/>
    <s v="KCOLMENA"/>
    <s v="515.127.4566"/>
    <x v="0"/>
    <d v="1987-07-06T00:00:00"/>
    <x v="6"/>
    <n v="2500"/>
    <n v="0"/>
    <n v="114"/>
    <n v="30"/>
  </r>
  <r>
    <n v="120"/>
    <s v="Matthew"/>
    <s v="Weiss"/>
    <s v="MWEISS"/>
    <s v="650.123.1234"/>
    <x v="2"/>
    <d v="1987-07-07T00:00:00"/>
    <x v="7"/>
    <n v="8000"/>
    <n v="0"/>
    <n v="100"/>
    <n v="50"/>
  </r>
  <r>
    <n v="121"/>
    <s v="Adam"/>
    <s v="Fripp"/>
    <s v="AFRIPP"/>
    <s v="650.123.2234"/>
    <x v="2"/>
    <d v="1987-07-08T00:00:00"/>
    <x v="7"/>
    <n v="8200"/>
    <n v="0"/>
    <n v="100"/>
    <n v="50"/>
  </r>
  <r>
    <n v="122"/>
    <s v="Payam"/>
    <s v="Kaufling"/>
    <s v="PKAUFLIN"/>
    <s v="650.123.3234"/>
    <x v="2"/>
    <d v="1987-07-09T00:00:00"/>
    <x v="7"/>
    <n v="7900"/>
    <n v="0"/>
    <n v="100"/>
    <n v="50"/>
  </r>
  <r>
    <n v="123"/>
    <s v="Shanta"/>
    <s v="Vollman"/>
    <s v="SVOLLMAN"/>
    <s v="650.123.4234"/>
    <x v="2"/>
    <d v="1987-07-10T00:00:00"/>
    <x v="7"/>
    <n v="6500"/>
    <n v="0"/>
    <n v="100"/>
    <n v="50"/>
  </r>
  <r>
    <n v="124"/>
    <s v="Kevin"/>
    <s v="Mourgos"/>
    <s v="KMOURGOS"/>
    <s v="650.123.5234"/>
    <x v="2"/>
    <d v="1987-07-11T00:00:00"/>
    <x v="7"/>
    <n v="5800"/>
    <n v="0"/>
    <n v="100"/>
    <n v="50"/>
  </r>
  <r>
    <n v="125"/>
    <s v="Julia"/>
    <s v="Nayer"/>
    <s v="JNAYER"/>
    <s v="650.124.1214"/>
    <x v="2"/>
    <d v="1987-07-12T00:00:00"/>
    <x v="8"/>
    <n v="3200"/>
    <n v="0"/>
    <n v="120"/>
    <n v="50"/>
  </r>
  <r>
    <n v="126"/>
    <s v="Irene"/>
    <s v="Mikkilineni"/>
    <s v="IMIKKILI"/>
    <s v="650.124.1224"/>
    <x v="2"/>
    <d v="1987-07-13T00:00:00"/>
    <x v="8"/>
    <n v="2700"/>
    <n v="0"/>
    <n v="120"/>
    <n v="50"/>
  </r>
  <r>
    <n v="127"/>
    <s v="James"/>
    <s v="Landry"/>
    <s v="JLANDRY"/>
    <s v="650.124.1334"/>
    <x v="2"/>
    <d v="1987-07-14T00:00:00"/>
    <x v="8"/>
    <n v="2400"/>
    <n v="0"/>
    <n v="120"/>
    <n v="50"/>
  </r>
  <r>
    <n v="128"/>
    <s v="Steven"/>
    <s v="Markle"/>
    <s v="SMARKLE"/>
    <s v="650.124.1434"/>
    <x v="2"/>
    <d v="1987-07-15T00:00:00"/>
    <x v="8"/>
    <n v="2200"/>
    <n v="0"/>
    <n v="120"/>
    <n v="50"/>
  </r>
  <r>
    <n v="129"/>
    <s v="Laura"/>
    <s v="Bissot"/>
    <s v="LBISSOT"/>
    <s v="650.124.5234"/>
    <x v="2"/>
    <d v="1987-07-16T00:00:00"/>
    <x v="8"/>
    <n v="3300"/>
    <n v="0"/>
    <n v="121"/>
    <n v="50"/>
  </r>
  <r>
    <n v="130"/>
    <s v="Mozhe"/>
    <s v="Atkinson"/>
    <s v="MATKINSO"/>
    <s v="650.124.6234"/>
    <x v="2"/>
    <d v="1987-07-17T00:00:00"/>
    <x v="8"/>
    <n v="2800"/>
    <n v="0"/>
    <n v="121"/>
    <n v="50"/>
  </r>
  <r>
    <n v="131"/>
    <s v="James"/>
    <s v="Marlow"/>
    <s v="JAMRLOW"/>
    <s v="650.124.7234"/>
    <x v="2"/>
    <d v="1987-07-18T00:00:00"/>
    <x v="8"/>
    <n v="2500"/>
    <n v="0"/>
    <n v="121"/>
    <n v="50"/>
  </r>
  <r>
    <n v="132"/>
    <s v="TJ"/>
    <s v="Olson"/>
    <s v="TJOLSON"/>
    <s v="650.124.8234"/>
    <x v="2"/>
    <d v="1987-07-19T00:00:00"/>
    <x v="8"/>
    <n v="2100"/>
    <n v="0"/>
    <n v="121"/>
    <n v="50"/>
  </r>
  <r>
    <n v="133"/>
    <s v="Jason"/>
    <s v="Mallin"/>
    <s v="JMALLIN"/>
    <s v="650.127.1934"/>
    <x v="2"/>
    <d v="1987-07-20T00:00:00"/>
    <x v="8"/>
    <n v="3300"/>
    <n v="0"/>
    <n v="122"/>
    <n v="50"/>
  </r>
  <r>
    <n v="134"/>
    <s v="Michael"/>
    <s v="Rogers"/>
    <s v="MROGERS"/>
    <s v="650.127.1834"/>
    <x v="2"/>
    <d v="1987-07-21T00:00:00"/>
    <x v="8"/>
    <n v="2900"/>
    <n v="0"/>
    <n v="122"/>
    <n v="50"/>
  </r>
  <r>
    <n v="135"/>
    <s v="Ki"/>
    <s v="Gee"/>
    <s v="KGEE"/>
    <s v="650.127.1734"/>
    <x v="2"/>
    <d v="1987-07-22T00:00:00"/>
    <x v="8"/>
    <n v="2400"/>
    <n v="0"/>
    <n v="122"/>
    <n v="50"/>
  </r>
  <r>
    <n v="136"/>
    <s v="Hazel"/>
    <s v="Philtanker"/>
    <s v="HPHILTAN"/>
    <s v="650.127.1634"/>
    <x v="2"/>
    <d v="1987-07-23T00:00:00"/>
    <x v="8"/>
    <n v="2200"/>
    <n v="0"/>
    <n v="122"/>
    <n v="50"/>
  </r>
  <r>
    <n v="137"/>
    <s v="Renske"/>
    <s v="Ladwig"/>
    <s v="RLADWIG"/>
    <s v="650.121.1234"/>
    <x v="2"/>
    <d v="1987-07-24T00:00:00"/>
    <x v="8"/>
    <n v="3600"/>
    <n v="0"/>
    <n v="123"/>
    <n v="50"/>
  </r>
  <r>
    <n v="138"/>
    <s v="Stephen"/>
    <s v="Stiles"/>
    <s v="SSTILES"/>
    <s v="650.121.2034"/>
    <x v="2"/>
    <d v="1987-07-25T00:00:00"/>
    <x v="8"/>
    <n v="3200"/>
    <n v="0"/>
    <n v="123"/>
    <n v="50"/>
  </r>
  <r>
    <n v="139"/>
    <s v="John"/>
    <s v="Seo"/>
    <s v="JSEO"/>
    <s v="650.121.2019"/>
    <x v="2"/>
    <d v="1987-07-26T00:00:00"/>
    <x v="8"/>
    <n v="2700"/>
    <n v="0"/>
    <n v="123"/>
    <n v="50"/>
  </r>
  <r>
    <n v="140"/>
    <s v="Joshua"/>
    <s v="Patel"/>
    <s v="JPATEL"/>
    <s v="650.121.1834"/>
    <x v="2"/>
    <d v="1987-07-27T00:00:00"/>
    <x v="8"/>
    <n v="2500"/>
    <n v="0"/>
    <n v="123"/>
    <n v="50"/>
  </r>
  <r>
    <n v="141"/>
    <s v="Trenna"/>
    <s v="Rajs"/>
    <s v="TRAJS"/>
    <s v="650.121.8009"/>
    <x v="2"/>
    <d v="1987-07-28T00:00:00"/>
    <x v="8"/>
    <n v="3500"/>
    <n v="0"/>
    <n v="124"/>
    <n v="50"/>
  </r>
  <r>
    <n v="142"/>
    <s v="Curtis"/>
    <s v="Davies"/>
    <s v="CDAVIES"/>
    <s v="650.121.2994"/>
    <x v="2"/>
    <d v="1987-07-29T00:00:00"/>
    <x v="8"/>
    <n v="3100"/>
    <n v="0"/>
    <n v="124"/>
    <n v="50"/>
  </r>
  <r>
    <n v="143"/>
    <s v="Randall"/>
    <s v="Matos"/>
    <s v="RMATOS"/>
    <s v="650.121.2874"/>
    <x v="2"/>
    <d v="1987-07-30T00:00:00"/>
    <x v="8"/>
    <n v="2600"/>
    <n v="0"/>
    <n v="124"/>
    <n v="50"/>
  </r>
  <r>
    <n v="144"/>
    <s v="Peter"/>
    <s v="Vargas"/>
    <s v="PVARGAS"/>
    <s v="650.121.2004"/>
    <x v="2"/>
    <d v="1987-07-31T00:00:00"/>
    <x v="8"/>
    <n v="2500"/>
    <n v="0"/>
    <n v="124"/>
    <n v="50"/>
  </r>
  <r>
    <n v="145"/>
    <s v="John"/>
    <s v="Russell"/>
    <s v="JRUSSEL"/>
    <s v="011.44.1344.429268"/>
    <x v="3"/>
    <d v="1987-08-01T00:00:00"/>
    <x v="9"/>
    <n v="14000"/>
    <n v="0.4"/>
    <n v="100"/>
    <n v="80"/>
  </r>
  <r>
    <n v="146"/>
    <s v="Karen"/>
    <s v="Partners"/>
    <s v="KPARTNER"/>
    <s v="011.44.1344.467268"/>
    <x v="3"/>
    <d v="1987-08-02T00:00:00"/>
    <x v="9"/>
    <n v="13500"/>
    <n v="0.3"/>
    <n v="100"/>
    <n v="80"/>
  </r>
  <r>
    <n v="147"/>
    <s v="Alberto"/>
    <s v="Errazuriz"/>
    <s v="AERRAZUR"/>
    <s v="011.44.1344.429278"/>
    <x v="3"/>
    <d v="1987-08-03T00:00:00"/>
    <x v="9"/>
    <n v="12000"/>
    <n v="0.3"/>
    <n v="100"/>
    <n v="80"/>
  </r>
  <r>
    <n v="148"/>
    <s v="Gerald"/>
    <s v="Cambrault"/>
    <s v="GCAMBRAU"/>
    <s v="011.44.1344.619268"/>
    <x v="3"/>
    <d v="1987-08-04T00:00:00"/>
    <x v="9"/>
    <n v="11000"/>
    <n v="0.3"/>
    <n v="100"/>
    <n v="80"/>
  </r>
  <r>
    <n v="149"/>
    <s v="Eleni"/>
    <s v="Zlotkey"/>
    <s v="EZLOTKEY"/>
    <s v="011.44.1344.429018"/>
    <x v="3"/>
    <d v="1987-08-05T00:00:00"/>
    <x v="9"/>
    <n v="10500"/>
    <n v="0.2"/>
    <n v="100"/>
    <n v="80"/>
  </r>
  <r>
    <n v="150"/>
    <s v="Peter"/>
    <s v="Tucker"/>
    <s v="PTUCKER"/>
    <s v="011.44.1344.129268"/>
    <x v="3"/>
    <d v="1987-08-06T00:00:00"/>
    <x v="10"/>
    <n v="10000"/>
    <n v="0.3"/>
    <n v="145"/>
    <n v="80"/>
  </r>
  <r>
    <n v="151"/>
    <s v="David"/>
    <s v="Bernstein"/>
    <s v="DBERNSTE"/>
    <s v="011.44.1344.345268"/>
    <x v="3"/>
    <d v="1987-08-07T00:00:00"/>
    <x v="10"/>
    <n v="9500"/>
    <n v="0.25"/>
    <n v="145"/>
    <n v="80"/>
  </r>
  <r>
    <n v="152"/>
    <s v="Peter"/>
    <s v="Hall"/>
    <s v="PHALL"/>
    <s v="011.44.1344.478968"/>
    <x v="3"/>
    <d v="1987-08-08T00:00:00"/>
    <x v="10"/>
    <n v="9000"/>
    <n v="0.25"/>
    <n v="145"/>
    <n v="80"/>
  </r>
  <r>
    <n v="153"/>
    <s v="Christopher"/>
    <s v="Olsen"/>
    <s v="COLSEN"/>
    <s v="011.44.1344.498718"/>
    <x v="3"/>
    <d v="1987-08-09T00:00:00"/>
    <x v="10"/>
    <n v="8000"/>
    <n v="0.2"/>
    <n v="145"/>
    <n v="80"/>
  </r>
  <r>
    <n v="154"/>
    <s v="Nanette"/>
    <s v="Cambrault"/>
    <s v="NCAMBRAU"/>
    <s v="011.44.1344.987668"/>
    <x v="3"/>
    <d v="1987-08-10T00:00:00"/>
    <x v="10"/>
    <n v="7500"/>
    <n v="0.2"/>
    <n v="145"/>
    <n v="80"/>
  </r>
  <r>
    <n v="155"/>
    <s v="Oliver"/>
    <s v="Tuvault"/>
    <s v="OTUVAULT"/>
    <s v="011.44.1344.486508"/>
    <x v="3"/>
    <d v="1987-08-11T00:00:00"/>
    <x v="10"/>
    <n v="7000"/>
    <n v="0.15"/>
    <n v="145"/>
    <n v="80"/>
  </r>
  <r>
    <n v="156"/>
    <s v="Janette"/>
    <s v="King"/>
    <s v="JKING"/>
    <s v="011.44.1345.429268"/>
    <x v="3"/>
    <d v="1987-08-12T00:00:00"/>
    <x v="10"/>
    <n v="10000"/>
    <n v="0.35"/>
    <n v="146"/>
    <n v="80"/>
  </r>
  <r>
    <n v="157"/>
    <s v="Patrick"/>
    <s v="Sully"/>
    <s v="PSULLY"/>
    <s v="011.44.1345.929268"/>
    <x v="3"/>
    <d v="1987-08-13T00:00:00"/>
    <x v="10"/>
    <n v="9500"/>
    <n v="0.35"/>
    <n v="146"/>
    <n v="80"/>
  </r>
  <r>
    <n v="158"/>
    <s v="Allan"/>
    <s v="McEwen"/>
    <s v="AMCEWEN"/>
    <s v="011.44.1345.829268"/>
    <x v="3"/>
    <d v="1987-08-14T00:00:00"/>
    <x v="10"/>
    <n v="9000"/>
    <n v="0.35"/>
    <n v="146"/>
    <n v="80"/>
  </r>
  <r>
    <n v="159"/>
    <s v="Lindsey"/>
    <s v="Smith"/>
    <s v="LSMITH"/>
    <s v="011.44.1345.729268"/>
    <x v="3"/>
    <d v="1987-08-15T00:00:00"/>
    <x v="10"/>
    <n v="8000"/>
    <n v="0.3"/>
    <n v="146"/>
    <n v="80"/>
  </r>
  <r>
    <n v="160"/>
    <s v="Louise"/>
    <s v="Doran"/>
    <s v="LDORAN"/>
    <s v="011.44.1345.629268"/>
    <x v="3"/>
    <d v="1987-08-16T00:00:00"/>
    <x v="10"/>
    <n v="7500"/>
    <n v="0.3"/>
    <n v="146"/>
    <n v="80"/>
  </r>
  <r>
    <n v="161"/>
    <s v="Sarath"/>
    <s v="Sewall"/>
    <s v="SSEWALL"/>
    <s v="011.44.1345.529268"/>
    <x v="3"/>
    <d v="1987-08-17T00:00:00"/>
    <x v="10"/>
    <n v="7000"/>
    <n v="0.25"/>
    <n v="146"/>
    <n v="80"/>
  </r>
  <r>
    <n v="162"/>
    <s v="Clara"/>
    <s v="Vishney"/>
    <s v="CVISHNEY"/>
    <s v="011.44.1346.129268"/>
    <x v="3"/>
    <d v="1987-08-18T00:00:00"/>
    <x v="10"/>
    <n v="10500"/>
    <n v="0.25"/>
    <n v="147"/>
    <n v="80"/>
  </r>
  <r>
    <n v="163"/>
    <s v="Danielle"/>
    <s v="Greene"/>
    <s v="DGREENE"/>
    <s v="011.44.1346.229268"/>
    <x v="3"/>
    <d v="1987-08-19T00:00:00"/>
    <x v="10"/>
    <n v="9500"/>
    <n v="0.15"/>
    <n v="147"/>
    <n v="80"/>
  </r>
  <r>
    <n v="164"/>
    <s v="Mattea"/>
    <s v="Marvins"/>
    <s v="MMARVINS"/>
    <s v="011.44.1346.329268"/>
    <x v="3"/>
    <d v="1987-08-20T00:00:00"/>
    <x v="10"/>
    <n v="7200"/>
    <n v="0.1"/>
    <n v="147"/>
    <n v="80"/>
  </r>
  <r>
    <n v="165"/>
    <s v="David"/>
    <s v="Lee"/>
    <s v="DLEE"/>
    <s v="011.44.1346.529268"/>
    <x v="3"/>
    <d v="1987-08-21T00:00:00"/>
    <x v="10"/>
    <n v="6800"/>
    <n v="0.1"/>
    <n v="147"/>
    <n v="80"/>
  </r>
  <r>
    <n v="166"/>
    <s v="Sundar"/>
    <s v="Ande"/>
    <s v="SANDE"/>
    <s v="011.44.1346.629268"/>
    <x v="3"/>
    <d v="1987-08-22T00:00:00"/>
    <x v="10"/>
    <n v="6400"/>
    <n v="0.1"/>
    <n v="147"/>
    <n v="80"/>
  </r>
  <r>
    <n v="167"/>
    <s v="Amit"/>
    <s v="Banda"/>
    <s v="ABANDA"/>
    <s v="011.44.1346.729268"/>
    <x v="3"/>
    <d v="1987-08-23T00:00:00"/>
    <x v="10"/>
    <n v="6200"/>
    <n v="0.1"/>
    <n v="147"/>
    <n v="80"/>
  </r>
  <r>
    <n v="168"/>
    <s v="Lisa"/>
    <s v="Ozer"/>
    <s v="LOZER"/>
    <s v="011.44.1343.929268"/>
    <x v="3"/>
    <d v="1987-08-24T00:00:00"/>
    <x v="10"/>
    <n v="11500"/>
    <n v="0.25"/>
    <n v="148"/>
    <n v="80"/>
  </r>
  <r>
    <n v="169"/>
    <s v="Harrison"/>
    <s v="Bloom"/>
    <s v="HBLOOM"/>
    <s v="011.44.1343.829268"/>
    <x v="3"/>
    <d v="1987-08-25T00:00:00"/>
    <x v="10"/>
    <n v="10000"/>
    <n v="0.2"/>
    <n v="148"/>
    <n v="80"/>
  </r>
  <r>
    <n v="170"/>
    <s v="Tayler"/>
    <s v="Fox"/>
    <s v="TFOX"/>
    <s v="011.44.1343.729268"/>
    <x v="3"/>
    <d v="1987-08-26T00:00:00"/>
    <x v="10"/>
    <n v="9600"/>
    <n v="0.2"/>
    <n v="148"/>
    <n v="80"/>
  </r>
  <r>
    <n v="171"/>
    <s v="William"/>
    <s v="Smith"/>
    <s v="WSMITH"/>
    <s v="011.44.1343.629268"/>
    <x v="3"/>
    <d v="1987-08-27T00:00:00"/>
    <x v="10"/>
    <n v="7400"/>
    <n v="0.15"/>
    <n v="148"/>
    <n v="80"/>
  </r>
  <r>
    <n v="172"/>
    <s v="Elizabeth"/>
    <s v="Bates"/>
    <s v="EBATES"/>
    <s v="011.44.1343.529268"/>
    <x v="3"/>
    <d v="1987-08-28T00:00:00"/>
    <x v="10"/>
    <n v="7300"/>
    <n v="0.15"/>
    <n v="148"/>
    <n v="80"/>
  </r>
  <r>
    <n v="173"/>
    <s v="Sundita"/>
    <s v="Kumar"/>
    <s v="SKUMAR"/>
    <s v="011.44.1343.329268"/>
    <x v="3"/>
    <d v="1987-08-29T00:00:00"/>
    <x v="10"/>
    <n v="6100"/>
    <n v="0.1"/>
    <n v="148"/>
    <n v="80"/>
  </r>
  <r>
    <n v="174"/>
    <s v="Ellen"/>
    <s v="Abel"/>
    <s v="EABEL"/>
    <s v="011.44.1644.429267"/>
    <x v="3"/>
    <d v="1987-08-30T00:00:00"/>
    <x v="10"/>
    <n v="11000"/>
    <n v="0.3"/>
    <n v="149"/>
    <n v="80"/>
  </r>
  <r>
    <n v="175"/>
    <s v="Alyssa"/>
    <s v="Hutton"/>
    <s v="AHUTTON"/>
    <s v="011.44.1644.429266"/>
    <x v="3"/>
    <d v="1987-08-31T00:00:00"/>
    <x v="10"/>
    <n v="8800"/>
    <n v="0.25"/>
    <n v="149"/>
    <n v="80"/>
  </r>
  <r>
    <n v="176"/>
    <s v="Jonathon"/>
    <s v="Taylor"/>
    <s v="JTAYLOR"/>
    <s v="011.44.1644.429265"/>
    <x v="3"/>
    <d v="1987-09-01T00:00:00"/>
    <x v="10"/>
    <n v="8600"/>
    <n v="0.2"/>
    <n v="149"/>
    <n v="80"/>
  </r>
  <r>
    <n v="177"/>
    <s v="Jack"/>
    <s v="Livingston"/>
    <s v="JLIVINGS"/>
    <s v="011.44.1644.429264"/>
    <x v="3"/>
    <d v="1987-09-02T00:00:00"/>
    <x v="10"/>
    <n v="8400"/>
    <n v="0.2"/>
    <n v="149"/>
    <n v="80"/>
  </r>
  <r>
    <n v="178"/>
    <s v="Kimberely"/>
    <s v="Grant"/>
    <s v="KGRANT"/>
    <s v="011.44.1644.429263"/>
    <x v="3"/>
    <d v="1987-09-03T00:00:00"/>
    <x v="10"/>
    <n v="7000"/>
    <n v="0.15"/>
    <n v="149"/>
    <n v="80"/>
  </r>
  <r>
    <n v="179"/>
    <s v="Charles"/>
    <s v="Johnson"/>
    <s v="CJOHNSON"/>
    <s v="011.44.1644.429262"/>
    <x v="3"/>
    <d v="1987-09-04T00:00:00"/>
    <x v="10"/>
    <n v="6200"/>
    <n v="0.1"/>
    <n v="149"/>
    <n v="80"/>
  </r>
  <r>
    <n v="180"/>
    <s v="Winston"/>
    <s v="Taylor"/>
    <s v="WTAYLOR"/>
    <s v="650.507.9876"/>
    <x v="2"/>
    <d v="1987-09-05T00:00:00"/>
    <x v="11"/>
    <n v="3200"/>
    <n v="0"/>
    <n v="120"/>
    <n v="50"/>
  </r>
  <r>
    <n v="181"/>
    <s v="Jean"/>
    <s v="Fleaur"/>
    <s v="JFLEAUR"/>
    <s v="650.507.9877"/>
    <x v="2"/>
    <d v="1987-09-06T00:00:00"/>
    <x v="11"/>
    <n v="3100"/>
    <n v="0"/>
    <n v="120"/>
    <n v="50"/>
  </r>
  <r>
    <n v="182"/>
    <s v="Martha"/>
    <s v="Sullivan"/>
    <s v="MSULLIVA"/>
    <s v="650.507.9878"/>
    <x v="2"/>
    <d v="1987-09-07T00:00:00"/>
    <x v="11"/>
    <n v="2500"/>
    <n v="0"/>
    <n v="120"/>
    <n v="50"/>
  </r>
  <r>
    <n v="183"/>
    <s v="Girard"/>
    <s v="Geoni"/>
    <s v="GGEONI"/>
    <s v="650.507.9879"/>
    <x v="2"/>
    <d v="1987-09-08T00:00:00"/>
    <x v="11"/>
    <n v="2800"/>
    <n v="0"/>
    <n v="120"/>
    <n v="50"/>
  </r>
  <r>
    <n v="184"/>
    <s v="Nandita"/>
    <s v="Sarchand"/>
    <s v="NSARCHAN"/>
    <s v="650.509.1876"/>
    <x v="2"/>
    <d v="1987-09-09T00:00:00"/>
    <x v="11"/>
    <n v="4200"/>
    <n v="0"/>
    <n v="121"/>
    <n v="50"/>
  </r>
  <r>
    <n v="185"/>
    <s v="Alexis"/>
    <s v="Bull"/>
    <s v="ABULL"/>
    <s v="650.509.2876"/>
    <x v="2"/>
    <d v="1987-09-10T00:00:00"/>
    <x v="11"/>
    <n v="4100"/>
    <n v="0"/>
    <n v="121"/>
    <n v="50"/>
  </r>
  <r>
    <n v="186"/>
    <s v="Julia"/>
    <s v="Dellinger"/>
    <s v="JDELLING"/>
    <s v="650.509.3876"/>
    <x v="2"/>
    <d v="1987-09-11T00:00:00"/>
    <x v="11"/>
    <n v="3400"/>
    <n v="0"/>
    <n v="121"/>
    <n v="50"/>
  </r>
  <r>
    <n v="187"/>
    <s v="Anthony"/>
    <s v="Cabrio"/>
    <s v="ACABRIO"/>
    <s v="650.509.4876"/>
    <x v="2"/>
    <d v="1987-09-12T00:00:00"/>
    <x v="11"/>
    <n v="3000"/>
    <n v="0"/>
    <n v="121"/>
    <n v="50"/>
  </r>
  <r>
    <n v="188"/>
    <s v="Kelly"/>
    <s v="Chung"/>
    <s v="KCHUNG"/>
    <s v="650.505.1876"/>
    <x v="2"/>
    <d v="1987-09-13T00:00:00"/>
    <x v="11"/>
    <n v="3800"/>
    <n v="0"/>
    <n v="122"/>
    <n v="50"/>
  </r>
  <r>
    <n v="189"/>
    <s v="Jennifer"/>
    <s v="Dilly"/>
    <s v="JDILLY"/>
    <s v="650.505.2876"/>
    <x v="2"/>
    <d v="1987-09-14T00:00:00"/>
    <x v="11"/>
    <n v="3600"/>
    <n v="0"/>
    <n v="122"/>
    <n v="50"/>
  </r>
  <r>
    <n v="190"/>
    <s v="Timothy"/>
    <s v="Gates"/>
    <s v="TGATES"/>
    <s v="650.505.3876"/>
    <x v="2"/>
    <d v="1987-09-15T00:00:00"/>
    <x v="11"/>
    <n v="2900"/>
    <n v="0"/>
    <n v="122"/>
    <n v="50"/>
  </r>
  <r>
    <n v="191"/>
    <s v="Randall"/>
    <s v="Perkins"/>
    <s v="RPERKINS"/>
    <s v="650.505.4876"/>
    <x v="2"/>
    <d v="1987-09-16T00:00:00"/>
    <x v="11"/>
    <n v="2500"/>
    <n v="0"/>
    <n v="122"/>
    <n v="50"/>
  </r>
  <r>
    <n v="192"/>
    <s v="Sarah"/>
    <s v="Bell"/>
    <s v="SBELL"/>
    <s v="650.501.1876"/>
    <x v="2"/>
    <d v="1987-09-17T00:00:00"/>
    <x v="11"/>
    <n v="4000"/>
    <n v="0"/>
    <n v="123"/>
    <n v="50"/>
  </r>
  <r>
    <n v="193"/>
    <s v="Britney"/>
    <s v="Everett"/>
    <s v="BEVERETT"/>
    <s v="650.501.2876"/>
    <x v="2"/>
    <d v="1987-09-18T00:00:00"/>
    <x v="11"/>
    <n v="3900"/>
    <n v="0"/>
    <n v="123"/>
    <n v="50"/>
  </r>
  <r>
    <n v="194"/>
    <s v="Samuel"/>
    <s v="McCain"/>
    <s v="SMCCAIN"/>
    <s v="650.501.3876"/>
    <x v="2"/>
    <d v="1987-09-19T00:00:00"/>
    <x v="11"/>
    <n v="3200"/>
    <n v="0"/>
    <n v="123"/>
    <n v="50"/>
  </r>
  <r>
    <n v="195"/>
    <s v="Vance"/>
    <s v="Jones"/>
    <s v="VJONES"/>
    <s v="650.501.4876"/>
    <x v="2"/>
    <d v="1987-09-20T00:00:00"/>
    <x v="11"/>
    <n v="2800"/>
    <n v="0"/>
    <n v="123"/>
    <n v="50"/>
  </r>
  <r>
    <n v="196"/>
    <s v="Alana"/>
    <s v="Walsh"/>
    <s v="AWALSH"/>
    <s v="650.507.9811"/>
    <x v="2"/>
    <d v="1987-09-21T00:00:00"/>
    <x v="11"/>
    <n v="3100"/>
    <n v="0"/>
    <n v="124"/>
    <n v="50"/>
  </r>
  <r>
    <n v="197"/>
    <s v="Kevin"/>
    <s v="Feeney"/>
    <s v="KFEENEY"/>
    <s v="650.507.9822"/>
    <x v="2"/>
    <d v="1987-09-22T00:00:00"/>
    <x v="11"/>
    <n v="3000"/>
    <n v="0"/>
    <n v="124"/>
    <n v="50"/>
  </r>
  <r>
    <n v="198"/>
    <s v="Donald"/>
    <s v="OConnell"/>
    <s v="DOCONNEL"/>
    <s v="650.507.9833"/>
    <x v="2"/>
    <d v="1987-09-23T00:00:00"/>
    <x v="11"/>
    <n v="2600"/>
    <n v="0"/>
    <n v="124"/>
    <n v="50"/>
  </r>
  <r>
    <n v="199"/>
    <s v="Douglas"/>
    <s v="Grant"/>
    <s v="DGRANT"/>
    <s v="650.507.9844"/>
    <x v="2"/>
    <d v="1987-09-24T00:00:00"/>
    <x v="11"/>
    <n v="2600"/>
    <n v="0"/>
    <n v="124"/>
    <n v="50"/>
  </r>
  <r>
    <n v="200"/>
    <s v="Jennifer"/>
    <s v="Whalen"/>
    <s v="JWHALEN"/>
    <s v="515.123.4444"/>
    <x v="0"/>
    <d v="1987-09-25T00:00:00"/>
    <x v="12"/>
    <n v="4400"/>
    <n v="0"/>
    <n v="101"/>
    <n v="10"/>
  </r>
  <r>
    <n v="201"/>
    <s v="Michael"/>
    <s v="Hartstein"/>
    <s v="MHARTSTE"/>
    <s v="515.123.5555"/>
    <x v="0"/>
    <d v="1987-09-26T00:00:00"/>
    <x v="13"/>
    <n v="13000"/>
    <n v="0"/>
    <n v="100"/>
    <n v="20"/>
  </r>
  <r>
    <n v="202"/>
    <s v="Pat"/>
    <s v="Fay"/>
    <s v="PFAY"/>
    <s v="603.123.6666"/>
    <x v="4"/>
    <d v="1987-09-27T00:00:00"/>
    <x v="14"/>
    <n v="6000"/>
    <n v="0"/>
    <n v="201"/>
    <n v="20"/>
  </r>
  <r>
    <n v="203"/>
    <s v="Susan"/>
    <s v="Mavris"/>
    <s v="SMAVRIS"/>
    <s v="515.123.7777"/>
    <x v="0"/>
    <d v="1987-09-28T00:00:00"/>
    <x v="15"/>
    <n v="6500"/>
    <n v="0"/>
    <n v="101"/>
    <n v="40"/>
  </r>
  <r>
    <n v="204"/>
    <s v="Hermann"/>
    <s v="Baer"/>
    <s v="HBAER"/>
    <s v="515.123.8888"/>
    <x v="0"/>
    <d v="1987-09-29T00:00:00"/>
    <x v="16"/>
    <n v="10000"/>
    <n v="0"/>
    <n v="101"/>
    <n v="70"/>
  </r>
  <r>
    <n v="205"/>
    <s v="Shelley"/>
    <s v="Higgins"/>
    <s v="SHIGGINS"/>
    <s v="515.123.8080"/>
    <x v="0"/>
    <d v="1987-09-30T00:00:00"/>
    <x v="17"/>
    <n v="12000"/>
    <n v="0"/>
    <n v="101"/>
    <n v="110"/>
  </r>
  <r>
    <n v="206"/>
    <s v="William"/>
    <s v="Gietz"/>
    <s v="WGIETZ"/>
    <s v="515.123.8181"/>
    <x v="0"/>
    <d v="1987-10-01T00:00:00"/>
    <x v="18"/>
    <n v="8300"/>
    <n v="0"/>
    <n v="205"/>
    <n v="1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507BA-F9C0-43CD-A93F-BA0E85110634}" name="Tableau croisé dynamique1" cacheId="6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G24" firstHeaderRow="1" firstDataRow="2" firstDataCol="1"/>
  <pivotFields count="12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1"/>
        <item x="4"/>
        <item x="2"/>
        <item t="default"/>
      </items>
    </pivotField>
    <pivotField numFmtId="14" showAll="0"/>
    <pivotField axis="axisRow" multipleItemSelectionAllowed="1" showAll="0">
      <items count="20">
        <item x="18"/>
        <item x="17"/>
        <item x="12"/>
        <item x="0"/>
        <item x="1"/>
        <item x="4"/>
        <item x="3"/>
        <item x="15"/>
        <item x="2"/>
        <item x="13"/>
        <item x="14"/>
        <item x="16"/>
        <item x="6"/>
        <item x="5"/>
        <item x="9"/>
        <item x="10"/>
        <item x="11"/>
        <item x="8"/>
        <item x="7"/>
        <item t="default"/>
      </items>
    </pivotField>
    <pivotField dataField="1" showAll="0"/>
    <pivotField showAll="0"/>
    <pivotField showAll="0"/>
    <pivotField showAll="0"/>
  </pivotFields>
  <rowFields count="1">
    <field x="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oyenne de SALARY" fld="8" subtotal="average" baseField="6" baseItem="0"/>
  </dataFields>
  <formats count="2">
    <format dxfId="1">
      <pivotArea collapsedLevelsAreSubtotals="1" fieldPosition="0">
        <references count="1">
          <reference field="7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ments_1" connectionId="1" xr16:uid="{EAC7642A-511E-4307-85F7-64A65B62B2D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ments_1" connectionId="2" xr16:uid="{16497AE9-299F-4187-AFA9-27EE21AB252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ments_1" connectionId="3" xr16:uid="{C850714C-42EE-4A6A-9893-3E029737EB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906F-46E2-40F1-91AF-81D153AEF93D}">
  <dimension ref="A3:G24"/>
  <sheetViews>
    <sheetView topLeftCell="A4" zoomScale="190" zoomScaleNormal="190" workbookViewId="0">
      <selection activeCell="A8" sqref="A8"/>
    </sheetView>
  </sheetViews>
  <sheetFormatPr baseColWidth="10" defaultRowHeight="15.75" x14ac:dyDescent="0.25"/>
  <cols>
    <col min="1" max="1" width="19.75" bestFit="1" customWidth="1"/>
    <col min="2" max="2" width="22.5" bestFit="1" customWidth="1"/>
    <col min="3" max="3" width="9.5" bestFit="1" customWidth="1"/>
    <col min="4" max="6" width="8.5" bestFit="1" customWidth="1"/>
    <col min="7" max="7" width="12.125" bestFit="1" customWidth="1"/>
  </cols>
  <sheetData>
    <row r="3" spans="1:7" x14ac:dyDescent="0.25">
      <c r="A3" s="4" t="s">
        <v>472</v>
      </c>
      <c r="B3" s="4" t="s">
        <v>474</v>
      </c>
    </row>
    <row r="4" spans="1:7" x14ac:dyDescent="0.25">
      <c r="A4" s="4" t="s">
        <v>470</v>
      </c>
      <c r="B4" t="s">
        <v>476</v>
      </c>
      <c r="C4" t="s">
        <v>475</v>
      </c>
      <c r="D4" t="s">
        <v>477</v>
      </c>
      <c r="E4" t="s">
        <v>478</v>
      </c>
      <c r="F4" t="s">
        <v>479</v>
      </c>
      <c r="G4" t="s">
        <v>471</v>
      </c>
    </row>
    <row r="5" spans="1:7" x14ac:dyDescent="0.25">
      <c r="A5" s="5" t="s">
        <v>436</v>
      </c>
      <c r="B5" s="6"/>
      <c r="C5" s="6">
        <v>8300</v>
      </c>
      <c r="D5" s="6"/>
      <c r="E5" s="6"/>
      <c r="F5" s="6"/>
      <c r="G5" s="6">
        <v>8300</v>
      </c>
    </row>
    <row r="6" spans="1:7" x14ac:dyDescent="0.25">
      <c r="A6" s="5" t="s">
        <v>432</v>
      </c>
      <c r="B6" s="6"/>
      <c r="C6" s="6">
        <v>12000</v>
      </c>
      <c r="D6" s="6"/>
      <c r="E6" s="6"/>
      <c r="F6" s="6"/>
      <c r="G6" s="6">
        <v>12000</v>
      </c>
    </row>
    <row r="7" spans="1:7" x14ac:dyDescent="0.25">
      <c r="A7" s="5" t="s">
        <v>408</v>
      </c>
      <c r="B7" s="6"/>
      <c r="C7" s="6">
        <v>4400</v>
      </c>
      <c r="D7" s="6"/>
      <c r="E7" s="6"/>
      <c r="F7" s="6"/>
      <c r="G7" s="6">
        <v>4400</v>
      </c>
    </row>
    <row r="8" spans="1:7" x14ac:dyDescent="0.25">
      <c r="A8" s="5" t="s">
        <v>15</v>
      </c>
      <c r="B8" s="6"/>
      <c r="C8" s="6">
        <v>24000</v>
      </c>
      <c r="D8" s="6"/>
      <c r="E8" s="6"/>
      <c r="F8" s="6"/>
      <c r="G8" s="6">
        <v>24000</v>
      </c>
    </row>
    <row r="9" spans="1:7" x14ac:dyDescent="0.25">
      <c r="A9" s="5" t="s">
        <v>20</v>
      </c>
      <c r="B9" s="6"/>
      <c r="C9" s="6">
        <v>17000</v>
      </c>
      <c r="D9" s="6"/>
      <c r="E9" s="6"/>
      <c r="F9" s="6"/>
      <c r="G9" s="6">
        <v>17000</v>
      </c>
    </row>
    <row r="10" spans="1:7" x14ac:dyDescent="0.25">
      <c r="A10" s="5" t="s">
        <v>55</v>
      </c>
      <c r="B10" s="6"/>
      <c r="C10" s="6">
        <v>7920</v>
      </c>
      <c r="D10" s="6"/>
      <c r="E10" s="6"/>
      <c r="F10" s="6"/>
      <c r="G10" s="6">
        <v>7920</v>
      </c>
    </row>
    <row r="11" spans="1:7" x14ac:dyDescent="0.25">
      <c r="A11" s="5" t="s">
        <v>50</v>
      </c>
      <c r="B11" s="6"/>
      <c r="C11" s="6">
        <v>12000</v>
      </c>
      <c r="D11" s="6"/>
      <c r="E11" s="6"/>
      <c r="F11" s="6"/>
      <c r="G11" s="6">
        <v>12000</v>
      </c>
    </row>
    <row r="12" spans="1:7" x14ac:dyDescent="0.25">
      <c r="A12" s="5" t="s">
        <v>422</v>
      </c>
      <c r="B12" s="6"/>
      <c r="C12" s="6">
        <v>6500</v>
      </c>
      <c r="D12" s="6"/>
      <c r="E12" s="6"/>
      <c r="F12" s="6"/>
      <c r="G12" s="6">
        <v>6500</v>
      </c>
    </row>
    <row r="13" spans="1:7" x14ac:dyDescent="0.25">
      <c r="A13" s="5" t="s">
        <v>29</v>
      </c>
      <c r="B13" s="6"/>
      <c r="C13" s="6"/>
      <c r="D13" s="6">
        <v>5760</v>
      </c>
      <c r="E13" s="6"/>
      <c r="F13" s="6"/>
      <c r="G13" s="6">
        <v>5760</v>
      </c>
    </row>
    <row r="14" spans="1:7" x14ac:dyDescent="0.25">
      <c r="A14" s="5" t="s">
        <v>412</v>
      </c>
      <c r="B14" s="6"/>
      <c r="C14" s="6">
        <v>13000</v>
      </c>
      <c r="D14" s="6"/>
      <c r="E14" s="6"/>
      <c r="F14" s="6"/>
      <c r="G14" s="6">
        <v>13000</v>
      </c>
    </row>
    <row r="15" spans="1:7" x14ac:dyDescent="0.25">
      <c r="A15" s="5" t="s">
        <v>417</v>
      </c>
      <c r="B15" s="6"/>
      <c r="C15" s="6"/>
      <c r="D15" s="6"/>
      <c r="E15" s="6">
        <v>6000</v>
      </c>
      <c r="F15" s="6"/>
      <c r="G15" s="6">
        <v>6000</v>
      </c>
    </row>
    <row r="16" spans="1:7" x14ac:dyDescent="0.25">
      <c r="A16" s="5" t="s">
        <v>427</v>
      </c>
      <c r="B16" s="6"/>
      <c r="C16" s="6">
        <v>10000</v>
      </c>
      <c r="D16" s="6"/>
      <c r="E16" s="6"/>
      <c r="F16" s="6"/>
      <c r="G16" s="6">
        <v>10000</v>
      </c>
    </row>
    <row r="17" spans="1:7" x14ac:dyDescent="0.25">
      <c r="A17" s="5" t="s">
        <v>80</v>
      </c>
      <c r="B17" s="6"/>
      <c r="C17" s="6">
        <v>2780</v>
      </c>
      <c r="D17" s="6"/>
      <c r="E17" s="6"/>
      <c r="F17" s="6"/>
      <c r="G17" s="6">
        <v>2780</v>
      </c>
    </row>
    <row r="18" spans="1:7" x14ac:dyDescent="0.25">
      <c r="A18" s="5" t="s">
        <v>76</v>
      </c>
      <c r="B18" s="6"/>
      <c r="C18" s="6">
        <v>11000</v>
      </c>
      <c r="D18" s="6"/>
      <c r="E18" s="6"/>
      <c r="F18" s="6"/>
      <c r="G18" s="6">
        <v>11000</v>
      </c>
    </row>
    <row r="19" spans="1:7" x14ac:dyDescent="0.25">
      <c r="A19" s="5" t="s">
        <v>199</v>
      </c>
      <c r="B19" s="6">
        <v>12200</v>
      </c>
      <c r="C19" s="6"/>
      <c r="D19" s="6"/>
      <c r="E19" s="6"/>
      <c r="F19" s="6"/>
      <c r="G19" s="6">
        <v>12200</v>
      </c>
    </row>
    <row r="20" spans="1:7" x14ac:dyDescent="0.25">
      <c r="A20" s="5" t="s">
        <v>218</v>
      </c>
      <c r="B20" s="6">
        <v>8350</v>
      </c>
      <c r="C20" s="6"/>
      <c r="D20" s="6"/>
      <c r="E20" s="6"/>
      <c r="F20" s="6"/>
      <c r="G20" s="6">
        <v>8350</v>
      </c>
    </row>
    <row r="21" spans="1:7" x14ac:dyDescent="0.25">
      <c r="A21" s="5" t="s">
        <v>332</v>
      </c>
      <c r="B21" s="6"/>
      <c r="C21" s="6"/>
      <c r="D21" s="6"/>
      <c r="E21" s="6"/>
      <c r="F21" s="6">
        <v>3215</v>
      </c>
      <c r="G21" s="6">
        <v>3215</v>
      </c>
    </row>
    <row r="22" spans="1:7" x14ac:dyDescent="0.25">
      <c r="A22" s="5" t="s">
        <v>122</v>
      </c>
      <c r="B22" s="6"/>
      <c r="C22" s="6"/>
      <c r="D22" s="6"/>
      <c r="E22" s="6"/>
      <c r="F22" s="6">
        <v>2785</v>
      </c>
      <c r="G22" s="6">
        <v>2785</v>
      </c>
    </row>
    <row r="23" spans="1:7" x14ac:dyDescent="0.25">
      <c r="A23" s="5" t="s">
        <v>101</v>
      </c>
      <c r="B23" s="6"/>
      <c r="C23" s="6"/>
      <c r="D23" s="6"/>
      <c r="E23" s="6"/>
      <c r="F23" s="6">
        <v>7280</v>
      </c>
      <c r="G23" s="6">
        <v>7280</v>
      </c>
    </row>
    <row r="24" spans="1:7" x14ac:dyDescent="0.25">
      <c r="A24" s="5" t="s">
        <v>471</v>
      </c>
      <c r="B24" s="6">
        <v>8900</v>
      </c>
      <c r="C24" s="6">
        <v>8985.7142857142862</v>
      </c>
      <c r="D24" s="6">
        <v>5760</v>
      </c>
      <c r="E24" s="6">
        <v>6000</v>
      </c>
      <c r="F24" s="6">
        <v>3475.5555555555557</v>
      </c>
      <c r="G24" s="6">
        <v>6461.6822429906542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91B0-890C-054B-AD3D-A3F57AACF601}">
  <sheetPr codeName="Sheet1"/>
  <dimension ref="A1:W108"/>
  <sheetViews>
    <sheetView topLeftCell="P1" zoomScale="220" zoomScaleNormal="220" workbookViewId="0">
      <selection activeCell="R11" sqref="R11"/>
    </sheetView>
  </sheetViews>
  <sheetFormatPr baseColWidth="10" defaultRowHeight="15.75" x14ac:dyDescent="0.25"/>
  <cols>
    <col min="4" max="4" width="10.625" bestFit="1" customWidth="1"/>
    <col min="5" max="5" width="17.75" bestFit="1" customWidth="1"/>
    <col min="6" max="6" width="15.625" bestFit="1" customWidth="1"/>
    <col min="8" max="8" width="11.75" bestFit="1" customWidth="1"/>
    <col min="9" max="10" width="11.75" customWidth="1"/>
    <col min="15" max="15" width="15" bestFit="1" customWidth="1"/>
    <col min="17" max="17" width="15.25" bestFit="1" customWidth="1"/>
    <col min="18" max="20" width="15.25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473</v>
      </c>
      <c r="G1" t="s">
        <v>5</v>
      </c>
      <c r="H1" t="s">
        <v>480</v>
      </c>
      <c r="I1" t="s">
        <v>481</v>
      </c>
      <c r="J1" t="s">
        <v>482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498</v>
      </c>
      <c r="Q1" t="s">
        <v>499</v>
      </c>
      <c r="R1" t="s">
        <v>500</v>
      </c>
      <c r="S1" t="s">
        <v>501</v>
      </c>
    </row>
    <row r="2" spans="1:23" x14ac:dyDescent="0.25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t="str">
        <f>LEFT(E2,3)</f>
        <v>515</v>
      </c>
      <c r="G2" s="2">
        <v>31945</v>
      </c>
      <c r="H2" s="7">
        <f ca="1">(TODAY()-G2)</f>
        <v>13236</v>
      </c>
      <c r="I2" s="7">
        <f>WEEKDAY(G2)</f>
        <v>4</v>
      </c>
      <c r="J2" s="8">
        <f ca="1">H2/365</f>
        <v>36.263013698630139</v>
      </c>
      <c r="K2" t="s">
        <v>15</v>
      </c>
      <c r="L2">
        <v>24000</v>
      </c>
      <c r="M2">
        <v>0</v>
      </c>
      <c r="N2">
        <v>0</v>
      </c>
      <c r="O2">
        <v>90</v>
      </c>
      <c r="P2" t="str">
        <f>VLOOKUP(O2,depart!$A$2:$D$28,2)</f>
        <v>Executive</v>
      </c>
      <c r="Q2" t="e">
        <f>VLOOKUP(O2,depart_2!$A$2:$D$28,1)</f>
        <v>#N/A</v>
      </c>
      <c r="R2">
        <f>MATCH(O2,depart_2!$D$2:$D$28,0)</f>
        <v>9</v>
      </c>
      <c r="S2" t="str" cm="1">
        <f t="array" ref="S2">INDEX(depart_2!$A$2:$A$28,Sheet1!R2)</f>
        <v>Executive</v>
      </c>
      <c r="T2" t="str">
        <f>INDEX(depart_2!$A$2:$A$28,MATCH(O2,depart_2!$D$2:$D$28,0))</f>
        <v>Executive</v>
      </c>
    </row>
    <row r="3" spans="1:23" x14ac:dyDescent="0.25">
      <c r="A3" s="1">
        <v>101</v>
      </c>
      <c r="B3" t="s">
        <v>16</v>
      </c>
      <c r="C3" t="s">
        <v>17</v>
      </c>
      <c r="D3" t="s">
        <v>18</v>
      </c>
      <c r="E3" t="s">
        <v>19</v>
      </c>
      <c r="F3" t="str">
        <f t="shared" ref="F3:F66" si="0">LEFT(E3,3)</f>
        <v>515</v>
      </c>
      <c r="G3" s="2">
        <v>31946</v>
      </c>
      <c r="H3" s="7">
        <f t="shared" ref="H3:H66" ca="1" si="1">(TODAY()-G3)</f>
        <v>13235</v>
      </c>
      <c r="I3" s="7">
        <f t="shared" ref="I3:I66" si="2">WEEKDAY(G3)</f>
        <v>5</v>
      </c>
      <c r="J3" s="7">
        <f ca="1">MOD((TODAY()-G3),12)</f>
        <v>11</v>
      </c>
      <c r="K3" t="s">
        <v>20</v>
      </c>
      <c r="L3">
        <v>17000</v>
      </c>
      <c r="M3">
        <v>0</v>
      </c>
      <c r="N3">
        <v>100</v>
      </c>
      <c r="O3">
        <v>90</v>
      </c>
      <c r="P3" t="str">
        <f>VLOOKUP(O3,depart!$A$2:$D$28,2)</f>
        <v>Executive</v>
      </c>
      <c r="R3">
        <f>MATCH(O3,depart_2!$D$2:$D$28,0)</f>
        <v>9</v>
      </c>
      <c r="S3" t="str" cm="1">
        <f t="array" ref="S3">INDEX(depart_2!$A$2:$A$28,Sheet1!R3)</f>
        <v>Executive</v>
      </c>
      <c r="T3" t="str">
        <f>INDEX(depart_2!$A$2:$A$28,MATCH(O3,depart_2!$D$2:$D$28,0))</f>
        <v>Executive</v>
      </c>
      <c r="V3" s="3" t="s">
        <v>467</v>
      </c>
      <c r="W3" s="3" t="s">
        <v>468</v>
      </c>
    </row>
    <row r="4" spans="1:23" x14ac:dyDescent="0.25">
      <c r="A4" s="1">
        <v>102</v>
      </c>
      <c r="B4" t="s">
        <v>21</v>
      </c>
      <c r="C4" t="s">
        <v>22</v>
      </c>
      <c r="D4" t="s">
        <v>23</v>
      </c>
      <c r="E4" t="s">
        <v>24</v>
      </c>
      <c r="F4" t="str">
        <f t="shared" si="0"/>
        <v>515</v>
      </c>
      <c r="G4" s="2">
        <v>31947</v>
      </c>
      <c r="H4" s="7">
        <f t="shared" ca="1" si="1"/>
        <v>13234</v>
      </c>
      <c r="I4" s="7">
        <f t="shared" si="2"/>
        <v>6</v>
      </c>
      <c r="J4" s="8">
        <f ca="1">H3/365</f>
        <v>36.260273972602739</v>
      </c>
      <c r="K4" t="s">
        <v>20</v>
      </c>
      <c r="L4">
        <v>17000</v>
      </c>
      <c r="M4">
        <v>0</v>
      </c>
      <c r="N4">
        <v>100</v>
      </c>
      <c r="O4">
        <v>90</v>
      </c>
      <c r="P4" t="str">
        <f>VLOOKUP(O4,depart!$A$2:$D$28,2)</f>
        <v>Executive</v>
      </c>
      <c r="R4">
        <f>MATCH(O4,depart_2!$D$2:$D$28,0)</f>
        <v>9</v>
      </c>
      <c r="S4" t="str" cm="1">
        <f t="array" ref="S4">INDEX(depart_2!$A$2:$A$28,Sheet1!R4)</f>
        <v>Executive</v>
      </c>
      <c r="T4" t="str">
        <f>INDEX(depart_2!$A$2:$A$28,MATCH(O4,depart_2!$D$2:$D$28,0))</f>
        <v>Executive</v>
      </c>
      <c r="U4">
        <v>8000</v>
      </c>
      <c r="V4">
        <f>COUNTIF(L2:L108,"&gt;="&amp;U4)</f>
        <v>36</v>
      </c>
      <c r="W4">
        <f>COUNTIFS($L$2:$L$108,"&gt;="&amp;10000,$L$2:$L$108,"&lt;"&amp;15000)</f>
        <v>16</v>
      </c>
    </row>
    <row r="5" spans="1:23" x14ac:dyDescent="0.25">
      <c r="A5" s="1">
        <v>103</v>
      </c>
      <c r="B5" t="s">
        <v>25</v>
      </c>
      <c r="C5" t="s">
        <v>26</v>
      </c>
      <c r="D5" t="s">
        <v>27</v>
      </c>
      <c r="E5" t="s">
        <v>28</v>
      </c>
      <c r="F5" t="str">
        <f t="shared" si="0"/>
        <v>590</v>
      </c>
      <c r="G5" s="2">
        <v>31948</v>
      </c>
      <c r="H5" s="7">
        <f t="shared" ca="1" si="1"/>
        <v>13233</v>
      </c>
      <c r="I5" s="7">
        <f t="shared" si="2"/>
        <v>7</v>
      </c>
      <c r="J5" s="8">
        <f ca="1">YEARFRAC(G5,TODAY(),3)</f>
        <v>36.254794520547946</v>
      </c>
      <c r="K5" t="s">
        <v>29</v>
      </c>
      <c r="L5">
        <v>9000</v>
      </c>
      <c r="M5">
        <v>0</v>
      </c>
      <c r="N5">
        <v>102</v>
      </c>
      <c r="O5">
        <v>60</v>
      </c>
      <c r="P5" t="str">
        <f>VLOOKUP(O5,depart!$A$2:$D$28,2)</f>
        <v>IT</v>
      </c>
      <c r="R5">
        <f>MATCH(O5,depart_2!$D$2:$D$28,0)</f>
        <v>6</v>
      </c>
      <c r="S5" t="str" cm="1">
        <f t="array" ref="S5">INDEX(depart_2!$A$2:$A$28,Sheet1!R5)</f>
        <v>IT</v>
      </c>
      <c r="T5" t="str">
        <f>INDEX(depart_2!$A$2:$A$28,MATCH(O5,depart_2!$D$2:$D$28,0))</f>
        <v>IT</v>
      </c>
      <c r="W5" s="3" t="s">
        <v>469</v>
      </c>
    </row>
    <row r="6" spans="1:23" x14ac:dyDescent="0.25">
      <c r="A6" s="1">
        <v>104</v>
      </c>
      <c r="B6" t="s">
        <v>30</v>
      </c>
      <c r="C6" t="s">
        <v>31</v>
      </c>
      <c r="D6" t="s">
        <v>32</v>
      </c>
      <c r="E6" t="s">
        <v>33</v>
      </c>
      <c r="F6" t="str">
        <f t="shared" si="0"/>
        <v>590</v>
      </c>
      <c r="G6" s="2">
        <v>31949</v>
      </c>
      <c r="H6" s="7">
        <f t="shared" ca="1" si="1"/>
        <v>13232</v>
      </c>
      <c r="I6" s="7">
        <f t="shared" si="2"/>
        <v>1</v>
      </c>
      <c r="J6" s="7"/>
      <c r="K6" t="s">
        <v>29</v>
      </c>
      <c r="L6">
        <v>6000</v>
      </c>
      <c r="M6">
        <v>0</v>
      </c>
      <c r="N6">
        <v>103</v>
      </c>
      <c r="O6">
        <v>60</v>
      </c>
      <c r="P6" t="str">
        <f>VLOOKUP(O6,depart!$A$2:$D$28,2)</f>
        <v>IT</v>
      </c>
      <c r="R6">
        <f>MATCH(O6,depart_2!$D$2:$D$28,0)</f>
        <v>6</v>
      </c>
      <c r="S6" t="str" cm="1">
        <f t="array" ref="S6">INDEX(depart_2!$A$2:$A$28,Sheet1!R6)</f>
        <v>IT</v>
      </c>
      <c r="T6" t="str">
        <f>INDEX(depart_2!$A$2:$A$28,MATCH(O6,depart_2!$D$2:$D$28,0))</f>
        <v>IT</v>
      </c>
      <c r="W6">
        <f>COUNTIFS($L$2:$L$108,"&gt;="&amp;10000,$L$2:$L$108,"&lt;"&amp;15000,K2:K108,"="&amp;"SA_REP")</f>
        <v>6</v>
      </c>
    </row>
    <row r="7" spans="1:23" x14ac:dyDescent="0.25">
      <c r="A7" s="1">
        <v>105</v>
      </c>
      <c r="B7" t="s">
        <v>34</v>
      </c>
      <c r="C7" t="s">
        <v>35</v>
      </c>
      <c r="D7" t="s">
        <v>36</v>
      </c>
      <c r="E7" t="s">
        <v>37</v>
      </c>
      <c r="F7" t="str">
        <f t="shared" si="0"/>
        <v>590</v>
      </c>
      <c r="G7" s="2">
        <v>31950</v>
      </c>
      <c r="H7" s="7">
        <f t="shared" ca="1" si="1"/>
        <v>13231</v>
      </c>
      <c r="I7" s="7">
        <f t="shared" si="2"/>
        <v>2</v>
      </c>
      <c r="J7" s="7"/>
      <c r="K7" t="s">
        <v>29</v>
      </c>
      <c r="L7">
        <v>4800</v>
      </c>
      <c r="M7">
        <v>0</v>
      </c>
      <c r="N7">
        <v>103</v>
      </c>
      <c r="O7">
        <v>60</v>
      </c>
      <c r="P7" t="str">
        <f>VLOOKUP(O7,depart!$A$2:$D$28,2)</f>
        <v>IT</v>
      </c>
      <c r="R7">
        <f>MATCH(O7,depart_2!$D$2:$D$28,0)</f>
        <v>6</v>
      </c>
      <c r="S7" t="str" cm="1">
        <f t="array" ref="S7">INDEX(depart_2!$A$2:$A$28,Sheet1!R7)</f>
        <v>IT</v>
      </c>
      <c r="T7" t="str">
        <f>INDEX(depart_2!$A$2:$A$28,MATCH(O7,depart_2!$D$2:$D$28,0))</f>
        <v>IT</v>
      </c>
    </row>
    <row r="8" spans="1:23" x14ac:dyDescent="0.25">
      <c r="A8" s="1">
        <v>106</v>
      </c>
      <c r="B8" t="s">
        <v>38</v>
      </c>
      <c r="C8" t="s">
        <v>39</v>
      </c>
      <c r="D8" t="s">
        <v>40</v>
      </c>
      <c r="E8" t="s">
        <v>41</v>
      </c>
      <c r="F8" t="str">
        <f t="shared" si="0"/>
        <v>590</v>
      </c>
      <c r="G8" s="2">
        <v>31951</v>
      </c>
      <c r="H8" s="7">
        <f t="shared" ca="1" si="1"/>
        <v>13230</v>
      </c>
      <c r="I8" s="7">
        <f t="shared" si="2"/>
        <v>3</v>
      </c>
      <c r="J8" s="7"/>
      <c r="K8" t="s">
        <v>29</v>
      </c>
      <c r="L8">
        <v>4800</v>
      </c>
      <c r="M8">
        <v>0</v>
      </c>
      <c r="N8">
        <v>103</v>
      </c>
      <c r="O8">
        <v>60</v>
      </c>
      <c r="P8" t="str">
        <f>VLOOKUP(O8,depart!$A$2:$D$28,2)</f>
        <v>IT</v>
      </c>
      <c r="R8">
        <f>MATCH(O8,depart_2!$D$2:$D$28,0)</f>
        <v>6</v>
      </c>
      <c r="S8" t="str" cm="1">
        <f t="array" ref="S8">INDEX(depart_2!$A$2:$A$28,Sheet1!R8)</f>
        <v>IT</v>
      </c>
      <c r="T8" t="str">
        <f>INDEX(depart_2!$A$2:$A$28,MATCH(O8,depart_2!$D$2:$D$28,0))</f>
        <v>IT</v>
      </c>
    </row>
    <row r="9" spans="1:23" x14ac:dyDescent="0.25">
      <c r="A9" s="1">
        <v>107</v>
      </c>
      <c r="B9" t="s">
        <v>42</v>
      </c>
      <c r="C9" t="s">
        <v>43</v>
      </c>
      <c r="D9" t="s">
        <v>44</v>
      </c>
      <c r="E9" t="s">
        <v>45</v>
      </c>
      <c r="F9" t="str">
        <f t="shared" si="0"/>
        <v>590</v>
      </c>
      <c r="G9" s="2">
        <v>31952</v>
      </c>
      <c r="H9" s="7">
        <f t="shared" ca="1" si="1"/>
        <v>13229</v>
      </c>
      <c r="I9" s="7">
        <f t="shared" si="2"/>
        <v>4</v>
      </c>
      <c r="J9" s="7"/>
      <c r="K9" t="s">
        <v>29</v>
      </c>
      <c r="L9">
        <v>4200</v>
      </c>
      <c r="M9">
        <v>0</v>
      </c>
      <c r="N9">
        <v>103</v>
      </c>
      <c r="O9">
        <v>60</v>
      </c>
      <c r="P9" t="str">
        <f>VLOOKUP(O9,depart!$A$2:$D$28,2)</f>
        <v>IT</v>
      </c>
      <c r="R9">
        <f>MATCH(O9,depart_2!$D$2:$D$28,0)</f>
        <v>6</v>
      </c>
      <c r="S9" t="str" cm="1">
        <f t="array" ref="S9">INDEX(depart_2!$A$2:$A$28,Sheet1!R9)</f>
        <v>IT</v>
      </c>
      <c r="T9" t="str">
        <f>INDEX(depart_2!$A$2:$A$28,MATCH(O9,depart_2!$D$2:$D$28,0))</f>
        <v>IT</v>
      </c>
    </row>
    <row r="10" spans="1:23" x14ac:dyDescent="0.25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tr">
        <f t="shared" si="0"/>
        <v>515</v>
      </c>
      <c r="G10" s="2">
        <v>31953</v>
      </c>
      <c r="H10" s="7">
        <f t="shared" ca="1" si="1"/>
        <v>13228</v>
      </c>
      <c r="I10" s="7">
        <f t="shared" si="2"/>
        <v>5</v>
      </c>
      <c r="J10" s="7"/>
      <c r="K10" t="s">
        <v>50</v>
      </c>
      <c r="L10">
        <v>12000</v>
      </c>
      <c r="M10">
        <v>0</v>
      </c>
      <c r="N10">
        <v>101</v>
      </c>
      <c r="O10">
        <v>100</v>
      </c>
      <c r="P10" t="str">
        <f>VLOOKUP(O10,depart!$A$2:$D$28,2)</f>
        <v>Finance</v>
      </c>
      <c r="R10">
        <f>MATCH(O10,depart_2!$D$2:$D$28,0)</f>
        <v>10</v>
      </c>
      <c r="S10" t="str" cm="1">
        <f t="array" ref="S10">INDEX(depart_2!$A$2:$A$28,Sheet1!R10)</f>
        <v>Finance</v>
      </c>
      <c r="T10" t="str">
        <f>INDEX(depart_2!$A$2:$A$28,MATCH(O10,depart_2!$D$2:$D$28,0))</f>
        <v>Finance</v>
      </c>
    </row>
    <row r="11" spans="1:23" x14ac:dyDescent="0.25">
      <c r="A11" s="1">
        <v>109</v>
      </c>
      <c r="B11" t="s">
        <v>51</v>
      </c>
      <c r="C11" t="s">
        <v>52</v>
      </c>
      <c r="D11" t="s">
        <v>53</v>
      </c>
      <c r="E11" t="s">
        <v>54</v>
      </c>
      <c r="F11" t="str">
        <f t="shared" si="0"/>
        <v>515</v>
      </c>
      <c r="G11" s="2">
        <v>31954</v>
      </c>
      <c r="H11" s="7">
        <f t="shared" ca="1" si="1"/>
        <v>13227</v>
      </c>
      <c r="I11" s="7">
        <f t="shared" si="2"/>
        <v>6</v>
      </c>
      <c r="J11" s="7"/>
      <c r="K11" t="s">
        <v>55</v>
      </c>
      <c r="L11">
        <v>9000</v>
      </c>
      <c r="M11">
        <v>0</v>
      </c>
      <c r="N11">
        <v>108</v>
      </c>
      <c r="O11">
        <v>100</v>
      </c>
      <c r="P11" t="str">
        <f>VLOOKUP(O11,depart!$A$2:$D$28,2)</f>
        <v>Finance</v>
      </c>
      <c r="R11">
        <f>MATCH(O11,depart_2!$D$2:$D$28,0)</f>
        <v>10</v>
      </c>
      <c r="S11" t="str" cm="1">
        <f t="array" ref="S11">INDEX(depart_2!$A$2:$A$28,Sheet1!R11)</f>
        <v>Finance</v>
      </c>
      <c r="T11" t="str">
        <f>INDEX(depart_2!$A$2:$A$28,MATCH(O11,depart_2!$D$2:$D$28,0))</f>
        <v>Finance</v>
      </c>
    </row>
    <row r="12" spans="1:23" x14ac:dyDescent="0.25">
      <c r="A12" s="1">
        <v>110</v>
      </c>
      <c r="B12" t="s">
        <v>56</v>
      </c>
      <c r="C12" t="s">
        <v>57</v>
      </c>
      <c r="D12" t="s">
        <v>58</v>
      </c>
      <c r="E12" t="s">
        <v>59</v>
      </c>
      <c r="F12" t="str">
        <f t="shared" si="0"/>
        <v>515</v>
      </c>
      <c r="G12" s="2">
        <v>31955</v>
      </c>
      <c r="H12" s="7">
        <f t="shared" ca="1" si="1"/>
        <v>13226</v>
      </c>
      <c r="I12" s="7">
        <f t="shared" si="2"/>
        <v>7</v>
      </c>
      <c r="J12" s="7"/>
      <c r="K12" t="s">
        <v>55</v>
      </c>
      <c r="L12">
        <v>8200</v>
      </c>
      <c r="M12">
        <v>0</v>
      </c>
      <c r="N12">
        <v>108</v>
      </c>
      <c r="O12">
        <v>100</v>
      </c>
      <c r="P12" t="str">
        <f>VLOOKUP(O12,depart!$A$2:$D$28,2)</f>
        <v>Finance</v>
      </c>
      <c r="R12">
        <f>MATCH(O12,depart_2!$D$2:$D$28,0)</f>
        <v>10</v>
      </c>
      <c r="S12" t="str" cm="1">
        <f t="array" ref="S12">INDEX(depart_2!$A$2:$A$28,Sheet1!R12)</f>
        <v>Finance</v>
      </c>
      <c r="T12" t="str">
        <f>INDEX(depart_2!$A$2:$A$28,MATCH(O12,depart_2!$D$2:$D$28,0))</f>
        <v>Finance</v>
      </c>
    </row>
    <row r="13" spans="1:23" x14ac:dyDescent="0.25">
      <c r="A13" s="1">
        <v>111</v>
      </c>
      <c r="B13" t="s">
        <v>60</v>
      </c>
      <c r="C13" t="s">
        <v>61</v>
      </c>
      <c r="D13" t="s">
        <v>62</v>
      </c>
      <c r="E13" t="s">
        <v>63</v>
      </c>
      <c r="F13" t="str">
        <f t="shared" si="0"/>
        <v>515</v>
      </c>
      <c r="G13" s="2">
        <v>31956</v>
      </c>
      <c r="H13" s="7">
        <f t="shared" ca="1" si="1"/>
        <v>13225</v>
      </c>
      <c r="I13" s="7">
        <f t="shared" si="2"/>
        <v>1</v>
      </c>
      <c r="J13" s="7"/>
      <c r="K13" t="s">
        <v>55</v>
      </c>
      <c r="L13">
        <v>7700</v>
      </c>
      <c r="M13">
        <v>0</v>
      </c>
      <c r="N13">
        <v>108</v>
      </c>
      <c r="O13">
        <v>100</v>
      </c>
      <c r="P13" t="str">
        <f>VLOOKUP(O13,depart!$A$2:$D$28,2)</f>
        <v>Finance</v>
      </c>
      <c r="R13">
        <f>MATCH(O13,depart_2!$D$2:$D$28,0)</f>
        <v>10</v>
      </c>
      <c r="S13" t="str" cm="1">
        <f t="array" ref="S13">INDEX(depart_2!$A$2:$A$28,Sheet1!R13)</f>
        <v>Finance</v>
      </c>
      <c r="T13" t="str">
        <f>INDEX(depart_2!$A$2:$A$28,MATCH(O13,depart_2!$D$2:$D$28,0))</f>
        <v>Finance</v>
      </c>
    </row>
    <row r="14" spans="1:23" x14ac:dyDescent="0.25">
      <c r="A14" s="1">
        <v>112</v>
      </c>
      <c r="B14" t="s">
        <v>64</v>
      </c>
      <c r="C14" t="s">
        <v>65</v>
      </c>
      <c r="D14" t="s">
        <v>66</v>
      </c>
      <c r="E14" t="s">
        <v>67</v>
      </c>
      <c r="F14" t="str">
        <f t="shared" si="0"/>
        <v>515</v>
      </c>
      <c r="G14" s="2">
        <v>31957</v>
      </c>
      <c r="H14" s="7">
        <f t="shared" ca="1" si="1"/>
        <v>13224</v>
      </c>
      <c r="I14" s="7">
        <f t="shared" si="2"/>
        <v>2</v>
      </c>
      <c r="J14" s="7"/>
      <c r="K14" t="s">
        <v>55</v>
      </c>
      <c r="L14">
        <v>7800</v>
      </c>
      <c r="M14">
        <v>0</v>
      </c>
      <c r="N14">
        <v>108</v>
      </c>
      <c r="O14">
        <v>100</v>
      </c>
      <c r="P14" t="str">
        <f>VLOOKUP(O14,depart!$A$2:$D$28,2)</f>
        <v>Finance</v>
      </c>
      <c r="R14">
        <f>MATCH(O14,depart_2!$D$2:$D$28,0)</f>
        <v>10</v>
      </c>
      <c r="S14" t="str" cm="1">
        <f t="array" ref="S14">INDEX(depart_2!$A$2:$A$28,Sheet1!R14)</f>
        <v>Finance</v>
      </c>
      <c r="T14" t="str">
        <f>INDEX(depart_2!$A$2:$A$28,MATCH(O14,depart_2!$D$2:$D$28,0))</f>
        <v>Finance</v>
      </c>
    </row>
    <row r="15" spans="1:23" x14ac:dyDescent="0.25">
      <c r="A15" s="1">
        <v>113</v>
      </c>
      <c r="B15" t="s">
        <v>68</v>
      </c>
      <c r="C15" t="s">
        <v>69</v>
      </c>
      <c r="D15" t="s">
        <v>70</v>
      </c>
      <c r="E15" t="s">
        <v>71</v>
      </c>
      <c r="F15" t="str">
        <f t="shared" si="0"/>
        <v>515</v>
      </c>
      <c r="G15" s="2">
        <v>31958</v>
      </c>
      <c r="H15" s="7">
        <f t="shared" ca="1" si="1"/>
        <v>13223</v>
      </c>
      <c r="I15" s="7">
        <f t="shared" si="2"/>
        <v>3</v>
      </c>
      <c r="J15" s="7"/>
      <c r="K15" t="s">
        <v>55</v>
      </c>
      <c r="L15">
        <v>6900</v>
      </c>
      <c r="M15">
        <v>0</v>
      </c>
      <c r="N15">
        <v>108</v>
      </c>
      <c r="O15">
        <v>100</v>
      </c>
      <c r="P15" t="str">
        <f>VLOOKUP(O15,depart!$A$2:$D$28,2)</f>
        <v>Finance</v>
      </c>
      <c r="R15">
        <f>MATCH(O15,depart_2!$D$2:$D$28,0)</f>
        <v>10</v>
      </c>
      <c r="S15" t="str" cm="1">
        <f t="array" ref="S15">INDEX(depart_2!$A$2:$A$28,Sheet1!R15)</f>
        <v>Finance</v>
      </c>
      <c r="T15" t="str">
        <f>INDEX(depart_2!$A$2:$A$28,MATCH(O15,depart_2!$D$2:$D$28,0))</f>
        <v>Finance</v>
      </c>
    </row>
    <row r="16" spans="1:23" x14ac:dyDescent="0.25">
      <c r="A16" s="1">
        <v>114</v>
      </c>
      <c r="B16" t="s">
        <v>72</v>
      </c>
      <c r="C16" t="s">
        <v>73</v>
      </c>
      <c r="D16" t="s">
        <v>74</v>
      </c>
      <c r="E16" t="s">
        <v>75</v>
      </c>
      <c r="F16" t="str">
        <f t="shared" si="0"/>
        <v>515</v>
      </c>
      <c r="G16" s="2">
        <v>31959</v>
      </c>
      <c r="H16" s="7">
        <f t="shared" ca="1" si="1"/>
        <v>13222</v>
      </c>
      <c r="I16" s="7">
        <f t="shared" si="2"/>
        <v>4</v>
      </c>
      <c r="J16" s="7"/>
      <c r="K16" t="s">
        <v>76</v>
      </c>
      <c r="L16">
        <v>11000</v>
      </c>
      <c r="M16">
        <v>0</v>
      </c>
      <c r="N16">
        <v>100</v>
      </c>
      <c r="O16">
        <v>30</v>
      </c>
      <c r="P16" t="str">
        <f>VLOOKUP(O16,depart!$A$2:$D$28,2)</f>
        <v>Purchasing</v>
      </c>
      <c r="R16">
        <f>MATCH(O16,depart_2!$D$2:$D$28,0)</f>
        <v>3</v>
      </c>
      <c r="S16" t="str" cm="1">
        <f t="array" ref="S16">INDEX(depart_2!$A$2:$A$28,Sheet1!R16)</f>
        <v>Purchasing</v>
      </c>
      <c r="T16" t="str">
        <f>INDEX(depart_2!$A$2:$A$28,MATCH(O16,depart_2!$D$2:$D$28,0))</f>
        <v>Purchasing</v>
      </c>
    </row>
    <row r="17" spans="1:20" x14ac:dyDescent="0.25">
      <c r="A17" s="1">
        <v>115</v>
      </c>
      <c r="B17" t="s">
        <v>25</v>
      </c>
      <c r="C17" t="s">
        <v>77</v>
      </c>
      <c r="D17" t="s">
        <v>78</v>
      </c>
      <c r="E17" t="s">
        <v>79</v>
      </c>
      <c r="F17" t="str">
        <f t="shared" si="0"/>
        <v>515</v>
      </c>
      <c r="G17" s="2">
        <v>31960</v>
      </c>
      <c r="H17" s="7">
        <f t="shared" ca="1" si="1"/>
        <v>13221</v>
      </c>
      <c r="I17" s="7">
        <f t="shared" si="2"/>
        <v>5</v>
      </c>
      <c r="J17" s="7"/>
      <c r="K17" t="s">
        <v>80</v>
      </c>
      <c r="L17">
        <v>3100</v>
      </c>
      <c r="M17">
        <v>0</v>
      </c>
      <c r="N17">
        <v>114</v>
      </c>
      <c r="O17">
        <v>30</v>
      </c>
      <c r="P17" t="str">
        <f>VLOOKUP(O17,depart!$A$2:$D$28,2)</f>
        <v>Purchasing</v>
      </c>
      <c r="R17">
        <f>MATCH(O17,depart_2!$D$2:$D$28,0)</f>
        <v>3</v>
      </c>
      <c r="S17" t="str" cm="1">
        <f t="array" ref="S17">INDEX(depart_2!$A$2:$A$28,Sheet1!R17)</f>
        <v>Purchasing</v>
      </c>
      <c r="T17" t="str">
        <f>INDEX(depart_2!$A$2:$A$28,MATCH(O17,depart_2!$D$2:$D$28,0))</f>
        <v>Purchasing</v>
      </c>
    </row>
    <row r="18" spans="1:20" x14ac:dyDescent="0.25">
      <c r="A18" s="1">
        <v>116</v>
      </c>
      <c r="B18" t="s">
        <v>81</v>
      </c>
      <c r="C18" t="s">
        <v>82</v>
      </c>
      <c r="D18" t="s">
        <v>83</v>
      </c>
      <c r="E18" t="s">
        <v>84</v>
      </c>
      <c r="F18" t="str">
        <f t="shared" si="0"/>
        <v>515</v>
      </c>
      <c r="G18" s="2">
        <v>31961</v>
      </c>
      <c r="H18" s="7">
        <f t="shared" ca="1" si="1"/>
        <v>13220</v>
      </c>
      <c r="I18" s="7">
        <f t="shared" si="2"/>
        <v>6</v>
      </c>
      <c r="J18" s="7"/>
      <c r="K18" t="s">
        <v>80</v>
      </c>
      <c r="L18">
        <v>2900</v>
      </c>
      <c r="M18">
        <v>0</v>
      </c>
      <c r="N18">
        <v>114</v>
      </c>
      <c r="O18">
        <v>30</v>
      </c>
      <c r="P18" t="str">
        <f>VLOOKUP(O18,depart!$A$2:$D$28,2)</f>
        <v>Purchasing</v>
      </c>
      <c r="R18">
        <f>MATCH(O18,depart_2!$D$2:$D$28,0)</f>
        <v>3</v>
      </c>
      <c r="S18" t="str" cm="1">
        <f t="array" ref="S18">INDEX(depart_2!$A$2:$A$28,Sheet1!R18)</f>
        <v>Purchasing</v>
      </c>
      <c r="T18" t="str">
        <f>INDEX(depart_2!$A$2:$A$28,MATCH(O18,depart_2!$D$2:$D$28,0))</f>
        <v>Purchasing</v>
      </c>
    </row>
    <row r="19" spans="1:20" x14ac:dyDescent="0.25">
      <c r="A19" s="1">
        <v>117</v>
      </c>
      <c r="B19" t="s">
        <v>85</v>
      </c>
      <c r="C19" t="s">
        <v>86</v>
      </c>
      <c r="D19" t="s">
        <v>87</v>
      </c>
      <c r="E19" t="s">
        <v>88</v>
      </c>
      <c r="F19" t="str">
        <f t="shared" si="0"/>
        <v>515</v>
      </c>
      <c r="G19" s="2">
        <v>31962</v>
      </c>
      <c r="H19" s="7">
        <f t="shared" ca="1" si="1"/>
        <v>13219</v>
      </c>
      <c r="I19" s="7">
        <f t="shared" si="2"/>
        <v>7</v>
      </c>
      <c r="J19" s="7"/>
      <c r="K19" t="s">
        <v>80</v>
      </c>
      <c r="L19">
        <v>2800</v>
      </c>
      <c r="M19">
        <v>0</v>
      </c>
      <c r="N19">
        <v>114</v>
      </c>
      <c r="O19">
        <v>30</v>
      </c>
      <c r="P19" t="str">
        <f>VLOOKUP(O19,depart!$A$2:$D$28,2)</f>
        <v>Purchasing</v>
      </c>
      <c r="R19">
        <f>MATCH(O19,depart_2!$D$2:$D$28,0)</f>
        <v>3</v>
      </c>
      <c r="S19" t="str" cm="1">
        <f t="array" ref="S19">INDEX(depart_2!$A$2:$A$28,Sheet1!R19)</f>
        <v>Purchasing</v>
      </c>
      <c r="T19" t="str">
        <f>INDEX(depart_2!$A$2:$A$28,MATCH(O19,depart_2!$D$2:$D$28,0))</f>
        <v>Purchasing</v>
      </c>
    </row>
    <row r="20" spans="1:20" x14ac:dyDescent="0.25">
      <c r="A20" s="1">
        <v>118</v>
      </c>
      <c r="B20" t="s">
        <v>89</v>
      </c>
      <c r="C20" t="s">
        <v>90</v>
      </c>
      <c r="D20" t="s">
        <v>91</v>
      </c>
      <c r="E20" t="s">
        <v>92</v>
      </c>
      <c r="F20" t="str">
        <f t="shared" si="0"/>
        <v>515</v>
      </c>
      <c r="G20" s="2">
        <v>31963</v>
      </c>
      <c r="H20" s="7">
        <f t="shared" ca="1" si="1"/>
        <v>13218</v>
      </c>
      <c r="I20" s="7">
        <f t="shared" si="2"/>
        <v>1</v>
      </c>
      <c r="J20" s="7"/>
      <c r="K20" t="s">
        <v>80</v>
      </c>
      <c r="L20">
        <v>2600</v>
      </c>
      <c r="M20">
        <v>0</v>
      </c>
      <c r="N20">
        <v>114</v>
      </c>
      <c r="O20">
        <v>30</v>
      </c>
      <c r="P20" t="str">
        <f>VLOOKUP(O20,depart!$A$2:$D$28,2)</f>
        <v>Purchasing</v>
      </c>
      <c r="R20">
        <f>MATCH(O20,depart_2!$D$2:$D$28,0)</f>
        <v>3</v>
      </c>
      <c r="S20" t="str" cm="1">
        <f t="array" ref="S20">INDEX(depart_2!$A$2:$A$28,Sheet1!R20)</f>
        <v>Purchasing</v>
      </c>
      <c r="T20" t="str">
        <f>INDEX(depart_2!$A$2:$A$28,MATCH(O20,depart_2!$D$2:$D$28,0))</f>
        <v>Purchasing</v>
      </c>
    </row>
    <row r="21" spans="1:20" x14ac:dyDescent="0.25">
      <c r="A21" s="1">
        <v>119</v>
      </c>
      <c r="B21" t="s">
        <v>93</v>
      </c>
      <c r="C21" t="s">
        <v>94</v>
      </c>
      <c r="D21" t="s">
        <v>95</v>
      </c>
      <c r="E21" t="s">
        <v>96</v>
      </c>
      <c r="F21" t="str">
        <f t="shared" si="0"/>
        <v>515</v>
      </c>
      <c r="G21" s="2">
        <v>31964</v>
      </c>
      <c r="H21" s="7">
        <f t="shared" ca="1" si="1"/>
        <v>13217</v>
      </c>
      <c r="I21" s="7">
        <f t="shared" si="2"/>
        <v>2</v>
      </c>
      <c r="J21" s="7"/>
      <c r="K21" t="s">
        <v>80</v>
      </c>
      <c r="L21">
        <v>2500</v>
      </c>
      <c r="M21">
        <v>0</v>
      </c>
      <c r="N21">
        <v>114</v>
      </c>
      <c r="O21">
        <v>30</v>
      </c>
      <c r="P21" t="str">
        <f>VLOOKUP(O21,depart!$A$2:$D$28,2)</f>
        <v>Purchasing</v>
      </c>
      <c r="R21">
        <f>MATCH(O21,depart_2!$D$2:$D$28,0)</f>
        <v>3</v>
      </c>
      <c r="S21" t="str" cm="1">
        <f t="array" ref="S21">INDEX(depart_2!$A$2:$A$28,Sheet1!R21)</f>
        <v>Purchasing</v>
      </c>
      <c r="T21" t="str">
        <f>INDEX(depart_2!$A$2:$A$28,MATCH(O21,depart_2!$D$2:$D$28,0))</f>
        <v>Purchasing</v>
      </c>
    </row>
    <row r="22" spans="1:20" x14ac:dyDescent="0.25">
      <c r="A22" s="1">
        <v>120</v>
      </c>
      <c r="B22" t="s">
        <v>97</v>
      </c>
      <c r="C22" t="s">
        <v>98</v>
      </c>
      <c r="D22" t="s">
        <v>99</v>
      </c>
      <c r="E22" t="s">
        <v>100</v>
      </c>
      <c r="F22" t="str">
        <f t="shared" si="0"/>
        <v>650</v>
      </c>
      <c r="G22" s="2">
        <v>31965</v>
      </c>
      <c r="H22" s="7">
        <f t="shared" ca="1" si="1"/>
        <v>13216</v>
      </c>
      <c r="I22" s="7">
        <f t="shared" si="2"/>
        <v>3</v>
      </c>
      <c r="J22" s="7"/>
      <c r="K22" t="s">
        <v>101</v>
      </c>
      <c r="L22">
        <v>8000</v>
      </c>
      <c r="M22">
        <v>0</v>
      </c>
      <c r="N22">
        <v>100</v>
      </c>
      <c r="O22">
        <v>50</v>
      </c>
      <c r="P22" t="str">
        <f>VLOOKUP(O22,depart!$A$2:$D$28,2)</f>
        <v>Shipping</v>
      </c>
      <c r="R22">
        <f>MATCH(O22,depart_2!$D$2:$D$28,0)</f>
        <v>5</v>
      </c>
      <c r="S22" t="str" cm="1">
        <f t="array" ref="S22">INDEX(depart_2!$A$2:$A$28,Sheet1!R22)</f>
        <v>Shipping</v>
      </c>
      <c r="T22" t="str">
        <f>INDEX(depart_2!$A$2:$A$28,MATCH(O22,depart_2!$D$2:$D$28,0))</f>
        <v>Shipping</v>
      </c>
    </row>
    <row r="23" spans="1:20" x14ac:dyDescent="0.25">
      <c r="A23" s="1">
        <v>121</v>
      </c>
      <c r="B23" t="s">
        <v>102</v>
      </c>
      <c r="C23" t="s">
        <v>103</v>
      </c>
      <c r="D23" t="s">
        <v>104</v>
      </c>
      <c r="E23" t="s">
        <v>105</v>
      </c>
      <c r="F23" t="str">
        <f t="shared" si="0"/>
        <v>650</v>
      </c>
      <c r="G23" s="2">
        <v>31966</v>
      </c>
      <c r="H23" s="7">
        <f t="shared" ca="1" si="1"/>
        <v>13215</v>
      </c>
      <c r="I23" s="7">
        <f t="shared" si="2"/>
        <v>4</v>
      </c>
      <c r="J23" s="7"/>
      <c r="K23" t="s">
        <v>101</v>
      </c>
      <c r="L23">
        <v>8200</v>
      </c>
      <c r="M23">
        <v>0</v>
      </c>
      <c r="N23">
        <v>100</v>
      </c>
      <c r="O23">
        <v>50</v>
      </c>
      <c r="P23" t="str">
        <f>VLOOKUP(O23,depart!$A$2:$D$28,2)</f>
        <v>Shipping</v>
      </c>
      <c r="R23">
        <f>MATCH(O23,depart_2!$D$2:$D$28,0)</f>
        <v>5</v>
      </c>
      <c r="S23" t="str" cm="1">
        <f t="array" ref="S23">INDEX(depart_2!$A$2:$A$28,Sheet1!R23)</f>
        <v>Shipping</v>
      </c>
      <c r="T23" t="str">
        <f>INDEX(depart_2!$A$2:$A$28,MATCH(O23,depart_2!$D$2:$D$28,0))</f>
        <v>Shipping</v>
      </c>
    </row>
    <row r="24" spans="1:20" x14ac:dyDescent="0.25">
      <c r="A24" s="1">
        <v>122</v>
      </c>
      <c r="B24" t="s">
        <v>106</v>
      </c>
      <c r="C24" t="s">
        <v>107</v>
      </c>
      <c r="D24" t="s">
        <v>108</v>
      </c>
      <c r="E24" t="s">
        <v>109</v>
      </c>
      <c r="F24" t="str">
        <f t="shared" si="0"/>
        <v>650</v>
      </c>
      <c r="G24" s="2">
        <v>31967</v>
      </c>
      <c r="H24" s="7">
        <f t="shared" ca="1" si="1"/>
        <v>13214</v>
      </c>
      <c r="I24" s="7">
        <f t="shared" si="2"/>
        <v>5</v>
      </c>
      <c r="J24" s="7"/>
      <c r="K24" t="s">
        <v>101</v>
      </c>
      <c r="L24">
        <v>7900</v>
      </c>
      <c r="M24">
        <v>0</v>
      </c>
      <c r="N24">
        <v>100</v>
      </c>
      <c r="O24">
        <v>50</v>
      </c>
      <c r="P24" t="str">
        <f>VLOOKUP(O24,depart!$A$2:$D$28,2)</f>
        <v>Shipping</v>
      </c>
      <c r="R24">
        <f>MATCH(O24,depart_2!$D$2:$D$28,0)</f>
        <v>5</v>
      </c>
      <c r="S24" t="str" cm="1">
        <f t="array" ref="S24">INDEX(depart_2!$A$2:$A$28,Sheet1!R24)</f>
        <v>Shipping</v>
      </c>
      <c r="T24" t="str">
        <f>INDEX(depart_2!$A$2:$A$28,MATCH(O24,depart_2!$D$2:$D$28,0))</f>
        <v>Shipping</v>
      </c>
    </row>
    <row r="25" spans="1:20" x14ac:dyDescent="0.25">
      <c r="A25" s="1">
        <v>123</v>
      </c>
      <c r="B25" t="s">
        <v>110</v>
      </c>
      <c r="C25" t="s">
        <v>111</v>
      </c>
      <c r="D25" t="s">
        <v>112</v>
      </c>
      <c r="E25" t="s">
        <v>113</v>
      </c>
      <c r="F25" t="str">
        <f t="shared" si="0"/>
        <v>650</v>
      </c>
      <c r="G25" s="2">
        <v>31968</v>
      </c>
      <c r="H25" s="7">
        <f t="shared" ca="1" si="1"/>
        <v>13213</v>
      </c>
      <c r="I25" s="7">
        <f t="shared" si="2"/>
        <v>6</v>
      </c>
      <c r="J25" s="7"/>
      <c r="K25" t="s">
        <v>101</v>
      </c>
      <c r="L25">
        <v>6500</v>
      </c>
      <c r="M25">
        <v>0</v>
      </c>
      <c r="N25">
        <v>100</v>
      </c>
      <c r="O25">
        <v>50</v>
      </c>
      <c r="P25" t="str">
        <f>VLOOKUP(O25,depart!$A$2:$D$28,2)</f>
        <v>Shipping</v>
      </c>
      <c r="R25">
        <f>MATCH(O25,depart_2!$D$2:$D$28,0)</f>
        <v>5</v>
      </c>
      <c r="S25" t="str" cm="1">
        <f t="array" ref="S25">INDEX(depart_2!$A$2:$A$28,Sheet1!R25)</f>
        <v>Shipping</v>
      </c>
      <c r="T25" t="str">
        <f>INDEX(depart_2!$A$2:$A$28,MATCH(O25,depart_2!$D$2:$D$28,0))</f>
        <v>Shipping</v>
      </c>
    </row>
    <row r="26" spans="1:20" x14ac:dyDescent="0.25">
      <c r="A26" s="1">
        <v>124</v>
      </c>
      <c r="B26" t="s">
        <v>114</v>
      </c>
      <c r="C26" t="s">
        <v>115</v>
      </c>
      <c r="D26" t="s">
        <v>116</v>
      </c>
      <c r="E26" t="s">
        <v>117</v>
      </c>
      <c r="F26" t="str">
        <f t="shared" si="0"/>
        <v>650</v>
      </c>
      <c r="G26" s="2">
        <v>31969</v>
      </c>
      <c r="H26" s="7">
        <f t="shared" ca="1" si="1"/>
        <v>13212</v>
      </c>
      <c r="I26" s="7">
        <f t="shared" si="2"/>
        <v>7</v>
      </c>
      <c r="J26" s="7"/>
      <c r="K26" t="s">
        <v>101</v>
      </c>
      <c r="L26">
        <v>5800</v>
      </c>
      <c r="M26">
        <v>0</v>
      </c>
      <c r="N26">
        <v>100</v>
      </c>
      <c r="O26">
        <v>50</v>
      </c>
      <c r="P26" t="str">
        <f>VLOOKUP(O26,depart!$A$2:$D$28,2)</f>
        <v>Shipping</v>
      </c>
      <c r="R26">
        <f>MATCH(O26,depart_2!$D$2:$D$28,0)</f>
        <v>5</v>
      </c>
      <c r="S26" t="str" cm="1">
        <f t="array" ref="S26">INDEX(depart_2!$A$2:$A$28,Sheet1!R26)</f>
        <v>Shipping</v>
      </c>
      <c r="T26" t="str">
        <f>INDEX(depart_2!$A$2:$A$28,MATCH(O26,depart_2!$D$2:$D$28,0))</f>
        <v>Shipping</v>
      </c>
    </row>
    <row r="27" spans="1:20" x14ac:dyDescent="0.25">
      <c r="A27" s="1">
        <v>125</v>
      </c>
      <c r="B27" t="s">
        <v>118</v>
      </c>
      <c r="C27" t="s">
        <v>119</v>
      </c>
      <c r="D27" t="s">
        <v>120</v>
      </c>
      <c r="E27" t="s">
        <v>121</v>
      </c>
      <c r="F27" t="str">
        <f t="shared" si="0"/>
        <v>650</v>
      </c>
      <c r="G27" s="2">
        <v>31970</v>
      </c>
      <c r="H27" s="7">
        <f t="shared" ca="1" si="1"/>
        <v>13211</v>
      </c>
      <c r="I27" s="7">
        <f t="shared" si="2"/>
        <v>1</v>
      </c>
      <c r="J27" s="7"/>
      <c r="K27" t="s">
        <v>122</v>
      </c>
      <c r="L27">
        <v>3200</v>
      </c>
      <c r="M27">
        <v>0</v>
      </c>
      <c r="N27">
        <v>120</v>
      </c>
      <c r="O27">
        <v>50</v>
      </c>
      <c r="P27" t="str">
        <f>VLOOKUP(O27,depart!$A$2:$D$28,2)</f>
        <v>Shipping</v>
      </c>
      <c r="R27">
        <f>MATCH(O27,depart_2!$D$2:$D$28,0)</f>
        <v>5</v>
      </c>
      <c r="S27" t="str" cm="1">
        <f t="array" ref="S27">INDEX(depart_2!$A$2:$A$28,Sheet1!R27)</f>
        <v>Shipping</v>
      </c>
      <c r="T27" t="str">
        <f>INDEX(depart_2!$A$2:$A$28,MATCH(O27,depart_2!$D$2:$D$28,0))</f>
        <v>Shipping</v>
      </c>
    </row>
    <row r="28" spans="1:20" x14ac:dyDescent="0.25">
      <c r="A28" s="1">
        <v>126</v>
      </c>
      <c r="B28" t="s">
        <v>123</v>
      </c>
      <c r="C28" t="s">
        <v>124</v>
      </c>
      <c r="D28" t="s">
        <v>125</v>
      </c>
      <c r="E28" t="s">
        <v>126</v>
      </c>
      <c r="F28" t="str">
        <f t="shared" si="0"/>
        <v>650</v>
      </c>
      <c r="G28" s="2">
        <v>31971</v>
      </c>
      <c r="H28" s="7">
        <f t="shared" ca="1" si="1"/>
        <v>13210</v>
      </c>
      <c r="I28" s="7">
        <f t="shared" si="2"/>
        <v>2</v>
      </c>
      <c r="J28" s="7"/>
      <c r="K28" t="s">
        <v>122</v>
      </c>
      <c r="L28">
        <v>2700</v>
      </c>
      <c r="M28">
        <v>0</v>
      </c>
      <c r="N28">
        <v>120</v>
      </c>
      <c r="O28">
        <v>50</v>
      </c>
      <c r="P28" t="str">
        <f>VLOOKUP(O28,depart!$A$2:$D$28,2)</f>
        <v>Shipping</v>
      </c>
      <c r="R28">
        <f>MATCH(O28,depart_2!$D$2:$D$28,0)</f>
        <v>5</v>
      </c>
      <c r="S28" t="str" cm="1">
        <f t="array" ref="S28">INDEX(depart_2!$A$2:$A$28,Sheet1!R28)</f>
        <v>Shipping</v>
      </c>
      <c r="T28" t="str">
        <f>INDEX(depart_2!$A$2:$A$28,MATCH(O28,depart_2!$D$2:$D$28,0))</f>
        <v>Shipping</v>
      </c>
    </row>
    <row r="29" spans="1:20" x14ac:dyDescent="0.25">
      <c r="A29" s="1">
        <v>127</v>
      </c>
      <c r="B29" t="s">
        <v>127</v>
      </c>
      <c r="C29" t="s">
        <v>128</v>
      </c>
      <c r="D29" t="s">
        <v>129</v>
      </c>
      <c r="E29" t="s">
        <v>130</v>
      </c>
      <c r="F29" t="str">
        <f t="shared" si="0"/>
        <v>650</v>
      </c>
      <c r="G29" s="2">
        <v>31972</v>
      </c>
      <c r="H29" s="7">
        <f t="shared" ca="1" si="1"/>
        <v>13209</v>
      </c>
      <c r="I29" s="7">
        <f t="shared" si="2"/>
        <v>3</v>
      </c>
      <c r="J29" s="7"/>
      <c r="K29" t="s">
        <v>122</v>
      </c>
      <c r="L29">
        <v>2400</v>
      </c>
      <c r="M29">
        <v>0</v>
      </c>
      <c r="N29">
        <v>120</v>
      </c>
      <c r="O29">
        <v>50</v>
      </c>
      <c r="P29" t="str">
        <f>VLOOKUP(O29,depart!$A$2:$D$28,2)</f>
        <v>Shipping</v>
      </c>
      <c r="R29">
        <f>MATCH(O29,depart_2!$D$2:$D$28,0)</f>
        <v>5</v>
      </c>
      <c r="S29" t="str" cm="1">
        <f t="array" ref="S29">INDEX(depart_2!$A$2:$A$28,Sheet1!R29)</f>
        <v>Shipping</v>
      </c>
      <c r="T29" t="str">
        <f>INDEX(depart_2!$A$2:$A$28,MATCH(O29,depart_2!$D$2:$D$28,0))</f>
        <v>Shipping</v>
      </c>
    </row>
    <row r="30" spans="1:20" x14ac:dyDescent="0.25">
      <c r="A30" s="1">
        <v>128</v>
      </c>
      <c r="B30" t="s">
        <v>11</v>
      </c>
      <c r="C30" t="s">
        <v>131</v>
      </c>
      <c r="D30" t="s">
        <v>132</v>
      </c>
      <c r="E30" t="s">
        <v>133</v>
      </c>
      <c r="F30" t="str">
        <f t="shared" si="0"/>
        <v>650</v>
      </c>
      <c r="G30" s="2">
        <v>31973</v>
      </c>
      <c r="H30" s="7">
        <f t="shared" ca="1" si="1"/>
        <v>13208</v>
      </c>
      <c r="I30" s="7">
        <f t="shared" si="2"/>
        <v>4</v>
      </c>
      <c r="J30" s="7"/>
      <c r="K30" t="s">
        <v>122</v>
      </c>
      <c r="L30">
        <v>2200</v>
      </c>
      <c r="M30">
        <v>0</v>
      </c>
      <c r="N30">
        <v>120</v>
      </c>
      <c r="O30">
        <v>50</v>
      </c>
      <c r="P30" t="str">
        <f>VLOOKUP(O30,depart!$A$2:$D$28,2)</f>
        <v>Shipping</v>
      </c>
      <c r="R30">
        <f>MATCH(O30,depart_2!$D$2:$D$28,0)</f>
        <v>5</v>
      </c>
      <c r="S30" t="str" cm="1">
        <f t="array" ref="S30">INDEX(depart_2!$A$2:$A$28,Sheet1!R30)</f>
        <v>Shipping</v>
      </c>
      <c r="T30" t="str">
        <f>INDEX(depart_2!$A$2:$A$28,MATCH(O30,depart_2!$D$2:$D$28,0))</f>
        <v>Shipping</v>
      </c>
    </row>
    <row r="31" spans="1:20" x14ac:dyDescent="0.25">
      <c r="A31" s="1">
        <v>129</v>
      </c>
      <c r="B31" t="s">
        <v>134</v>
      </c>
      <c r="C31" t="s">
        <v>135</v>
      </c>
      <c r="D31" t="s">
        <v>136</v>
      </c>
      <c r="E31" t="s">
        <v>137</v>
      </c>
      <c r="F31" t="str">
        <f t="shared" si="0"/>
        <v>650</v>
      </c>
      <c r="G31" s="2">
        <v>31974</v>
      </c>
      <c r="H31" s="7">
        <f t="shared" ca="1" si="1"/>
        <v>13207</v>
      </c>
      <c r="I31" s="7">
        <f t="shared" si="2"/>
        <v>5</v>
      </c>
      <c r="J31" s="7"/>
      <c r="K31" t="s">
        <v>122</v>
      </c>
      <c r="L31">
        <v>3300</v>
      </c>
      <c r="M31">
        <v>0</v>
      </c>
      <c r="N31">
        <v>121</v>
      </c>
      <c r="O31">
        <v>50</v>
      </c>
      <c r="P31" t="str">
        <f>VLOOKUP(O31,depart!$A$2:$D$28,2)</f>
        <v>Shipping</v>
      </c>
      <c r="R31">
        <f>MATCH(O31,depart_2!$D$2:$D$28,0)</f>
        <v>5</v>
      </c>
      <c r="S31" t="str" cm="1">
        <f t="array" ref="S31">INDEX(depart_2!$A$2:$A$28,Sheet1!R31)</f>
        <v>Shipping</v>
      </c>
      <c r="T31" t="str">
        <f>INDEX(depart_2!$A$2:$A$28,MATCH(O31,depart_2!$D$2:$D$28,0))</f>
        <v>Shipping</v>
      </c>
    </row>
    <row r="32" spans="1:20" x14ac:dyDescent="0.25">
      <c r="A32" s="1">
        <v>130</v>
      </c>
      <c r="B32" t="s">
        <v>138</v>
      </c>
      <c r="C32" t="s">
        <v>139</v>
      </c>
      <c r="D32" t="s">
        <v>140</v>
      </c>
      <c r="E32" t="s">
        <v>141</v>
      </c>
      <c r="F32" t="str">
        <f t="shared" si="0"/>
        <v>650</v>
      </c>
      <c r="G32" s="2">
        <v>31975</v>
      </c>
      <c r="H32" s="7">
        <f t="shared" ca="1" si="1"/>
        <v>13206</v>
      </c>
      <c r="I32" s="7">
        <f t="shared" si="2"/>
        <v>6</v>
      </c>
      <c r="J32" s="7"/>
      <c r="K32" t="s">
        <v>122</v>
      </c>
      <c r="L32">
        <v>2800</v>
      </c>
      <c r="M32">
        <v>0</v>
      </c>
      <c r="N32">
        <v>121</v>
      </c>
      <c r="O32">
        <v>50</v>
      </c>
      <c r="P32" t="str">
        <f>VLOOKUP(O32,depart!$A$2:$D$28,2)</f>
        <v>Shipping</v>
      </c>
      <c r="R32">
        <f>MATCH(O32,depart_2!$D$2:$D$28,0)</f>
        <v>5</v>
      </c>
      <c r="S32" t="str" cm="1">
        <f t="array" ref="S32">INDEX(depart_2!$A$2:$A$28,Sheet1!R32)</f>
        <v>Shipping</v>
      </c>
      <c r="T32" t="str">
        <f>INDEX(depart_2!$A$2:$A$28,MATCH(O32,depart_2!$D$2:$D$28,0))</f>
        <v>Shipping</v>
      </c>
    </row>
    <row r="33" spans="1:20" x14ac:dyDescent="0.25">
      <c r="A33" s="1">
        <v>131</v>
      </c>
      <c r="B33" t="s">
        <v>127</v>
      </c>
      <c r="C33" t="s">
        <v>142</v>
      </c>
      <c r="D33" t="s">
        <v>143</v>
      </c>
      <c r="E33" t="s">
        <v>144</v>
      </c>
      <c r="F33" t="str">
        <f t="shared" si="0"/>
        <v>650</v>
      </c>
      <c r="G33" s="2">
        <v>31976</v>
      </c>
      <c r="H33" s="7">
        <f t="shared" ca="1" si="1"/>
        <v>13205</v>
      </c>
      <c r="I33" s="7">
        <f t="shared" si="2"/>
        <v>7</v>
      </c>
      <c r="J33" s="7"/>
      <c r="K33" t="s">
        <v>122</v>
      </c>
      <c r="L33">
        <v>2500</v>
      </c>
      <c r="M33">
        <v>0</v>
      </c>
      <c r="N33">
        <v>121</v>
      </c>
      <c r="O33">
        <v>50</v>
      </c>
      <c r="P33" t="str">
        <f>VLOOKUP(O33,depart!$A$2:$D$28,2)</f>
        <v>Shipping</v>
      </c>
      <c r="R33">
        <f>MATCH(O33,depart_2!$D$2:$D$28,0)</f>
        <v>5</v>
      </c>
      <c r="S33" t="str" cm="1">
        <f t="array" ref="S33">INDEX(depart_2!$A$2:$A$28,Sheet1!R33)</f>
        <v>Shipping</v>
      </c>
      <c r="T33" t="str">
        <f>INDEX(depart_2!$A$2:$A$28,MATCH(O33,depart_2!$D$2:$D$28,0))</f>
        <v>Shipping</v>
      </c>
    </row>
    <row r="34" spans="1:20" x14ac:dyDescent="0.25">
      <c r="A34" s="1">
        <v>132</v>
      </c>
      <c r="B34" t="s">
        <v>145</v>
      </c>
      <c r="C34" t="s">
        <v>146</v>
      </c>
      <c r="D34" t="s">
        <v>147</v>
      </c>
      <c r="E34" t="s">
        <v>148</v>
      </c>
      <c r="F34" t="str">
        <f t="shared" si="0"/>
        <v>650</v>
      </c>
      <c r="G34" s="2">
        <v>31977</v>
      </c>
      <c r="H34" s="7">
        <f t="shared" ca="1" si="1"/>
        <v>13204</v>
      </c>
      <c r="I34" s="7">
        <f t="shared" si="2"/>
        <v>1</v>
      </c>
      <c r="J34" s="7"/>
      <c r="K34" t="s">
        <v>122</v>
      </c>
      <c r="L34">
        <v>2100</v>
      </c>
      <c r="M34">
        <v>0</v>
      </c>
      <c r="N34">
        <v>121</v>
      </c>
      <c r="O34">
        <v>50</v>
      </c>
      <c r="P34" t="str">
        <f>VLOOKUP(O34,depart!$A$2:$D$28,2)</f>
        <v>Shipping</v>
      </c>
      <c r="R34">
        <f>MATCH(O34,depart_2!$D$2:$D$28,0)</f>
        <v>5</v>
      </c>
      <c r="S34" t="str" cm="1">
        <f t="array" ref="S34">INDEX(depart_2!$A$2:$A$28,Sheet1!R34)</f>
        <v>Shipping</v>
      </c>
      <c r="T34" t="str">
        <f>INDEX(depart_2!$A$2:$A$28,MATCH(O34,depart_2!$D$2:$D$28,0))</f>
        <v>Shipping</v>
      </c>
    </row>
    <row r="35" spans="1:20" x14ac:dyDescent="0.25">
      <c r="A35" s="1">
        <v>133</v>
      </c>
      <c r="B35" t="s">
        <v>149</v>
      </c>
      <c r="C35" t="s">
        <v>150</v>
      </c>
      <c r="D35" t="s">
        <v>151</v>
      </c>
      <c r="E35" t="s">
        <v>152</v>
      </c>
      <c r="F35" t="str">
        <f t="shared" si="0"/>
        <v>650</v>
      </c>
      <c r="G35" s="2">
        <v>31978</v>
      </c>
      <c r="H35" s="7">
        <f t="shared" ca="1" si="1"/>
        <v>13203</v>
      </c>
      <c r="I35" s="7">
        <f t="shared" si="2"/>
        <v>2</v>
      </c>
      <c r="J35" s="7"/>
      <c r="K35" t="s">
        <v>122</v>
      </c>
      <c r="L35">
        <v>3300</v>
      </c>
      <c r="M35">
        <v>0</v>
      </c>
      <c r="N35">
        <v>122</v>
      </c>
      <c r="O35">
        <v>50</v>
      </c>
      <c r="P35" t="str">
        <f>VLOOKUP(O35,depart!$A$2:$D$28,2)</f>
        <v>Shipping</v>
      </c>
      <c r="R35">
        <f>MATCH(O35,depart_2!$D$2:$D$28,0)</f>
        <v>5</v>
      </c>
      <c r="S35" t="str" cm="1">
        <f t="array" ref="S35">INDEX(depart_2!$A$2:$A$28,Sheet1!R35)</f>
        <v>Shipping</v>
      </c>
      <c r="T35" t="str">
        <f>INDEX(depart_2!$A$2:$A$28,MATCH(O35,depart_2!$D$2:$D$28,0))</f>
        <v>Shipping</v>
      </c>
    </row>
    <row r="36" spans="1:20" x14ac:dyDescent="0.25">
      <c r="A36" s="1">
        <v>134</v>
      </c>
      <c r="B36" t="s">
        <v>153</v>
      </c>
      <c r="C36" t="s">
        <v>154</v>
      </c>
      <c r="D36" t="s">
        <v>155</v>
      </c>
      <c r="E36" t="s">
        <v>156</v>
      </c>
      <c r="F36" t="str">
        <f t="shared" si="0"/>
        <v>650</v>
      </c>
      <c r="G36" s="2">
        <v>31979</v>
      </c>
      <c r="H36" s="7">
        <f t="shared" ca="1" si="1"/>
        <v>13202</v>
      </c>
      <c r="I36" s="7">
        <f t="shared" si="2"/>
        <v>3</v>
      </c>
      <c r="J36" s="7"/>
      <c r="K36" t="s">
        <v>122</v>
      </c>
      <c r="L36">
        <v>2900</v>
      </c>
      <c r="M36">
        <v>0</v>
      </c>
      <c r="N36">
        <v>122</v>
      </c>
      <c r="O36">
        <v>50</v>
      </c>
      <c r="P36" t="str">
        <f>VLOOKUP(O36,depart!$A$2:$D$28,2)</f>
        <v>Shipping</v>
      </c>
      <c r="R36">
        <f>MATCH(O36,depart_2!$D$2:$D$28,0)</f>
        <v>5</v>
      </c>
      <c r="S36" t="str" cm="1">
        <f t="array" ref="S36">INDEX(depart_2!$A$2:$A$28,Sheet1!R36)</f>
        <v>Shipping</v>
      </c>
      <c r="T36" t="str">
        <f>INDEX(depart_2!$A$2:$A$28,MATCH(O36,depart_2!$D$2:$D$28,0))</f>
        <v>Shipping</v>
      </c>
    </row>
    <row r="37" spans="1:20" x14ac:dyDescent="0.25">
      <c r="A37" s="1">
        <v>135</v>
      </c>
      <c r="B37" t="s">
        <v>157</v>
      </c>
      <c r="C37" t="s">
        <v>158</v>
      </c>
      <c r="D37" t="s">
        <v>159</v>
      </c>
      <c r="E37" t="s">
        <v>160</v>
      </c>
      <c r="F37" t="str">
        <f t="shared" si="0"/>
        <v>650</v>
      </c>
      <c r="G37" s="2">
        <v>31980</v>
      </c>
      <c r="H37" s="7">
        <f t="shared" ca="1" si="1"/>
        <v>13201</v>
      </c>
      <c r="I37" s="7">
        <f t="shared" si="2"/>
        <v>4</v>
      </c>
      <c r="J37" s="7"/>
      <c r="K37" t="s">
        <v>122</v>
      </c>
      <c r="L37">
        <v>2400</v>
      </c>
      <c r="M37">
        <v>0</v>
      </c>
      <c r="N37">
        <v>122</v>
      </c>
      <c r="O37">
        <v>50</v>
      </c>
      <c r="P37" t="str">
        <f>VLOOKUP(O37,depart!$A$2:$D$28,2)</f>
        <v>Shipping</v>
      </c>
      <c r="R37">
        <f>MATCH(O37,depart_2!$D$2:$D$28,0)</f>
        <v>5</v>
      </c>
      <c r="S37" t="str" cm="1">
        <f t="array" ref="S37">INDEX(depart_2!$A$2:$A$28,Sheet1!R37)</f>
        <v>Shipping</v>
      </c>
      <c r="T37" t="str">
        <f>INDEX(depart_2!$A$2:$A$28,MATCH(O37,depart_2!$D$2:$D$28,0))</f>
        <v>Shipping</v>
      </c>
    </row>
    <row r="38" spans="1:20" x14ac:dyDescent="0.25">
      <c r="A38" s="1">
        <v>136</v>
      </c>
      <c r="B38" t="s">
        <v>161</v>
      </c>
      <c r="C38" t="s">
        <v>162</v>
      </c>
      <c r="D38" t="s">
        <v>163</v>
      </c>
      <c r="E38" t="s">
        <v>164</v>
      </c>
      <c r="F38" t="str">
        <f t="shared" si="0"/>
        <v>650</v>
      </c>
      <c r="G38" s="2">
        <v>31981</v>
      </c>
      <c r="H38" s="7">
        <f t="shared" ca="1" si="1"/>
        <v>13200</v>
      </c>
      <c r="I38" s="7">
        <f t="shared" si="2"/>
        <v>5</v>
      </c>
      <c r="J38" s="7"/>
      <c r="K38" t="s">
        <v>122</v>
      </c>
      <c r="L38">
        <v>2200</v>
      </c>
      <c r="M38">
        <v>0</v>
      </c>
      <c r="N38">
        <v>122</v>
      </c>
      <c r="O38">
        <v>50</v>
      </c>
      <c r="P38" t="str">
        <f>VLOOKUP(O38,depart!$A$2:$D$28,2)</f>
        <v>Shipping</v>
      </c>
      <c r="R38">
        <f>MATCH(O38,depart_2!$D$2:$D$28,0)</f>
        <v>5</v>
      </c>
      <c r="S38" t="str" cm="1">
        <f t="array" ref="S38">INDEX(depart_2!$A$2:$A$28,Sheet1!R38)</f>
        <v>Shipping</v>
      </c>
      <c r="T38" t="str">
        <f>INDEX(depart_2!$A$2:$A$28,MATCH(O38,depart_2!$D$2:$D$28,0))</f>
        <v>Shipping</v>
      </c>
    </row>
    <row r="39" spans="1:20" x14ac:dyDescent="0.25">
      <c r="A39" s="1">
        <v>137</v>
      </c>
      <c r="B39" t="s">
        <v>165</v>
      </c>
      <c r="C39" t="s">
        <v>166</v>
      </c>
      <c r="D39" t="s">
        <v>167</v>
      </c>
      <c r="E39" t="s">
        <v>168</v>
      </c>
      <c r="F39" t="str">
        <f t="shared" si="0"/>
        <v>650</v>
      </c>
      <c r="G39" s="2">
        <v>31982</v>
      </c>
      <c r="H39" s="7">
        <f t="shared" ca="1" si="1"/>
        <v>13199</v>
      </c>
      <c r="I39" s="7">
        <f t="shared" si="2"/>
        <v>6</v>
      </c>
      <c r="J39" s="7"/>
      <c r="K39" t="s">
        <v>122</v>
      </c>
      <c r="L39">
        <v>3600</v>
      </c>
      <c r="M39">
        <v>0</v>
      </c>
      <c r="N39">
        <v>123</v>
      </c>
      <c r="O39">
        <v>50</v>
      </c>
      <c r="P39" t="str">
        <f>VLOOKUP(O39,depart!$A$2:$D$28,2)</f>
        <v>Shipping</v>
      </c>
      <c r="R39">
        <f>MATCH(O39,depart_2!$D$2:$D$28,0)</f>
        <v>5</v>
      </c>
      <c r="S39" t="str" cm="1">
        <f t="array" ref="S39">INDEX(depart_2!$A$2:$A$28,Sheet1!R39)</f>
        <v>Shipping</v>
      </c>
      <c r="T39" t="str">
        <f>INDEX(depart_2!$A$2:$A$28,MATCH(O39,depart_2!$D$2:$D$28,0))</f>
        <v>Shipping</v>
      </c>
    </row>
    <row r="40" spans="1:20" x14ac:dyDescent="0.25">
      <c r="A40" s="1">
        <v>138</v>
      </c>
      <c r="B40" t="s">
        <v>169</v>
      </c>
      <c r="C40" t="s">
        <v>170</v>
      </c>
      <c r="D40" t="s">
        <v>171</v>
      </c>
      <c r="E40" t="s">
        <v>172</v>
      </c>
      <c r="F40" t="str">
        <f t="shared" si="0"/>
        <v>650</v>
      </c>
      <c r="G40" s="2">
        <v>31983</v>
      </c>
      <c r="H40" s="7">
        <f t="shared" ca="1" si="1"/>
        <v>13198</v>
      </c>
      <c r="I40" s="7">
        <f t="shared" si="2"/>
        <v>7</v>
      </c>
      <c r="J40" s="7"/>
      <c r="K40" t="s">
        <v>122</v>
      </c>
      <c r="L40">
        <v>3200</v>
      </c>
      <c r="M40">
        <v>0</v>
      </c>
      <c r="N40">
        <v>123</v>
      </c>
      <c r="O40">
        <v>50</v>
      </c>
      <c r="P40" t="str">
        <f>VLOOKUP(O40,depart!$A$2:$D$28,2)</f>
        <v>Shipping</v>
      </c>
      <c r="R40">
        <f>MATCH(O40,depart_2!$D$2:$D$28,0)</f>
        <v>5</v>
      </c>
      <c r="S40" t="str" cm="1">
        <f t="array" ref="S40">INDEX(depart_2!$A$2:$A$28,Sheet1!R40)</f>
        <v>Shipping</v>
      </c>
      <c r="T40" t="str">
        <f>INDEX(depart_2!$A$2:$A$28,MATCH(O40,depart_2!$D$2:$D$28,0))</f>
        <v>Shipping</v>
      </c>
    </row>
    <row r="41" spans="1:20" x14ac:dyDescent="0.25">
      <c r="A41" s="1">
        <v>139</v>
      </c>
      <c r="B41" t="s">
        <v>56</v>
      </c>
      <c r="C41" t="s">
        <v>173</v>
      </c>
      <c r="D41" t="s">
        <v>174</v>
      </c>
      <c r="E41" t="s">
        <v>175</v>
      </c>
      <c r="F41" t="str">
        <f t="shared" si="0"/>
        <v>650</v>
      </c>
      <c r="G41" s="2">
        <v>31984</v>
      </c>
      <c r="H41" s="7">
        <f t="shared" ca="1" si="1"/>
        <v>13197</v>
      </c>
      <c r="I41" s="7">
        <f t="shared" si="2"/>
        <v>1</v>
      </c>
      <c r="J41" s="7"/>
      <c r="K41" t="s">
        <v>122</v>
      </c>
      <c r="L41">
        <v>2700</v>
      </c>
      <c r="M41">
        <v>0</v>
      </c>
      <c r="N41">
        <v>123</v>
      </c>
      <c r="O41">
        <v>50</v>
      </c>
      <c r="P41" t="str">
        <f>VLOOKUP(O41,depart!$A$2:$D$28,2)</f>
        <v>Shipping</v>
      </c>
      <c r="R41">
        <f>MATCH(O41,depart_2!$D$2:$D$28,0)</f>
        <v>5</v>
      </c>
      <c r="S41" t="str" cm="1">
        <f t="array" ref="S41">INDEX(depart_2!$A$2:$A$28,Sheet1!R41)</f>
        <v>Shipping</v>
      </c>
      <c r="T41" t="str">
        <f>INDEX(depart_2!$A$2:$A$28,MATCH(O41,depart_2!$D$2:$D$28,0))</f>
        <v>Shipping</v>
      </c>
    </row>
    <row r="42" spans="1:20" x14ac:dyDescent="0.25">
      <c r="A42" s="1">
        <v>140</v>
      </c>
      <c r="B42" t="s">
        <v>176</v>
      </c>
      <c r="C42" t="s">
        <v>177</v>
      </c>
      <c r="D42" t="s">
        <v>178</v>
      </c>
      <c r="E42" t="s">
        <v>179</v>
      </c>
      <c r="F42" t="str">
        <f t="shared" si="0"/>
        <v>650</v>
      </c>
      <c r="G42" s="2">
        <v>31985</v>
      </c>
      <c r="H42" s="7">
        <f t="shared" ca="1" si="1"/>
        <v>13196</v>
      </c>
      <c r="I42" s="7">
        <f t="shared" si="2"/>
        <v>2</v>
      </c>
      <c r="J42" s="7"/>
      <c r="K42" t="s">
        <v>122</v>
      </c>
      <c r="L42">
        <v>2500</v>
      </c>
      <c r="M42">
        <v>0</v>
      </c>
      <c r="N42">
        <v>123</v>
      </c>
      <c r="O42">
        <v>50</v>
      </c>
      <c r="P42" t="str">
        <f>VLOOKUP(O42,depart!$A$2:$D$28,2)</f>
        <v>Shipping</v>
      </c>
      <c r="R42">
        <f>MATCH(O42,depart_2!$D$2:$D$28,0)</f>
        <v>5</v>
      </c>
      <c r="S42" t="str" cm="1">
        <f t="array" ref="S42">INDEX(depart_2!$A$2:$A$28,Sheet1!R42)</f>
        <v>Shipping</v>
      </c>
      <c r="T42" t="str">
        <f>INDEX(depart_2!$A$2:$A$28,MATCH(O42,depart_2!$D$2:$D$28,0))</f>
        <v>Shipping</v>
      </c>
    </row>
    <row r="43" spans="1:20" x14ac:dyDescent="0.25">
      <c r="A43" s="1">
        <v>141</v>
      </c>
      <c r="B43" t="s">
        <v>180</v>
      </c>
      <c r="C43" t="s">
        <v>181</v>
      </c>
      <c r="D43" t="s">
        <v>182</v>
      </c>
      <c r="E43" t="s">
        <v>183</v>
      </c>
      <c r="F43" t="str">
        <f t="shared" si="0"/>
        <v>650</v>
      </c>
      <c r="G43" s="2">
        <v>31986</v>
      </c>
      <c r="H43" s="7">
        <f t="shared" ca="1" si="1"/>
        <v>13195</v>
      </c>
      <c r="I43" s="7">
        <f t="shared" si="2"/>
        <v>3</v>
      </c>
      <c r="J43" s="7"/>
      <c r="K43" t="s">
        <v>122</v>
      </c>
      <c r="L43">
        <v>3500</v>
      </c>
      <c r="M43">
        <v>0</v>
      </c>
      <c r="N43">
        <v>124</v>
      </c>
      <c r="O43">
        <v>50</v>
      </c>
      <c r="P43" t="str">
        <f>VLOOKUP(O43,depart!$A$2:$D$28,2)</f>
        <v>Shipping</v>
      </c>
      <c r="R43">
        <f>MATCH(O43,depart_2!$D$2:$D$28,0)</f>
        <v>5</v>
      </c>
      <c r="S43" t="str" cm="1">
        <f t="array" ref="S43">INDEX(depart_2!$A$2:$A$28,Sheet1!R43)</f>
        <v>Shipping</v>
      </c>
      <c r="T43" t="str">
        <f>INDEX(depart_2!$A$2:$A$28,MATCH(O43,depart_2!$D$2:$D$28,0))</f>
        <v>Shipping</v>
      </c>
    </row>
    <row r="44" spans="1:20" x14ac:dyDescent="0.25">
      <c r="A44" s="1">
        <v>142</v>
      </c>
      <c r="B44" t="s">
        <v>184</v>
      </c>
      <c r="C44" t="s">
        <v>185</v>
      </c>
      <c r="D44" t="s">
        <v>186</v>
      </c>
      <c r="E44" t="s">
        <v>187</v>
      </c>
      <c r="F44" t="str">
        <f t="shared" si="0"/>
        <v>650</v>
      </c>
      <c r="G44" s="2">
        <v>31987</v>
      </c>
      <c r="H44" s="7">
        <f t="shared" ca="1" si="1"/>
        <v>13194</v>
      </c>
      <c r="I44" s="7">
        <f t="shared" si="2"/>
        <v>4</v>
      </c>
      <c r="J44" s="7"/>
      <c r="K44" t="s">
        <v>122</v>
      </c>
      <c r="L44">
        <v>3100</v>
      </c>
      <c r="M44">
        <v>0</v>
      </c>
      <c r="N44">
        <v>124</v>
      </c>
      <c r="O44">
        <v>50</v>
      </c>
      <c r="P44" t="str">
        <f>VLOOKUP(O44,depart!$A$2:$D$28,2)</f>
        <v>Shipping</v>
      </c>
      <c r="R44">
        <f>MATCH(O44,depart_2!$D$2:$D$28,0)</f>
        <v>5</v>
      </c>
      <c r="S44" t="str" cm="1">
        <f t="array" ref="S44">INDEX(depart_2!$A$2:$A$28,Sheet1!R44)</f>
        <v>Shipping</v>
      </c>
      <c r="T44" t="str">
        <f>INDEX(depart_2!$A$2:$A$28,MATCH(O44,depart_2!$D$2:$D$28,0))</f>
        <v>Shipping</v>
      </c>
    </row>
    <row r="45" spans="1:20" x14ac:dyDescent="0.25">
      <c r="A45" s="1">
        <v>143</v>
      </c>
      <c r="B45" t="s">
        <v>188</v>
      </c>
      <c r="C45" t="s">
        <v>189</v>
      </c>
      <c r="D45" t="s">
        <v>190</v>
      </c>
      <c r="E45" t="s">
        <v>191</v>
      </c>
      <c r="F45" t="str">
        <f t="shared" si="0"/>
        <v>650</v>
      </c>
      <c r="G45" s="2">
        <v>31988</v>
      </c>
      <c r="H45" s="7">
        <f t="shared" ca="1" si="1"/>
        <v>13193</v>
      </c>
      <c r="I45" s="7">
        <f t="shared" si="2"/>
        <v>5</v>
      </c>
      <c r="J45" s="7"/>
      <c r="K45" t="s">
        <v>122</v>
      </c>
      <c r="L45">
        <v>2600</v>
      </c>
      <c r="M45">
        <v>0</v>
      </c>
      <c r="N45">
        <v>124</v>
      </c>
      <c r="O45">
        <v>50</v>
      </c>
      <c r="P45" t="str">
        <f>VLOOKUP(O45,depart!$A$2:$D$28,2)</f>
        <v>Shipping</v>
      </c>
      <c r="R45">
        <f>MATCH(O45,depart_2!$D$2:$D$28,0)</f>
        <v>5</v>
      </c>
      <c r="S45" t="str" cm="1">
        <f t="array" ref="S45">INDEX(depart_2!$A$2:$A$28,Sheet1!R45)</f>
        <v>Shipping</v>
      </c>
      <c r="T45" t="str">
        <f>INDEX(depart_2!$A$2:$A$28,MATCH(O45,depart_2!$D$2:$D$28,0))</f>
        <v>Shipping</v>
      </c>
    </row>
    <row r="46" spans="1:20" x14ac:dyDescent="0.25">
      <c r="A46" s="1">
        <v>144</v>
      </c>
      <c r="B46" t="s">
        <v>192</v>
      </c>
      <c r="C46" t="s">
        <v>193</v>
      </c>
      <c r="D46" t="s">
        <v>194</v>
      </c>
      <c r="E46" t="s">
        <v>195</v>
      </c>
      <c r="F46" t="str">
        <f t="shared" si="0"/>
        <v>650</v>
      </c>
      <c r="G46" s="2">
        <v>31989</v>
      </c>
      <c r="H46" s="7">
        <f t="shared" ca="1" si="1"/>
        <v>13192</v>
      </c>
      <c r="I46" s="7">
        <f t="shared" si="2"/>
        <v>6</v>
      </c>
      <c r="J46" s="7"/>
      <c r="K46" t="s">
        <v>122</v>
      </c>
      <c r="L46">
        <v>2500</v>
      </c>
      <c r="M46">
        <v>0</v>
      </c>
      <c r="N46">
        <v>124</v>
      </c>
      <c r="O46">
        <v>50</v>
      </c>
      <c r="P46" t="str">
        <f>VLOOKUP(O46,depart!$A$2:$D$28,2)</f>
        <v>Shipping</v>
      </c>
      <c r="R46">
        <f>MATCH(O46,depart_2!$D$2:$D$28,0)</f>
        <v>5</v>
      </c>
      <c r="S46" t="str" cm="1">
        <f t="array" ref="S46">INDEX(depart_2!$A$2:$A$28,Sheet1!R46)</f>
        <v>Shipping</v>
      </c>
      <c r="T46" t="str">
        <f>INDEX(depart_2!$A$2:$A$28,MATCH(O46,depart_2!$D$2:$D$28,0))</f>
        <v>Shipping</v>
      </c>
    </row>
    <row r="47" spans="1:20" x14ac:dyDescent="0.25">
      <c r="A47" s="1">
        <v>145</v>
      </c>
      <c r="B47" t="s">
        <v>56</v>
      </c>
      <c r="C47" t="s">
        <v>196</v>
      </c>
      <c r="D47" t="s">
        <v>197</v>
      </c>
      <c r="E47" t="s">
        <v>198</v>
      </c>
      <c r="F47" t="str">
        <f t="shared" si="0"/>
        <v>011</v>
      </c>
      <c r="G47" s="2">
        <v>31990</v>
      </c>
      <c r="H47" s="7">
        <f t="shared" ca="1" si="1"/>
        <v>13191</v>
      </c>
      <c r="I47" s="7">
        <f t="shared" si="2"/>
        <v>7</v>
      </c>
      <c r="J47" s="7"/>
      <c r="K47" t="s">
        <v>199</v>
      </c>
      <c r="L47">
        <v>14000</v>
      </c>
      <c r="M47">
        <v>0.4</v>
      </c>
      <c r="N47">
        <v>100</v>
      </c>
      <c r="O47">
        <v>80</v>
      </c>
      <c r="P47" t="str">
        <f>VLOOKUP(O47,depart!$A$2:$D$28,2)</f>
        <v>Sales</v>
      </c>
      <c r="R47">
        <f>MATCH(O47,depart_2!$D$2:$D$28,0)</f>
        <v>8</v>
      </c>
      <c r="S47" t="str" cm="1">
        <f t="array" ref="S47">INDEX(depart_2!$A$2:$A$28,Sheet1!R47)</f>
        <v>Sales</v>
      </c>
      <c r="T47" t="str">
        <f>INDEX(depart_2!$A$2:$A$28,MATCH(O47,depart_2!$D$2:$D$28,0))</f>
        <v>Sales</v>
      </c>
    </row>
    <row r="48" spans="1:20" x14ac:dyDescent="0.25">
      <c r="A48" s="1">
        <v>146</v>
      </c>
      <c r="B48" t="s">
        <v>93</v>
      </c>
      <c r="C48" t="s">
        <v>200</v>
      </c>
      <c r="D48" t="s">
        <v>201</v>
      </c>
      <c r="E48" t="s">
        <v>202</v>
      </c>
      <c r="F48" t="str">
        <f t="shared" si="0"/>
        <v>011</v>
      </c>
      <c r="G48" s="2">
        <v>31991</v>
      </c>
      <c r="H48" s="7">
        <f t="shared" ca="1" si="1"/>
        <v>13190</v>
      </c>
      <c r="I48" s="7">
        <f t="shared" si="2"/>
        <v>1</v>
      </c>
      <c r="J48" s="7"/>
      <c r="K48" t="s">
        <v>199</v>
      </c>
      <c r="L48">
        <v>13500</v>
      </c>
      <c r="M48">
        <v>0.3</v>
      </c>
      <c r="N48">
        <v>100</v>
      </c>
      <c r="O48">
        <v>80</v>
      </c>
      <c r="P48" t="str">
        <f>VLOOKUP(O48,depart!$A$2:$D$28,2)</f>
        <v>Sales</v>
      </c>
      <c r="R48">
        <f>MATCH(O48,depart_2!$D$2:$D$28,0)</f>
        <v>8</v>
      </c>
      <c r="S48" t="str" cm="1">
        <f t="array" ref="S48">INDEX(depart_2!$A$2:$A$28,Sheet1!R48)</f>
        <v>Sales</v>
      </c>
      <c r="T48" t="str">
        <f>INDEX(depart_2!$A$2:$A$28,MATCH(O48,depart_2!$D$2:$D$28,0))</f>
        <v>Sales</v>
      </c>
    </row>
    <row r="49" spans="1:20" x14ac:dyDescent="0.25">
      <c r="A49" s="1">
        <v>147</v>
      </c>
      <c r="B49" t="s">
        <v>203</v>
      </c>
      <c r="C49" t="s">
        <v>204</v>
      </c>
      <c r="D49" t="s">
        <v>205</v>
      </c>
      <c r="E49" t="s">
        <v>206</v>
      </c>
      <c r="F49" t="str">
        <f t="shared" si="0"/>
        <v>011</v>
      </c>
      <c r="G49" s="2">
        <v>31992</v>
      </c>
      <c r="H49" s="7">
        <f t="shared" ca="1" si="1"/>
        <v>13189</v>
      </c>
      <c r="I49" s="7">
        <f t="shared" si="2"/>
        <v>2</v>
      </c>
      <c r="J49" s="7"/>
      <c r="K49" t="s">
        <v>199</v>
      </c>
      <c r="L49">
        <v>12000</v>
      </c>
      <c r="M49">
        <v>0.3</v>
      </c>
      <c r="N49">
        <v>100</v>
      </c>
      <c r="O49">
        <v>80</v>
      </c>
      <c r="P49" t="str">
        <f>VLOOKUP(O49,depart!$A$2:$D$28,2)</f>
        <v>Sales</v>
      </c>
      <c r="R49">
        <f>MATCH(O49,depart_2!$D$2:$D$28,0)</f>
        <v>8</v>
      </c>
      <c r="S49" t="str" cm="1">
        <f t="array" ref="S49">INDEX(depart_2!$A$2:$A$28,Sheet1!R49)</f>
        <v>Sales</v>
      </c>
      <c r="T49" t="str">
        <f>INDEX(depart_2!$A$2:$A$28,MATCH(O49,depart_2!$D$2:$D$28,0))</f>
        <v>Sales</v>
      </c>
    </row>
    <row r="50" spans="1:20" x14ac:dyDescent="0.25">
      <c r="A50" s="1">
        <v>148</v>
      </c>
      <c r="B50" t="s">
        <v>207</v>
      </c>
      <c r="C50" t="s">
        <v>208</v>
      </c>
      <c r="D50" t="s">
        <v>209</v>
      </c>
      <c r="E50" t="s">
        <v>210</v>
      </c>
      <c r="F50" t="str">
        <f t="shared" si="0"/>
        <v>011</v>
      </c>
      <c r="G50" s="2">
        <v>31993</v>
      </c>
      <c r="H50" s="7">
        <f t="shared" ca="1" si="1"/>
        <v>13188</v>
      </c>
      <c r="I50" s="7">
        <f t="shared" si="2"/>
        <v>3</v>
      </c>
      <c r="J50" s="7"/>
      <c r="K50" t="s">
        <v>199</v>
      </c>
      <c r="L50">
        <v>11000</v>
      </c>
      <c r="M50">
        <v>0.3</v>
      </c>
      <c r="N50">
        <v>100</v>
      </c>
      <c r="O50">
        <v>80</v>
      </c>
      <c r="P50" t="str">
        <f>VLOOKUP(O50,depart!$A$2:$D$28,2)</f>
        <v>Sales</v>
      </c>
      <c r="R50">
        <f>MATCH(O50,depart_2!$D$2:$D$28,0)</f>
        <v>8</v>
      </c>
      <c r="S50" t="str" cm="1">
        <f t="array" ref="S50">INDEX(depart_2!$A$2:$A$28,Sheet1!R50)</f>
        <v>Sales</v>
      </c>
      <c r="T50" t="str">
        <f>INDEX(depart_2!$A$2:$A$28,MATCH(O50,depart_2!$D$2:$D$28,0))</f>
        <v>Sales</v>
      </c>
    </row>
    <row r="51" spans="1:20" x14ac:dyDescent="0.25">
      <c r="A51" s="1">
        <v>149</v>
      </c>
      <c r="B51" t="s">
        <v>211</v>
      </c>
      <c r="C51" t="s">
        <v>212</v>
      </c>
      <c r="D51" t="s">
        <v>213</v>
      </c>
      <c r="E51" t="s">
        <v>214</v>
      </c>
      <c r="F51" t="str">
        <f t="shared" si="0"/>
        <v>011</v>
      </c>
      <c r="G51" s="2">
        <v>31994</v>
      </c>
      <c r="H51" s="7">
        <f t="shared" ca="1" si="1"/>
        <v>13187</v>
      </c>
      <c r="I51" s="7">
        <f t="shared" si="2"/>
        <v>4</v>
      </c>
      <c r="J51" s="7"/>
      <c r="K51" t="s">
        <v>199</v>
      </c>
      <c r="L51">
        <v>10500</v>
      </c>
      <c r="M51">
        <v>0.2</v>
      </c>
      <c r="N51">
        <v>100</v>
      </c>
      <c r="O51">
        <v>80</v>
      </c>
      <c r="P51" t="str">
        <f>VLOOKUP(O51,depart!$A$2:$D$28,2)</f>
        <v>Sales</v>
      </c>
      <c r="R51">
        <f>MATCH(O51,depart_2!$D$2:$D$28,0)</f>
        <v>8</v>
      </c>
      <c r="S51" t="str" cm="1">
        <f t="array" ref="S51">INDEX(depart_2!$A$2:$A$28,Sheet1!R51)</f>
        <v>Sales</v>
      </c>
      <c r="T51" t="str">
        <f>INDEX(depart_2!$A$2:$A$28,MATCH(O51,depart_2!$D$2:$D$28,0))</f>
        <v>Sales</v>
      </c>
    </row>
    <row r="52" spans="1:20" x14ac:dyDescent="0.25">
      <c r="A52" s="1">
        <v>150</v>
      </c>
      <c r="B52" t="s">
        <v>192</v>
      </c>
      <c r="C52" t="s">
        <v>215</v>
      </c>
      <c r="D52" t="s">
        <v>216</v>
      </c>
      <c r="E52" t="s">
        <v>217</v>
      </c>
      <c r="F52" t="str">
        <f t="shared" si="0"/>
        <v>011</v>
      </c>
      <c r="G52" s="2">
        <v>31995</v>
      </c>
      <c r="H52" s="7">
        <f t="shared" ca="1" si="1"/>
        <v>13186</v>
      </c>
      <c r="I52" s="7">
        <f t="shared" si="2"/>
        <v>5</v>
      </c>
      <c r="J52" s="7"/>
      <c r="K52" t="s">
        <v>218</v>
      </c>
      <c r="L52">
        <v>10000</v>
      </c>
      <c r="M52">
        <v>0.3</v>
      </c>
      <c r="N52">
        <v>145</v>
      </c>
      <c r="O52">
        <v>80</v>
      </c>
      <c r="P52" t="str">
        <f>VLOOKUP(O52,depart!$A$2:$D$28,2)</f>
        <v>Sales</v>
      </c>
      <c r="R52">
        <f>MATCH(O52,depart_2!$D$2:$D$28,0)</f>
        <v>8</v>
      </c>
      <c r="S52" t="str" cm="1">
        <f t="array" ref="S52">INDEX(depart_2!$A$2:$A$28,Sheet1!R52)</f>
        <v>Sales</v>
      </c>
      <c r="T52" t="str">
        <f>INDEX(depart_2!$A$2:$A$28,MATCH(O52,depart_2!$D$2:$D$28,0))</f>
        <v>Sales</v>
      </c>
    </row>
    <row r="53" spans="1:20" x14ac:dyDescent="0.25">
      <c r="A53" s="1">
        <v>151</v>
      </c>
      <c r="B53" t="s">
        <v>34</v>
      </c>
      <c r="C53" t="s">
        <v>219</v>
      </c>
      <c r="D53" t="s">
        <v>220</v>
      </c>
      <c r="E53" t="s">
        <v>221</v>
      </c>
      <c r="F53" t="str">
        <f t="shared" si="0"/>
        <v>011</v>
      </c>
      <c r="G53" s="2">
        <v>31996</v>
      </c>
      <c r="H53" s="7">
        <f t="shared" ca="1" si="1"/>
        <v>13185</v>
      </c>
      <c r="I53" s="7">
        <f t="shared" si="2"/>
        <v>6</v>
      </c>
      <c r="J53" s="7"/>
      <c r="K53" t="s">
        <v>218</v>
      </c>
      <c r="L53">
        <v>9500</v>
      </c>
      <c r="M53">
        <v>0.25</v>
      </c>
      <c r="N53">
        <v>145</v>
      </c>
      <c r="O53">
        <v>80</v>
      </c>
      <c r="P53" t="str">
        <f>VLOOKUP(O53,depart!$A$2:$D$28,2)</f>
        <v>Sales</v>
      </c>
      <c r="R53">
        <f>MATCH(O53,depart_2!$D$2:$D$28,0)</f>
        <v>8</v>
      </c>
      <c r="S53" t="str" cm="1">
        <f t="array" ref="S53">INDEX(depart_2!$A$2:$A$28,Sheet1!R53)</f>
        <v>Sales</v>
      </c>
      <c r="T53" t="str">
        <f>INDEX(depart_2!$A$2:$A$28,MATCH(O53,depart_2!$D$2:$D$28,0))</f>
        <v>Sales</v>
      </c>
    </row>
    <row r="54" spans="1:20" x14ac:dyDescent="0.25">
      <c r="A54" s="1">
        <v>152</v>
      </c>
      <c r="B54" t="s">
        <v>192</v>
      </c>
      <c r="C54" t="s">
        <v>222</v>
      </c>
      <c r="D54" t="s">
        <v>223</v>
      </c>
      <c r="E54" t="s">
        <v>224</v>
      </c>
      <c r="F54" t="str">
        <f t="shared" si="0"/>
        <v>011</v>
      </c>
      <c r="G54" s="2">
        <v>31997</v>
      </c>
      <c r="H54" s="7">
        <f t="shared" ca="1" si="1"/>
        <v>13184</v>
      </c>
      <c r="I54" s="7">
        <f t="shared" si="2"/>
        <v>7</v>
      </c>
      <c r="J54" s="7"/>
      <c r="K54" t="s">
        <v>218</v>
      </c>
      <c r="L54">
        <v>9000</v>
      </c>
      <c r="M54">
        <v>0.25</v>
      </c>
      <c r="N54">
        <v>145</v>
      </c>
      <c r="O54">
        <v>80</v>
      </c>
      <c r="P54" t="str">
        <f>VLOOKUP(O54,depart!$A$2:$D$28,2)</f>
        <v>Sales</v>
      </c>
      <c r="R54">
        <f>MATCH(O54,depart_2!$D$2:$D$28,0)</f>
        <v>8</v>
      </c>
      <c r="S54" t="str" cm="1">
        <f t="array" ref="S54">INDEX(depart_2!$A$2:$A$28,Sheet1!R54)</f>
        <v>Sales</v>
      </c>
      <c r="T54" t="str">
        <f>INDEX(depart_2!$A$2:$A$28,MATCH(O54,depart_2!$D$2:$D$28,0))</f>
        <v>Sales</v>
      </c>
    </row>
    <row r="55" spans="1:20" x14ac:dyDescent="0.25">
      <c r="A55" s="1">
        <v>153</v>
      </c>
      <c r="B55" t="s">
        <v>225</v>
      </c>
      <c r="C55" t="s">
        <v>226</v>
      </c>
      <c r="D55" t="s">
        <v>227</v>
      </c>
      <c r="E55" t="s">
        <v>228</v>
      </c>
      <c r="F55" t="str">
        <f t="shared" si="0"/>
        <v>011</v>
      </c>
      <c r="G55" s="2">
        <v>31998</v>
      </c>
      <c r="H55" s="7">
        <f t="shared" ca="1" si="1"/>
        <v>13183</v>
      </c>
      <c r="I55" s="7">
        <f t="shared" si="2"/>
        <v>1</v>
      </c>
      <c r="J55" s="7"/>
      <c r="K55" t="s">
        <v>218</v>
      </c>
      <c r="L55">
        <v>8000</v>
      </c>
      <c r="M55">
        <v>0.2</v>
      </c>
      <c r="N55">
        <v>145</v>
      </c>
      <c r="O55">
        <v>80</v>
      </c>
      <c r="P55" t="str">
        <f>VLOOKUP(O55,depart!$A$2:$D$28,2)</f>
        <v>Sales</v>
      </c>
      <c r="R55">
        <f>MATCH(O55,depart_2!$D$2:$D$28,0)</f>
        <v>8</v>
      </c>
      <c r="S55" t="str" cm="1">
        <f t="array" ref="S55">INDEX(depart_2!$A$2:$A$28,Sheet1!R55)</f>
        <v>Sales</v>
      </c>
      <c r="T55" t="str">
        <f>INDEX(depart_2!$A$2:$A$28,MATCH(O55,depart_2!$D$2:$D$28,0))</f>
        <v>Sales</v>
      </c>
    </row>
    <row r="56" spans="1:20" x14ac:dyDescent="0.25">
      <c r="A56" s="1">
        <v>154</v>
      </c>
      <c r="B56" t="s">
        <v>229</v>
      </c>
      <c r="C56" t="s">
        <v>208</v>
      </c>
      <c r="D56" t="s">
        <v>230</v>
      </c>
      <c r="E56" t="s">
        <v>231</v>
      </c>
      <c r="F56" t="str">
        <f t="shared" si="0"/>
        <v>011</v>
      </c>
      <c r="G56" s="2">
        <v>31999</v>
      </c>
      <c r="H56" s="7">
        <f t="shared" ca="1" si="1"/>
        <v>13182</v>
      </c>
      <c r="I56" s="7">
        <f t="shared" si="2"/>
        <v>2</v>
      </c>
      <c r="J56" s="7"/>
      <c r="K56" t="s">
        <v>218</v>
      </c>
      <c r="L56">
        <v>7500</v>
      </c>
      <c r="M56">
        <v>0.2</v>
      </c>
      <c r="N56">
        <v>145</v>
      </c>
      <c r="O56">
        <v>80</v>
      </c>
      <c r="P56" t="str">
        <f>VLOOKUP(O56,depart!$A$2:$D$28,2)</f>
        <v>Sales</v>
      </c>
      <c r="R56">
        <f>MATCH(O56,depart_2!$D$2:$D$28,0)</f>
        <v>8</v>
      </c>
      <c r="S56" t="str" cm="1">
        <f t="array" ref="S56">INDEX(depart_2!$A$2:$A$28,Sheet1!R56)</f>
        <v>Sales</v>
      </c>
      <c r="T56" t="str">
        <f>INDEX(depart_2!$A$2:$A$28,MATCH(O56,depart_2!$D$2:$D$28,0))</f>
        <v>Sales</v>
      </c>
    </row>
    <row r="57" spans="1:20" x14ac:dyDescent="0.25">
      <c r="A57" s="1">
        <v>155</v>
      </c>
      <c r="B57" t="s">
        <v>232</v>
      </c>
      <c r="C57" t="s">
        <v>233</v>
      </c>
      <c r="D57" t="s">
        <v>234</v>
      </c>
      <c r="E57" t="s">
        <v>235</v>
      </c>
      <c r="F57" t="str">
        <f t="shared" si="0"/>
        <v>011</v>
      </c>
      <c r="G57" s="2">
        <v>32000</v>
      </c>
      <c r="H57" s="7">
        <f t="shared" ca="1" si="1"/>
        <v>13181</v>
      </c>
      <c r="I57" s="7">
        <f t="shared" si="2"/>
        <v>3</v>
      </c>
      <c r="J57" s="7"/>
      <c r="K57" t="s">
        <v>218</v>
      </c>
      <c r="L57">
        <v>7000</v>
      </c>
      <c r="M57">
        <v>0.15</v>
      </c>
      <c r="N57">
        <v>145</v>
      </c>
      <c r="O57">
        <v>80</v>
      </c>
      <c r="P57" t="str">
        <f>VLOOKUP(O57,depart!$A$2:$D$28,2)</f>
        <v>Sales</v>
      </c>
      <c r="R57">
        <f>MATCH(O57,depart_2!$D$2:$D$28,0)</f>
        <v>8</v>
      </c>
      <c r="S57" t="str" cm="1">
        <f t="array" ref="S57">INDEX(depart_2!$A$2:$A$28,Sheet1!R57)</f>
        <v>Sales</v>
      </c>
      <c r="T57" t="str">
        <f>INDEX(depart_2!$A$2:$A$28,MATCH(O57,depart_2!$D$2:$D$28,0))</f>
        <v>Sales</v>
      </c>
    </row>
    <row r="58" spans="1:20" x14ac:dyDescent="0.25">
      <c r="A58" s="1">
        <v>156</v>
      </c>
      <c r="B58" t="s">
        <v>236</v>
      </c>
      <c r="C58" t="s">
        <v>12</v>
      </c>
      <c r="D58" t="s">
        <v>237</v>
      </c>
      <c r="E58" t="s">
        <v>238</v>
      </c>
      <c r="F58" t="str">
        <f t="shared" si="0"/>
        <v>011</v>
      </c>
      <c r="G58" s="2">
        <v>32001</v>
      </c>
      <c r="H58" s="7">
        <f t="shared" ca="1" si="1"/>
        <v>13180</v>
      </c>
      <c r="I58" s="7">
        <f t="shared" si="2"/>
        <v>4</v>
      </c>
      <c r="J58" s="7"/>
      <c r="K58" t="s">
        <v>218</v>
      </c>
      <c r="L58">
        <v>10000</v>
      </c>
      <c r="M58">
        <v>0.35</v>
      </c>
      <c r="N58">
        <v>146</v>
      </c>
      <c r="O58">
        <v>80</v>
      </c>
      <c r="P58" t="str">
        <f>VLOOKUP(O58,depart!$A$2:$D$28,2)</f>
        <v>Sales</v>
      </c>
      <c r="R58">
        <f>MATCH(O58,depart_2!$D$2:$D$28,0)</f>
        <v>8</v>
      </c>
      <c r="S58" t="str" cm="1">
        <f t="array" ref="S58">INDEX(depart_2!$A$2:$A$28,Sheet1!R58)</f>
        <v>Sales</v>
      </c>
      <c r="T58" t="str">
        <f>INDEX(depart_2!$A$2:$A$28,MATCH(O58,depart_2!$D$2:$D$28,0))</f>
        <v>Sales</v>
      </c>
    </row>
    <row r="59" spans="1:20" x14ac:dyDescent="0.25">
      <c r="A59" s="1">
        <v>157</v>
      </c>
      <c r="B59" t="s">
        <v>239</v>
      </c>
      <c r="C59" t="s">
        <v>240</v>
      </c>
      <c r="D59" t="s">
        <v>241</v>
      </c>
      <c r="E59" t="s">
        <v>242</v>
      </c>
      <c r="F59" t="str">
        <f t="shared" si="0"/>
        <v>011</v>
      </c>
      <c r="G59" s="2">
        <v>32002</v>
      </c>
      <c r="H59" s="7">
        <f t="shared" ca="1" si="1"/>
        <v>13179</v>
      </c>
      <c r="I59" s="7">
        <f t="shared" si="2"/>
        <v>5</v>
      </c>
      <c r="J59" s="7"/>
      <c r="K59" t="s">
        <v>218</v>
      </c>
      <c r="L59">
        <v>9500</v>
      </c>
      <c r="M59">
        <v>0.35</v>
      </c>
      <c r="N59">
        <v>146</v>
      </c>
      <c r="O59">
        <v>80</v>
      </c>
      <c r="P59" t="str">
        <f>VLOOKUP(O59,depart!$A$2:$D$28,2)</f>
        <v>Sales</v>
      </c>
      <c r="R59">
        <f>MATCH(O59,depart_2!$D$2:$D$28,0)</f>
        <v>8</v>
      </c>
      <c r="S59" t="str" cm="1">
        <f t="array" ref="S59">INDEX(depart_2!$A$2:$A$28,Sheet1!R59)</f>
        <v>Sales</v>
      </c>
      <c r="T59" t="str">
        <f>INDEX(depart_2!$A$2:$A$28,MATCH(O59,depart_2!$D$2:$D$28,0))</f>
        <v>Sales</v>
      </c>
    </row>
    <row r="60" spans="1:20" x14ac:dyDescent="0.25">
      <c r="A60" s="1">
        <v>158</v>
      </c>
      <c r="B60" t="s">
        <v>243</v>
      </c>
      <c r="C60" t="s">
        <v>244</v>
      </c>
      <c r="D60" t="s">
        <v>245</v>
      </c>
      <c r="E60" t="s">
        <v>246</v>
      </c>
      <c r="F60" t="str">
        <f t="shared" si="0"/>
        <v>011</v>
      </c>
      <c r="G60" s="2">
        <v>32003</v>
      </c>
      <c r="H60" s="7">
        <f t="shared" ca="1" si="1"/>
        <v>13178</v>
      </c>
      <c r="I60" s="7">
        <f t="shared" si="2"/>
        <v>6</v>
      </c>
      <c r="J60" s="7"/>
      <c r="K60" t="s">
        <v>218</v>
      </c>
      <c r="L60">
        <v>9000</v>
      </c>
      <c r="M60">
        <v>0.35</v>
      </c>
      <c r="N60">
        <v>146</v>
      </c>
      <c r="O60">
        <v>80</v>
      </c>
      <c r="P60" t="str">
        <f>VLOOKUP(O60,depart!$A$2:$D$28,2)</f>
        <v>Sales</v>
      </c>
      <c r="R60">
        <f>MATCH(O60,depart_2!$D$2:$D$28,0)</f>
        <v>8</v>
      </c>
      <c r="S60" t="str" cm="1">
        <f t="array" ref="S60">INDEX(depart_2!$A$2:$A$28,Sheet1!R60)</f>
        <v>Sales</v>
      </c>
      <c r="T60" t="str">
        <f>INDEX(depart_2!$A$2:$A$28,MATCH(O60,depart_2!$D$2:$D$28,0))</f>
        <v>Sales</v>
      </c>
    </row>
    <row r="61" spans="1:20" x14ac:dyDescent="0.25">
      <c r="A61" s="1">
        <v>159</v>
      </c>
      <c r="B61" t="s">
        <v>247</v>
      </c>
      <c r="C61" t="s">
        <v>248</v>
      </c>
      <c r="D61" t="s">
        <v>249</v>
      </c>
      <c r="E61" t="s">
        <v>250</v>
      </c>
      <c r="F61" t="str">
        <f t="shared" si="0"/>
        <v>011</v>
      </c>
      <c r="G61" s="2">
        <v>32004</v>
      </c>
      <c r="H61" s="7">
        <f t="shared" ca="1" si="1"/>
        <v>13177</v>
      </c>
      <c r="I61" s="7">
        <f t="shared" si="2"/>
        <v>7</v>
      </c>
      <c r="J61" s="7"/>
      <c r="K61" t="s">
        <v>218</v>
      </c>
      <c r="L61">
        <v>8000</v>
      </c>
      <c r="M61">
        <v>0.3</v>
      </c>
      <c r="N61">
        <v>146</v>
      </c>
      <c r="O61">
        <v>80</v>
      </c>
      <c r="P61" t="str">
        <f>VLOOKUP(O61,depart!$A$2:$D$28,2)</f>
        <v>Sales</v>
      </c>
      <c r="R61">
        <f>MATCH(O61,depart_2!$D$2:$D$28,0)</f>
        <v>8</v>
      </c>
      <c r="S61" t="str" cm="1">
        <f t="array" ref="S61">INDEX(depart_2!$A$2:$A$28,Sheet1!R61)</f>
        <v>Sales</v>
      </c>
      <c r="T61" t="str">
        <f>INDEX(depart_2!$A$2:$A$28,MATCH(O61,depart_2!$D$2:$D$28,0))</f>
        <v>Sales</v>
      </c>
    </row>
    <row r="62" spans="1:20" x14ac:dyDescent="0.25">
      <c r="A62" s="1">
        <v>160</v>
      </c>
      <c r="B62" t="s">
        <v>251</v>
      </c>
      <c r="C62" t="s">
        <v>252</v>
      </c>
      <c r="D62" t="s">
        <v>253</v>
      </c>
      <c r="E62" t="s">
        <v>254</v>
      </c>
      <c r="F62" t="str">
        <f t="shared" si="0"/>
        <v>011</v>
      </c>
      <c r="G62" s="2">
        <v>32005</v>
      </c>
      <c r="H62" s="7">
        <f t="shared" ca="1" si="1"/>
        <v>13176</v>
      </c>
      <c r="I62" s="7">
        <f t="shared" si="2"/>
        <v>1</v>
      </c>
      <c r="J62" s="7"/>
      <c r="K62" t="s">
        <v>218</v>
      </c>
      <c r="L62">
        <v>7500</v>
      </c>
      <c r="M62">
        <v>0.3</v>
      </c>
      <c r="N62">
        <v>146</v>
      </c>
      <c r="O62">
        <v>80</v>
      </c>
      <c r="P62" t="str">
        <f>VLOOKUP(O62,depart!$A$2:$D$28,2)</f>
        <v>Sales</v>
      </c>
      <c r="R62">
        <f>MATCH(O62,depart_2!$D$2:$D$28,0)</f>
        <v>8</v>
      </c>
      <c r="S62" t="str" cm="1">
        <f t="array" ref="S62">INDEX(depart_2!$A$2:$A$28,Sheet1!R62)</f>
        <v>Sales</v>
      </c>
      <c r="T62" t="str">
        <f>INDEX(depart_2!$A$2:$A$28,MATCH(O62,depart_2!$D$2:$D$28,0))</f>
        <v>Sales</v>
      </c>
    </row>
    <row r="63" spans="1:20" x14ac:dyDescent="0.25">
      <c r="A63" s="1">
        <v>161</v>
      </c>
      <c r="B63" t="s">
        <v>255</v>
      </c>
      <c r="C63" t="s">
        <v>256</v>
      </c>
      <c r="D63" t="s">
        <v>257</v>
      </c>
      <c r="E63" t="s">
        <v>258</v>
      </c>
      <c r="F63" t="str">
        <f t="shared" si="0"/>
        <v>011</v>
      </c>
      <c r="G63" s="2">
        <v>32006</v>
      </c>
      <c r="H63" s="7">
        <f t="shared" ca="1" si="1"/>
        <v>13175</v>
      </c>
      <c r="I63" s="7">
        <f t="shared" si="2"/>
        <v>2</v>
      </c>
      <c r="J63" s="7"/>
      <c r="K63" t="s">
        <v>218</v>
      </c>
      <c r="L63">
        <v>7000</v>
      </c>
      <c r="M63">
        <v>0.25</v>
      </c>
      <c r="N63">
        <v>146</v>
      </c>
      <c r="O63">
        <v>80</v>
      </c>
      <c r="P63" t="str">
        <f>VLOOKUP(O63,depart!$A$2:$D$28,2)</f>
        <v>Sales</v>
      </c>
      <c r="R63">
        <f>MATCH(O63,depart_2!$D$2:$D$28,0)</f>
        <v>8</v>
      </c>
      <c r="S63" t="str" cm="1">
        <f t="array" ref="S63">INDEX(depart_2!$A$2:$A$28,Sheet1!R63)</f>
        <v>Sales</v>
      </c>
      <c r="T63" t="str">
        <f>INDEX(depart_2!$A$2:$A$28,MATCH(O63,depart_2!$D$2:$D$28,0))</f>
        <v>Sales</v>
      </c>
    </row>
    <row r="64" spans="1:20" x14ac:dyDescent="0.25">
      <c r="A64" s="1">
        <v>162</v>
      </c>
      <c r="B64" t="s">
        <v>259</v>
      </c>
      <c r="C64" t="s">
        <v>260</v>
      </c>
      <c r="D64" t="s">
        <v>261</v>
      </c>
      <c r="E64" t="s">
        <v>262</v>
      </c>
      <c r="F64" t="str">
        <f t="shared" si="0"/>
        <v>011</v>
      </c>
      <c r="G64" s="2">
        <v>32007</v>
      </c>
      <c r="H64" s="7">
        <f t="shared" ca="1" si="1"/>
        <v>13174</v>
      </c>
      <c r="I64" s="7">
        <f t="shared" si="2"/>
        <v>3</v>
      </c>
      <c r="J64" s="7"/>
      <c r="K64" t="s">
        <v>218</v>
      </c>
      <c r="L64">
        <v>10500</v>
      </c>
      <c r="M64">
        <v>0.25</v>
      </c>
      <c r="N64">
        <v>147</v>
      </c>
      <c r="O64">
        <v>80</v>
      </c>
      <c r="P64" t="str">
        <f>VLOOKUP(O64,depart!$A$2:$D$28,2)</f>
        <v>Sales</v>
      </c>
      <c r="R64">
        <f>MATCH(O64,depart_2!$D$2:$D$28,0)</f>
        <v>8</v>
      </c>
      <c r="S64" t="str" cm="1">
        <f t="array" ref="S64">INDEX(depart_2!$A$2:$A$28,Sheet1!R64)</f>
        <v>Sales</v>
      </c>
      <c r="T64" t="str">
        <f>INDEX(depart_2!$A$2:$A$28,MATCH(O64,depart_2!$D$2:$D$28,0))</f>
        <v>Sales</v>
      </c>
    </row>
    <row r="65" spans="1:20" x14ac:dyDescent="0.25">
      <c r="A65" s="1">
        <v>163</v>
      </c>
      <c r="B65" t="s">
        <v>263</v>
      </c>
      <c r="C65" t="s">
        <v>264</v>
      </c>
      <c r="D65" t="s">
        <v>265</v>
      </c>
      <c r="E65" t="s">
        <v>266</v>
      </c>
      <c r="F65" t="str">
        <f t="shared" si="0"/>
        <v>011</v>
      </c>
      <c r="G65" s="2">
        <v>32008</v>
      </c>
      <c r="H65" s="7">
        <f t="shared" ca="1" si="1"/>
        <v>13173</v>
      </c>
      <c r="I65" s="7">
        <f t="shared" si="2"/>
        <v>4</v>
      </c>
      <c r="J65" s="7"/>
      <c r="K65" t="s">
        <v>218</v>
      </c>
      <c r="L65">
        <v>9500</v>
      </c>
      <c r="M65">
        <v>0.15</v>
      </c>
      <c r="N65">
        <v>147</v>
      </c>
      <c r="O65">
        <v>80</v>
      </c>
      <c r="P65" t="str">
        <f>VLOOKUP(O65,depart!$A$2:$D$28,2)</f>
        <v>Sales</v>
      </c>
      <c r="R65">
        <f>MATCH(O65,depart_2!$D$2:$D$28,0)</f>
        <v>8</v>
      </c>
      <c r="S65" t="str" cm="1">
        <f t="array" ref="S65">INDEX(depart_2!$A$2:$A$28,Sheet1!R65)</f>
        <v>Sales</v>
      </c>
      <c r="T65" t="str">
        <f>INDEX(depart_2!$A$2:$A$28,MATCH(O65,depart_2!$D$2:$D$28,0))</f>
        <v>Sales</v>
      </c>
    </row>
    <row r="66" spans="1:20" x14ac:dyDescent="0.25">
      <c r="A66" s="1">
        <v>164</v>
      </c>
      <c r="B66" t="s">
        <v>267</v>
      </c>
      <c r="C66" t="s">
        <v>268</v>
      </c>
      <c r="D66" t="s">
        <v>269</v>
      </c>
      <c r="E66" t="s">
        <v>270</v>
      </c>
      <c r="F66" t="str">
        <f t="shared" si="0"/>
        <v>011</v>
      </c>
      <c r="G66" s="2">
        <v>32009</v>
      </c>
      <c r="H66" s="7">
        <f t="shared" ca="1" si="1"/>
        <v>13172</v>
      </c>
      <c r="I66" s="7">
        <f t="shared" si="2"/>
        <v>5</v>
      </c>
      <c r="J66" s="7"/>
      <c r="K66" t="s">
        <v>218</v>
      </c>
      <c r="L66">
        <v>7200</v>
      </c>
      <c r="M66">
        <v>0.1</v>
      </c>
      <c r="N66">
        <v>147</v>
      </c>
      <c r="O66">
        <v>80</v>
      </c>
      <c r="P66" t="str">
        <f>VLOOKUP(O66,depart!$A$2:$D$28,2)</f>
        <v>Sales</v>
      </c>
      <c r="R66">
        <f>MATCH(O66,depart_2!$D$2:$D$28,0)</f>
        <v>8</v>
      </c>
      <c r="S66" t="str" cm="1">
        <f t="array" ref="S66">INDEX(depart_2!$A$2:$A$28,Sheet1!R66)</f>
        <v>Sales</v>
      </c>
      <c r="T66" t="str">
        <f>INDEX(depart_2!$A$2:$A$28,MATCH(O66,depart_2!$D$2:$D$28,0))</f>
        <v>Sales</v>
      </c>
    </row>
    <row r="67" spans="1:20" x14ac:dyDescent="0.25">
      <c r="A67" s="1">
        <v>165</v>
      </c>
      <c r="B67" t="s">
        <v>34</v>
      </c>
      <c r="C67" t="s">
        <v>271</v>
      </c>
      <c r="D67" t="s">
        <v>272</v>
      </c>
      <c r="E67" t="s">
        <v>273</v>
      </c>
      <c r="F67" t="str">
        <f t="shared" ref="F67:F108" si="3">LEFT(E67,3)</f>
        <v>011</v>
      </c>
      <c r="G67" s="2">
        <v>32010</v>
      </c>
      <c r="H67" s="7">
        <f t="shared" ref="H67:H108" ca="1" si="4">(TODAY()-G67)</f>
        <v>13171</v>
      </c>
      <c r="I67" s="7">
        <f t="shared" ref="I67:I108" si="5">WEEKDAY(G67)</f>
        <v>6</v>
      </c>
      <c r="J67" s="7"/>
      <c r="K67" t="s">
        <v>218</v>
      </c>
      <c r="L67">
        <v>6800</v>
      </c>
      <c r="M67">
        <v>0.1</v>
      </c>
      <c r="N67">
        <v>147</v>
      </c>
      <c r="O67">
        <v>80</v>
      </c>
      <c r="P67" t="str">
        <f>VLOOKUP(O67,depart!$A$2:$D$28,2)</f>
        <v>Sales</v>
      </c>
      <c r="R67">
        <f>MATCH(O67,depart_2!$D$2:$D$28,0)</f>
        <v>8</v>
      </c>
      <c r="S67" t="str" cm="1">
        <f t="array" ref="S67">INDEX(depart_2!$A$2:$A$28,Sheet1!R67)</f>
        <v>Sales</v>
      </c>
      <c r="T67" t="str">
        <f>INDEX(depart_2!$A$2:$A$28,MATCH(O67,depart_2!$D$2:$D$28,0))</f>
        <v>Sales</v>
      </c>
    </row>
    <row r="68" spans="1:20" x14ac:dyDescent="0.25">
      <c r="A68" s="1">
        <v>166</v>
      </c>
      <c r="B68" t="s">
        <v>274</v>
      </c>
      <c r="C68" t="s">
        <v>275</v>
      </c>
      <c r="D68" t="s">
        <v>276</v>
      </c>
      <c r="E68" t="s">
        <v>277</v>
      </c>
      <c r="F68" t="str">
        <f t="shared" si="3"/>
        <v>011</v>
      </c>
      <c r="G68" s="2">
        <v>32011</v>
      </c>
      <c r="H68" s="7">
        <f t="shared" ca="1" si="4"/>
        <v>13170</v>
      </c>
      <c r="I68" s="7">
        <f t="shared" si="5"/>
        <v>7</v>
      </c>
      <c r="J68" s="7"/>
      <c r="K68" t="s">
        <v>218</v>
      </c>
      <c r="L68">
        <v>6400</v>
      </c>
      <c r="M68">
        <v>0.1</v>
      </c>
      <c r="N68">
        <v>147</v>
      </c>
      <c r="O68">
        <v>80</v>
      </c>
      <c r="P68" t="str">
        <f>VLOOKUP(O68,depart!$A$2:$D$28,2)</f>
        <v>Sales</v>
      </c>
      <c r="R68">
        <f>MATCH(O68,depart_2!$D$2:$D$28,0)</f>
        <v>8</v>
      </c>
      <c r="S68" t="str" cm="1">
        <f t="array" ref="S68">INDEX(depart_2!$A$2:$A$28,Sheet1!R68)</f>
        <v>Sales</v>
      </c>
      <c r="T68" t="str">
        <f>INDEX(depart_2!$A$2:$A$28,MATCH(O68,depart_2!$D$2:$D$28,0))</f>
        <v>Sales</v>
      </c>
    </row>
    <row r="69" spans="1:20" x14ac:dyDescent="0.25">
      <c r="A69" s="1">
        <v>167</v>
      </c>
      <c r="B69" t="s">
        <v>278</v>
      </c>
      <c r="C69" t="s">
        <v>279</v>
      </c>
      <c r="D69" t="s">
        <v>280</v>
      </c>
      <c r="E69" t="s">
        <v>281</v>
      </c>
      <c r="F69" t="str">
        <f t="shared" si="3"/>
        <v>011</v>
      </c>
      <c r="G69" s="2">
        <v>32012</v>
      </c>
      <c r="H69" s="7">
        <f t="shared" ca="1" si="4"/>
        <v>13169</v>
      </c>
      <c r="I69" s="7">
        <f t="shared" si="5"/>
        <v>1</v>
      </c>
      <c r="J69" s="7"/>
      <c r="K69" t="s">
        <v>218</v>
      </c>
      <c r="L69">
        <v>6200</v>
      </c>
      <c r="M69">
        <v>0.1</v>
      </c>
      <c r="N69">
        <v>147</v>
      </c>
      <c r="O69">
        <v>80</v>
      </c>
      <c r="P69" t="str">
        <f>VLOOKUP(O69,depart!$A$2:$D$28,2)</f>
        <v>Sales</v>
      </c>
      <c r="R69">
        <f>MATCH(O69,depart_2!$D$2:$D$28,0)</f>
        <v>8</v>
      </c>
      <c r="S69" t="str" cm="1">
        <f t="array" ref="S69">INDEX(depart_2!$A$2:$A$28,Sheet1!R69)</f>
        <v>Sales</v>
      </c>
      <c r="T69" t="str">
        <f>INDEX(depart_2!$A$2:$A$28,MATCH(O69,depart_2!$D$2:$D$28,0))</f>
        <v>Sales</v>
      </c>
    </row>
    <row r="70" spans="1:20" x14ac:dyDescent="0.25">
      <c r="A70" s="1">
        <v>168</v>
      </c>
      <c r="B70" t="s">
        <v>282</v>
      </c>
      <c r="C70" t="s">
        <v>283</v>
      </c>
      <c r="D70" t="s">
        <v>284</v>
      </c>
      <c r="E70" t="s">
        <v>285</v>
      </c>
      <c r="F70" t="str">
        <f t="shared" si="3"/>
        <v>011</v>
      </c>
      <c r="G70" s="2">
        <v>32013</v>
      </c>
      <c r="H70" s="7">
        <f t="shared" ca="1" si="4"/>
        <v>13168</v>
      </c>
      <c r="I70" s="7">
        <f t="shared" si="5"/>
        <v>2</v>
      </c>
      <c r="J70" s="7"/>
      <c r="K70" t="s">
        <v>218</v>
      </c>
      <c r="L70">
        <v>11500</v>
      </c>
      <c r="M70">
        <v>0.25</v>
      </c>
      <c r="N70">
        <v>148</v>
      </c>
      <c r="O70">
        <v>80</v>
      </c>
      <c r="P70" t="str">
        <f>VLOOKUP(O70,depart!$A$2:$D$28,2)</f>
        <v>Sales</v>
      </c>
      <c r="R70">
        <f>MATCH(O70,depart_2!$D$2:$D$28,0)</f>
        <v>8</v>
      </c>
      <c r="S70" t="str" cm="1">
        <f t="array" ref="S70">INDEX(depart_2!$A$2:$A$28,Sheet1!R70)</f>
        <v>Sales</v>
      </c>
      <c r="T70" t="str">
        <f>INDEX(depart_2!$A$2:$A$28,MATCH(O70,depart_2!$D$2:$D$28,0))</f>
        <v>Sales</v>
      </c>
    </row>
    <row r="71" spans="1:20" x14ac:dyDescent="0.25">
      <c r="A71" s="1">
        <v>169</v>
      </c>
      <c r="B71" t="s">
        <v>286</v>
      </c>
      <c r="C71" t="s">
        <v>287</v>
      </c>
      <c r="D71" t="s">
        <v>288</v>
      </c>
      <c r="E71" t="s">
        <v>289</v>
      </c>
      <c r="F71" t="str">
        <f t="shared" si="3"/>
        <v>011</v>
      </c>
      <c r="G71" s="2">
        <v>32014</v>
      </c>
      <c r="H71" s="7">
        <f t="shared" ca="1" si="4"/>
        <v>13167</v>
      </c>
      <c r="I71" s="7">
        <f t="shared" si="5"/>
        <v>3</v>
      </c>
      <c r="J71" s="7"/>
      <c r="K71" t="s">
        <v>218</v>
      </c>
      <c r="L71">
        <v>10000</v>
      </c>
      <c r="M71">
        <v>0.2</v>
      </c>
      <c r="N71">
        <v>148</v>
      </c>
      <c r="O71">
        <v>80</v>
      </c>
      <c r="P71" t="str">
        <f>VLOOKUP(O71,depart!$A$2:$D$28,2)</f>
        <v>Sales</v>
      </c>
      <c r="R71">
        <f>MATCH(O71,depart_2!$D$2:$D$28,0)</f>
        <v>8</v>
      </c>
      <c r="S71" t="str" cm="1">
        <f t="array" ref="S71">INDEX(depart_2!$A$2:$A$28,Sheet1!R71)</f>
        <v>Sales</v>
      </c>
      <c r="T71" t="str">
        <f>INDEX(depart_2!$A$2:$A$28,MATCH(O71,depart_2!$D$2:$D$28,0))</f>
        <v>Sales</v>
      </c>
    </row>
    <row r="72" spans="1:20" x14ac:dyDescent="0.25">
      <c r="A72" s="1">
        <v>170</v>
      </c>
      <c r="B72" t="s">
        <v>290</v>
      </c>
      <c r="C72" t="s">
        <v>291</v>
      </c>
      <c r="D72" t="s">
        <v>292</v>
      </c>
      <c r="E72" t="s">
        <v>293</v>
      </c>
      <c r="F72" t="str">
        <f t="shared" si="3"/>
        <v>011</v>
      </c>
      <c r="G72" s="2">
        <v>32015</v>
      </c>
      <c r="H72" s="7">
        <f t="shared" ca="1" si="4"/>
        <v>13166</v>
      </c>
      <c r="I72" s="7">
        <f t="shared" si="5"/>
        <v>4</v>
      </c>
      <c r="J72" s="7"/>
      <c r="K72" t="s">
        <v>218</v>
      </c>
      <c r="L72">
        <v>9600</v>
      </c>
      <c r="M72">
        <v>0.2</v>
      </c>
      <c r="N72">
        <v>148</v>
      </c>
      <c r="O72">
        <v>80</v>
      </c>
      <c r="P72" t="str">
        <f>VLOOKUP(O72,depart!$A$2:$D$28,2)</f>
        <v>Sales</v>
      </c>
      <c r="R72">
        <f>MATCH(O72,depart_2!$D$2:$D$28,0)</f>
        <v>8</v>
      </c>
      <c r="S72" t="str" cm="1">
        <f t="array" ref="S72">INDEX(depart_2!$A$2:$A$28,Sheet1!R72)</f>
        <v>Sales</v>
      </c>
      <c r="T72" t="str">
        <f>INDEX(depart_2!$A$2:$A$28,MATCH(O72,depart_2!$D$2:$D$28,0))</f>
        <v>Sales</v>
      </c>
    </row>
    <row r="73" spans="1:20" x14ac:dyDescent="0.25">
      <c r="A73" s="1">
        <v>171</v>
      </c>
      <c r="B73" t="s">
        <v>294</v>
      </c>
      <c r="C73" t="s">
        <v>248</v>
      </c>
      <c r="D73" t="s">
        <v>295</v>
      </c>
      <c r="E73" t="s">
        <v>296</v>
      </c>
      <c r="F73" t="str">
        <f t="shared" si="3"/>
        <v>011</v>
      </c>
      <c r="G73" s="2">
        <v>32016</v>
      </c>
      <c r="H73" s="7">
        <f t="shared" ca="1" si="4"/>
        <v>13165</v>
      </c>
      <c r="I73" s="7">
        <f t="shared" si="5"/>
        <v>5</v>
      </c>
      <c r="J73" s="7"/>
      <c r="K73" t="s">
        <v>218</v>
      </c>
      <c r="L73">
        <v>7400</v>
      </c>
      <c r="M73">
        <v>0.15</v>
      </c>
      <c r="N73">
        <v>148</v>
      </c>
      <c r="O73">
        <v>80</v>
      </c>
      <c r="P73" t="str">
        <f>VLOOKUP(O73,depart!$A$2:$D$28,2)</f>
        <v>Sales</v>
      </c>
      <c r="R73">
        <f>MATCH(O73,depart_2!$D$2:$D$28,0)</f>
        <v>8</v>
      </c>
      <c r="S73" t="str" cm="1">
        <f t="array" ref="S73">INDEX(depart_2!$A$2:$A$28,Sheet1!R73)</f>
        <v>Sales</v>
      </c>
      <c r="T73" t="str">
        <f>INDEX(depart_2!$A$2:$A$28,MATCH(O73,depart_2!$D$2:$D$28,0))</f>
        <v>Sales</v>
      </c>
    </row>
    <row r="74" spans="1:20" x14ac:dyDescent="0.25">
      <c r="A74" s="1">
        <v>172</v>
      </c>
      <c r="B74" t="s">
        <v>297</v>
      </c>
      <c r="C74" t="s">
        <v>298</v>
      </c>
      <c r="D74" t="s">
        <v>299</v>
      </c>
      <c r="E74" t="s">
        <v>300</v>
      </c>
      <c r="F74" t="str">
        <f t="shared" si="3"/>
        <v>011</v>
      </c>
      <c r="G74" s="2">
        <v>32017</v>
      </c>
      <c r="H74" s="7">
        <f t="shared" ca="1" si="4"/>
        <v>13164</v>
      </c>
      <c r="I74" s="7">
        <f t="shared" si="5"/>
        <v>6</v>
      </c>
      <c r="J74" s="7"/>
      <c r="K74" t="s">
        <v>218</v>
      </c>
      <c r="L74">
        <v>7300</v>
      </c>
      <c r="M74">
        <v>0.15</v>
      </c>
      <c r="N74">
        <v>148</v>
      </c>
      <c r="O74">
        <v>80</v>
      </c>
      <c r="P74" t="str">
        <f>VLOOKUP(O74,depart!$A$2:$D$28,2)</f>
        <v>Sales</v>
      </c>
      <c r="R74">
        <f>MATCH(O74,depart_2!$D$2:$D$28,0)</f>
        <v>8</v>
      </c>
      <c r="S74" t="str" cm="1">
        <f t="array" ref="S74">INDEX(depart_2!$A$2:$A$28,Sheet1!R74)</f>
        <v>Sales</v>
      </c>
      <c r="T74" t="str">
        <f>INDEX(depart_2!$A$2:$A$28,MATCH(O74,depart_2!$D$2:$D$28,0))</f>
        <v>Sales</v>
      </c>
    </row>
    <row r="75" spans="1:20" x14ac:dyDescent="0.25">
      <c r="A75" s="1">
        <v>173</v>
      </c>
      <c r="B75" t="s">
        <v>301</v>
      </c>
      <c r="C75" t="s">
        <v>302</v>
      </c>
      <c r="D75" t="s">
        <v>303</v>
      </c>
      <c r="E75" t="s">
        <v>304</v>
      </c>
      <c r="F75" t="str">
        <f t="shared" si="3"/>
        <v>011</v>
      </c>
      <c r="G75" s="2">
        <v>32018</v>
      </c>
      <c r="H75" s="7">
        <f t="shared" ca="1" si="4"/>
        <v>13163</v>
      </c>
      <c r="I75" s="7">
        <f t="shared" si="5"/>
        <v>7</v>
      </c>
      <c r="J75" s="7"/>
      <c r="K75" t="s">
        <v>218</v>
      </c>
      <c r="L75">
        <v>6100</v>
      </c>
      <c r="M75">
        <v>0.1</v>
      </c>
      <c r="N75">
        <v>148</v>
      </c>
      <c r="O75">
        <v>80</v>
      </c>
      <c r="P75" t="str">
        <f>VLOOKUP(O75,depart!$A$2:$D$28,2)</f>
        <v>Sales</v>
      </c>
      <c r="R75">
        <f>MATCH(O75,depart_2!$D$2:$D$28,0)</f>
        <v>8</v>
      </c>
      <c r="S75" t="str" cm="1">
        <f t="array" ref="S75">INDEX(depart_2!$A$2:$A$28,Sheet1!R75)</f>
        <v>Sales</v>
      </c>
      <c r="T75" t="str">
        <f>INDEX(depart_2!$A$2:$A$28,MATCH(O75,depart_2!$D$2:$D$28,0))</f>
        <v>Sales</v>
      </c>
    </row>
    <row r="76" spans="1:20" x14ac:dyDescent="0.25">
      <c r="A76" s="1">
        <v>174</v>
      </c>
      <c r="B76" t="s">
        <v>305</v>
      </c>
      <c r="C76" t="s">
        <v>306</v>
      </c>
      <c r="D76" t="s">
        <v>307</v>
      </c>
      <c r="E76" t="s">
        <v>308</v>
      </c>
      <c r="F76" t="str">
        <f t="shared" si="3"/>
        <v>011</v>
      </c>
      <c r="G76" s="2">
        <v>32019</v>
      </c>
      <c r="H76" s="7">
        <f t="shared" ca="1" si="4"/>
        <v>13162</v>
      </c>
      <c r="I76" s="7">
        <f t="shared" si="5"/>
        <v>1</v>
      </c>
      <c r="J76" s="7"/>
      <c r="K76" t="s">
        <v>218</v>
      </c>
      <c r="L76">
        <v>11000</v>
      </c>
      <c r="M76">
        <v>0.3</v>
      </c>
      <c r="N76">
        <v>149</v>
      </c>
      <c r="O76">
        <v>80</v>
      </c>
      <c r="P76" t="str">
        <f>VLOOKUP(O76,depart!$A$2:$D$28,2)</f>
        <v>Sales</v>
      </c>
      <c r="R76">
        <f>MATCH(O76,depart_2!$D$2:$D$28,0)</f>
        <v>8</v>
      </c>
      <c r="S76" t="str" cm="1">
        <f t="array" ref="S76">INDEX(depart_2!$A$2:$A$28,Sheet1!R76)</f>
        <v>Sales</v>
      </c>
      <c r="T76" t="str">
        <f>INDEX(depart_2!$A$2:$A$28,MATCH(O76,depart_2!$D$2:$D$28,0))</f>
        <v>Sales</v>
      </c>
    </row>
    <row r="77" spans="1:20" x14ac:dyDescent="0.25">
      <c r="A77" s="1">
        <v>175</v>
      </c>
      <c r="B77" t="s">
        <v>309</v>
      </c>
      <c r="C77" t="s">
        <v>310</v>
      </c>
      <c r="D77" t="s">
        <v>311</v>
      </c>
      <c r="E77" t="s">
        <v>312</v>
      </c>
      <c r="F77" t="str">
        <f t="shared" si="3"/>
        <v>011</v>
      </c>
      <c r="G77" s="2">
        <v>32020</v>
      </c>
      <c r="H77" s="7">
        <f t="shared" ca="1" si="4"/>
        <v>13161</v>
      </c>
      <c r="I77" s="7">
        <f t="shared" si="5"/>
        <v>2</v>
      </c>
      <c r="J77" s="7"/>
      <c r="K77" t="s">
        <v>218</v>
      </c>
      <c r="L77">
        <v>8800</v>
      </c>
      <c r="M77">
        <v>0.25</v>
      </c>
      <c r="N77">
        <v>149</v>
      </c>
      <c r="O77">
        <v>80</v>
      </c>
      <c r="P77" t="str">
        <f>VLOOKUP(O77,depart!$A$2:$D$28,2)</f>
        <v>Sales</v>
      </c>
      <c r="R77">
        <f>MATCH(O77,depart_2!$D$2:$D$28,0)</f>
        <v>8</v>
      </c>
      <c r="S77" t="str" cm="1">
        <f t="array" ref="S77">INDEX(depart_2!$A$2:$A$28,Sheet1!R77)</f>
        <v>Sales</v>
      </c>
      <c r="T77" t="str">
        <f>INDEX(depart_2!$A$2:$A$28,MATCH(O77,depart_2!$D$2:$D$28,0))</f>
        <v>Sales</v>
      </c>
    </row>
    <row r="78" spans="1:20" x14ac:dyDescent="0.25">
      <c r="A78" s="1">
        <v>176</v>
      </c>
      <c r="B78" t="s">
        <v>313</v>
      </c>
      <c r="C78" t="s">
        <v>314</v>
      </c>
      <c r="D78" t="s">
        <v>315</v>
      </c>
      <c r="E78" t="s">
        <v>316</v>
      </c>
      <c r="F78" t="str">
        <f t="shared" si="3"/>
        <v>011</v>
      </c>
      <c r="G78" s="2">
        <v>32021</v>
      </c>
      <c r="H78" s="7">
        <f t="shared" ca="1" si="4"/>
        <v>13160</v>
      </c>
      <c r="I78" s="7">
        <f t="shared" si="5"/>
        <v>3</v>
      </c>
      <c r="J78" s="7"/>
      <c r="K78" t="s">
        <v>218</v>
      </c>
      <c r="L78">
        <v>8600</v>
      </c>
      <c r="M78">
        <v>0.2</v>
      </c>
      <c r="N78">
        <v>149</v>
      </c>
      <c r="O78">
        <v>80</v>
      </c>
      <c r="P78" t="str">
        <f>VLOOKUP(O78,depart!$A$2:$D$28,2)</f>
        <v>Sales</v>
      </c>
      <c r="R78">
        <f>MATCH(O78,depart_2!$D$2:$D$28,0)</f>
        <v>8</v>
      </c>
      <c r="S78" t="str" cm="1">
        <f t="array" ref="S78">INDEX(depart_2!$A$2:$A$28,Sheet1!R78)</f>
        <v>Sales</v>
      </c>
      <c r="T78" t="str">
        <f>INDEX(depart_2!$A$2:$A$28,MATCH(O78,depart_2!$D$2:$D$28,0))</f>
        <v>Sales</v>
      </c>
    </row>
    <row r="79" spans="1:20" x14ac:dyDescent="0.25">
      <c r="A79" s="1">
        <v>177</v>
      </c>
      <c r="B79" t="s">
        <v>317</v>
      </c>
      <c r="C79" t="s">
        <v>318</v>
      </c>
      <c r="D79" t="s">
        <v>319</v>
      </c>
      <c r="E79" t="s">
        <v>320</v>
      </c>
      <c r="F79" t="str">
        <f t="shared" si="3"/>
        <v>011</v>
      </c>
      <c r="G79" s="2">
        <v>32022</v>
      </c>
      <c r="H79" s="7">
        <f t="shared" ca="1" si="4"/>
        <v>13159</v>
      </c>
      <c r="I79" s="7">
        <f t="shared" si="5"/>
        <v>4</v>
      </c>
      <c r="J79" s="7"/>
      <c r="K79" t="s">
        <v>218</v>
      </c>
      <c r="L79">
        <v>8400</v>
      </c>
      <c r="M79">
        <v>0.2</v>
      </c>
      <c r="N79">
        <v>149</v>
      </c>
      <c r="O79">
        <v>80</v>
      </c>
      <c r="P79" t="str">
        <f>VLOOKUP(O79,depart!$A$2:$D$28,2)</f>
        <v>Sales</v>
      </c>
      <c r="R79">
        <f>MATCH(O79,depart_2!$D$2:$D$28,0)</f>
        <v>8</v>
      </c>
      <c r="S79" t="str" cm="1">
        <f t="array" ref="S79">INDEX(depart_2!$A$2:$A$28,Sheet1!R79)</f>
        <v>Sales</v>
      </c>
      <c r="T79" t="str">
        <f>INDEX(depart_2!$A$2:$A$28,MATCH(O79,depart_2!$D$2:$D$28,0))</f>
        <v>Sales</v>
      </c>
    </row>
    <row r="80" spans="1:20" x14ac:dyDescent="0.25">
      <c r="A80" s="1">
        <v>178</v>
      </c>
      <c r="B80" t="s">
        <v>321</v>
      </c>
      <c r="C80" t="s">
        <v>322</v>
      </c>
      <c r="D80" t="s">
        <v>323</v>
      </c>
      <c r="E80" t="s">
        <v>324</v>
      </c>
      <c r="F80" t="str">
        <f t="shared" si="3"/>
        <v>011</v>
      </c>
      <c r="G80" s="2">
        <v>32023</v>
      </c>
      <c r="H80" s="7">
        <f t="shared" ca="1" si="4"/>
        <v>13158</v>
      </c>
      <c r="I80" s="7">
        <f t="shared" si="5"/>
        <v>5</v>
      </c>
      <c r="J80" s="7"/>
      <c r="K80" t="s">
        <v>218</v>
      </c>
      <c r="L80">
        <v>7000</v>
      </c>
      <c r="M80">
        <v>0.15</v>
      </c>
      <c r="N80">
        <v>149</v>
      </c>
      <c r="O80">
        <v>80</v>
      </c>
      <c r="P80" t="str">
        <f>VLOOKUP(O80,depart!$A$2:$D$28,2)</f>
        <v>Sales</v>
      </c>
      <c r="R80">
        <f>MATCH(O80,depart_2!$D$2:$D$28,0)</f>
        <v>8</v>
      </c>
      <c r="S80" t="str" cm="1">
        <f t="array" ref="S80">INDEX(depart_2!$A$2:$A$28,Sheet1!R80)</f>
        <v>Sales</v>
      </c>
      <c r="T80" t="str">
        <f>INDEX(depart_2!$A$2:$A$28,MATCH(O80,depart_2!$D$2:$D$28,0))</f>
        <v>Sales</v>
      </c>
    </row>
    <row r="81" spans="1:20" x14ac:dyDescent="0.25">
      <c r="A81" s="1">
        <v>179</v>
      </c>
      <c r="B81" t="s">
        <v>325</v>
      </c>
      <c r="C81" t="s">
        <v>326</v>
      </c>
      <c r="D81" t="s">
        <v>327</v>
      </c>
      <c r="E81" t="s">
        <v>328</v>
      </c>
      <c r="F81" t="str">
        <f t="shared" si="3"/>
        <v>011</v>
      </c>
      <c r="G81" s="2">
        <v>32024</v>
      </c>
      <c r="H81" s="7">
        <f t="shared" ca="1" si="4"/>
        <v>13157</v>
      </c>
      <c r="I81" s="7">
        <f t="shared" si="5"/>
        <v>6</v>
      </c>
      <c r="J81" s="7"/>
      <c r="K81" t="s">
        <v>218</v>
      </c>
      <c r="L81">
        <v>6200</v>
      </c>
      <c r="M81">
        <v>0.1</v>
      </c>
      <c r="N81">
        <v>149</v>
      </c>
      <c r="O81">
        <v>80</v>
      </c>
      <c r="P81" t="str">
        <f>VLOOKUP(O81,depart!$A$2:$D$28,2)</f>
        <v>Sales</v>
      </c>
      <c r="R81">
        <f>MATCH(O81,depart_2!$D$2:$D$28,0)</f>
        <v>8</v>
      </c>
      <c r="S81" t="str" cm="1">
        <f t="array" ref="S81">INDEX(depart_2!$A$2:$A$28,Sheet1!R81)</f>
        <v>Sales</v>
      </c>
      <c r="T81" t="str">
        <f>INDEX(depart_2!$A$2:$A$28,MATCH(O81,depart_2!$D$2:$D$28,0))</f>
        <v>Sales</v>
      </c>
    </row>
    <row r="82" spans="1:20" x14ac:dyDescent="0.25">
      <c r="A82" s="1">
        <v>180</v>
      </c>
      <c r="B82" t="s">
        <v>329</v>
      </c>
      <c r="C82" t="s">
        <v>314</v>
      </c>
      <c r="D82" t="s">
        <v>330</v>
      </c>
      <c r="E82" t="s">
        <v>331</v>
      </c>
      <c r="F82" t="str">
        <f t="shared" si="3"/>
        <v>650</v>
      </c>
      <c r="G82" s="2">
        <v>32025</v>
      </c>
      <c r="H82" s="7">
        <f t="shared" ca="1" si="4"/>
        <v>13156</v>
      </c>
      <c r="I82" s="7">
        <f t="shared" si="5"/>
        <v>7</v>
      </c>
      <c r="J82" s="7"/>
      <c r="K82" t="s">
        <v>332</v>
      </c>
      <c r="L82">
        <v>3200</v>
      </c>
      <c r="M82">
        <v>0</v>
      </c>
      <c r="N82">
        <v>120</v>
      </c>
      <c r="O82">
        <v>50</v>
      </c>
      <c r="P82" t="str">
        <f>VLOOKUP(O82,depart!$A$2:$D$28,2)</f>
        <v>Shipping</v>
      </c>
      <c r="R82">
        <f>MATCH(O82,depart_2!$D$2:$D$28,0)</f>
        <v>5</v>
      </c>
      <c r="S82" t="str" cm="1">
        <f t="array" ref="S82">INDEX(depart_2!$A$2:$A$28,Sheet1!R82)</f>
        <v>Shipping</v>
      </c>
      <c r="T82" t="str">
        <f>INDEX(depart_2!$A$2:$A$28,MATCH(O82,depart_2!$D$2:$D$28,0))</f>
        <v>Shipping</v>
      </c>
    </row>
    <row r="83" spans="1:20" x14ac:dyDescent="0.25">
      <c r="A83" s="1">
        <v>181</v>
      </c>
      <c r="B83" t="s">
        <v>333</v>
      </c>
      <c r="C83" t="s">
        <v>334</v>
      </c>
      <c r="D83" t="s">
        <v>335</v>
      </c>
      <c r="E83" t="s">
        <v>336</v>
      </c>
      <c r="F83" t="str">
        <f t="shared" si="3"/>
        <v>650</v>
      </c>
      <c r="G83" s="2">
        <v>32026</v>
      </c>
      <c r="H83" s="7">
        <f t="shared" ca="1" si="4"/>
        <v>13155</v>
      </c>
      <c r="I83" s="7">
        <f t="shared" si="5"/>
        <v>1</v>
      </c>
      <c r="J83" s="7"/>
      <c r="K83" t="s">
        <v>332</v>
      </c>
      <c r="L83">
        <v>3100</v>
      </c>
      <c r="M83">
        <v>0</v>
      </c>
      <c r="N83">
        <v>120</v>
      </c>
      <c r="O83">
        <v>50</v>
      </c>
      <c r="P83" t="str">
        <f>VLOOKUP(O83,depart!$A$2:$D$28,2)</f>
        <v>Shipping</v>
      </c>
      <c r="R83">
        <f>MATCH(O83,depart_2!$D$2:$D$28,0)</f>
        <v>5</v>
      </c>
      <c r="S83" t="str" cm="1">
        <f t="array" ref="S83">INDEX(depart_2!$A$2:$A$28,Sheet1!R83)</f>
        <v>Shipping</v>
      </c>
      <c r="T83" t="str">
        <f>INDEX(depart_2!$A$2:$A$28,MATCH(O83,depart_2!$D$2:$D$28,0))</f>
        <v>Shipping</v>
      </c>
    </row>
    <row r="84" spans="1:20" x14ac:dyDescent="0.25">
      <c r="A84" s="1">
        <v>182</v>
      </c>
      <c r="B84" t="s">
        <v>337</v>
      </c>
      <c r="C84" t="s">
        <v>338</v>
      </c>
      <c r="D84" t="s">
        <v>339</v>
      </c>
      <c r="E84" t="s">
        <v>340</v>
      </c>
      <c r="F84" t="str">
        <f t="shared" si="3"/>
        <v>650</v>
      </c>
      <c r="G84" s="2">
        <v>32027</v>
      </c>
      <c r="H84" s="7">
        <f t="shared" ca="1" si="4"/>
        <v>13154</v>
      </c>
      <c r="I84" s="7">
        <f t="shared" si="5"/>
        <v>2</v>
      </c>
      <c r="J84" s="7"/>
      <c r="K84" t="s">
        <v>332</v>
      </c>
      <c r="L84">
        <v>2500</v>
      </c>
      <c r="M84">
        <v>0</v>
      </c>
      <c r="N84">
        <v>120</v>
      </c>
      <c r="O84">
        <v>50</v>
      </c>
      <c r="P84" t="str">
        <f>VLOOKUP(O84,depart!$A$2:$D$28,2)</f>
        <v>Shipping</v>
      </c>
      <c r="R84">
        <f>MATCH(O84,depart_2!$D$2:$D$28,0)</f>
        <v>5</v>
      </c>
      <c r="S84" t="str" cm="1">
        <f t="array" ref="S84">INDEX(depart_2!$A$2:$A$28,Sheet1!R84)</f>
        <v>Shipping</v>
      </c>
      <c r="T84" t="str">
        <f>INDEX(depart_2!$A$2:$A$28,MATCH(O84,depart_2!$D$2:$D$28,0))</f>
        <v>Shipping</v>
      </c>
    </row>
    <row r="85" spans="1:20" x14ac:dyDescent="0.25">
      <c r="A85" s="1">
        <v>183</v>
      </c>
      <c r="B85" t="s">
        <v>341</v>
      </c>
      <c r="C85" t="s">
        <v>342</v>
      </c>
      <c r="D85" t="s">
        <v>343</v>
      </c>
      <c r="E85" t="s">
        <v>344</v>
      </c>
      <c r="F85" t="str">
        <f t="shared" si="3"/>
        <v>650</v>
      </c>
      <c r="G85" s="2">
        <v>32028</v>
      </c>
      <c r="H85" s="7">
        <f t="shared" ca="1" si="4"/>
        <v>13153</v>
      </c>
      <c r="I85" s="7">
        <f t="shared" si="5"/>
        <v>3</v>
      </c>
      <c r="J85" s="7"/>
      <c r="K85" t="s">
        <v>332</v>
      </c>
      <c r="L85">
        <v>2800</v>
      </c>
      <c r="M85">
        <v>0</v>
      </c>
      <c r="N85">
        <v>120</v>
      </c>
      <c r="O85">
        <v>50</v>
      </c>
      <c r="P85" t="str">
        <f>VLOOKUP(O85,depart!$A$2:$D$28,2)</f>
        <v>Shipping</v>
      </c>
      <c r="R85">
        <f>MATCH(O85,depart_2!$D$2:$D$28,0)</f>
        <v>5</v>
      </c>
      <c r="S85" t="str" cm="1">
        <f t="array" ref="S85">INDEX(depart_2!$A$2:$A$28,Sheet1!R85)</f>
        <v>Shipping</v>
      </c>
      <c r="T85" t="str">
        <f>INDEX(depart_2!$A$2:$A$28,MATCH(O85,depart_2!$D$2:$D$28,0))</f>
        <v>Shipping</v>
      </c>
    </row>
    <row r="86" spans="1:20" x14ac:dyDescent="0.25">
      <c r="A86" s="1">
        <v>184</v>
      </c>
      <c r="B86" t="s">
        <v>345</v>
      </c>
      <c r="C86" t="s">
        <v>346</v>
      </c>
      <c r="D86" t="s">
        <v>347</v>
      </c>
      <c r="E86" t="s">
        <v>348</v>
      </c>
      <c r="F86" t="str">
        <f t="shared" si="3"/>
        <v>650</v>
      </c>
      <c r="G86" s="2">
        <v>32029</v>
      </c>
      <c r="H86" s="7">
        <f t="shared" ca="1" si="4"/>
        <v>13152</v>
      </c>
      <c r="I86" s="7">
        <f t="shared" si="5"/>
        <v>4</v>
      </c>
      <c r="J86" s="7"/>
      <c r="K86" t="s">
        <v>332</v>
      </c>
      <c r="L86">
        <v>4200</v>
      </c>
      <c r="M86">
        <v>0</v>
      </c>
      <c r="N86">
        <v>121</v>
      </c>
      <c r="O86">
        <v>50</v>
      </c>
      <c r="P86" t="str">
        <f>VLOOKUP(O86,depart!$A$2:$D$28,2)</f>
        <v>Shipping</v>
      </c>
      <c r="R86">
        <f>MATCH(O86,depart_2!$D$2:$D$28,0)</f>
        <v>5</v>
      </c>
      <c r="S86" t="str" cm="1">
        <f t="array" ref="S86">INDEX(depart_2!$A$2:$A$28,Sheet1!R86)</f>
        <v>Shipping</v>
      </c>
      <c r="T86" t="str">
        <f>INDEX(depart_2!$A$2:$A$28,MATCH(O86,depart_2!$D$2:$D$28,0))</f>
        <v>Shipping</v>
      </c>
    </row>
    <row r="87" spans="1:20" x14ac:dyDescent="0.25">
      <c r="A87" s="1">
        <v>185</v>
      </c>
      <c r="B87" t="s">
        <v>349</v>
      </c>
      <c r="C87" t="s">
        <v>350</v>
      </c>
      <c r="D87" t="s">
        <v>351</v>
      </c>
      <c r="E87" t="s">
        <v>352</v>
      </c>
      <c r="F87" t="str">
        <f t="shared" si="3"/>
        <v>650</v>
      </c>
      <c r="G87" s="2">
        <v>32030</v>
      </c>
      <c r="H87" s="7">
        <f t="shared" ca="1" si="4"/>
        <v>13151</v>
      </c>
      <c r="I87" s="7">
        <f t="shared" si="5"/>
        <v>5</v>
      </c>
      <c r="J87" s="7"/>
      <c r="K87" t="s">
        <v>332</v>
      </c>
      <c r="L87">
        <v>4100</v>
      </c>
      <c r="M87">
        <v>0</v>
      </c>
      <c r="N87">
        <v>121</v>
      </c>
      <c r="O87">
        <v>50</v>
      </c>
      <c r="P87" t="str">
        <f>VLOOKUP(O87,depart!$A$2:$D$28,2)</f>
        <v>Shipping</v>
      </c>
      <c r="R87">
        <f>MATCH(O87,depart_2!$D$2:$D$28,0)</f>
        <v>5</v>
      </c>
      <c r="S87" t="str" cm="1">
        <f t="array" ref="S87">INDEX(depart_2!$A$2:$A$28,Sheet1!R87)</f>
        <v>Shipping</v>
      </c>
      <c r="T87" t="str">
        <f>INDEX(depart_2!$A$2:$A$28,MATCH(O87,depart_2!$D$2:$D$28,0))</f>
        <v>Shipping</v>
      </c>
    </row>
    <row r="88" spans="1:20" x14ac:dyDescent="0.25">
      <c r="A88" s="1">
        <v>186</v>
      </c>
      <c r="B88" t="s">
        <v>118</v>
      </c>
      <c r="C88" t="s">
        <v>353</v>
      </c>
      <c r="D88" t="s">
        <v>354</v>
      </c>
      <c r="E88" t="s">
        <v>355</v>
      </c>
      <c r="F88" t="str">
        <f t="shared" si="3"/>
        <v>650</v>
      </c>
      <c r="G88" s="2">
        <v>32031</v>
      </c>
      <c r="H88" s="7">
        <f t="shared" ca="1" si="4"/>
        <v>13150</v>
      </c>
      <c r="I88" s="7">
        <f t="shared" si="5"/>
        <v>6</v>
      </c>
      <c r="J88" s="7"/>
      <c r="K88" t="s">
        <v>332</v>
      </c>
      <c r="L88">
        <v>3400</v>
      </c>
      <c r="M88">
        <v>0</v>
      </c>
      <c r="N88">
        <v>121</v>
      </c>
      <c r="O88">
        <v>50</v>
      </c>
      <c r="P88" t="str">
        <f>VLOOKUP(O88,depart!$A$2:$D$28,2)</f>
        <v>Shipping</v>
      </c>
      <c r="R88">
        <f>MATCH(O88,depart_2!$D$2:$D$28,0)</f>
        <v>5</v>
      </c>
      <c r="S88" t="str" cm="1">
        <f t="array" ref="S88">INDEX(depart_2!$A$2:$A$28,Sheet1!R88)</f>
        <v>Shipping</v>
      </c>
      <c r="T88" t="str">
        <f>INDEX(depart_2!$A$2:$A$28,MATCH(O88,depart_2!$D$2:$D$28,0))</f>
        <v>Shipping</v>
      </c>
    </row>
    <row r="89" spans="1:20" x14ac:dyDescent="0.25">
      <c r="A89" s="1">
        <v>187</v>
      </c>
      <c r="B89" t="s">
        <v>356</v>
      </c>
      <c r="C89" t="s">
        <v>357</v>
      </c>
      <c r="D89" t="s">
        <v>358</v>
      </c>
      <c r="E89" t="s">
        <v>359</v>
      </c>
      <c r="F89" t="str">
        <f t="shared" si="3"/>
        <v>650</v>
      </c>
      <c r="G89" s="2">
        <v>32032</v>
      </c>
      <c r="H89" s="7">
        <f t="shared" ca="1" si="4"/>
        <v>13149</v>
      </c>
      <c r="I89" s="7">
        <f t="shared" si="5"/>
        <v>7</v>
      </c>
      <c r="J89" s="7"/>
      <c r="K89" t="s">
        <v>332</v>
      </c>
      <c r="L89">
        <v>3000</v>
      </c>
      <c r="M89">
        <v>0</v>
      </c>
      <c r="N89">
        <v>121</v>
      </c>
      <c r="O89">
        <v>50</v>
      </c>
      <c r="P89" t="str">
        <f>VLOOKUP(O89,depart!$A$2:$D$28,2)</f>
        <v>Shipping</v>
      </c>
      <c r="R89">
        <f>MATCH(O89,depart_2!$D$2:$D$28,0)</f>
        <v>5</v>
      </c>
      <c r="S89" t="str" cm="1">
        <f t="array" ref="S89">INDEX(depart_2!$A$2:$A$28,Sheet1!R89)</f>
        <v>Shipping</v>
      </c>
      <c r="T89" t="str">
        <f>INDEX(depart_2!$A$2:$A$28,MATCH(O89,depart_2!$D$2:$D$28,0))</f>
        <v>Shipping</v>
      </c>
    </row>
    <row r="90" spans="1:20" x14ac:dyDescent="0.25">
      <c r="A90" s="1">
        <v>188</v>
      </c>
      <c r="B90" t="s">
        <v>360</v>
      </c>
      <c r="C90" t="s">
        <v>361</v>
      </c>
      <c r="D90" t="s">
        <v>362</v>
      </c>
      <c r="E90" t="s">
        <v>363</v>
      </c>
      <c r="F90" t="str">
        <f t="shared" si="3"/>
        <v>650</v>
      </c>
      <c r="G90" s="2">
        <v>32033</v>
      </c>
      <c r="H90" s="7">
        <f t="shared" ca="1" si="4"/>
        <v>13148</v>
      </c>
      <c r="I90" s="7">
        <f t="shared" si="5"/>
        <v>1</v>
      </c>
      <c r="J90" s="7"/>
      <c r="K90" t="s">
        <v>332</v>
      </c>
      <c r="L90">
        <v>3800</v>
      </c>
      <c r="M90">
        <v>0</v>
      </c>
      <c r="N90">
        <v>122</v>
      </c>
      <c r="O90">
        <v>50</v>
      </c>
      <c r="P90" t="str">
        <f>VLOOKUP(O90,depart!$A$2:$D$28,2)</f>
        <v>Shipping</v>
      </c>
      <c r="R90">
        <f>MATCH(O90,depart_2!$D$2:$D$28,0)</f>
        <v>5</v>
      </c>
      <c r="S90" t="str" cm="1">
        <f t="array" ref="S90">INDEX(depart_2!$A$2:$A$28,Sheet1!R90)</f>
        <v>Shipping</v>
      </c>
      <c r="T90" t="str">
        <f>INDEX(depart_2!$A$2:$A$28,MATCH(O90,depart_2!$D$2:$D$28,0))</f>
        <v>Shipping</v>
      </c>
    </row>
    <row r="91" spans="1:20" x14ac:dyDescent="0.25">
      <c r="A91" s="1">
        <v>189</v>
      </c>
      <c r="B91" t="s">
        <v>364</v>
      </c>
      <c r="C91" t="s">
        <v>365</v>
      </c>
      <c r="D91" t="s">
        <v>366</v>
      </c>
      <c r="E91" t="s">
        <v>367</v>
      </c>
      <c r="F91" t="str">
        <f t="shared" si="3"/>
        <v>650</v>
      </c>
      <c r="G91" s="2">
        <v>32034</v>
      </c>
      <c r="H91" s="7">
        <f t="shared" ca="1" si="4"/>
        <v>13147</v>
      </c>
      <c r="I91" s="7">
        <f t="shared" si="5"/>
        <v>2</v>
      </c>
      <c r="J91" s="7"/>
      <c r="K91" t="s">
        <v>332</v>
      </c>
      <c r="L91">
        <v>3600</v>
      </c>
      <c r="M91">
        <v>0</v>
      </c>
      <c r="N91">
        <v>122</v>
      </c>
      <c r="O91">
        <v>50</v>
      </c>
      <c r="P91" t="str">
        <f>VLOOKUP(O91,depart!$A$2:$D$28,2)</f>
        <v>Shipping</v>
      </c>
      <c r="R91">
        <f>MATCH(O91,depart_2!$D$2:$D$28,0)</f>
        <v>5</v>
      </c>
      <c r="S91" t="str" cm="1">
        <f t="array" ref="S91">INDEX(depart_2!$A$2:$A$28,Sheet1!R91)</f>
        <v>Shipping</v>
      </c>
      <c r="T91" t="str">
        <f>INDEX(depart_2!$A$2:$A$28,MATCH(O91,depart_2!$D$2:$D$28,0))</f>
        <v>Shipping</v>
      </c>
    </row>
    <row r="92" spans="1:20" x14ac:dyDescent="0.25">
      <c r="A92" s="1">
        <v>190</v>
      </c>
      <c r="B92" t="s">
        <v>368</v>
      </c>
      <c r="C92" t="s">
        <v>369</v>
      </c>
      <c r="D92" t="s">
        <v>370</v>
      </c>
      <c r="E92" t="s">
        <v>371</v>
      </c>
      <c r="F92" t="str">
        <f t="shared" si="3"/>
        <v>650</v>
      </c>
      <c r="G92" s="2">
        <v>32035</v>
      </c>
      <c r="H92" s="7">
        <f t="shared" ca="1" si="4"/>
        <v>13146</v>
      </c>
      <c r="I92" s="7">
        <f t="shared" si="5"/>
        <v>3</v>
      </c>
      <c r="J92" s="7"/>
      <c r="K92" t="s">
        <v>332</v>
      </c>
      <c r="L92">
        <v>2900</v>
      </c>
      <c r="M92">
        <v>0</v>
      </c>
      <c r="N92">
        <v>122</v>
      </c>
      <c r="O92">
        <v>50</v>
      </c>
      <c r="P92" t="str">
        <f>VLOOKUP(O92,depart!$A$2:$D$28,2)</f>
        <v>Shipping</v>
      </c>
      <c r="R92">
        <f>MATCH(O92,depart_2!$D$2:$D$28,0)</f>
        <v>5</v>
      </c>
      <c r="S92" t="str" cm="1">
        <f t="array" ref="S92">INDEX(depart_2!$A$2:$A$28,Sheet1!R92)</f>
        <v>Shipping</v>
      </c>
      <c r="T92" t="str">
        <f>INDEX(depart_2!$A$2:$A$28,MATCH(O92,depart_2!$D$2:$D$28,0))</f>
        <v>Shipping</v>
      </c>
    </row>
    <row r="93" spans="1:20" x14ac:dyDescent="0.25">
      <c r="A93" s="1">
        <v>191</v>
      </c>
      <c r="B93" t="s">
        <v>188</v>
      </c>
      <c r="C93" t="s">
        <v>372</v>
      </c>
      <c r="D93" t="s">
        <v>373</v>
      </c>
      <c r="E93" t="s">
        <v>374</v>
      </c>
      <c r="F93" t="str">
        <f t="shared" si="3"/>
        <v>650</v>
      </c>
      <c r="G93" s="2">
        <v>32036</v>
      </c>
      <c r="H93" s="7">
        <f t="shared" ca="1" si="4"/>
        <v>13145</v>
      </c>
      <c r="I93" s="7">
        <f t="shared" si="5"/>
        <v>4</v>
      </c>
      <c r="J93" s="7"/>
      <c r="K93" t="s">
        <v>332</v>
      </c>
      <c r="L93">
        <v>2500</v>
      </c>
      <c r="M93">
        <v>0</v>
      </c>
      <c r="N93">
        <v>122</v>
      </c>
      <c r="O93">
        <v>50</v>
      </c>
      <c r="P93" t="str">
        <f>VLOOKUP(O93,depart!$A$2:$D$28,2)</f>
        <v>Shipping</v>
      </c>
      <c r="R93">
        <f>MATCH(O93,depart_2!$D$2:$D$28,0)</f>
        <v>5</v>
      </c>
      <c r="S93" t="str" cm="1">
        <f t="array" ref="S93">INDEX(depart_2!$A$2:$A$28,Sheet1!R93)</f>
        <v>Shipping</v>
      </c>
      <c r="T93" t="str">
        <f>INDEX(depart_2!$A$2:$A$28,MATCH(O93,depart_2!$D$2:$D$28,0))</f>
        <v>Shipping</v>
      </c>
    </row>
    <row r="94" spans="1:20" x14ac:dyDescent="0.25">
      <c r="A94" s="1">
        <v>192</v>
      </c>
      <c r="B94" t="s">
        <v>375</v>
      </c>
      <c r="C94" t="s">
        <v>376</v>
      </c>
      <c r="D94" t="s">
        <v>377</v>
      </c>
      <c r="E94" t="s">
        <v>378</v>
      </c>
      <c r="F94" t="str">
        <f t="shared" si="3"/>
        <v>650</v>
      </c>
      <c r="G94" s="2">
        <v>32037</v>
      </c>
      <c r="H94" s="7">
        <f t="shared" ca="1" si="4"/>
        <v>13144</v>
      </c>
      <c r="I94" s="7">
        <f t="shared" si="5"/>
        <v>5</v>
      </c>
      <c r="J94" s="7"/>
      <c r="K94" t="s">
        <v>332</v>
      </c>
      <c r="L94">
        <v>4000</v>
      </c>
      <c r="M94">
        <v>0</v>
      </c>
      <c r="N94">
        <v>123</v>
      </c>
      <c r="O94">
        <v>50</v>
      </c>
      <c r="P94" t="str">
        <f>VLOOKUP(O94,depart!$A$2:$D$28,2)</f>
        <v>Shipping</v>
      </c>
      <c r="R94">
        <f>MATCH(O94,depart_2!$D$2:$D$28,0)</f>
        <v>5</v>
      </c>
      <c r="S94" t="str" cm="1">
        <f t="array" ref="S94">INDEX(depart_2!$A$2:$A$28,Sheet1!R94)</f>
        <v>Shipping</v>
      </c>
      <c r="T94" t="str">
        <f>INDEX(depart_2!$A$2:$A$28,MATCH(O94,depart_2!$D$2:$D$28,0))</f>
        <v>Shipping</v>
      </c>
    </row>
    <row r="95" spans="1:20" x14ac:dyDescent="0.25">
      <c r="A95" s="1">
        <v>193</v>
      </c>
      <c r="B95" t="s">
        <v>379</v>
      </c>
      <c r="C95" t="s">
        <v>380</v>
      </c>
      <c r="D95" t="s">
        <v>381</v>
      </c>
      <c r="E95" t="s">
        <v>382</v>
      </c>
      <c r="F95" t="str">
        <f t="shared" si="3"/>
        <v>650</v>
      </c>
      <c r="G95" s="2">
        <v>32038</v>
      </c>
      <c r="H95" s="7">
        <f t="shared" ca="1" si="4"/>
        <v>13143</v>
      </c>
      <c r="I95" s="7">
        <f t="shared" si="5"/>
        <v>6</v>
      </c>
      <c r="J95" s="7"/>
      <c r="K95" t="s">
        <v>332</v>
      </c>
      <c r="L95">
        <v>3900</v>
      </c>
      <c r="M95">
        <v>0</v>
      </c>
      <c r="N95">
        <v>123</v>
      </c>
      <c r="O95">
        <v>50</v>
      </c>
      <c r="P95" t="str">
        <f>VLOOKUP(O95,depart!$A$2:$D$28,2)</f>
        <v>Shipping</v>
      </c>
      <c r="R95">
        <f>MATCH(O95,depart_2!$D$2:$D$28,0)</f>
        <v>5</v>
      </c>
      <c r="S95" t="str" cm="1">
        <f t="array" ref="S95">INDEX(depart_2!$A$2:$A$28,Sheet1!R95)</f>
        <v>Shipping</v>
      </c>
      <c r="T95" t="str">
        <f>INDEX(depart_2!$A$2:$A$28,MATCH(O95,depart_2!$D$2:$D$28,0))</f>
        <v>Shipping</v>
      </c>
    </row>
    <row r="96" spans="1:20" x14ac:dyDescent="0.25">
      <c r="A96" s="1">
        <v>194</v>
      </c>
      <c r="B96" t="s">
        <v>383</v>
      </c>
      <c r="C96" t="s">
        <v>384</v>
      </c>
      <c r="D96" t="s">
        <v>385</v>
      </c>
      <c r="E96" t="s">
        <v>386</v>
      </c>
      <c r="F96" t="str">
        <f t="shared" si="3"/>
        <v>650</v>
      </c>
      <c r="G96" s="2">
        <v>32039</v>
      </c>
      <c r="H96" s="7">
        <f t="shared" ca="1" si="4"/>
        <v>13142</v>
      </c>
      <c r="I96" s="7">
        <f t="shared" si="5"/>
        <v>7</v>
      </c>
      <c r="J96" s="7"/>
      <c r="K96" t="s">
        <v>332</v>
      </c>
      <c r="L96">
        <v>3200</v>
      </c>
      <c r="M96">
        <v>0</v>
      </c>
      <c r="N96">
        <v>123</v>
      </c>
      <c r="O96">
        <v>50</v>
      </c>
      <c r="P96" t="str">
        <f>VLOOKUP(O96,depart!$A$2:$D$28,2)</f>
        <v>Shipping</v>
      </c>
      <c r="R96">
        <f>MATCH(O96,depart_2!$D$2:$D$28,0)</f>
        <v>5</v>
      </c>
      <c r="S96" t="str" cm="1">
        <f t="array" ref="S96">INDEX(depart_2!$A$2:$A$28,Sheet1!R96)</f>
        <v>Shipping</v>
      </c>
      <c r="T96" t="str">
        <f>INDEX(depart_2!$A$2:$A$28,MATCH(O96,depart_2!$D$2:$D$28,0))</f>
        <v>Shipping</v>
      </c>
    </row>
    <row r="97" spans="1:20" x14ac:dyDescent="0.25">
      <c r="A97" s="1">
        <v>195</v>
      </c>
      <c r="B97" t="s">
        <v>387</v>
      </c>
      <c r="C97" t="s">
        <v>388</v>
      </c>
      <c r="D97" t="s">
        <v>389</v>
      </c>
      <c r="E97" t="s">
        <v>390</v>
      </c>
      <c r="F97" t="str">
        <f t="shared" si="3"/>
        <v>650</v>
      </c>
      <c r="G97" s="2">
        <v>32040</v>
      </c>
      <c r="H97" s="7">
        <f t="shared" ca="1" si="4"/>
        <v>13141</v>
      </c>
      <c r="I97" s="7">
        <f t="shared" si="5"/>
        <v>1</v>
      </c>
      <c r="J97" s="7"/>
      <c r="K97" t="s">
        <v>332</v>
      </c>
      <c r="L97">
        <v>2800</v>
      </c>
      <c r="M97">
        <v>0</v>
      </c>
      <c r="N97">
        <v>123</v>
      </c>
      <c r="O97">
        <v>50</v>
      </c>
      <c r="P97" t="str">
        <f>VLOOKUP(O97,depart!$A$2:$D$28,2)</f>
        <v>Shipping</v>
      </c>
      <c r="R97">
        <f>MATCH(O97,depart_2!$D$2:$D$28,0)</f>
        <v>5</v>
      </c>
      <c r="S97" t="str" cm="1">
        <f t="array" ref="S97">INDEX(depart_2!$A$2:$A$28,Sheet1!R97)</f>
        <v>Shipping</v>
      </c>
      <c r="T97" t="str">
        <f>INDEX(depart_2!$A$2:$A$28,MATCH(O97,depart_2!$D$2:$D$28,0))</f>
        <v>Shipping</v>
      </c>
    </row>
    <row r="98" spans="1:20" x14ac:dyDescent="0.25">
      <c r="A98" s="1">
        <v>196</v>
      </c>
      <c r="B98" t="s">
        <v>391</v>
      </c>
      <c r="C98" t="s">
        <v>392</v>
      </c>
      <c r="D98" t="s">
        <v>393</v>
      </c>
      <c r="E98" t="s">
        <v>394</v>
      </c>
      <c r="F98" t="str">
        <f t="shared" si="3"/>
        <v>650</v>
      </c>
      <c r="G98" s="2">
        <v>32041</v>
      </c>
      <c r="H98" s="7">
        <f t="shared" ca="1" si="4"/>
        <v>13140</v>
      </c>
      <c r="I98" s="7">
        <f t="shared" si="5"/>
        <v>2</v>
      </c>
      <c r="J98" s="7"/>
      <c r="K98" t="s">
        <v>332</v>
      </c>
      <c r="L98">
        <v>3100</v>
      </c>
      <c r="M98">
        <v>0</v>
      </c>
      <c r="N98">
        <v>124</v>
      </c>
      <c r="O98">
        <v>50</v>
      </c>
      <c r="P98" t="str">
        <f>VLOOKUP(O98,depart!$A$2:$D$28,2)</f>
        <v>Shipping</v>
      </c>
      <c r="R98">
        <f>MATCH(O98,depart_2!$D$2:$D$28,0)</f>
        <v>5</v>
      </c>
      <c r="S98" t="str" cm="1">
        <f t="array" ref="S98">INDEX(depart_2!$A$2:$A$28,Sheet1!R98)</f>
        <v>Shipping</v>
      </c>
      <c r="T98" t="str">
        <f>INDEX(depart_2!$A$2:$A$28,MATCH(O98,depart_2!$D$2:$D$28,0))</f>
        <v>Shipping</v>
      </c>
    </row>
    <row r="99" spans="1:20" x14ac:dyDescent="0.25">
      <c r="A99" s="1">
        <v>197</v>
      </c>
      <c r="B99" t="s">
        <v>114</v>
      </c>
      <c r="C99" t="s">
        <v>395</v>
      </c>
      <c r="D99" t="s">
        <v>396</v>
      </c>
      <c r="E99" t="s">
        <v>397</v>
      </c>
      <c r="F99" t="str">
        <f t="shared" si="3"/>
        <v>650</v>
      </c>
      <c r="G99" s="2">
        <v>32042</v>
      </c>
      <c r="H99" s="7">
        <f t="shared" ca="1" si="4"/>
        <v>13139</v>
      </c>
      <c r="I99" s="7">
        <f t="shared" si="5"/>
        <v>3</v>
      </c>
      <c r="J99" s="7"/>
      <c r="K99" t="s">
        <v>332</v>
      </c>
      <c r="L99">
        <v>3000</v>
      </c>
      <c r="M99">
        <v>0</v>
      </c>
      <c r="N99">
        <v>124</v>
      </c>
      <c r="O99">
        <v>50</v>
      </c>
      <c r="P99" t="str">
        <f>VLOOKUP(O99,depart!$A$2:$D$28,2)</f>
        <v>Shipping</v>
      </c>
      <c r="R99">
        <f>MATCH(O99,depart_2!$D$2:$D$28,0)</f>
        <v>5</v>
      </c>
      <c r="S99" t="str" cm="1">
        <f t="array" ref="S99">INDEX(depart_2!$A$2:$A$28,Sheet1!R99)</f>
        <v>Shipping</v>
      </c>
      <c r="T99" t="str">
        <f>INDEX(depart_2!$A$2:$A$28,MATCH(O99,depart_2!$D$2:$D$28,0))</f>
        <v>Shipping</v>
      </c>
    </row>
    <row r="100" spans="1:20" x14ac:dyDescent="0.25">
      <c r="A100" s="1">
        <v>198</v>
      </c>
      <c r="B100" t="s">
        <v>398</v>
      </c>
      <c r="C100" t="s">
        <v>399</v>
      </c>
      <c r="D100" t="s">
        <v>400</v>
      </c>
      <c r="E100" t="s">
        <v>401</v>
      </c>
      <c r="F100" t="str">
        <f t="shared" si="3"/>
        <v>650</v>
      </c>
      <c r="G100" s="2">
        <v>32043</v>
      </c>
      <c r="H100" s="7">
        <f t="shared" ca="1" si="4"/>
        <v>13138</v>
      </c>
      <c r="I100" s="7">
        <f t="shared" si="5"/>
        <v>4</v>
      </c>
      <c r="J100" s="7"/>
      <c r="K100" t="s">
        <v>332</v>
      </c>
      <c r="L100">
        <v>2600</v>
      </c>
      <c r="M100">
        <v>0</v>
      </c>
      <c r="N100">
        <v>124</v>
      </c>
      <c r="O100">
        <v>50</v>
      </c>
      <c r="P100" t="str">
        <f>VLOOKUP(O100,depart!$A$2:$D$28,2)</f>
        <v>Shipping</v>
      </c>
      <c r="R100">
        <f>MATCH(O100,depart_2!$D$2:$D$28,0)</f>
        <v>5</v>
      </c>
      <c r="S100" t="str" cm="1">
        <f t="array" ref="S100">INDEX(depart_2!$A$2:$A$28,Sheet1!R100)</f>
        <v>Shipping</v>
      </c>
      <c r="T100" t="str">
        <f>INDEX(depart_2!$A$2:$A$28,MATCH(O100,depart_2!$D$2:$D$28,0))</f>
        <v>Shipping</v>
      </c>
    </row>
    <row r="101" spans="1:20" x14ac:dyDescent="0.25">
      <c r="A101" s="1">
        <v>199</v>
      </c>
      <c r="B101" t="s">
        <v>402</v>
      </c>
      <c r="C101" t="s">
        <v>322</v>
      </c>
      <c r="D101" t="s">
        <v>403</v>
      </c>
      <c r="E101" t="s">
        <v>404</v>
      </c>
      <c r="F101" t="str">
        <f t="shared" si="3"/>
        <v>650</v>
      </c>
      <c r="G101" s="2">
        <v>32044</v>
      </c>
      <c r="H101" s="7">
        <f t="shared" ca="1" si="4"/>
        <v>13137</v>
      </c>
      <c r="I101" s="7">
        <f t="shared" si="5"/>
        <v>5</v>
      </c>
      <c r="J101" s="7"/>
      <c r="K101" t="s">
        <v>332</v>
      </c>
      <c r="L101">
        <v>2600</v>
      </c>
      <c r="M101">
        <v>0</v>
      </c>
      <c r="N101">
        <v>124</v>
      </c>
      <c r="O101">
        <v>50</v>
      </c>
      <c r="P101" t="str">
        <f>VLOOKUP(O101,depart!$A$2:$D$28,2)</f>
        <v>Shipping</v>
      </c>
      <c r="R101">
        <f>MATCH(O101,depart_2!$D$2:$D$28,0)</f>
        <v>5</v>
      </c>
      <c r="S101" t="str" cm="1">
        <f t="array" ref="S101">INDEX(depart_2!$A$2:$A$28,Sheet1!R101)</f>
        <v>Shipping</v>
      </c>
      <c r="T101" t="str">
        <f>INDEX(depart_2!$A$2:$A$28,MATCH(O101,depart_2!$D$2:$D$28,0))</f>
        <v>Shipping</v>
      </c>
    </row>
    <row r="102" spans="1:20" x14ac:dyDescent="0.25">
      <c r="A102" s="1">
        <v>200</v>
      </c>
      <c r="B102" t="s">
        <v>364</v>
      </c>
      <c r="C102" t="s">
        <v>405</v>
      </c>
      <c r="D102" t="s">
        <v>406</v>
      </c>
      <c r="E102" t="s">
        <v>407</v>
      </c>
      <c r="F102" t="str">
        <f t="shared" si="3"/>
        <v>515</v>
      </c>
      <c r="G102" s="2">
        <v>32045</v>
      </c>
      <c r="H102" s="7">
        <f t="shared" ca="1" si="4"/>
        <v>13136</v>
      </c>
      <c r="I102" s="7">
        <f t="shared" si="5"/>
        <v>6</v>
      </c>
      <c r="J102" s="7"/>
      <c r="K102" t="s">
        <v>408</v>
      </c>
      <c r="L102">
        <v>4400</v>
      </c>
      <c r="M102">
        <v>0</v>
      </c>
      <c r="N102">
        <v>101</v>
      </c>
      <c r="O102">
        <v>10</v>
      </c>
      <c r="P102" t="str">
        <f>VLOOKUP(O102,depart!$A$2:$D$28,2)</f>
        <v>Administration</v>
      </c>
      <c r="R102">
        <f>MATCH(O102,depart_2!$D$2:$D$28,0)</f>
        <v>1</v>
      </c>
      <c r="S102" t="str" cm="1">
        <f t="array" ref="S102">INDEX(depart_2!$A$2:$A$28,Sheet1!R102)</f>
        <v>Administration</v>
      </c>
      <c r="T102" t="str">
        <f>INDEX(depart_2!$A$2:$A$28,MATCH(O102,depart_2!$D$2:$D$28,0))</f>
        <v>Administration</v>
      </c>
    </row>
    <row r="103" spans="1:20" x14ac:dyDescent="0.25">
      <c r="A103" s="1">
        <v>201</v>
      </c>
      <c r="B103" t="s">
        <v>153</v>
      </c>
      <c r="C103" t="s">
        <v>409</v>
      </c>
      <c r="D103" t="s">
        <v>410</v>
      </c>
      <c r="E103" t="s">
        <v>411</v>
      </c>
      <c r="F103" t="str">
        <f t="shared" si="3"/>
        <v>515</v>
      </c>
      <c r="G103" s="2">
        <v>32046</v>
      </c>
      <c r="H103" s="7">
        <f t="shared" ca="1" si="4"/>
        <v>13135</v>
      </c>
      <c r="I103" s="7">
        <f t="shared" si="5"/>
        <v>7</v>
      </c>
      <c r="J103" s="7"/>
      <c r="K103" t="s">
        <v>412</v>
      </c>
      <c r="L103">
        <v>13000</v>
      </c>
      <c r="M103">
        <v>0</v>
      </c>
      <c r="N103">
        <v>100</v>
      </c>
      <c r="O103">
        <v>20</v>
      </c>
      <c r="P103" t="str">
        <f>VLOOKUP(O103,depart!$A$2:$D$28,2)</f>
        <v>Marketing</v>
      </c>
      <c r="R103">
        <f>MATCH(O103,depart_2!$D$2:$D$28,0)</f>
        <v>2</v>
      </c>
      <c r="S103" t="str" cm="1">
        <f t="array" ref="S103">INDEX(depart_2!$A$2:$A$28,Sheet1!R103)</f>
        <v>Marketing</v>
      </c>
      <c r="T103" t="str">
        <f>INDEX(depart_2!$A$2:$A$28,MATCH(O103,depart_2!$D$2:$D$28,0))</f>
        <v>Marketing</v>
      </c>
    </row>
    <row r="104" spans="1:20" x14ac:dyDescent="0.25">
      <c r="A104" s="1">
        <v>202</v>
      </c>
      <c r="B104" t="s">
        <v>413</v>
      </c>
      <c r="C104" t="s">
        <v>414</v>
      </c>
      <c r="D104" t="s">
        <v>415</v>
      </c>
      <c r="E104" t="s">
        <v>416</v>
      </c>
      <c r="F104" t="str">
        <f t="shared" si="3"/>
        <v>603</v>
      </c>
      <c r="G104" s="2">
        <v>32047</v>
      </c>
      <c r="H104" s="7">
        <f t="shared" ca="1" si="4"/>
        <v>13134</v>
      </c>
      <c r="I104" s="7">
        <f t="shared" si="5"/>
        <v>1</v>
      </c>
      <c r="J104" s="7"/>
      <c r="K104" t="s">
        <v>417</v>
      </c>
      <c r="L104">
        <v>6000</v>
      </c>
      <c r="M104">
        <v>0</v>
      </c>
      <c r="N104">
        <v>201</v>
      </c>
      <c r="O104">
        <v>20</v>
      </c>
      <c r="P104" t="str">
        <f>VLOOKUP(O104,depart!$A$2:$D$28,2)</f>
        <v>Marketing</v>
      </c>
      <c r="R104">
        <f>MATCH(O104,depart_2!$D$2:$D$28,0)</f>
        <v>2</v>
      </c>
      <c r="S104" t="str" cm="1">
        <f t="array" ref="S104">INDEX(depart_2!$A$2:$A$28,Sheet1!R104)</f>
        <v>Marketing</v>
      </c>
      <c r="T104" t="str">
        <f>INDEX(depart_2!$A$2:$A$28,MATCH(O104,depart_2!$D$2:$D$28,0))</f>
        <v>Marketing</v>
      </c>
    </row>
    <row r="105" spans="1:20" x14ac:dyDescent="0.25">
      <c r="A105" s="1">
        <v>203</v>
      </c>
      <c r="B105" t="s">
        <v>418</v>
      </c>
      <c r="C105" t="s">
        <v>419</v>
      </c>
      <c r="D105" t="s">
        <v>420</v>
      </c>
      <c r="E105" t="s">
        <v>421</v>
      </c>
      <c r="F105" t="str">
        <f t="shared" si="3"/>
        <v>515</v>
      </c>
      <c r="G105" s="2">
        <v>32048</v>
      </c>
      <c r="H105" s="7">
        <f t="shared" ca="1" si="4"/>
        <v>13133</v>
      </c>
      <c r="I105" s="7">
        <f t="shared" si="5"/>
        <v>2</v>
      </c>
      <c r="J105" s="7"/>
      <c r="K105" t="s">
        <v>422</v>
      </c>
      <c r="L105">
        <v>6500</v>
      </c>
      <c r="M105">
        <v>0</v>
      </c>
      <c r="N105">
        <v>101</v>
      </c>
      <c r="O105">
        <v>40</v>
      </c>
      <c r="P105" t="str">
        <f>VLOOKUP(O105,depart!$A$2:$D$28,2)</f>
        <v>Human Resources</v>
      </c>
      <c r="R105">
        <f>MATCH(O105,depart_2!$D$2:$D$28,0)</f>
        <v>4</v>
      </c>
      <c r="S105" t="str" cm="1">
        <f t="array" ref="S105">INDEX(depart_2!$A$2:$A$28,Sheet1!R105)</f>
        <v>Human Resources</v>
      </c>
      <c r="T105" t="str">
        <f>INDEX(depart_2!$A$2:$A$28,MATCH(O105,depart_2!$D$2:$D$28,0))</f>
        <v>Human Resources</v>
      </c>
    </row>
    <row r="106" spans="1:20" x14ac:dyDescent="0.25">
      <c r="A106" s="1">
        <v>204</v>
      </c>
      <c r="B106" t="s">
        <v>423</v>
      </c>
      <c r="C106" t="s">
        <v>424</v>
      </c>
      <c r="D106" t="s">
        <v>425</v>
      </c>
      <c r="E106" t="s">
        <v>426</v>
      </c>
      <c r="F106" t="str">
        <f t="shared" si="3"/>
        <v>515</v>
      </c>
      <c r="G106" s="2">
        <v>32049</v>
      </c>
      <c r="H106" s="7">
        <f t="shared" ca="1" si="4"/>
        <v>13132</v>
      </c>
      <c r="I106" s="7">
        <f t="shared" si="5"/>
        <v>3</v>
      </c>
      <c r="J106" s="7"/>
      <c r="K106" t="s">
        <v>427</v>
      </c>
      <c r="L106">
        <v>10000</v>
      </c>
      <c r="M106">
        <v>0</v>
      </c>
      <c r="N106">
        <v>101</v>
      </c>
      <c r="O106">
        <v>70</v>
      </c>
      <c r="P106" t="str">
        <f>VLOOKUP(O106,depart!$A$2:$D$28,2)</f>
        <v>Public Relations</v>
      </c>
      <c r="R106">
        <f>MATCH(O106,depart_2!$D$2:$D$28,0)</f>
        <v>7</v>
      </c>
      <c r="S106" t="str" cm="1">
        <f t="array" ref="S106">INDEX(depart_2!$A$2:$A$28,Sheet1!R106)</f>
        <v>Public Relations</v>
      </c>
      <c r="T106" t="str">
        <f>INDEX(depart_2!$A$2:$A$28,MATCH(O106,depart_2!$D$2:$D$28,0))</f>
        <v>Public Relations</v>
      </c>
    </row>
    <row r="107" spans="1:20" x14ac:dyDescent="0.25">
      <c r="A107" s="1">
        <v>205</v>
      </c>
      <c r="B107" t="s">
        <v>428</v>
      </c>
      <c r="C107" t="s">
        <v>429</v>
      </c>
      <c r="D107" t="s">
        <v>430</v>
      </c>
      <c r="E107" t="s">
        <v>431</v>
      </c>
      <c r="F107" t="str">
        <f t="shared" si="3"/>
        <v>515</v>
      </c>
      <c r="G107" s="2">
        <v>32050</v>
      </c>
      <c r="H107" s="7">
        <f t="shared" ca="1" si="4"/>
        <v>13131</v>
      </c>
      <c r="I107" s="7">
        <f t="shared" si="5"/>
        <v>4</v>
      </c>
      <c r="J107" s="7"/>
      <c r="K107" t="s">
        <v>432</v>
      </c>
      <c r="L107">
        <v>12000</v>
      </c>
      <c r="M107">
        <v>0</v>
      </c>
      <c r="N107">
        <v>101</v>
      </c>
      <c r="O107">
        <v>110</v>
      </c>
      <c r="P107" t="str">
        <f>VLOOKUP(O107,depart!$A$2:$D$28,2)</f>
        <v>Accounting</v>
      </c>
      <c r="R107">
        <f>MATCH(O107,depart_2!$D$2:$D$28,0)</f>
        <v>11</v>
      </c>
      <c r="S107" t="str" cm="1">
        <f t="array" ref="S107">INDEX(depart_2!$A$2:$A$28,Sheet1!R107)</f>
        <v>Accounting</v>
      </c>
      <c r="T107" t="str">
        <f>INDEX(depart_2!$A$2:$A$28,MATCH(O107,depart_2!$D$2:$D$28,0))</f>
        <v>Accounting</v>
      </c>
    </row>
    <row r="108" spans="1:20" x14ac:dyDescent="0.25">
      <c r="A108" s="1">
        <v>206</v>
      </c>
      <c r="B108" t="s">
        <v>294</v>
      </c>
      <c r="C108" t="s">
        <v>433</v>
      </c>
      <c r="D108" t="s">
        <v>434</v>
      </c>
      <c r="E108" t="s">
        <v>435</v>
      </c>
      <c r="F108" t="str">
        <f t="shared" si="3"/>
        <v>515</v>
      </c>
      <c r="G108" s="2">
        <v>32051</v>
      </c>
      <c r="H108" s="7">
        <f t="shared" ca="1" si="4"/>
        <v>13130</v>
      </c>
      <c r="I108" s="7">
        <f t="shared" si="5"/>
        <v>5</v>
      </c>
      <c r="J108" s="7"/>
      <c r="K108" t="s">
        <v>436</v>
      </c>
      <c r="L108">
        <v>8300</v>
      </c>
      <c r="M108">
        <v>0</v>
      </c>
      <c r="N108">
        <v>205</v>
      </c>
      <c r="O108">
        <v>110</v>
      </c>
      <c r="P108" t="str">
        <f>VLOOKUP(O108,depart!$A$2:$D$28,2)</f>
        <v>Accounting</v>
      </c>
      <c r="R108">
        <f>MATCH(O108,depart_2!$D$2:$D$28,0)</f>
        <v>11</v>
      </c>
      <c r="S108" t="str" cm="1">
        <f t="array" ref="S108">INDEX(depart_2!$A$2:$A$28,Sheet1!R108)</f>
        <v>Accounting</v>
      </c>
      <c r="T108" t="str">
        <f>INDEX(depart_2!$A$2:$A$28,MATCH(O108,depart_2!$D$2:$D$28,0))</f>
        <v>Accounting</v>
      </c>
    </row>
  </sheetData>
  <autoFilter ref="A1:V108" xr:uid="{844F91B0-890C-054B-AD3D-A3F57AACF60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17E0-20C3-4DE7-938E-804E155073AB}">
  <dimension ref="A1:B7"/>
  <sheetViews>
    <sheetView tabSelected="1" workbookViewId="0">
      <selection activeCell="L11" sqref="L11"/>
    </sheetView>
  </sheetViews>
  <sheetFormatPr baseColWidth="10" defaultRowHeight="15.75" x14ac:dyDescent="0.25"/>
  <sheetData>
    <row r="1" spans="1:2" x14ac:dyDescent="0.25">
      <c r="A1" t="s">
        <v>502</v>
      </c>
      <c r="B1" s="18">
        <v>0.05</v>
      </c>
    </row>
    <row r="2" spans="1:2" x14ac:dyDescent="0.25">
      <c r="A2" t="s">
        <v>503</v>
      </c>
      <c r="B2">
        <v>12</v>
      </c>
    </row>
    <row r="3" spans="1:2" x14ac:dyDescent="0.25">
      <c r="A3" t="s">
        <v>504</v>
      </c>
      <c r="B3">
        <v>-100</v>
      </c>
    </row>
    <row r="4" spans="1:2" x14ac:dyDescent="0.25">
      <c r="A4" t="s">
        <v>505</v>
      </c>
      <c r="B4">
        <v>0</v>
      </c>
    </row>
    <row r="7" spans="1:2" x14ac:dyDescent="0.25">
      <c r="A7" t="s">
        <v>506</v>
      </c>
      <c r="B7" s="19">
        <f>FV(B1,B2,B3,B4,0)</f>
        <v>1591.7126520442582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945-6322-4939-963F-1F9B761D5164}">
  <dimension ref="A2:Q15"/>
  <sheetViews>
    <sheetView topLeftCell="I1" zoomScale="205" zoomScaleNormal="205" workbookViewId="0">
      <selection activeCell="L11" sqref="L11"/>
    </sheetView>
  </sheetViews>
  <sheetFormatPr baseColWidth="10" defaultRowHeight="15.75" x14ac:dyDescent="0.25"/>
  <cols>
    <col min="2" max="2" width="12.625" bestFit="1" customWidth="1"/>
  </cols>
  <sheetData>
    <row r="2" spans="1:17" ht="16.5" thickBot="1" x14ac:dyDescent="0.3"/>
    <row r="3" spans="1:17" ht="16.5" thickBot="1" x14ac:dyDescent="0.3">
      <c r="A3" s="9" t="s">
        <v>483</v>
      </c>
      <c r="B3" s="9" t="s">
        <v>497</v>
      </c>
      <c r="D3" s="14" t="s">
        <v>483</v>
      </c>
      <c r="E3" s="15" t="s">
        <v>484</v>
      </c>
      <c r="G3" s="9" t="s">
        <v>483</v>
      </c>
      <c r="H3" s="9" t="s">
        <v>497</v>
      </c>
      <c r="J3" s="14" t="s">
        <v>483</v>
      </c>
      <c r="K3" s="15" t="s">
        <v>484</v>
      </c>
      <c r="M3" s="9" t="s">
        <v>483</v>
      </c>
      <c r="N3" s="9" t="s">
        <v>497</v>
      </c>
      <c r="P3" s="14" t="s">
        <v>483</v>
      </c>
      <c r="Q3" s="15" t="s">
        <v>484</v>
      </c>
    </row>
    <row r="4" spans="1:17" x14ac:dyDescent="0.25">
      <c r="A4" s="9">
        <v>67</v>
      </c>
      <c r="B4" s="9" t="e">
        <f>VLOOKUP(A4,$D$4:$E$15,2,FALSE)</f>
        <v>#N/A</v>
      </c>
      <c r="D4" s="10">
        <v>90</v>
      </c>
      <c r="E4" s="11" t="s">
        <v>485</v>
      </c>
      <c r="G4" s="9">
        <v>67</v>
      </c>
      <c r="H4" s="9" t="e">
        <f>VLOOKUP(G4,$J$4:$K$15,2,TRUE)</f>
        <v>#N/A</v>
      </c>
      <c r="J4" s="10">
        <v>90</v>
      </c>
      <c r="K4" s="11" t="s">
        <v>485</v>
      </c>
      <c r="M4" s="9">
        <v>67</v>
      </c>
      <c r="N4" s="9" t="str">
        <f>VLOOKUP(M4,$P$4:$Q$15,2,TRUE)</f>
        <v>C+</v>
      </c>
      <c r="P4" s="10">
        <v>0</v>
      </c>
      <c r="Q4" s="11" t="s">
        <v>496</v>
      </c>
    </row>
    <row r="5" spans="1:17" x14ac:dyDescent="0.25">
      <c r="D5" s="10">
        <v>85</v>
      </c>
      <c r="E5" s="11" t="s">
        <v>486</v>
      </c>
      <c r="J5" s="10">
        <v>85</v>
      </c>
      <c r="K5" s="11" t="s">
        <v>486</v>
      </c>
      <c r="P5" s="10">
        <v>50</v>
      </c>
      <c r="Q5" s="11" t="s">
        <v>495</v>
      </c>
    </row>
    <row r="6" spans="1:17" x14ac:dyDescent="0.25">
      <c r="D6" s="10">
        <v>80</v>
      </c>
      <c r="E6" s="11" t="s">
        <v>487</v>
      </c>
      <c r="J6" s="10">
        <v>80</v>
      </c>
      <c r="K6" s="11" t="s">
        <v>487</v>
      </c>
      <c r="P6" s="10">
        <v>55</v>
      </c>
      <c r="Q6" s="11" t="s">
        <v>494</v>
      </c>
    </row>
    <row r="7" spans="1:17" x14ac:dyDescent="0.25">
      <c r="D7" s="10">
        <v>76</v>
      </c>
      <c r="E7" s="11" t="s">
        <v>488</v>
      </c>
      <c r="J7" s="10">
        <v>76</v>
      </c>
      <c r="K7" s="11" t="s">
        <v>488</v>
      </c>
      <c r="P7" s="10">
        <v>60</v>
      </c>
      <c r="Q7" s="11" t="s">
        <v>493</v>
      </c>
    </row>
    <row r="8" spans="1:17" x14ac:dyDescent="0.25">
      <c r="D8" s="10">
        <v>73</v>
      </c>
      <c r="E8" s="11" t="s">
        <v>489</v>
      </c>
      <c r="J8" s="10">
        <v>73</v>
      </c>
      <c r="K8" s="11" t="s">
        <v>489</v>
      </c>
      <c r="P8" s="10">
        <v>63</v>
      </c>
      <c r="Q8" s="11" t="s">
        <v>492</v>
      </c>
    </row>
    <row r="9" spans="1:17" x14ac:dyDescent="0.25">
      <c r="D9" s="10">
        <v>70</v>
      </c>
      <c r="E9" s="11" t="s">
        <v>490</v>
      </c>
      <c r="J9" s="10">
        <v>70</v>
      </c>
      <c r="K9" s="11" t="s">
        <v>490</v>
      </c>
      <c r="P9" s="10">
        <v>66</v>
      </c>
      <c r="Q9" s="11" t="s">
        <v>491</v>
      </c>
    </row>
    <row r="10" spans="1:17" x14ac:dyDescent="0.25">
      <c r="D10" s="10">
        <v>66</v>
      </c>
      <c r="E10" s="11" t="s">
        <v>491</v>
      </c>
      <c r="J10" s="10">
        <v>66</v>
      </c>
      <c r="K10" s="11" t="s">
        <v>491</v>
      </c>
      <c r="P10" s="10">
        <v>70</v>
      </c>
      <c r="Q10" s="11" t="s">
        <v>490</v>
      </c>
    </row>
    <row r="11" spans="1:17" x14ac:dyDescent="0.25">
      <c r="D11" s="10">
        <v>63</v>
      </c>
      <c r="E11" s="11" t="s">
        <v>492</v>
      </c>
      <c r="J11" s="10">
        <v>63</v>
      </c>
      <c r="K11" s="11" t="s">
        <v>492</v>
      </c>
      <c r="P11" s="10">
        <v>73</v>
      </c>
      <c r="Q11" s="11" t="s">
        <v>489</v>
      </c>
    </row>
    <row r="12" spans="1:17" x14ac:dyDescent="0.25">
      <c r="D12" s="10">
        <v>60</v>
      </c>
      <c r="E12" s="11" t="s">
        <v>493</v>
      </c>
      <c r="J12" s="10">
        <v>60</v>
      </c>
      <c r="K12" s="11" t="s">
        <v>493</v>
      </c>
      <c r="P12" s="10">
        <v>76</v>
      </c>
      <c r="Q12" s="11" t="s">
        <v>488</v>
      </c>
    </row>
    <row r="13" spans="1:17" x14ac:dyDescent="0.25">
      <c r="D13" s="10">
        <v>55</v>
      </c>
      <c r="E13" s="11" t="s">
        <v>494</v>
      </c>
      <c r="J13" s="10">
        <v>55</v>
      </c>
      <c r="K13" s="11" t="s">
        <v>494</v>
      </c>
      <c r="P13" s="10">
        <v>80</v>
      </c>
      <c r="Q13" s="11" t="s">
        <v>487</v>
      </c>
    </row>
    <row r="14" spans="1:17" x14ac:dyDescent="0.25">
      <c r="D14" s="10">
        <v>50</v>
      </c>
      <c r="E14" s="11" t="s">
        <v>495</v>
      </c>
      <c r="J14" s="10">
        <v>50</v>
      </c>
      <c r="K14" s="11" t="s">
        <v>495</v>
      </c>
      <c r="P14" s="10">
        <v>85</v>
      </c>
      <c r="Q14" s="11" t="s">
        <v>486</v>
      </c>
    </row>
    <row r="15" spans="1:17" ht="16.5" thickBot="1" x14ac:dyDescent="0.3">
      <c r="D15" s="12">
        <v>0</v>
      </c>
      <c r="E15" s="13" t="s">
        <v>496</v>
      </c>
      <c r="J15" s="12">
        <v>0</v>
      </c>
      <c r="K15" s="13" t="s">
        <v>496</v>
      </c>
      <c r="P15" s="12">
        <v>90</v>
      </c>
      <c r="Q15" s="13" t="s">
        <v>485</v>
      </c>
    </row>
  </sheetData>
  <sortState xmlns:xlrd2="http://schemas.microsoft.com/office/spreadsheetml/2017/richdata2" ref="P4:Q15">
    <sortCondition ref="P4:P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29CD-D0D8-4BCB-A2A4-189763FA52B4}">
  <dimension ref="A1:D28"/>
  <sheetViews>
    <sheetView zoomScale="145" zoomScaleNormal="145" workbookViewId="0">
      <selection activeCell="B2" activeCellId="1" sqref="A2:A11 B2:B12"/>
    </sheetView>
  </sheetViews>
  <sheetFormatPr baseColWidth="10" defaultRowHeight="15.75" x14ac:dyDescent="0.25"/>
  <cols>
    <col min="2" max="2" width="18.375" bestFit="1" customWidth="1"/>
  </cols>
  <sheetData>
    <row r="1" spans="1:4" x14ac:dyDescent="0.25">
      <c r="A1" t="s">
        <v>439</v>
      </c>
      <c r="B1" t="s">
        <v>437</v>
      </c>
      <c r="C1" t="s">
        <v>9</v>
      </c>
      <c r="D1" t="s">
        <v>438</v>
      </c>
    </row>
    <row r="2" spans="1:4" x14ac:dyDescent="0.25">
      <c r="A2">
        <v>10</v>
      </c>
      <c r="B2" t="s">
        <v>440</v>
      </c>
      <c r="C2">
        <v>200</v>
      </c>
      <c r="D2">
        <v>1700</v>
      </c>
    </row>
    <row r="3" spans="1:4" x14ac:dyDescent="0.25">
      <c r="A3">
        <v>20</v>
      </c>
      <c r="B3" t="s">
        <v>441</v>
      </c>
      <c r="C3">
        <v>201</v>
      </c>
      <c r="D3">
        <v>1800</v>
      </c>
    </row>
    <row r="4" spans="1:4" x14ac:dyDescent="0.25">
      <c r="A4">
        <v>30</v>
      </c>
      <c r="B4" t="s">
        <v>442</v>
      </c>
      <c r="C4">
        <v>114</v>
      </c>
      <c r="D4">
        <v>1700</v>
      </c>
    </row>
    <row r="5" spans="1:4" x14ac:dyDescent="0.25">
      <c r="A5">
        <v>40</v>
      </c>
      <c r="B5" t="s">
        <v>443</v>
      </c>
      <c r="C5">
        <v>203</v>
      </c>
      <c r="D5">
        <v>2400</v>
      </c>
    </row>
    <row r="6" spans="1:4" x14ac:dyDescent="0.25">
      <c r="A6">
        <v>50</v>
      </c>
      <c r="B6" t="s">
        <v>444</v>
      </c>
      <c r="C6">
        <v>121</v>
      </c>
      <c r="D6">
        <v>1500</v>
      </c>
    </row>
    <row r="7" spans="1:4" x14ac:dyDescent="0.25">
      <c r="A7">
        <v>60</v>
      </c>
      <c r="B7" t="s">
        <v>445</v>
      </c>
      <c r="C7">
        <v>103</v>
      </c>
      <c r="D7">
        <v>1400</v>
      </c>
    </row>
    <row r="8" spans="1:4" x14ac:dyDescent="0.25">
      <c r="A8">
        <v>70</v>
      </c>
      <c r="B8" t="s">
        <v>446</v>
      </c>
      <c r="C8">
        <v>204</v>
      </c>
      <c r="D8">
        <v>2700</v>
      </c>
    </row>
    <row r="9" spans="1:4" x14ac:dyDescent="0.25">
      <c r="A9">
        <v>80</v>
      </c>
      <c r="B9" t="s">
        <v>447</v>
      </c>
      <c r="C9">
        <v>145</v>
      </c>
      <c r="D9">
        <v>2500</v>
      </c>
    </row>
    <row r="10" spans="1:4" x14ac:dyDescent="0.25">
      <c r="A10">
        <v>90</v>
      </c>
      <c r="B10" t="s">
        <v>448</v>
      </c>
      <c r="C10">
        <v>100</v>
      </c>
      <c r="D10">
        <v>1700</v>
      </c>
    </row>
    <row r="11" spans="1:4" x14ac:dyDescent="0.25">
      <c r="A11">
        <v>100</v>
      </c>
      <c r="B11" t="s">
        <v>449</v>
      </c>
      <c r="C11">
        <v>108</v>
      </c>
      <c r="D11">
        <v>1700</v>
      </c>
    </row>
    <row r="12" spans="1:4" x14ac:dyDescent="0.25">
      <c r="A12">
        <v>110</v>
      </c>
      <c r="B12" t="s">
        <v>450</v>
      </c>
      <c r="C12">
        <v>205</v>
      </c>
      <c r="D12">
        <v>1700</v>
      </c>
    </row>
    <row r="13" spans="1:4" x14ac:dyDescent="0.25">
      <c r="A13">
        <v>120</v>
      </c>
      <c r="B13" t="s">
        <v>451</v>
      </c>
      <c r="C13">
        <v>0</v>
      </c>
      <c r="D13">
        <v>1700</v>
      </c>
    </row>
    <row r="14" spans="1:4" x14ac:dyDescent="0.25">
      <c r="A14">
        <v>130</v>
      </c>
      <c r="B14" t="s">
        <v>452</v>
      </c>
      <c r="C14">
        <v>0</v>
      </c>
      <c r="D14">
        <v>1700</v>
      </c>
    </row>
    <row r="15" spans="1:4" x14ac:dyDescent="0.25">
      <c r="A15">
        <v>140</v>
      </c>
      <c r="B15" t="s">
        <v>453</v>
      </c>
      <c r="C15">
        <v>0</v>
      </c>
      <c r="D15">
        <v>1700</v>
      </c>
    </row>
    <row r="16" spans="1:4" x14ac:dyDescent="0.25">
      <c r="A16">
        <v>150</v>
      </c>
      <c r="B16" t="s">
        <v>454</v>
      </c>
      <c r="C16">
        <v>0</v>
      </c>
      <c r="D16">
        <v>1700</v>
      </c>
    </row>
    <row r="17" spans="1:4" x14ac:dyDescent="0.25">
      <c r="A17">
        <v>160</v>
      </c>
      <c r="B17" t="s">
        <v>455</v>
      </c>
      <c r="C17">
        <v>0</v>
      </c>
      <c r="D17">
        <v>1700</v>
      </c>
    </row>
    <row r="18" spans="1:4" x14ac:dyDescent="0.25">
      <c r="A18">
        <v>170</v>
      </c>
      <c r="B18" t="s">
        <v>456</v>
      </c>
      <c r="C18">
        <v>0</v>
      </c>
      <c r="D18">
        <v>1700</v>
      </c>
    </row>
    <row r="19" spans="1:4" x14ac:dyDescent="0.25">
      <c r="A19">
        <v>180</v>
      </c>
      <c r="B19" t="s">
        <v>457</v>
      </c>
      <c r="C19">
        <v>0</v>
      </c>
      <c r="D19">
        <v>1700</v>
      </c>
    </row>
    <row r="20" spans="1:4" x14ac:dyDescent="0.25">
      <c r="A20">
        <v>190</v>
      </c>
      <c r="B20" t="s">
        <v>458</v>
      </c>
      <c r="C20">
        <v>0</v>
      </c>
      <c r="D20">
        <v>1700</v>
      </c>
    </row>
    <row r="21" spans="1:4" x14ac:dyDescent="0.25">
      <c r="A21">
        <v>200</v>
      </c>
      <c r="B21" t="s">
        <v>459</v>
      </c>
      <c r="C21">
        <v>0</v>
      </c>
      <c r="D21">
        <v>1700</v>
      </c>
    </row>
    <row r="22" spans="1:4" x14ac:dyDescent="0.25">
      <c r="A22">
        <v>210</v>
      </c>
      <c r="B22" t="s">
        <v>460</v>
      </c>
      <c r="C22">
        <v>0</v>
      </c>
      <c r="D22">
        <v>1700</v>
      </c>
    </row>
    <row r="23" spans="1:4" x14ac:dyDescent="0.25">
      <c r="A23">
        <v>220</v>
      </c>
      <c r="B23" t="s">
        <v>461</v>
      </c>
      <c r="C23">
        <v>0</v>
      </c>
      <c r="D23">
        <v>1700</v>
      </c>
    </row>
    <row r="24" spans="1:4" x14ac:dyDescent="0.25">
      <c r="A24">
        <v>230</v>
      </c>
      <c r="B24" t="s">
        <v>462</v>
      </c>
      <c r="C24">
        <v>0</v>
      </c>
      <c r="D24">
        <v>1700</v>
      </c>
    </row>
    <row r="25" spans="1:4" x14ac:dyDescent="0.25">
      <c r="A25">
        <v>240</v>
      </c>
      <c r="B25" t="s">
        <v>463</v>
      </c>
      <c r="C25">
        <v>0</v>
      </c>
      <c r="D25">
        <v>1700</v>
      </c>
    </row>
    <row r="26" spans="1:4" x14ac:dyDescent="0.25">
      <c r="A26">
        <v>250</v>
      </c>
      <c r="B26" t="s">
        <v>464</v>
      </c>
      <c r="C26">
        <v>0</v>
      </c>
      <c r="D26">
        <v>1700</v>
      </c>
    </row>
    <row r="27" spans="1:4" x14ac:dyDescent="0.25">
      <c r="A27">
        <v>260</v>
      </c>
      <c r="B27" t="s">
        <v>465</v>
      </c>
      <c r="C27">
        <v>0</v>
      </c>
      <c r="D27">
        <v>1700</v>
      </c>
    </row>
    <row r="28" spans="1:4" x14ac:dyDescent="0.25">
      <c r="A28">
        <v>270</v>
      </c>
      <c r="B28" t="s">
        <v>466</v>
      </c>
      <c r="C28">
        <v>0</v>
      </c>
      <c r="D28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DC58-9DA8-46E9-B84D-D0D50FC6BA41}">
  <dimension ref="A1:D28"/>
  <sheetViews>
    <sheetView zoomScale="145" zoomScaleNormal="145" workbookViewId="0">
      <selection sqref="A1:D25"/>
    </sheetView>
  </sheetViews>
  <sheetFormatPr baseColWidth="10" defaultRowHeight="15.75" x14ac:dyDescent="0.25"/>
  <cols>
    <col min="1" max="1" width="18.375" style="16" bestFit="1" customWidth="1"/>
    <col min="4" max="4" width="11" style="16"/>
  </cols>
  <sheetData>
    <row r="1" spans="1:4" x14ac:dyDescent="0.25">
      <c r="A1" s="16" t="s">
        <v>437</v>
      </c>
      <c r="B1" t="s">
        <v>9</v>
      </c>
      <c r="C1" t="s">
        <v>438</v>
      </c>
      <c r="D1" s="16" t="s">
        <v>10</v>
      </c>
    </row>
    <row r="2" spans="1:4" x14ac:dyDescent="0.25">
      <c r="A2" s="16" t="s">
        <v>440</v>
      </c>
      <c r="B2">
        <v>200</v>
      </c>
      <c r="C2">
        <v>1700</v>
      </c>
      <c r="D2" s="16">
        <v>10</v>
      </c>
    </row>
    <row r="3" spans="1:4" x14ac:dyDescent="0.25">
      <c r="A3" s="16" t="s">
        <v>441</v>
      </c>
      <c r="B3">
        <v>201</v>
      </c>
      <c r="C3">
        <v>1800</v>
      </c>
      <c r="D3" s="16">
        <v>20</v>
      </c>
    </row>
    <row r="4" spans="1:4" x14ac:dyDescent="0.25">
      <c r="A4" s="16" t="s">
        <v>442</v>
      </c>
      <c r="B4">
        <v>114</v>
      </c>
      <c r="C4">
        <v>1700</v>
      </c>
      <c r="D4" s="16">
        <v>30</v>
      </c>
    </row>
    <row r="5" spans="1:4" x14ac:dyDescent="0.25">
      <c r="A5" s="16" t="s">
        <v>443</v>
      </c>
      <c r="B5">
        <v>203</v>
      </c>
      <c r="C5">
        <v>2400</v>
      </c>
      <c r="D5" s="16">
        <v>40</v>
      </c>
    </row>
    <row r="6" spans="1:4" x14ac:dyDescent="0.25">
      <c r="A6" s="17" t="s">
        <v>444</v>
      </c>
      <c r="B6">
        <v>121</v>
      </c>
      <c r="C6">
        <v>1500</v>
      </c>
      <c r="D6" s="17">
        <v>50</v>
      </c>
    </row>
    <row r="7" spans="1:4" x14ac:dyDescent="0.25">
      <c r="A7" s="16" t="s">
        <v>445</v>
      </c>
      <c r="B7">
        <v>103</v>
      </c>
      <c r="C7">
        <v>1400</v>
      </c>
      <c r="D7" s="16">
        <v>60</v>
      </c>
    </row>
    <row r="8" spans="1:4" x14ac:dyDescent="0.25">
      <c r="A8" s="16" t="s">
        <v>446</v>
      </c>
      <c r="B8">
        <v>204</v>
      </c>
      <c r="C8">
        <v>2700</v>
      </c>
      <c r="D8" s="16">
        <v>70</v>
      </c>
    </row>
    <row r="9" spans="1:4" x14ac:dyDescent="0.25">
      <c r="A9" s="16" t="s">
        <v>447</v>
      </c>
      <c r="B9">
        <v>145</v>
      </c>
      <c r="C9">
        <v>2500</v>
      </c>
      <c r="D9" s="16">
        <v>80</v>
      </c>
    </row>
    <row r="10" spans="1:4" x14ac:dyDescent="0.25">
      <c r="A10" s="16" t="s">
        <v>448</v>
      </c>
      <c r="B10">
        <v>100</v>
      </c>
      <c r="C10">
        <v>1700</v>
      </c>
      <c r="D10" s="16">
        <v>90</v>
      </c>
    </row>
    <row r="11" spans="1:4" x14ac:dyDescent="0.25">
      <c r="A11" s="16" t="s">
        <v>449</v>
      </c>
      <c r="B11">
        <v>108</v>
      </c>
      <c r="C11">
        <v>1700</v>
      </c>
      <c r="D11" s="16">
        <v>100</v>
      </c>
    </row>
    <row r="12" spans="1:4" x14ac:dyDescent="0.25">
      <c r="A12" s="16" t="s">
        <v>450</v>
      </c>
      <c r="B12">
        <v>205</v>
      </c>
      <c r="C12">
        <v>1700</v>
      </c>
      <c r="D12" s="16">
        <v>110</v>
      </c>
    </row>
    <row r="13" spans="1:4" x14ac:dyDescent="0.25">
      <c r="A13" s="16" t="s">
        <v>451</v>
      </c>
      <c r="B13">
        <v>0</v>
      </c>
      <c r="C13">
        <v>1700</v>
      </c>
      <c r="D13" s="16">
        <v>120</v>
      </c>
    </row>
    <row r="14" spans="1:4" x14ac:dyDescent="0.25">
      <c r="A14" s="16" t="s">
        <v>452</v>
      </c>
      <c r="B14">
        <v>0</v>
      </c>
      <c r="C14">
        <v>1700</v>
      </c>
      <c r="D14" s="16">
        <v>130</v>
      </c>
    </row>
    <row r="15" spans="1:4" x14ac:dyDescent="0.25">
      <c r="A15" s="16" t="s">
        <v>453</v>
      </c>
      <c r="B15">
        <v>0</v>
      </c>
      <c r="C15">
        <v>1700</v>
      </c>
      <c r="D15" s="16">
        <v>140</v>
      </c>
    </row>
    <row r="16" spans="1:4" x14ac:dyDescent="0.25">
      <c r="A16" s="16" t="s">
        <v>454</v>
      </c>
      <c r="B16">
        <v>0</v>
      </c>
      <c r="C16">
        <v>1700</v>
      </c>
      <c r="D16" s="16">
        <v>150</v>
      </c>
    </row>
    <row r="17" spans="1:4" x14ac:dyDescent="0.25">
      <c r="A17" s="16" t="s">
        <v>455</v>
      </c>
      <c r="B17">
        <v>0</v>
      </c>
      <c r="C17">
        <v>1700</v>
      </c>
      <c r="D17" s="16">
        <v>160</v>
      </c>
    </row>
    <row r="18" spans="1:4" x14ac:dyDescent="0.25">
      <c r="A18" s="16" t="s">
        <v>456</v>
      </c>
      <c r="B18">
        <v>0</v>
      </c>
      <c r="C18">
        <v>1700</v>
      </c>
      <c r="D18" s="16">
        <v>170</v>
      </c>
    </row>
    <row r="19" spans="1:4" x14ac:dyDescent="0.25">
      <c r="A19" s="16" t="s">
        <v>457</v>
      </c>
      <c r="B19">
        <v>0</v>
      </c>
      <c r="C19">
        <v>1700</v>
      </c>
      <c r="D19" s="16">
        <v>180</v>
      </c>
    </row>
    <row r="20" spans="1:4" x14ac:dyDescent="0.25">
      <c r="A20" s="16" t="s">
        <v>458</v>
      </c>
      <c r="B20">
        <v>0</v>
      </c>
      <c r="C20">
        <v>1700</v>
      </c>
      <c r="D20" s="16">
        <v>190</v>
      </c>
    </row>
    <row r="21" spans="1:4" x14ac:dyDescent="0.25">
      <c r="A21" s="16" t="s">
        <v>459</v>
      </c>
      <c r="B21">
        <v>0</v>
      </c>
      <c r="C21">
        <v>1700</v>
      </c>
      <c r="D21" s="16">
        <v>200</v>
      </c>
    </row>
    <row r="22" spans="1:4" x14ac:dyDescent="0.25">
      <c r="A22" s="16" t="s">
        <v>460</v>
      </c>
      <c r="B22">
        <v>0</v>
      </c>
      <c r="C22">
        <v>1700</v>
      </c>
      <c r="D22" s="16">
        <v>210</v>
      </c>
    </row>
    <row r="23" spans="1:4" x14ac:dyDescent="0.25">
      <c r="A23" s="16" t="s">
        <v>461</v>
      </c>
      <c r="B23">
        <v>0</v>
      </c>
      <c r="C23">
        <v>1700</v>
      </c>
      <c r="D23" s="16">
        <v>220</v>
      </c>
    </row>
    <row r="24" spans="1:4" x14ac:dyDescent="0.25">
      <c r="A24" s="16" t="s">
        <v>462</v>
      </c>
      <c r="B24">
        <v>0</v>
      </c>
      <c r="C24">
        <v>1700</v>
      </c>
      <c r="D24" s="16">
        <v>230</v>
      </c>
    </row>
    <row r="25" spans="1:4" x14ac:dyDescent="0.25">
      <c r="A25" s="16" t="s">
        <v>463</v>
      </c>
      <c r="B25">
        <v>0</v>
      </c>
      <c r="C25">
        <v>1700</v>
      </c>
      <c r="D25" s="16">
        <v>240</v>
      </c>
    </row>
    <row r="26" spans="1:4" x14ac:dyDescent="0.25">
      <c r="A26" s="16" t="s">
        <v>464</v>
      </c>
      <c r="B26">
        <v>0</v>
      </c>
      <c r="C26">
        <v>1700</v>
      </c>
      <c r="D26" s="16">
        <v>250</v>
      </c>
    </row>
    <row r="27" spans="1:4" x14ac:dyDescent="0.25">
      <c r="A27" s="16" t="s">
        <v>465</v>
      </c>
      <c r="B27">
        <v>0</v>
      </c>
      <c r="C27">
        <v>1700</v>
      </c>
      <c r="D27" s="16">
        <v>260</v>
      </c>
    </row>
    <row r="28" spans="1:4" x14ac:dyDescent="0.25">
      <c r="A28" s="16" t="s">
        <v>466</v>
      </c>
      <c r="B28">
        <v>0</v>
      </c>
      <c r="C28">
        <v>1700</v>
      </c>
      <c r="D28" s="16">
        <v>270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C379-D192-41BB-9E23-85EA46ADDD65}">
  <dimension ref="A1:D28"/>
  <sheetViews>
    <sheetView zoomScale="145" zoomScaleNormal="145" workbookViewId="0">
      <selection activeCell="F7" sqref="F7"/>
    </sheetView>
  </sheetViews>
  <sheetFormatPr baseColWidth="10" defaultRowHeight="15.75" x14ac:dyDescent="0.25"/>
  <cols>
    <col min="1" max="1" width="18.375" bestFit="1" customWidth="1"/>
  </cols>
  <sheetData>
    <row r="1" spans="1:4" x14ac:dyDescent="0.25">
      <c r="A1" t="s">
        <v>437</v>
      </c>
      <c r="B1" t="s">
        <v>9</v>
      </c>
      <c r="C1" t="s">
        <v>438</v>
      </c>
      <c r="D1" s="16" t="s">
        <v>439</v>
      </c>
    </row>
    <row r="2" spans="1:4" x14ac:dyDescent="0.25">
      <c r="A2" t="s">
        <v>440</v>
      </c>
      <c r="B2">
        <v>200</v>
      </c>
      <c r="C2">
        <v>1700</v>
      </c>
      <c r="D2" s="16">
        <v>10</v>
      </c>
    </row>
    <row r="3" spans="1:4" x14ac:dyDescent="0.25">
      <c r="A3" t="s">
        <v>441</v>
      </c>
      <c r="B3">
        <v>201</v>
      </c>
      <c r="C3">
        <v>1800</v>
      </c>
      <c r="D3" s="16">
        <v>20</v>
      </c>
    </row>
    <row r="4" spans="1:4" x14ac:dyDescent="0.25">
      <c r="A4" t="s">
        <v>442</v>
      </c>
      <c r="B4">
        <v>114</v>
      </c>
      <c r="C4">
        <v>1700</v>
      </c>
      <c r="D4" s="16">
        <v>30</v>
      </c>
    </row>
    <row r="5" spans="1:4" x14ac:dyDescent="0.25">
      <c r="A5" t="s">
        <v>443</v>
      </c>
      <c r="B5">
        <v>203</v>
      </c>
      <c r="C5">
        <v>2400</v>
      </c>
      <c r="D5" s="16">
        <v>40</v>
      </c>
    </row>
    <row r="6" spans="1:4" x14ac:dyDescent="0.25">
      <c r="A6" t="s">
        <v>444</v>
      </c>
      <c r="B6">
        <v>121</v>
      </c>
      <c r="C6">
        <v>1500</v>
      </c>
      <c r="D6" s="16">
        <v>50</v>
      </c>
    </row>
    <row r="7" spans="1:4" x14ac:dyDescent="0.25">
      <c r="A7" t="s">
        <v>445</v>
      </c>
      <c r="B7">
        <v>103</v>
      </c>
      <c r="C7">
        <v>1400</v>
      </c>
      <c r="D7" s="16">
        <v>60</v>
      </c>
    </row>
    <row r="8" spans="1:4" x14ac:dyDescent="0.25">
      <c r="A8" t="s">
        <v>446</v>
      </c>
      <c r="B8">
        <v>204</v>
      </c>
      <c r="C8">
        <v>2700</v>
      </c>
      <c r="D8" s="16">
        <v>70</v>
      </c>
    </row>
    <row r="9" spans="1:4" x14ac:dyDescent="0.25">
      <c r="A9" t="s">
        <v>447</v>
      </c>
      <c r="B9">
        <v>145</v>
      </c>
      <c r="C9">
        <v>2500</v>
      </c>
      <c r="D9" s="16">
        <v>80</v>
      </c>
    </row>
    <row r="10" spans="1:4" x14ac:dyDescent="0.25">
      <c r="A10" t="s">
        <v>448</v>
      </c>
      <c r="B10">
        <v>100</v>
      </c>
      <c r="C10">
        <v>1700</v>
      </c>
      <c r="D10" s="16">
        <v>90</v>
      </c>
    </row>
    <row r="11" spans="1:4" x14ac:dyDescent="0.25">
      <c r="A11" t="s">
        <v>449</v>
      </c>
      <c r="B11">
        <v>108</v>
      </c>
      <c r="C11">
        <v>1700</v>
      </c>
      <c r="D11" s="16">
        <v>100</v>
      </c>
    </row>
    <row r="12" spans="1:4" x14ac:dyDescent="0.25">
      <c r="A12" t="s">
        <v>450</v>
      </c>
      <c r="B12">
        <v>205</v>
      </c>
      <c r="C12">
        <v>1700</v>
      </c>
      <c r="D12" s="16">
        <v>110</v>
      </c>
    </row>
    <row r="13" spans="1:4" x14ac:dyDescent="0.25">
      <c r="A13" t="s">
        <v>451</v>
      </c>
      <c r="B13">
        <v>0</v>
      </c>
      <c r="C13">
        <v>1700</v>
      </c>
      <c r="D13" s="16">
        <v>120</v>
      </c>
    </row>
    <row r="14" spans="1:4" x14ac:dyDescent="0.25">
      <c r="A14" t="s">
        <v>452</v>
      </c>
      <c r="B14">
        <v>0</v>
      </c>
      <c r="C14">
        <v>1700</v>
      </c>
      <c r="D14" s="16">
        <v>130</v>
      </c>
    </row>
    <row r="15" spans="1:4" x14ac:dyDescent="0.25">
      <c r="A15" t="s">
        <v>453</v>
      </c>
      <c r="B15">
        <v>0</v>
      </c>
      <c r="C15">
        <v>1700</v>
      </c>
      <c r="D15" s="16">
        <v>140</v>
      </c>
    </row>
    <row r="16" spans="1:4" x14ac:dyDescent="0.25">
      <c r="A16" t="s">
        <v>454</v>
      </c>
      <c r="B16">
        <v>0</v>
      </c>
      <c r="C16">
        <v>1700</v>
      </c>
      <c r="D16" s="16">
        <v>150</v>
      </c>
    </row>
    <row r="17" spans="1:4" x14ac:dyDescent="0.25">
      <c r="A17" t="s">
        <v>455</v>
      </c>
      <c r="B17">
        <v>0</v>
      </c>
      <c r="C17">
        <v>1700</v>
      </c>
      <c r="D17" s="16">
        <v>160</v>
      </c>
    </row>
    <row r="18" spans="1:4" x14ac:dyDescent="0.25">
      <c r="A18" t="s">
        <v>456</v>
      </c>
      <c r="B18">
        <v>0</v>
      </c>
      <c r="C18">
        <v>1700</v>
      </c>
      <c r="D18" s="16">
        <v>170</v>
      </c>
    </row>
    <row r="19" spans="1:4" x14ac:dyDescent="0.25">
      <c r="A19" t="s">
        <v>457</v>
      </c>
      <c r="B19">
        <v>0</v>
      </c>
      <c r="C19">
        <v>1700</v>
      </c>
      <c r="D19" s="16">
        <v>180</v>
      </c>
    </row>
    <row r="20" spans="1:4" x14ac:dyDescent="0.25">
      <c r="A20" t="s">
        <v>458</v>
      </c>
      <c r="B20">
        <v>0</v>
      </c>
      <c r="C20">
        <v>1700</v>
      </c>
      <c r="D20" s="16">
        <v>190</v>
      </c>
    </row>
    <row r="21" spans="1:4" x14ac:dyDescent="0.25">
      <c r="A21" t="s">
        <v>459</v>
      </c>
      <c r="B21">
        <v>0</v>
      </c>
      <c r="C21">
        <v>1700</v>
      </c>
      <c r="D21" s="16">
        <v>200</v>
      </c>
    </row>
    <row r="22" spans="1:4" x14ac:dyDescent="0.25">
      <c r="A22" t="s">
        <v>460</v>
      </c>
      <c r="B22">
        <v>0</v>
      </c>
      <c r="C22">
        <v>1700</v>
      </c>
      <c r="D22" s="16">
        <v>210</v>
      </c>
    </row>
    <row r="23" spans="1:4" x14ac:dyDescent="0.25">
      <c r="A23" t="s">
        <v>461</v>
      </c>
      <c r="B23">
        <v>0</v>
      </c>
      <c r="C23">
        <v>1700</v>
      </c>
      <c r="D23" s="16">
        <v>220</v>
      </c>
    </row>
    <row r="24" spans="1:4" x14ac:dyDescent="0.25">
      <c r="A24" t="s">
        <v>462</v>
      </c>
      <c r="B24">
        <v>0</v>
      </c>
      <c r="C24">
        <v>1700</v>
      </c>
      <c r="D24" s="16">
        <v>230</v>
      </c>
    </row>
    <row r="25" spans="1:4" x14ac:dyDescent="0.25">
      <c r="A25" t="s">
        <v>463</v>
      </c>
      <c r="B25">
        <v>0</v>
      </c>
      <c r="C25">
        <v>1700</v>
      </c>
      <c r="D25" s="16">
        <v>240</v>
      </c>
    </row>
    <row r="26" spans="1:4" x14ac:dyDescent="0.25">
      <c r="A26" t="s">
        <v>464</v>
      </c>
      <c r="B26">
        <v>0</v>
      </c>
      <c r="C26">
        <v>1700</v>
      </c>
      <c r="D26">
        <v>250</v>
      </c>
    </row>
    <row r="27" spans="1:4" x14ac:dyDescent="0.25">
      <c r="A27" t="s">
        <v>465</v>
      </c>
      <c r="B27">
        <v>0</v>
      </c>
      <c r="C27">
        <v>1700</v>
      </c>
      <c r="D27">
        <v>260</v>
      </c>
    </row>
    <row r="28" spans="1:4" x14ac:dyDescent="0.25">
      <c r="A28" t="s">
        <v>466</v>
      </c>
      <c r="B28">
        <v>0</v>
      </c>
      <c r="C28">
        <v>1700</v>
      </c>
      <c r="D2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3</vt:i4>
      </vt:variant>
    </vt:vector>
  </HeadingPairs>
  <TitlesOfParts>
    <vt:vector size="10" baseType="lpstr">
      <vt:lpstr>Feuil1</vt:lpstr>
      <vt:lpstr>Sheet1</vt:lpstr>
      <vt:lpstr>finance</vt:lpstr>
      <vt:lpstr>Feuil2</vt:lpstr>
      <vt:lpstr>depart</vt:lpstr>
      <vt:lpstr>depart_2</vt:lpstr>
      <vt:lpstr>depart (2)</vt:lpstr>
      <vt:lpstr>depart!departments_1</vt:lpstr>
      <vt:lpstr>'depart (2)'!departments_1</vt:lpstr>
      <vt:lpstr>depart_2!departments_1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Meraihi, Noureddine</dc:creator>
  <cp:lastModifiedBy>profil</cp:lastModifiedBy>
  <dcterms:created xsi:type="dcterms:W3CDTF">2022-09-13T22:14:12Z</dcterms:created>
  <dcterms:modified xsi:type="dcterms:W3CDTF">2023-09-13T00:47:34Z</dcterms:modified>
</cp:coreProperties>
</file>