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Admin\Documents\cfpi\www\"/>
    </mc:Choice>
  </mc:AlternateContent>
  <xr:revisionPtr revIDLastSave="0" documentId="13_ncr:1_{36520AB3-8E05-44A9-81AD-E668FBA7EA4A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values" sheetId="11" r:id="rId1"/>
    <sheet name="Formula" sheetId="6" r:id="rId2"/>
    <sheet name="Chart1" sheetId="10" r:id="rId3"/>
    <sheet name="Data" sheetId="1" r:id="rId4"/>
    <sheet name="Sheet3" sheetId="9" r:id="rId5"/>
    <sheet name="Sheet2" sheetId="8" r:id="rId6"/>
    <sheet name="Sheet1" sheetId="7" r:id="rId7"/>
  </sheets>
  <definedNames>
    <definedName name="_xlnm._FilterDatabase" localSheetId="3" hidden="1">Data!$A$1:$Y$46</definedName>
    <definedName name="_xlnm._FilterDatabase" localSheetId="6" hidden="1">Sheet1!$A$1:$K$37</definedName>
    <definedName name="_xlnm._FilterDatabase" localSheetId="0" hidden="1">values!$A$1:$Y$46</definedName>
  </definedNames>
  <calcPr calcId="191029" forceFullCalc="1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8" i="1" l="1"/>
  <c r="AD9" i="1" s="1"/>
  <c r="AC9" i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2" i="7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T16" i="1" s="1"/>
  <c r="E17" i="1"/>
  <c r="E18" i="1"/>
  <c r="E19" i="1"/>
  <c r="T19" i="1" s="1"/>
  <c r="E20" i="1"/>
  <c r="T20" i="1" s="1"/>
  <c r="E21" i="1"/>
  <c r="T21" i="1" s="1"/>
  <c r="E22" i="1"/>
  <c r="T22" i="1" s="1"/>
  <c r="E23" i="1"/>
  <c r="T23" i="1" s="1"/>
  <c r="E24" i="1"/>
  <c r="T24" i="1" s="1"/>
  <c r="E25" i="1"/>
  <c r="T25" i="1" s="1"/>
  <c r="E26" i="1"/>
  <c r="T26" i="1" s="1"/>
  <c r="E27" i="1"/>
  <c r="E28" i="1"/>
  <c r="T28" i="1" s="1"/>
  <c r="E29" i="1"/>
  <c r="E30" i="1"/>
  <c r="T30" i="1" s="1"/>
  <c r="E31" i="1"/>
  <c r="T31" i="1" s="1"/>
  <c r="E32" i="1"/>
  <c r="T32" i="1" s="1"/>
  <c r="E33" i="1"/>
  <c r="T33" i="1" s="1"/>
  <c r="E34" i="1"/>
  <c r="T34" i="1" s="1"/>
  <c r="E35" i="1"/>
  <c r="E36" i="1"/>
  <c r="E37" i="1"/>
  <c r="E38" i="1"/>
  <c r="E39" i="1"/>
  <c r="E40" i="1"/>
  <c r="T40" i="1" s="1"/>
  <c r="E41" i="1"/>
  <c r="E42" i="1"/>
  <c r="E43" i="1"/>
  <c r="T43" i="1" s="1"/>
  <c r="E44" i="1"/>
  <c r="T44" i="1" s="1"/>
  <c r="E45" i="1"/>
  <c r="T45" i="1" s="1"/>
  <c r="E46" i="1"/>
  <c r="T46" i="1" s="1"/>
  <c r="E2" i="1"/>
  <c r="B14" i="1"/>
  <c r="B26" i="1"/>
  <c r="B38" i="1"/>
  <c r="B3" i="1"/>
  <c r="B15" i="1"/>
  <c r="B27" i="1"/>
  <c r="B39" i="1"/>
  <c r="B4" i="1"/>
  <c r="B16" i="1"/>
  <c r="B28" i="1"/>
  <c r="B40" i="1"/>
  <c r="B5" i="1"/>
  <c r="B17" i="1"/>
  <c r="B29" i="1"/>
  <c r="B41" i="1"/>
  <c r="B6" i="1"/>
  <c r="B18" i="1"/>
  <c r="B30" i="1"/>
  <c r="B42" i="1"/>
  <c r="B7" i="1"/>
  <c r="B19" i="1"/>
  <c r="B31" i="1"/>
  <c r="B43" i="1"/>
  <c r="B8" i="1"/>
  <c r="B20" i="1"/>
  <c r="B32" i="1"/>
  <c r="B44" i="1"/>
  <c r="B9" i="1"/>
  <c r="B21" i="1"/>
  <c r="B33" i="1"/>
  <c r="B45" i="1"/>
  <c r="B10" i="1"/>
  <c r="B22" i="1"/>
  <c r="B34" i="1"/>
  <c r="B46" i="1"/>
  <c r="B11" i="1"/>
  <c r="B23" i="1"/>
  <c r="B35" i="1"/>
  <c r="B12" i="1"/>
  <c r="B24" i="1"/>
  <c r="B36" i="1"/>
  <c r="B13" i="1"/>
  <c r="B25" i="1"/>
  <c r="B37" i="1"/>
  <c r="B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2" i="1"/>
  <c r="O7" i="1" l="1"/>
  <c r="O6" i="1"/>
  <c r="O29" i="1"/>
  <c r="U29" i="1" s="1"/>
  <c r="O4" i="1"/>
  <c r="O8" i="1"/>
  <c r="O39" i="1"/>
  <c r="U39" i="1" s="1"/>
  <c r="O15" i="1"/>
  <c r="U15" i="1" s="1"/>
  <c r="O3" i="1"/>
  <c r="O41" i="1"/>
  <c r="U41" i="1" s="1"/>
  <c r="O17" i="1"/>
  <c r="U17" i="1" s="1"/>
  <c r="O27" i="1"/>
  <c r="U27" i="1" s="1"/>
  <c r="O2" i="1"/>
  <c r="O18" i="1"/>
  <c r="U18" i="1" s="1"/>
  <c r="O38" i="1"/>
  <c r="U38" i="1" s="1"/>
  <c r="O14" i="1"/>
  <c r="U14" i="1" s="1"/>
  <c r="O37" i="1"/>
  <c r="U37" i="1" s="1"/>
  <c r="O13" i="1"/>
  <c r="O36" i="1"/>
  <c r="U36" i="1" s="1"/>
  <c r="O12" i="1"/>
  <c r="O42" i="1"/>
  <c r="U42" i="1" s="1"/>
  <c r="O35" i="1"/>
  <c r="U35" i="1" s="1"/>
  <c r="O11" i="1"/>
  <c r="O10" i="1"/>
  <c r="O9" i="1"/>
  <c r="T29" i="1"/>
  <c r="F13" i="1"/>
  <c r="T13" i="1" s="1"/>
  <c r="O28" i="1"/>
  <c r="U28" i="1" s="1"/>
  <c r="X28" i="1" s="1"/>
  <c r="Y28" i="1" s="1"/>
  <c r="F12" i="1"/>
  <c r="T12" i="1" s="1"/>
  <c r="F11" i="1"/>
  <c r="T11" i="1" s="1"/>
  <c r="O33" i="1"/>
  <c r="U33" i="1" s="1"/>
  <c r="X33" i="1" s="1"/>
  <c r="Y33" i="1" s="1"/>
  <c r="F9" i="1"/>
  <c r="T9" i="1" s="1"/>
  <c r="F10" i="1"/>
  <c r="T10" i="1" s="1"/>
  <c r="F8" i="1"/>
  <c r="T8" i="1" s="1"/>
  <c r="T27" i="1"/>
  <c r="F6" i="1"/>
  <c r="T6" i="1" s="1"/>
  <c r="F7" i="1"/>
  <c r="T7" i="1" s="1"/>
  <c r="O34" i="1"/>
  <c r="U34" i="1" s="1"/>
  <c r="X34" i="1" s="1"/>
  <c r="Y34" i="1" s="1"/>
  <c r="O32" i="1"/>
  <c r="U32" i="1" s="1"/>
  <c r="X32" i="1" s="1"/>
  <c r="Y32" i="1" s="1"/>
  <c r="F5" i="1"/>
  <c r="T5" i="1" s="1"/>
  <c r="O31" i="1"/>
  <c r="U31" i="1" s="1"/>
  <c r="X31" i="1" s="1"/>
  <c r="Y31" i="1" s="1"/>
  <c r="O30" i="1"/>
  <c r="U30" i="1" s="1"/>
  <c r="X30" i="1" s="1"/>
  <c r="Y30" i="1" s="1"/>
  <c r="O5" i="1"/>
  <c r="F4" i="1"/>
  <c r="T4" i="1" s="1"/>
  <c r="O19" i="1"/>
  <c r="U19" i="1" s="1"/>
  <c r="X19" i="1" s="1"/>
  <c r="Y19" i="1" s="1"/>
  <c r="T35" i="1"/>
  <c r="O16" i="1"/>
  <c r="U16" i="1" s="1"/>
  <c r="X16" i="1" s="1"/>
  <c r="Y16" i="1" s="1"/>
  <c r="F3" i="1"/>
  <c r="T3" i="1" s="1"/>
  <c r="O46" i="1"/>
  <c r="U46" i="1" s="1"/>
  <c r="X46" i="1" s="1"/>
  <c r="Y46" i="1" s="1"/>
  <c r="O44" i="1"/>
  <c r="U44" i="1" s="1"/>
  <c r="X44" i="1" s="1"/>
  <c r="Y44" i="1" s="1"/>
  <c r="T42" i="1"/>
  <c r="T18" i="1"/>
  <c r="O45" i="1"/>
  <c r="U45" i="1" s="1"/>
  <c r="X45" i="1" s="1"/>
  <c r="Y45" i="1" s="1"/>
  <c r="T17" i="1"/>
  <c r="O40" i="1"/>
  <c r="U40" i="1" s="1"/>
  <c r="X40" i="1" s="1"/>
  <c r="Y40" i="1" s="1"/>
  <c r="O23" i="1"/>
  <c r="U23" i="1" s="1"/>
  <c r="X23" i="1" s="1"/>
  <c r="Y23" i="1" s="1"/>
  <c r="T41" i="1"/>
  <c r="O22" i="1"/>
  <c r="U22" i="1" s="1"/>
  <c r="X22" i="1" s="1"/>
  <c r="Y22" i="1" s="1"/>
  <c r="O43" i="1"/>
  <c r="U43" i="1" s="1"/>
  <c r="X43" i="1" s="1"/>
  <c r="Y43" i="1" s="1"/>
  <c r="O21" i="1"/>
  <c r="U21" i="1" s="1"/>
  <c r="X21" i="1" s="1"/>
  <c r="Y21" i="1" s="1"/>
  <c r="O20" i="1"/>
  <c r="U20" i="1" s="1"/>
  <c r="X20" i="1" s="1"/>
  <c r="Y20" i="1" s="1"/>
  <c r="T39" i="1"/>
  <c r="F2" i="1"/>
  <c r="T2" i="1" s="1"/>
  <c r="O26" i="1"/>
  <c r="U26" i="1" s="1"/>
  <c r="X26" i="1" s="1"/>
  <c r="Y26" i="1" s="1"/>
  <c r="T37" i="1"/>
  <c r="O25" i="1"/>
  <c r="U25" i="1" s="1"/>
  <c r="X25" i="1" s="1"/>
  <c r="Y25" i="1" s="1"/>
  <c r="O24" i="1"/>
  <c r="U24" i="1" s="1"/>
  <c r="X24" i="1" s="1"/>
  <c r="Y24" i="1" s="1"/>
  <c r="T36" i="1"/>
  <c r="X36" i="1" s="1"/>
  <c r="Y36" i="1" s="1"/>
  <c r="T15" i="1"/>
  <c r="T38" i="1"/>
  <c r="T14" i="1"/>
  <c r="X35" i="1" l="1"/>
  <c r="Y35" i="1" s="1"/>
  <c r="X39" i="1"/>
  <c r="Y39" i="1" s="1"/>
  <c r="X37" i="1"/>
  <c r="Y37" i="1" s="1"/>
  <c r="X42" i="1"/>
  <c r="Y42" i="1" s="1"/>
  <c r="X14" i="1"/>
  <c r="Y14" i="1" s="1"/>
  <c r="X18" i="1"/>
  <c r="Y18" i="1" s="1"/>
  <c r="X15" i="1"/>
  <c r="Y15" i="1" s="1"/>
  <c r="X27" i="1"/>
  <c r="Y27" i="1" s="1"/>
  <c r="X38" i="1"/>
  <c r="Y38" i="1" s="1"/>
  <c r="X41" i="1"/>
  <c r="Y41" i="1" s="1"/>
  <c r="X17" i="1"/>
  <c r="Y17" i="1" s="1"/>
  <c r="X29" i="1"/>
  <c r="Y29" i="1" s="1"/>
  <c r="S11" i="1"/>
  <c r="U11" i="1" s="1"/>
  <c r="X11" i="1" s="1"/>
  <c r="Y11" i="1" s="1"/>
  <c r="S5" i="1"/>
  <c r="U5" i="1" s="1"/>
  <c r="X5" i="1" s="1"/>
  <c r="Y5" i="1" s="1"/>
  <c r="S12" i="1"/>
  <c r="U12" i="1" s="1"/>
  <c r="X12" i="1" s="1"/>
  <c r="Y12" i="1" s="1"/>
  <c r="S13" i="1"/>
  <c r="U13" i="1" s="1"/>
  <c r="X13" i="1" s="1"/>
  <c r="Y13" i="1" s="1"/>
  <c r="S10" i="1"/>
  <c r="U10" i="1" s="1"/>
  <c r="X10" i="1" s="1"/>
  <c r="Y10" i="1" s="1"/>
  <c r="S9" i="1"/>
  <c r="U9" i="1" s="1"/>
  <c r="X9" i="1" s="1"/>
  <c r="Y9" i="1" s="1"/>
  <c r="S8" i="1"/>
  <c r="U8" i="1" s="1"/>
  <c r="X8" i="1" s="1"/>
  <c r="Y8" i="1" s="1"/>
  <c r="S6" i="1"/>
  <c r="U6" i="1" s="1"/>
  <c r="X6" i="1" s="1"/>
  <c r="Y6" i="1" s="1"/>
  <c r="S7" i="1"/>
  <c r="U7" i="1" s="1"/>
  <c r="X7" i="1" s="1"/>
  <c r="Y7" i="1" s="1"/>
  <c r="S4" i="1"/>
  <c r="U4" i="1" s="1"/>
  <c r="X4" i="1" s="1"/>
  <c r="Y4" i="1" s="1"/>
  <c r="S3" i="1"/>
  <c r="U3" i="1" s="1"/>
  <c r="X3" i="1" s="1"/>
  <c r="Y3" i="1" s="1"/>
  <c r="S2" i="1"/>
  <c r="U2" i="1" l="1"/>
  <c r="X2" i="1" s="1"/>
  <c r="AC2" i="1" l="1"/>
  <c r="AC3" i="1"/>
  <c r="Y2" i="1"/>
  <c r="AC5" i="1" l="1"/>
  <c r="AD5" i="1" s="1"/>
</calcChain>
</file>

<file path=xl/sharedStrings.xml><?xml version="1.0" encoding="utf-8"?>
<sst xmlns="http://schemas.openxmlformats.org/spreadsheetml/2006/main" count="239" uniqueCount="90">
  <si>
    <t>monthyr</t>
  </si>
  <si>
    <t>farmgate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</si>
  <si>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</si>
  <si>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</si>
  <si>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</si>
  <si>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</si>
  <si>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</si>
  <si>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</si>
  <si>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</si>
  <si>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</si>
  <si>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</si>
  <si>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</si>
  <si>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</si>
  <si>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</si>
  <si>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01/01/2023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</si>
  <si>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</si>
  <si>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</si>
  <si>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</si>
  <si>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</si>
  <si>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</si>
  <si>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</si>
  <si>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</si>
  <si>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</si>
  <si>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</si>
  <si>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</si>
  <si>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</si>
  <si>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</si>
  <si>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</si>
  <si>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</si>
  <si>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</si>
  <si>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</si>
  <si>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</si>
  <si>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</si>
  <si>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</si>
  <si>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</si>
  <si>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</si>
  <si>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</si>
  <si>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</si>
  <si>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01/01/2025</t>
  </si>
  <si>
    <t>02/01/2025</t>
  </si>
  <si>
    <t>03/01/2025</t>
  </si>
  <si>
    <t>04/01/2025</t>
  </si>
  <si>
    <t>05/01/2025</t>
  </si>
  <si>
    <t>06/01/2025</t>
  </si>
  <si>
    <t>07/01/2025</t>
  </si>
  <si>
    <t>08/01/2025</t>
  </si>
  <si>
    <t>09/01/2025</t>
  </si>
  <si>
    <t>cpi</t>
  </si>
  <si>
    <t>cash_cost</t>
  </si>
  <si>
    <t>noncash_cost</t>
  </si>
  <si>
    <t>imputed_cost</t>
  </si>
  <si>
    <t>total_cost</t>
  </si>
  <si>
    <t>gross_returns</t>
  </si>
  <si>
    <t>net_returns</t>
  </si>
  <si>
    <t>area_harv</t>
  </si>
  <si>
    <t>area_sem</t>
  </si>
  <si>
    <t>damage_area</t>
  </si>
  <si>
    <t>farmgate_real</t>
  </si>
  <si>
    <t>cost_per_kg</t>
  </si>
  <si>
    <t>cost_per_kg_real</t>
  </si>
  <si>
    <t>margin_farmgate_real</t>
  </si>
  <si>
    <t>farmgate_index</t>
  </si>
  <si>
    <t>avefarmgate_real</t>
  </si>
  <si>
    <t>monthly_ave_margin</t>
  </si>
  <si>
    <t>cost_index</t>
  </si>
  <si>
    <t>area_index</t>
  </si>
  <si>
    <t>damage_index</t>
  </si>
  <si>
    <t>Low</t>
  </si>
  <si>
    <t>Moderate</t>
  </si>
  <si>
    <t>High</t>
  </si>
  <si>
    <t>categ</t>
  </si>
  <si>
    <t>Date</t>
  </si>
  <si>
    <t>fp_index</t>
  </si>
  <si>
    <r>
      <t xml:space="preserve">Where:
FPI - Floor Price Index
Area - Rice area harvested
Damaged Area - Damaged rice area from typhoon
FP - Farmgate price
Margin - Farmer's margin
</t>
    </r>
    <r>
      <rPr>
        <b/>
        <sz val="14"/>
        <color rgb="FF000000"/>
        <rFont val="Calibri"/>
        <family val="2"/>
      </rPr>
      <t>Recommended Threshold:</t>
    </r>
    <r>
      <rPr>
        <sz val="14"/>
        <color rgb="FF000000"/>
        <rFont val="Calibri"/>
        <family val="2"/>
      </rPr>
      <t xml:space="preserve">
Low Risk (FPI &lt; 0%)
Moderate Risk (FPI 1-15%)
High Risk (FPI &gt; 15%)</t>
    </r>
  </si>
  <si>
    <t>date</t>
  </si>
  <si>
    <t>RetNom</t>
  </si>
  <si>
    <t>RetReal</t>
  </si>
  <si>
    <t>PriceDev2</t>
  </si>
  <si>
    <t>Contri</t>
  </si>
  <si>
    <t>IPPGap</t>
  </si>
  <si>
    <t>RetGap</t>
  </si>
  <si>
    <t>SURindex</t>
  </si>
  <si>
    <t>CPSI</t>
  </si>
  <si>
    <t>risk_categ</t>
  </si>
  <si>
    <t>Moderate Risk</t>
  </si>
  <si>
    <t>High Risk</t>
  </si>
  <si>
    <t>month</t>
  </si>
  <si>
    <t>Row Labels</t>
  </si>
  <si>
    <t>Grand Total</t>
  </si>
  <si>
    <t>Average of RetReal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</si>
</sst>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rgb="FF000000"/>
      <name val="Calibri"/>
    </font>
    <font>
      <sz val="8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2" fillId="0" borderId="0" xfId="0" applyFont="1" applyAlignment="1">
      <alignment wrapText="1"/>
    </xf>
    <xf numFmtId="164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0" fontId="2" fillId="0" borderId="0" xfId="0" applyFont="1" applyAlignment="1">
      <alignment wrapText="1"/>
    </xf>
    <xf numFmtId="14" fontId="0" fillId="0" borderId="0" xfId="0" applyNumberFormat="1"/>
    <xf numFmtId="2" fontId="5" fillId="0" borderId="1" xfId="0" applyNumberFormat="1" applyFont="1" applyBorder="1"/>
    <xf numFmtId="2" fontId="5" fillId="3" borderId="1" xfId="0" applyNumberFormat="1" applyFont="1" applyFill="1" applyBorder="1"/>
    <xf numFmtId="2" fontId="5" fillId="3" borderId="2" xfId="0" applyNumberFormat="1" applyFont="1" applyFill="1" applyBorder="1"/>
    <xf numFmtId="0" fontId="4" fillId="0" borderId="0" xfId="0" applyFont="1"/>
    <xf numFmtId="0" fontId="0" fillId="0" borderId="3" xfId="0" pivotButton="1" applyBorder="1"/>
    <xf numFmtId="0" fontId="0" fillId="0" borderId="5" xfId="0" applyBorder="1"/>
    <xf numFmtId="14" fontId="0" fillId="0" borderId="3" xfId="0" applyNumberFormat="1" applyBorder="1" applyAlignment="1">
      <alignment horizontal="left"/>
    </xf>
    <xf numFmtId="0" fontId="0" fillId="0" borderId="5" xfId="0" applyNumberFormat="1" applyBorder="1"/>
    <xf numFmtId="14" fontId="0" fillId="0" borderId="4" xfId="0" applyNumberFormat="1" applyBorder="1" applyAlignment="1">
      <alignment horizontal="left"/>
    </xf>
    <xf numFmtId="0" fontId="0" fillId="0" borderId="6" xfId="0" applyNumberFormat="1" applyBorder="1"/>
    <xf numFmtId="14" fontId="0" fillId="0" borderId="8" xfId="0" applyNumberFormat="1" applyBorder="1" applyAlignment="1">
      <alignment horizontal="left"/>
    </xf>
    <xf numFmtId="0" fontId="0" fillId="0" borderId="7" xfId="0" applyNumberFormat="1" applyBorder="1"/>
  </cellXfs>
  <cellStyles count="1">
    <cellStyle name="Normal" xfId="0" builtinId="0"/>
  </cellStyles>
  <dxfs count="40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[$-F800]dddd\,\ mmmm\ dd\,\ yyyy"/>
    </dxf>
    <dxf>
      <numFmt numFmtId="164" formatCode="[$-F800]dddd\,\ mmmm\ dd\,\ 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[$-F800]dddd\,\ mmmm\ dd\,\ yyyy"/>
    </dxf>
    <dxf>
      <numFmt numFmtId="164" formatCode="[$-F800]dddd\,\ mmmm\ dd\,\ yyyy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Data!$Y$1</c:f>
              <c:strCache>
                <c:ptCount val="1"/>
                <c:pt idx="0">
                  <c:v>categ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Data!$A$2:$X$46</c:f>
              <c:multiLvlStrCache>
                <c:ptCount val="45"/>
                <c:lvl>
                  <c:pt idx="0">
                    <c:v>0.17020479</c:v>
                  </c:pt>
                  <c:pt idx="1">
                    <c:v>0.163000233</c:v>
                  </c:pt>
                  <c:pt idx="2">
                    <c:v>0.189383606</c:v>
                  </c:pt>
                  <c:pt idx="3">
                    <c:v>0.20504701</c:v>
                  </c:pt>
                  <c:pt idx="4">
                    <c:v>0.15863844</c:v>
                  </c:pt>
                  <c:pt idx="5">
                    <c:v>0.11644917</c:v>
                  </c:pt>
                  <c:pt idx="6">
                    <c:v>0.107277642</c:v>
                  </c:pt>
                  <c:pt idx="7">
                    <c:v>0.162435253</c:v>
                  </c:pt>
                  <c:pt idx="8">
                    <c:v>0.193753867</c:v>
                  </c:pt>
                  <c:pt idx="9">
                    <c:v>0.210926099</c:v>
                  </c:pt>
                  <c:pt idx="10">
                    <c:v>0.195840825</c:v>
                  </c:pt>
                  <c:pt idx="11">
                    <c:v>0.14059971</c:v>
                  </c:pt>
                  <c:pt idx="12">
                    <c:v>0.056900528</c:v>
                  </c:pt>
                  <c:pt idx="13">
                    <c:v>0.059635047</c:v>
                  </c:pt>
                  <c:pt idx="14">
                    <c:v>0.060291731</c:v>
                  </c:pt>
                  <c:pt idx="15">
                    <c:v>0.008705066</c:v>
                  </c:pt>
                  <c:pt idx="16">
                    <c:v>-0.033243135</c:v>
                  </c:pt>
                  <c:pt idx="17">
                    <c:v>-0.06719033</c:v>
                  </c:pt>
                  <c:pt idx="18">
                    <c:v>-0.018043773</c:v>
                  </c:pt>
                  <c:pt idx="19">
                    <c:v>-0.122214652</c:v>
                  </c:pt>
                  <c:pt idx="20">
                    <c:v>-0.0429778</c:v>
                  </c:pt>
                  <c:pt idx="21">
                    <c:v>-0.004496447</c:v>
                  </c:pt>
                  <c:pt idx="22">
                    <c:v>-0.07894693</c:v>
                  </c:pt>
                  <c:pt idx="23">
                    <c:v>-0.112062663</c:v>
                  </c:pt>
                  <c:pt idx="24">
                    <c:v>-0.167641276</c:v>
                  </c:pt>
                  <c:pt idx="25">
                    <c:v>-0.124424141</c:v>
                  </c:pt>
                  <c:pt idx="26">
                    <c:v>-0.113931021</c:v>
                  </c:pt>
                  <c:pt idx="27">
                    <c:v>-0.128855633</c:v>
                  </c:pt>
                  <c:pt idx="28">
                    <c:v>-0.175583488</c:v>
                  </c:pt>
                  <c:pt idx="29">
                    <c:v>-0.195803992</c:v>
                  </c:pt>
                  <c:pt idx="30">
                    <c:v>-0.210783923</c:v>
                  </c:pt>
                  <c:pt idx="31">
                    <c:v>-0.108944006</c:v>
                  </c:pt>
                  <c:pt idx="32">
                    <c:v>-0.149935216</c:v>
                  </c:pt>
                  <c:pt idx="33">
                    <c:v>0.102231408</c:v>
                  </c:pt>
                  <c:pt idx="34">
                    <c:v>0.091084013</c:v>
                  </c:pt>
                  <c:pt idx="35">
                    <c:v>0.008778924</c:v>
                  </c:pt>
                  <c:pt idx="36">
                    <c:v>0.036817731</c:v>
                  </c:pt>
                  <c:pt idx="37">
                    <c:v>0.067377921</c:v>
                  </c:pt>
                  <c:pt idx="38">
                    <c:v>0.185789824</c:v>
                  </c:pt>
                  <c:pt idx="39">
                    <c:v>0.188290497</c:v>
                  </c:pt>
                  <c:pt idx="40">
                    <c:v>0.165555431</c:v>
                  </c:pt>
                  <c:pt idx="41">
                    <c:v>0.178394581</c:v>
                  </c:pt>
                  <c:pt idx="42">
                    <c:v>0.212674502</c:v>
                  </c:pt>
                  <c:pt idx="43">
                    <c:v>0.169298899</c:v>
                  </c:pt>
                  <c:pt idx="44">
                    <c:v>0.244206496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0.014487849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0.004482056</c:v>
                  </c:pt>
                  <c:pt idx="8">
                    <c:v>0</c:v>
                  </c:pt>
                  <c:pt idx="9">
                    <c:v>0.118728056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0.000499127</c:v>
                  </c:pt>
                  <c:pt idx="16">
                    <c:v>0</c:v>
                  </c:pt>
                  <c:pt idx="17">
                    <c:v>0</c:v>
                  </c:pt>
                  <c:pt idx="18">
                    <c:v>0.100449681</c:v>
                  </c:pt>
                  <c:pt idx="19">
                    <c:v>0.0391538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0.000247387</c:v>
                  </c:pt>
                  <c:pt idx="29">
                    <c:v>0</c:v>
                  </c:pt>
                  <c:pt idx="30">
                    <c:v>0.029577114</c:v>
                  </c:pt>
                  <c:pt idx="31">
                    <c:v>0</c:v>
                  </c:pt>
                  <c:pt idx="32">
                    <c:v>0.064890667</c:v>
                  </c:pt>
                  <c:pt idx="33">
                    <c:v>0.118408178</c:v>
                  </c:pt>
                  <c:pt idx="34">
                    <c:v>0.022233452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0.094929683</c:v>
                  </c:pt>
                  <c:pt idx="43">
                    <c:v>0</c:v>
                  </c:pt>
                  <c:pt idx="44">
                    <c:v>0</c:v>
                  </c:pt>
                </c:lvl>
                <c:lvl>
                  <c:pt idx="0">
                    <c:v>0.106885778</c:v>
                  </c:pt>
                  <c:pt idx="1">
                    <c:v>0.180768958</c:v>
                  </c:pt>
                  <c:pt idx="2">
                    <c:v>0.284579322</c:v>
                  </c:pt>
                  <c:pt idx="3">
                    <c:v>0.290411757</c:v>
                  </c:pt>
                  <c:pt idx="4">
                    <c:v>0.106009546</c:v>
                  </c:pt>
                  <c:pt idx="5">
                    <c:v>0.03134464</c:v>
                  </c:pt>
                  <c:pt idx="6">
                    <c:v>0.030050517</c:v>
                  </c:pt>
                  <c:pt idx="7">
                    <c:v>0.09757425</c:v>
                  </c:pt>
                  <c:pt idx="8">
                    <c:v>0.323917322</c:v>
                  </c:pt>
                  <c:pt idx="9">
                    <c:v>0.256440398</c:v>
                  </c:pt>
                  <c:pt idx="10">
                    <c:v>0.245675072</c:v>
                  </c:pt>
                  <c:pt idx="11">
                    <c:v>0.046342441</c:v>
                  </c:pt>
                  <c:pt idx="12">
                    <c:v>0.094116925</c:v>
                  </c:pt>
                  <c:pt idx="13">
                    <c:v>0.16780471</c:v>
                  </c:pt>
                  <c:pt idx="14">
                    <c:v>0.371777493</c:v>
                  </c:pt>
                  <c:pt idx="15">
                    <c:v>0.240827679</c:v>
                  </c:pt>
                  <c:pt idx="16">
                    <c:v>0.106621042</c:v>
                  </c:pt>
                  <c:pt idx="17">
                    <c:v>0.018852153</c:v>
                  </c:pt>
                  <c:pt idx="18">
                    <c:v>0.035574806</c:v>
                  </c:pt>
                  <c:pt idx="19">
                    <c:v>0.075411854</c:v>
                  </c:pt>
                  <c:pt idx="20">
                    <c:v>0.2133442</c:v>
                  </c:pt>
                  <c:pt idx="21">
                    <c:v>0.364470657</c:v>
                  </c:pt>
                  <c:pt idx="22">
                    <c:v>0.236047245</c:v>
                  </c:pt>
                  <c:pt idx="23">
                    <c:v>0.075151237</c:v>
                  </c:pt>
                  <c:pt idx="24">
                    <c:v>0.101732987</c:v>
                  </c:pt>
                  <c:pt idx="25">
                    <c:v>0.201865577</c:v>
                  </c:pt>
                  <c:pt idx="26">
                    <c:v>0.279616352</c:v>
                  </c:pt>
                  <c:pt idx="27">
                    <c:v>0.266050903</c:v>
                  </c:pt>
                  <c:pt idx="28">
                    <c:v>0.108494753</c:v>
                  </c:pt>
                  <c:pt idx="29">
                    <c:v>0.042239428</c:v>
                  </c:pt>
                  <c:pt idx="30">
                    <c:v>0.022388036</c:v>
                  </c:pt>
                  <c:pt idx="31">
                    <c:v>0.078748935</c:v>
                  </c:pt>
                  <c:pt idx="32">
                    <c:v>0.166540014</c:v>
                  </c:pt>
                  <c:pt idx="33">
                    <c:v>0.37659695</c:v>
                  </c:pt>
                  <c:pt idx="34">
                    <c:v>0.327955862</c:v>
                  </c:pt>
                  <c:pt idx="35">
                    <c:v>0.027770204</c:v>
                  </c:pt>
                  <c:pt idx="36">
                    <c:v>0.082391406</c:v>
                  </c:pt>
                  <c:pt idx="37">
                    <c:v>0.111916996</c:v>
                  </c:pt>
                  <c:pt idx="38">
                    <c:v>0.350163396</c:v>
                  </c:pt>
                  <c:pt idx="39">
                    <c:v>0.280470443</c:v>
                  </c:pt>
                  <c:pt idx="40">
                    <c:v>0.140096264</c:v>
                  </c:pt>
                  <c:pt idx="41">
                    <c:v>0.034961496</c:v>
                  </c:pt>
                  <c:pt idx="42">
                    <c:v>0.051527957</c:v>
                  </c:pt>
                  <c:pt idx="43">
                    <c:v>0.106931085</c:v>
                  </c:pt>
                  <c:pt idx="44">
                    <c:v>0.211497186</c:v>
                  </c:pt>
                </c:lvl>
                <c:lvl>
                  <c:pt idx="0">
                    <c:v>-0.5380896</c:v>
                  </c:pt>
                  <c:pt idx="1">
                    <c:v>-0.450305937</c:v>
                  </c:pt>
                  <c:pt idx="2">
                    <c:v>-0.458828903</c:v>
                  </c:pt>
                  <c:pt idx="3">
                    <c:v>-0.489960296</c:v>
                  </c:pt>
                  <c:pt idx="4">
                    <c:v>-0.495731188</c:v>
                  </c:pt>
                  <c:pt idx="5">
                    <c:v>-0.418898647</c:v>
                  </c:pt>
                  <c:pt idx="6">
                    <c:v>-0.396747501</c:v>
                  </c:pt>
                  <c:pt idx="7">
                    <c:v>-0.505602394</c:v>
                  </c:pt>
                  <c:pt idx="8">
                    <c:v>-0.469473229</c:v>
                  </c:pt>
                  <c:pt idx="9">
                    <c:v>-0.470748059</c:v>
                  </c:pt>
                  <c:pt idx="10">
                    <c:v>-0.520453143</c:v>
                  </c:pt>
                  <c:pt idx="11">
                    <c:v>-0.497744484</c:v>
                  </c:pt>
                  <c:pt idx="12">
                    <c:v>-0.104634445</c:v>
                  </c:pt>
                  <c:pt idx="13">
                    <c:v>-0.054972664</c:v>
                  </c:pt>
                  <c:pt idx="14">
                    <c:v>0.106532178</c:v>
                  </c:pt>
                  <c:pt idx="15">
                    <c:v>0.173675994</c:v>
                  </c:pt>
                  <c:pt idx="16">
                    <c:v>0.205541093</c:v>
                  </c:pt>
                  <c:pt idx="17">
                    <c:v>0.248025452</c:v>
                  </c:pt>
                  <c:pt idx="18">
                    <c:v>0.165353994</c:v>
                  </c:pt>
                  <c:pt idx="19">
                    <c:v>0.494448098</c:v>
                  </c:pt>
                  <c:pt idx="20">
                    <c:v>0.377165969</c:v>
                  </c:pt>
                  <c:pt idx="21">
                    <c:v>0.336658008</c:v>
                  </c:pt>
                  <c:pt idx="22">
                    <c:v>0.478459927</c:v>
                  </c:pt>
                  <c:pt idx="23">
                    <c:v>0.460825677</c:v>
                  </c:pt>
                  <c:pt idx="24">
                    <c:v>0.655197269</c:v>
                  </c:pt>
                  <c:pt idx="25">
                    <c:v>0.598854685</c:v>
                  </c:pt>
                  <c:pt idx="26">
                    <c:v>0.642772924</c:v>
                  </c:pt>
                  <c:pt idx="27">
                    <c:v>0.686727389</c:v>
                  </c:pt>
                  <c:pt idx="28">
                    <c:v>0.710425584</c:v>
                  </c:pt>
                  <c:pt idx="29">
                    <c:v>0.724829289</c:v>
                  </c:pt>
                  <c:pt idx="30">
                    <c:v>0.800461055</c:v>
                  </c:pt>
                  <c:pt idx="31">
                    <c:v>0.480377282</c:v>
                  </c:pt>
                  <c:pt idx="32">
                    <c:v>0.756970083</c:v>
                  </c:pt>
                  <c:pt idx="33">
                    <c:v>0.13409005</c:v>
                  </c:pt>
                  <c:pt idx="34">
                    <c:v>0.041993216</c:v>
                  </c:pt>
                  <c:pt idx="35">
                    <c:v>0.036918807</c:v>
                  </c:pt>
                  <c:pt idx="36">
                    <c:v>-0.012473223</c:v>
                  </c:pt>
                  <c:pt idx="37">
                    <c:v>-0.093576085</c:v>
                  </c:pt>
                  <c:pt idx="38">
                    <c:v>-0.2904762</c:v>
                  </c:pt>
                  <c:pt idx="39">
                    <c:v>-0.370443087</c:v>
                  </c:pt>
                  <c:pt idx="40">
                    <c:v>-0.420235489</c:v>
                  </c:pt>
                  <c:pt idx="41">
                    <c:v>-0.553956094</c:v>
                  </c:pt>
                  <c:pt idx="42">
                    <c:v>-0.569067549</c:v>
                  </c:pt>
                  <c:pt idx="43">
                    <c:v>-0.469222986</c:v>
                  </c:pt>
                  <c:pt idx="44">
                    <c:v>-0.664662823</c:v>
                  </c:pt>
                </c:lvl>
                <c:lvl>
                  <c:pt idx="0">
                    <c:v>-0.035843783</c:v>
                  </c:pt>
                  <c:pt idx="1">
                    <c:v>-0.020926038</c:v>
                  </c:pt>
                  <c:pt idx="2">
                    <c:v>-0.014126201</c:v>
                  </c:pt>
                  <c:pt idx="3">
                    <c:v>-0.025328136</c:v>
                  </c:pt>
                  <c:pt idx="4">
                    <c:v>-0.032813025</c:v>
                  </c:pt>
                  <c:pt idx="5">
                    <c:v>-0.015553395</c:v>
                  </c:pt>
                  <c:pt idx="6">
                    <c:v>-0.00231255</c:v>
                  </c:pt>
                  <c:pt idx="7">
                    <c:v>-0.042082314</c:v>
                  </c:pt>
                  <c:pt idx="8">
                    <c:v>0.018375083</c:v>
                  </c:pt>
                  <c:pt idx="9">
                    <c:v>0.002212117</c:v>
                  </c:pt>
                  <c:pt idx="10">
                    <c:v>-0.017235083</c:v>
                  </c:pt>
                  <c:pt idx="11">
                    <c:v>-0.018311915</c:v>
                  </c:pt>
                  <c:pt idx="12">
                    <c:v>-0.028850744</c:v>
                  </c:pt>
                  <c:pt idx="13">
                    <c:v>-0.015762814</c:v>
                  </c:pt>
                  <c:pt idx="14">
                    <c:v>0.02407839</c:v>
                  </c:pt>
                  <c:pt idx="15">
                    <c:v>0.032830548</c:v>
                  </c:pt>
                  <c:pt idx="16">
                    <c:v>0.034052488</c:v>
                  </c:pt>
                  <c:pt idx="17">
                    <c:v>0.039588021</c:v>
                  </c:pt>
                  <c:pt idx="18">
                    <c:v>0.042845586</c:v>
                  </c:pt>
                  <c:pt idx="19">
                    <c:v>0.108976163</c:v>
                  </c:pt>
                  <c:pt idx="20">
                    <c:v>0.008089431</c:v>
                  </c:pt>
                  <c:pt idx="21">
                    <c:v>0.045798437</c:v>
                  </c:pt>
                  <c:pt idx="22">
                    <c:v>0.073375038</c:v>
                  </c:pt>
                  <c:pt idx="23">
                    <c:v>0.062576211</c:v>
                  </c:pt>
                  <c:pt idx="24">
                    <c:v>0.117100823</c:v>
                  </c:pt>
                  <c:pt idx="25">
                    <c:v>0.100707456</c:v>
                  </c:pt>
                  <c:pt idx="26">
                    <c:v>0.092567512</c:v>
                  </c:pt>
                  <c:pt idx="27">
                    <c:v>0.094746045</c:v>
                  </c:pt>
                  <c:pt idx="28">
                    <c:v>0.100650508</c:v>
                  </c:pt>
                  <c:pt idx="29">
                    <c:v>0.100626107</c:v>
                  </c:pt>
                  <c:pt idx="30">
                    <c:v>0.094639785</c:v>
                  </c:pt>
                  <c:pt idx="31">
                    <c:v>0.034147676</c:v>
                  </c:pt>
                  <c:pt idx="32">
                    <c:v>0.074201462</c:v>
                  </c:pt>
                  <c:pt idx="33">
                    <c:v>-0.048010554</c:v>
                  </c:pt>
                  <c:pt idx="34">
                    <c:v>-0.056139955</c:v>
                  </c:pt>
                  <c:pt idx="35">
                    <c:v>-0.044264296</c:v>
                  </c:pt>
                  <c:pt idx="36">
                    <c:v>-0.052406296</c:v>
                  </c:pt>
                  <c:pt idx="37">
                    <c:v>-0.064018604</c:v>
                  </c:pt>
                  <c:pt idx="38">
                    <c:v>-0.102519701</c:v>
                  </c:pt>
                  <c:pt idx="39">
                    <c:v>-0.102248457</c:v>
                  </c:pt>
                  <c:pt idx="40">
                    <c:v>-0.101889971</c:v>
                  </c:pt>
                  <c:pt idx="41">
                    <c:v>-0.124660733</c:v>
                  </c:pt>
                  <c:pt idx="42">
                    <c:v>-0.135172821</c:v>
                  </c:pt>
                  <c:pt idx="43">
                    <c:v>-0.101041525</c:v>
                  </c:pt>
                  <c:pt idx="44">
                    <c:v>-0.100665976</c:v>
                  </c:pt>
                </c:lvl>
                <c:lvl>
                  <c:pt idx="0">
                    <c:v>5.36</c:v>
                  </c:pt>
                  <c:pt idx="1">
                    <c:v>5.58</c:v>
                  </c:pt>
                  <c:pt idx="2">
                    <c:v>5.10</c:v>
                  </c:pt>
                  <c:pt idx="3">
                    <c:v>4.97</c:v>
                  </c:pt>
                  <c:pt idx="4">
                    <c:v>5.05</c:v>
                  </c:pt>
                  <c:pt idx="5">
                    <c:v>4.99</c:v>
                  </c:pt>
                  <c:pt idx="6">
                    <c:v>4.87</c:v>
                  </c:pt>
                  <c:pt idx="7">
                    <c:v>5.40</c:v>
                  </c:pt>
                  <c:pt idx="8">
                    <c:v>3.94</c:v>
                  </c:pt>
                  <c:pt idx="9">
                    <c:v>4.71</c:v>
                  </c:pt>
                  <c:pt idx="10">
                    <c:v>4.98</c:v>
                  </c:pt>
                  <c:pt idx="11">
                    <c:v>5.44</c:v>
                  </c:pt>
                  <c:pt idx="12">
                    <c:v>5.36</c:v>
                  </c:pt>
                  <c:pt idx="13">
                    <c:v>5.58</c:v>
                  </c:pt>
                  <c:pt idx="14">
                    <c:v>5.10</c:v>
                  </c:pt>
                  <c:pt idx="15">
                    <c:v>4.97</c:v>
                  </c:pt>
                  <c:pt idx="16">
                    <c:v>5.05</c:v>
                  </c:pt>
                  <c:pt idx="17">
                    <c:v>4.99</c:v>
                  </c:pt>
                  <c:pt idx="18">
                    <c:v>4.87</c:v>
                  </c:pt>
                  <c:pt idx="19">
                    <c:v>5.40</c:v>
                  </c:pt>
                  <c:pt idx="20">
                    <c:v>3.94</c:v>
                  </c:pt>
                  <c:pt idx="21">
                    <c:v>4.71</c:v>
                  </c:pt>
                  <c:pt idx="22">
                    <c:v>4.98</c:v>
                  </c:pt>
                  <c:pt idx="23">
                    <c:v>5.44</c:v>
                  </c:pt>
                  <c:pt idx="24">
                    <c:v>5.36</c:v>
                  </c:pt>
                  <c:pt idx="25">
                    <c:v>5.58</c:v>
                  </c:pt>
                  <c:pt idx="26">
                    <c:v>5.10</c:v>
                  </c:pt>
                  <c:pt idx="27">
                    <c:v>4.97</c:v>
                  </c:pt>
                  <c:pt idx="28">
                    <c:v>5.05</c:v>
                  </c:pt>
                  <c:pt idx="29">
                    <c:v>4.99</c:v>
                  </c:pt>
                  <c:pt idx="30">
                    <c:v>4.87</c:v>
                  </c:pt>
                  <c:pt idx="31">
                    <c:v>5.40</c:v>
                  </c:pt>
                  <c:pt idx="32">
                    <c:v>3.94</c:v>
                  </c:pt>
                  <c:pt idx="33">
                    <c:v>4.71</c:v>
                  </c:pt>
                  <c:pt idx="34">
                    <c:v>4.98</c:v>
                  </c:pt>
                  <c:pt idx="35">
                    <c:v>5.44</c:v>
                  </c:pt>
                  <c:pt idx="36">
                    <c:v>5.36</c:v>
                  </c:pt>
                  <c:pt idx="37">
                    <c:v>5.58</c:v>
                  </c:pt>
                  <c:pt idx="38">
                    <c:v>5.10</c:v>
                  </c:pt>
                  <c:pt idx="39">
                    <c:v>4.97</c:v>
                  </c:pt>
                  <c:pt idx="40">
                    <c:v>5.05</c:v>
                  </c:pt>
                  <c:pt idx="41">
                    <c:v>4.99</c:v>
                  </c:pt>
                  <c:pt idx="42">
                    <c:v>4.87</c:v>
                  </c:pt>
                  <c:pt idx="43">
                    <c:v>5.40</c:v>
                  </c:pt>
                  <c:pt idx="44">
                    <c:v>3.94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29679.00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11004.00</c:v>
                  </c:pt>
                  <c:pt idx="8">
                    <c:v>0.00</c:v>
                  </c:pt>
                  <c:pt idx="9">
                    <c:v>291492.00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  <c:pt idx="13">
                    <c:v>0.00</c:v>
                  </c:pt>
                  <c:pt idx="14">
                    <c:v>0.00</c:v>
                  </c:pt>
                  <c:pt idx="15">
                    <c:v>1017.00</c:v>
                  </c:pt>
                  <c:pt idx="16">
                    <c:v>0.00</c:v>
                  </c:pt>
                  <c:pt idx="17">
                    <c:v>0.00</c:v>
                  </c:pt>
                  <c:pt idx="18">
                    <c:v>244332.00</c:v>
                  </c:pt>
                  <c:pt idx="19">
                    <c:v>95237.00</c:v>
                  </c:pt>
                  <c:pt idx="20">
                    <c:v>0.00</c:v>
                  </c:pt>
                  <c:pt idx="21">
                    <c:v>0.00</c:v>
                  </c:pt>
                  <c:pt idx="22">
                    <c:v>0.00</c:v>
                  </c:pt>
                  <c:pt idx="23">
                    <c:v>0.00</c:v>
                  </c:pt>
                  <c:pt idx="24">
                    <c:v>0.00</c:v>
                  </c:pt>
                  <c:pt idx="25">
                    <c:v>0.00</c:v>
                  </c:pt>
                  <c:pt idx="26">
                    <c:v>0.00</c:v>
                  </c:pt>
                  <c:pt idx="27">
                    <c:v>0.00</c:v>
                  </c:pt>
                  <c:pt idx="28">
                    <c:v>500.00</c:v>
                  </c:pt>
                  <c:pt idx="29">
                    <c:v>0.00</c:v>
                  </c:pt>
                  <c:pt idx="30">
                    <c:v>68513.00</c:v>
                  </c:pt>
                  <c:pt idx="31">
                    <c:v>0.00</c:v>
                  </c:pt>
                  <c:pt idx="32">
                    <c:v>150314.00</c:v>
                  </c:pt>
                  <c:pt idx="33">
                    <c:v>274283.00</c:v>
                  </c:pt>
                  <c:pt idx="34">
                    <c:v>51502.00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0.00</c:v>
                  </c:pt>
                  <c:pt idx="39">
                    <c:v>0.00</c:v>
                  </c:pt>
                  <c:pt idx="40">
                    <c:v>0.00</c:v>
                  </c:pt>
                  <c:pt idx="41">
                    <c:v>0.00</c:v>
                  </c:pt>
                  <c:pt idx="42">
                    <c:v>205239.00</c:v>
                  </c:pt>
                  <c:pt idx="43">
                    <c:v>0.00</c:v>
                  </c:pt>
                  <c:pt idx="44">
                    <c:v>0.00</c:v>
                  </c:pt>
                </c:lvl>
                <c:lvl>
                  <c:pt idx="0">
                    <c:v>2048544.20</c:v>
                  </c:pt>
                  <c:pt idx="1">
                    <c:v>2048544.20</c:v>
                  </c:pt>
                  <c:pt idx="2">
                    <c:v>2048544.20</c:v>
                  </c:pt>
                  <c:pt idx="3">
                    <c:v>2048544.20</c:v>
                  </c:pt>
                  <c:pt idx="4">
                    <c:v>2048544.20</c:v>
                  </c:pt>
                  <c:pt idx="5">
                    <c:v>2048544.20</c:v>
                  </c:pt>
                  <c:pt idx="6">
                    <c:v>2455123.16</c:v>
                  </c:pt>
                  <c:pt idx="7">
                    <c:v>2455123.16</c:v>
                  </c:pt>
                  <c:pt idx="8">
                    <c:v>2455123.16</c:v>
                  </c:pt>
                  <c:pt idx="9">
                    <c:v>2455123.16</c:v>
                  </c:pt>
                  <c:pt idx="10">
                    <c:v>2455123.16</c:v>
                  </c:pt>
                  <c:pt idx="11">
                    <c:v>2455123.16</c:v>
                  </c:pt>
                  <c:pt idx="12">
                    <c:v>2037556.16</c:v>
                  </c:pt>
                  <c:pt idx="13">
                    <c:v>2037556.16</c:v>
                  </c:pt>
                  <c:pt idx="14">
                    <c:v>2037556.16</c:v>
                  </c:pt>
                  <c:pt idx="15">
                    <c:v>2037556.16</c:v>
                  </c:pt>
                  <c:pt idx="16">
                    <c:v>2037556.16</c:v>
                  </c:pt>
                  <c:pt idx="17">
                    <c:v>2037556.16</c:v>
                  </c:pt>
                  <c:pt idx="18">
                    <c:v>2432382.04</c:v>
                  </c:pt>
                  <c:pt idx="19">
                    <c:v>2432382.04</c:v>
                  </c:pt>
                  <c:pt idx="20">
                    <c:v>2432382.04</c:v>
                  </c:pt>
                  <c:pt idx="21">
                    <c:v>2432382.04</c:v>
                  </c:pt>
                  <c:pt idx="22">
                    <c:v>2432382.04</c:v>
                  </c:pt>
                  <c:pt idx="23">
                    <c:v>2432382.04</c:v>
                  </c:pt>
                  <c:pt idx="24">
                    <c:v>2021123.00</c:v>
                  </c:pt>
                  <c:pt idx="25">
                    <c:v>2021123.00</c:v>
                  </c:pt>
                  <c:pt idx="26">
                    <c:v>2021123.00</c:v>
                  </c:pt>
                  <c:pt idx="27">
                    <c:v>2021123.00</c:v>
                  </c:pt>
                  <c:pt idx="28">
                    <c:v>2021123.00</c:v>
                  </c:pt>
                  <c:pt idx="29">
                    <c:v>2021123.00</c:v>
                  </c:pt>
                  <c:pt idx="30">
                    <c:v>2316419.40</c:v>
                  </c:pt>
                  <c:pt idx="31">
                    <c:v>2316419.40</c:v>
                  </c:pt>
                  <c:pt idx="32">
                    <c:v>2316419.40</c:v>
                  </c:pt>
                  <c:pt idx="33">
                    <c:v>2316419.40</c:v>
                  </c:pt>
                  <c:pt idx="34">
                    <c:v>2316419.40</c:v>
                  </c:pt>
                  <c:pt idx="35">
                    <c:v>2316419.40</c:v>
                  </c:pt>
                  <c:pt idx="36">
                    <c:v>2033567.44</c:v>
                  </c:pt>
                  <c:pt idx="37">
                    <c:v>2033567.44</c:v>
                  </c:pt>
                  <c:pt idx="38">
                    <c:v>2033567.44</c:v>
                  </c:pt>
                  <c:pt idx="39">
                    <c:v>2033567.44</c:v>
                  </c:pt>
                  <c:pt idx="40">
                    <c:v>2033567.44</c:v>
                  </c:pt>
                  <c:pt idx="41">
                    <c:v>2033567.44</c:v>
                  </c:pt>
                  <c:pt idx="42">
                    <c:v>2162010.80</c:v>
                  </c:pt>
                  <c:pt idx="43">
                    <c:v>2162010.80</c:v>
                  </c:pt>
                  <c:pt idx="44">
                    <c:v>2162010.80</c:v>
                  </c:pt>
                </c:lvl>
                <c:lvl>
                  <c:pt idx="0">
                    <c:v>218960.24</c:v>
                  </c:pt>
                  <c:pt idx="1">
                    <c:v>370313.20</c:v>
                  </c:pt>
                  <c:pt idx="2">
                    <c:v>582973.32</c:v>
                  </c:pt>
                  <c:pt idx="3">
                    <c:v>594921.32</c:v>
                  </c:pt>
                  <c:pt idx="4">
                    <c:v>217165.24</c:v>
                  </c:pt>
                  <c:pt idx="5">
                    <c:v>64210.88</c:v>
                  </c:pt>
                  <c:pt idx="6">
                    <c:v>73777.72</c:v>
                  </c:pt>
                  <c:pt idx="7">
                    <c:v>239556.80</c:v>
                  </c:pt>
                  <c:pt idx="8">
                    <c:v>795256.92</c:v>
                  </c:pt>
                  <c:pt idx="9">
                    <c:v>629592.76</c:v>
                  </c:pt>
                  <c:pt idx="10">
                    <c:v>603162.56</c:v>
                  </c:pt>
                  <c:pt idx="11">
                    <c:v>113776.40</c:v>
                  </c:pt>
                  <c:pt idx="12">
                    <c:v>191768.52</c:v>
                  </c:pt>
                  <c:pt idx="13">
                    <c:v>341911.52</c:v>
                  </c:pt>
                  <c:pt idx="14">
                    <c:v>757517.52</c:v>
                  </c:pt>
                  <c:pt idx="15">
                    <c:v>490699.92</c:v>
                  </c:pt>
                  <c:pt idx="16">
                    <c:v>217246.36</c:v>
                  </c:pt>
                  <c:pt idx="17">
                    <c:v>38412.32</c:v>
                  </c:pt>
                  <c:pt idx="18">
                    <c:v>86531.52</c:v>
                  </c:pt>
                  <c:pt idx="19">
                    <c:v>183430.44</c:v>
                  </c:pt>
                  <c:pt idx="20">
                    <c:v>518934.60</c:v>
                  </c:pt>
                  <c:pt idx="21">
                    <c:v>886531.88</c:v>
                  </c:pt>
                  <c:pt idx="22">
                    <c:v>574157.08</c:v>
                  </c:pt>
                  <c:pt idx="23">
                    <c:v>182796.52</c:v>
                  </c:pt>
                  <c:pt idx="24">
                    <c:v>205614.88</c:v>
                  </c:pt>
                  <c:pt idx="25">
                    <c:v>407995.16</c:v>
                  </c:pt>
                  <c:pt idx="26">
                    <c:v>565139.04</c:v>
                  </c:pt>
                  <c:pt idx="27">
                    <c:v>537721.60</c:v>
                  </c:pt>
                  <c:pt idx="28">
                    <c:v>219281.24</c:v>
                  </c:pt>
                  <c:pt idx="29">
                    <c:v>85371.08</c:v>
                  </c:pt>
                  <c:pt idx="30">
                    <c:v>51860.08</c:v>
                  </c:pt>
                  <c:pt idx="31">
                    <c:v>182415.56</c:v>
                  </c:pt>
                  <c:pt idx="32">
                    <c:v>385776.52</c:v>
                  </c:pt>
                  <c:pt idx="33">
                    <c:v>872356.48</c:v>
                  </c:pt>
                  <c:pt idx="34">
                    <c:v>759683.32</c:v>
                  </c:pt>
                  <c:pt idx="35">
                    <c:v>64327.44</c:v>
                  </c:pt>
                  <c:pt idx="36">
                    <c:v>167548.48</c:v>
                  </c:pt>
                  <c:pt idx="37">
                    <c:v>227590.76</c:v>
                  </c:pt>
                  <c:pt idx="38">
                    <c:v>712080.88</c:v>
                  </c:pt>
                  <c:pt idx="39">
                    <c:v>570355.56</c:v>
                  </c:pt>
                  <c:pt idx="40">
                    <c:v>284895.20</c:v>
                  </c:pt>
                  <c:pt idx="41">
                    <c:v>71096.56</c:v>
                  </c:pt>
                  <c:pt idx="42">
                    <c:v>111404.00</c:v>
                  </c:pt>
                  <c:pt idx="43">
                    <c:v>231186.16</c:v>
                  </c:pt>
                  <c:pt idx="44">
                    <c:v>457259.20</c:v>
                  </c:pt>
                </c:lvl>
                <c:lvl>
                  <c:pt idx="0">
                    <c:v>2.48</c:v>
                  </c:pt>
                  <c:pt idx="1">
                    <c:v>3.07</c:v>
                  </c:pt>
                  <c:pt idx="2">
                    <c:v>2.76</c:v>
                  </c:pt>
                  <c:pt idx="3">
                    <c:v>2.54</c:v>
                  </c:pt>
                  <c:pt idx="4">
                    <c:v>2.55</c:v>
                  </c:pt>
                  <c:pt idx="5">
                    <c:v>2.90</c:v>
                  </c:pt>
                  <c:pt idx="6">
                    <c:v>2.94</c:v>
                  </c:pt>
                  <c:pt idx="7">
                    <c:v>2.67</c:v>
                  </c:pt>
                  <c:pt idx="8">
                    <c:v>2.09</c:v>
                  </c:pt>
                  <c:pt idx="9">
                    <c:v>2.49</c:v>
                  </c:pt>
                  <c:pt idx="10">
                    <c:v>2.39</c:v>
                  </c:pt>
                  <c:pt idx="11">
                    <c:v>2.73</c:v>
                  </c:pt>
                  <c:pt idx="12">
                    <c:v>4.80</c:v>
                  </c:pt>
                  <c:pt idx="13">
                    <c:v>5.27</c:v>
                  </c:pt>
                  <c:pt idx="14">
                    <c:v>5.65</c:v>
                  </c:pt>
                  <c:pt idx="15">
                    <c:v>5.84</c:v>
                  </c:pt>
                  <c:pt idx="16">
                    <c:v>6.09</c:v>
                  </c:pt>
                  <c:pt idx="17">
                    <c:v>6.23</c:v>
                  </c:pt>
                  <c:pt idx="18">
                    <c:v>5.68</c:v>
                  </c:pt>
                  <c:pt idx="19">
                    <c:v>8.07</c:v>
                  </c:pt>
                  <c:pt idx="20">
                    <c:v>5.42</c:v>
                  </c:pt>
                  <c:pt idx="21">
                    <c:v>6.29</c:v>
                  </c:pt>
                  <c:pt idx="22">
                    <c:v>7.36</c:v>
                  </c:pt>
                  <c:pt idx="23">
                    <c:v>7.94</c:v>
                  </c:pt>
                  <c:pt idx="24">
                    <c:v>8.87</c:v>
                  </c:pt>
                  <c:pt idx="25">
                    <c:v>8.92</c:v>
                  </c:pt>
                  <c:pt idx="26">
                    <c:v>8.38</c:v>
                  </c:pt>
                  <c:pt idx="27">
                    <c:v>8.39</c:v>
                  </c:pt>
                  <c:pt idx="28">
                    <c:v>8.63</c:v>
                  </c:pt>
                  <c:pt idx="29">
                    <c:v>8.61</c:v>
                  </c:pt>
                  <c:pt idx="30">
                    <c:v>8.77</c:v>
                  </c:pt>
                  <c:pt idx="31">
                    <c:v>8.00</c:v>
                  </c:pt>
                  <c:pt idx="32">
                    <c:v>6.91</c:v>
                  </c:pt>
                  <c:pt idx="33">
                    <c:v>5.34</c:v>
                  </c:pt>
                  <c:pt idx="34">
                    <c:v>5.19</c:v>
                  </c:pt>
                  <c:pt idx="35">
                    <c:v>5.64</c:v>
                  </c:pt>
                  <c:pt idx="36">
                    <c:v>5.29</c:v>
                  </c:pt>
                  <c:pt idx="37">
                    <c:v>5.06</c:v>
                  </c:pt>
                  <c:pt idx="38">
                    <c:v>3.62</c:v>
                  </c:pt>
                  <c:pt idx="39">
                    <c:v>3.13</c:v>
                  </c:pt>
                  <c:pt idx="40">
                    <c:v>2.93</c:v>
                  </c:pt>
                  <c:pt idx="41">
                    <c:v>2.23</c:v>
                  </c:pt>
                  <c:pt idx="42">
                    <c:v>2.10</c:v>
                  </c:pt>
                  <c:pt idx="43">
                    <c:v>2.87</c:v>
                  </c:pt>
                  <c:pt idx="44">
                    <c:v>1.32</c:v>
                  </c:pt>
                </c:lvl>
                <c:lvl>
                  <c:pt idx="0">
                    <c:v>16.16</c:v>
                  </c:pt>
                  <c:pt idx="1">
                    <c:v>16.06</c:v>
                  </c:pt>
                  <c:pt idx="2">
                    <c:v>16.05</c:v>
                  </c:pt>
                  <c:pt idx="3">
                    <c:v>15.99</c:v>
                  </c:pt>
                  <c:pt idx="4">
                    <c:v>15.98</c:v>
                  </c:pt>
                  <c:pt idx="5">
                    <c:v>15.91</c:v>
                  </c:pt>
                  <c:pt idx="6">
                    <c:v>16.10</c:v>
                  </c:pt>
                  <c:pt idx="7">
                    <c:v>16.02</c:v>
                  </c:pt>
                  <c:pt idx="8">
                    <c:v>16.02</c:v>
                  </c:pt>
                  <c:pt idx="9">
                    <c:v>16.03</c:v>
                  </c:pt>
                  <c:pt idx="10">
                    <c:v>15.97</c:v>
                  </c:pt>
                  <c:pt idx="11">
                    <c:v>15.94</c:v>
                  </c:pt>
                  <c:pt idx="12">
                    <c:v>13.97</c:v>
                  </c:pt>
                  <c:pt idx="13">
                    <c:v>13.96</c:v>
                  </c:pt>
                  <c:pt idx="14">
                    <c:v>13.89</c:v>
                  </c:pt>
                  <c:pt idx="15">
                    <c:v>13.79</c:v>
                  </c:pt>
                  <c:pt idx="16">
                    <c:v>13.72</c:v>
                  </c:pt>
                  <c:pt idx="17">
                    <c:v>13.64</c:v>
                  </c:pt>
                  <c:pt idx="18">
                    <c:v>14.22</c:v>
                  </c:pt>
                  <c:pt idx="19">
                    <c:v>13.56</c:v>
                  </c:pt>
                  <c:pt idx="20">
                    <c:v>12.51</c:v>
                  </c:pt>
                  <c:pt idx="21">
                    <c:v>13.03</c:v>
                  </c:pt>
                  <c:pt idx="22">
                    <c:v>12.69</c:v>
                  </c:pt>
                  <c:pt idx="23">
                    <c:v>12.26</c:v>
                  </c:pt>
                  <c:pt idx="24">
                    <c:v>12.71</c:v>
                  </c:pt>
                  <c:pt idx="25">
                    <c:v>12.58</c:v>
                  </c:pt>
                  <c:pt idx="26">
                    <c:v>12.46</c:v>
                  </c:pt>
                  <c:pt idx="27">
                    <c:v>12.42</c:v>
                  </c:pt>
                  <c:pt idx="28">
                    <c:v>12.44</c:v>
                  </c:pt>
                  <c:pt idx="29">
                    <c:v>12.43</c:v>
                  </c:pt>
                  <c:pt idx="30">
                    <c:v>12.11</c:v>
                  </c:pt>
                  <c:pt idx="31">
                    <c:v>12.18</c:v>
                  </c:pt>
                  <c:pt idx="32">
                    <c:v>12.19</c:v>
                  </c:pt>
                  <c:pt idx="33">
                    <c:v>12.25</c:v>
                  </c:pt>
                  <c:pt idx="34">
                    <c:v>12.44</c:v>
                  </c:pt>
                  <c:pt idx="35">
                    <c:v>12.54</c:v>
                  </c:pt>
                  <c:pt idx="36">
                    <c:v>13.02</c:v>
                  </c:pt>
                  <c:pt idx="37">
                    <c:v>13.23</c:v>
                  </c:pt>
                  <c:pt idx="38">
                    <c:v>13.50</c:v>
                  </c:pt>
                  <c:pt idx="39">
                    <c:v>13.93</c:v>
                  </c:pt>
                  <c:pt idx="40">
                    <c:v>14.27</c:v>
                  </c:pt>
                  <c:pt idx="41">
                    <c:v>14.50</c:v>
                  </c:pt>
                  <c:pt idx="42">
                    <c:v>14.40</c:v>
                  </c:pt>
                  <c:pt idx="43">
                    <c:v>14.67</c:v>
                  </c:pt>
                  <c:pt idx="44">
                    <c:v>14.68</c:v>
                  </c:pt>
                </c:lvl>
                <c:lvl>
                  <c:pt idx="0">
                    <c:v>14.87</c:v>
                  </c:pt>
                  <c:pt idx="1">
                    <c:v>14.87</c:v>
                  </c:pt>
                  <c:pt idx="2">
                    <c:v>14.87</c:v>
                  </c:pt>
                  <c:pt idx="3">
                    <c:v>14.87</c:v>
                  </c:pt>
                  <c:pt idx="4">
                    <c:v>14.87</c:v>
                  </c:pt>
                  <c:pt idx="5">
                    <c:v>14.87</c:v>
                  </c:pt>
                  <c:pt idx="6">
                    <c:v>15.09</c:v>
                  </c:pt>
                  <c:pt idx="7">
                    <c:v>15.09</c:v>
                  </c:pt>
                  <c:pt idx="8">
                    <c:v>15.09</c:v>
                  </c:pt>
                  <c:pt idx="9">
                    <c:v>15.09</c:v>
                  </c:pt>
                  <c:pt idx="10">
                    <c:v>15.09</c:v>
                  </c:pt>
                  <c:pt idx="11">
                    <c:v>15.09</c:v>
                  </c:pt>
                  <c:pt idx="12">
                    <c:v>13.20</c:v>
                  </c:pt>
                  <c:pt idx="13">
                    <c:v>13.20</c:v>
                  </c:pt>
                  <c:pt idx="14">
                    <c:v>13.20</c:v>
                  </c:pt>
                  <c:pt idx="15">
                    <c:v>13.20</c:v>
                  </c:pt>
                  <c:pt idx="16">
                    <c:v>13.20</c:v>
                  </c:pt>
                  <c:pt idx="17">
                    <c:v>13.20</c:v>
                  </c:pt>
                  <c:pt idx="18">
                    <c:v>13.89</c:v>
                  </c:pt>
                  <c:pt idx="19">
                    <c:v>13.89</c:v>
                  </c:pt>
                  <c:pt idx="20">
                    <c:v>13.89</c:v>
                  </c:pt>
                  <c:pt idx="21">
                    <c:v>13.89</c:v>
                  </c:pt>
                  <c:pt idx="22">
                    <c:v>13.89</c:v>
                  </c:pt>
                  <c:pt idx="23">
                    <c:v>13.89</c:v>
                  </c:pt>
                  <c:pt idx="24">
                    <c:v>14.73</c:v>
                  </c:pt>
                  <c:pt idx="25">
                    <c:v>14.73</c:v>
                  </c:pt>
                  <c:pt idx="26">
                    <c:v>14.73</c:v>
                  </c:pt>
                  <c:pt idx="27">
                    <c:v>14.73</c:v>
                  </c:pt>
                  <c:pt idx="28">
                    <c:v>14.73</c:v>
                  </c:pt>
                  <c:pt idx="29">
                    <c:v>14.73</c:v>
                  </c:pt>
                  <c:pt idx="30">
                    <c:v>14.31</c:v>
                  </c:pt>
                  <c:pt idx="31">
                    <c:v>14.31</c:v>
                  </c:pt>
                  <c:pt idx="32">
                    <c:v>14.31</c:v>
                  </c:pt>
                  <c:pt idx="33">
                    <c:v>14.31</c:v>
                  </c:pt>
                  <c:pt idx="34">
                    <c:v>14.31</c:v>
                  </c:pt>
                  <c:pt idx="35">
                    <c:v>14.31</c:v>
                  </c:pt>
                  <c:pt idx="36">
                    <c:v>14.73</c:v>
                  </c:pt>
                  <c:pt idx="37">
                    <c:v>14.73</c:v>
                  </c:pt>
                  <c:pt idx="38">
                    <c:v>14.73</c:v>
                  </c:pt>
                  <c:pt idx="39">
                    <c:v>14.73</c:v>
                  </c:pt>
                  <c:pt idx="40">
                    <c:v>14.73</c:v>
                  </c:pt>
                  <c:pt idx="41">
                    <c:v>14.73</c:v>
                  </c:pt>
                  <c:pt idx="42">
                    <c:v>14.31</c:v>
                  </c:pt>
                  <c:pt idx="43">
                    <c:v>14.31</c:v>
                  </c:pt>
                  <c:pt idx="44">
                    <c:v>14.31</c:v>
                  </c:pt>
                </c:lvl>
                <c:lvl>
                  <c:pt idx="0">
                    <c:v>11418.95</c:v>
                  </c:pt>
                  <c:pt idx="1">
                    <c:v>11418.95</c:v>
                  </c:pt>
                  <c:pt idx="2">
                    <c:v>11418.95</c:v>
                  </c:pt>
                  <c:pt idx="3">
                    <c:v>11418.95</c:v>
                  </c:pt>
                  <c:pt idx="4">
                    <c:v>11418.95</c:v>
                  </c:pt>
                  <c:pt idx="5">
                    <c:v>11418.95</c:v>
                  </c:pt>
                  <c:pt idx="6">
                    <c:v>10252.27</c:v>
                  </c:pt>
                  <c:pt idx="7">
                    <c:v>10252.27</c:v>
                  </c:pt>
                  <c:pt idx="8">
                    <c:v>10252.27</c:v>
                  </c:pt>
                  <c:pt idx="9">
                    <c:v>10252.27</c:v>
                  </c:pt>
                  <c:pt idx="10">
                    <c:v>10252.27</c:v>
                  </c:pt>
                  <c:pt idx="11">
                    <c:v>10252.27</c:v>
                  </c:pt>
                  <c:pt idx="12">
                    <c:v>22782.74</c:v>
                  </c:pt>
                  <c:pt idx="13">
                    <c:v>22782.74</c:v>
                  </c:pt>
                  <c:pt idx="14">
                    <c:v>22782.74</c:v>
                  </c:pt>
                  <c:pt idx="15">
                    <c:v>22782.74</c:v>
                  </c:pt>
                  <c:pt idx="16">
                    <c:v>22782.74</c:v>
                  </c:pt>
                  <c:pt idx="17">
                    <c:v>22782.74</c:v>
                  </c:pt>
                  <c:pt idx="18">
                    <c:v>29928.37</c:v>
                  </c:pt>
                  <c:pt idx="19">
                    <c:v>29928.37</c:v>
                  </c:pt>
                  <c:pt idx="20">
                    <c:v>29928.37</c:v>
                  </c:pt>
                  <c:pt idx="21">
                    <c:v>29928.37</c:v>
                  </c:pt>
                  <c:pt idx="22">
                    <c:v>29928.37</c:v>
                  </c:pt>
                  <c:pt idx="23">
                    <c:v>29928.37</c:v>
                  </c:pt>
                  <c:pt idx="24">
                    <c:v>41354.42</c:v>
                  </c:pt>
                  <c:pt idx="25">
                    <c:v>41354.42</c:v>
                  </c:pt>
                  <c:pt idx="26">
                    <c:v>41354.42</c:v>
                  </c:pt>
                  <c:pt idx="27">
                    <c:v>41354.42</c:v>
                  </c:pt>
                  <c:pt idx="28">
                    <c:v>41354.42</c:v>
                  </c:pt>
                  <c:pt idx="29">
                    <c:v>41354.42</c:v>
                  </c:pt>
                  <c:pt idx="30">
                    <c:v>31124.53</c:v>
                  </c:pt>
                  <c:pt idx="31">
                    <c:v>31124.53</c:v>
                  </c:pt>
                  <c:pt idx="32">
                    <c:v>31124.53</c:v>
                  </c:pt>
                  <c:pt idx="33">
                    <c:v>31124.53</c:v>
                  </c:pt>
                  <c:pt idx="34">
                    <c:v>31124.53</c:v>
                  </c:pt>
                  <c:pt idx="35">
                    <c:v>31124.53</c:v>
                  </c:pt>
                  <c:pt idx="36">
                    <c:v>41354.42</c:v>
                  </c:pt>
                  <c:pt idx="37">
                    <c:v>41354.42</c:v>
                  </c:pt>
                  <c:pt idx="38">
                    <c:v>41354.42</c:v>
                  </c:pt>
                  <c:pt idx="39">
                    <c:v>41354.42</c:v>
                  </c:pt>
                  <c:pt idx="40">
                    <c:v>41354.42</c:v>
                  </c:pt>
                  <c:pt idx="41">
                    <c:v>41354.42</c:v>
                  </c:pt>
                  <c:pt idx="42">
                    <c:v>31124.53</c:v>
                  </c:pt>
                  <c:pt idx="43">
                    <c:v>31124.53</c:v>
                  </c:pt>
                  <c:pt idx="44">
                    <c:v>31124.53</c:v>
                  </c:pt>
                </c:lvl>
                <c:lvl>
                  <c:pt idx="0">
                    <c:v>64951.44</c:v>
                  </c:pt>
                  <c:pt idx="1">
                    <c:v>64951.44</c:v>
                  </c:pt>
                  <c:pt idx="2">
                    <c:v>64951.44</c:v>
                  </c:pt>
                  <c:pt idx="3">
                    <c:v>64951.44</c:v>
                  </c:pt>
                  <c:pt idx="4">
                    <c:v>64951.44</c:v>
                  </c:pt>
                  <c:pt idx="5">
                    <c:v>64951.44</c:v>
                  </c:pt>
                  <c:pt idx="6">
                    <c:v>65465.65</c:v>
                  </c:pt>
                  <c:pt idx="7">
                    <c:v>65465.65</c:v>
                  </c:pt>
                  <c:pt idx="8">
                    <c:v>65465.65</c:v>
                  </c:pt>
                  <c:pt idx="9">
                    <c:v>65465.65</c:v>
                  </c:pt>
                  <c:pt idx="10">
                    <c:v>65465.65</c:v>
                  </c:pt>
                  <c:pt idx="11">
                    <c:v>65465.65</c:v>
                  </c:pt>
                  <c:pt idx="12">
                    <c:v>78546.22</c:v>
                  </c:pt>
                  <c:pt idx="13">
                    <c:v>78546.22</c:v>
                  </c:pt>
                  <c:pt idx="14">
                    <c:v>78546.22</c:v>
                  </c:pt>
                  <c:pt idx="15">
                    <c:v>78546.22</c:v>
                  </c:pt>
                  <c:pt idx="16">
                    <c:v>78546.22</c:v>
                  </c:pt>
                  <c:pt idx="17">
                    <c:v>78546.22</c:v>
                  </c:pt>
                  <c:pt idx="18">
                    <c:v>87147.54</c:v>
                  </c:pt>
                  <c:pt idx="19">
                    <c:v>87147.54</c:v>
                  </c:pt>
                  <c:pt idx="20">
                    <c:v>87147.54</c:v>
                  </c:pt>
                  <c:pt idx="21">
                    <c:v>87147.54</c:v>
                  </c:pt>
                  <c:pt idx="22">
                    <c:v>87147.54</c:v>
                  </c:pt>
                  <c:pt idx="23">
                    <c:v>87147.54</c:v>
                  </c:pt>
                  <c:pt idx="24">
                    <c:v>102194.56</c:v>
                  </c:pt>
                  <c:pt idx="25">
                    <c:v>102194.56</c:v>
                  </c:pt>
                  <c:pt idx="26">
                    <c:v>102194.56</c:v>
                  </c:pt>
                  <c:pt idx="27">
                    <c:v>102194.56</c:v>
                  </c:pt>
                  <c:pt idx="28">
                    <c:v>102194.56</c:v>
                  </c:pt>
                  <c:pt idx="29">
                    <c:v>102194.56</c:v>
                  </c:pt>
                  <c:pt idx="30">
                    <c:v>89674.48</c:v>
                  </c:pt>
                  <c:pt idx="31">
                    <c:v>89674.48</c:v>
                  </c:pt>
                  <c:pt idx="32">
                    <c:v>89674.48</c:v>
                  </c:pt>
                  <c:pt idx="33">
                    <c:v>89674.48</c:v>
                  </c:pt>
                  <c:pt idx="34">
                    <c:v>89674.48</c:v>
                  </c:pt>
                  <c:pt idx="35">
                    <c:v>89674.48</c:v>
                  </c:pt>
                  <c:pt idx="36">
                    <c:v>102194.56</c:v>
                  </c:pt>
                  <c:pt idx="37">
                    <c:v>102194.56</c:v>
                  </c:pt>
                  <c:pt idx="38">
                    <c:v>102194.56</c:v>
                  </c:pt>
                  <c:pt idx="39">
                    <c:v>102194.56</c:v>
                  </c:pt>
                  <c:pt idx="40">
                    <c:v>102194.56</c:v>
                  </c:pt>
                  <c:pt idx="41">
                    <c:v>102194.56</c:v>
                  </c:pt>
                  <c:pt idx="42">
                    <c:v>89674.48</c:v>
                  </c:pt>
                  <c:pt idx="43">
                    <c:v>89674.48</c:v>
                  </c:pt>
                  <c:pt idx="44">
                    <c:v>89674.48</c:v>
                  </c:pt>
                </c:lvl>
                <c:lvl>
                  <c:pt idx="0">
                    <c:v>53532.48</c:v>
                  </c:pt>
                  <c:pt idx="1">
                    <c:v>53532.48</c:v>
                  </c:pt>
                  <c:pt idx="2">
                    <c:v>53532.48</c:v>
                  </c:pt>
                  <c:pt idx="3">
                    <c:v>53532.48</c:v>
                  </c:pt>
                  <c:pt idx="4">
                    <c:v>53532.48</c:v>
                  </c:pt>
                  <c:pt idx="5">
                    <c:v>53532.48</c:v>
                  </c:pt>
                  <c:pt idx="6">
                    <c:v>55213.38</c:v>
                  </c:pt>
                  <c:pt idx="7">
                    <c:v>55213.38</c:v>
                  </c:pt>
                  <c:pt idx="8">
                    <c:v>55213.38</c:v>
                  </c:pt>
                  <c:pt idx="9">
                    <c:v>55213.38</c:v>
                  </c:pt>
                  <c:pt idx="10">
                    <c:v>55213.38</c:v>
                  </c:pt>
                  <c:pt idx="11">
                    <c:v>55213.38</c:v>
                  </c:pt>
                  <c:pt idx="12">
                    <c:v>55763.48</c:v>
                  </c:pt>
                  <c:pt idx="13">
                    <c:v>55763.48</c:v>
                  </c:pt>
                  <c:pt idx="14">
                    <c:v>55763.48</c:v>
                  </c:pt>
                  <c:pt idx="15">
                    <c:v>55763.48</c:v>
                  </c:pt>
                  <c:pt idx="16">
                    <c:v>55763.48</c:v>
                  </c:pt>
                  <c:pt idx="17">
                    <c:v>55763.48</c:v>
                  </c:pt>
                  <c:pt idx="18">
                    <c:v>57219.17</c:v>
                  </c:pt>
                  <c:pt idx="19">
                    <c:v>57219.17</c:v>
                  </c:pt>
                  <c:pt idx="20">
                    <c:v>57219.17</c:v>
                  </c:pt>
                  <c:pt idx="21">
                    <c:v>57219.17</c:v>
                  </c:pt>
                  <c:pt idx="22">
                    <c:v>57219.17</c:v>
                  </c:pt>
                  <c:pt idx="23">
                    <c:v>57219.17</c:v>
                  </c:pt>
                  <c:pt idx="24">
                    <c:v>60840.14</c:v>
                  </c:pt>
                  <c:pt idx="25">
                    <c:v>60840.14</c:v>
                  </c:pt>
                  <c:pt idx="26">
                    <c:v>60840.14</c:v>
                  </c:pt>
                  <c:pt idx="27">
                    <c:v>60840.14</c:v>
                  </c:pt>
                  <c:pt idx="28">
                    <c:v>60840.14</c:v>
                  </c:pt>
                  <c:pt idx="29">
                    <c:v>60840.14</c:v>
                  </c:pt>
                  <c:pt idx="30">
                    <c:v>58549.96</c:v>
                  </c:pt>
                  <c:pt idx="31">
                    <c:v>58549.96</c:v>
                  </c:pt>
                  <c:pt idx="32">
                    <c:v>58549.96</c:v>
                  </c:pt>
                  <c:pt idx="33">
                    <c:v>58549.96</c:v>
                  </c:pt>
                  <c:pt idx="34">
                    <c:v>58549.96</c:v>
                  </c:pt>
                  <c:pt idx="35">
                    <c:v>58549.96</c:v>
                  </c:pt>
                  <c:pt idx="36">
                    <c:v>60840.14</c:v>
                  </c:pt>
                  <c:pt idx="37">
                    <c:v>60840.14</c:v>
                  </c:pt>
                  <c:pt idx="38">
                    <c:v>60840.14</c:v>
                  </c:pt>
                  <c:pt idx="39">
                    <c:v>60840.14</c:v>
                  </c:pt>
                  <c:pt idx="40">
                    <c:v>60840.14</c:v>
                  </c:pt>
                  <c:pt idx="41">
                    <c:v>60840.14</c:v>
                  </c:pt>
                  <c:pt idx="42">
                    <c:v>58549.96</c:v>
                  </c:pt>
                  <c:pt idx="43">
                    <c:v>58549.96</c:v>
                  </c:pt>
                  <c:pt idx="44">
                    <c:v>58549.96</c:v>
                  </c:pt>
                </c:lvl>
                <c:lvl>
                  <c:pt idx="0">
                    <c:v>13964.54</c:v>
                  </c:pt>
                  <c:pt idx="1">
                    <c:v>13964.54</c:v>
                  </c:pt>
                  <c:pt idx="2">
                    <c:v>13964.54</c:v>
                  </c:pt>
                  <c:pt idx="3">
                    <c:v>13964.54</c:v>
                  </c:pt>
                  <c:pt idx="4">
                    <c:v>13964.54</c:v>
                  </c:pt>
                  <c:pt idx="5">
                    <c:v>13964.54</c:v>
                  </c:pt>
                  <c:pt idx="6">
                    <c:v>15349.65</c:v>
                  </c:pt>
                  <c:pt idx="7">
                    <c:v>15349.65</c:v>
                  </c:pt>
                  <c:pt idx="8">
                    <c:v>15349.65</c:v>
                  </c:pt>
                  <c:pt idx="9">
                    <c:v>15349.65</c:v>
                  </c:pt>
                  <c:pt idx="10">
                    <c:v>15349.65</c:v>
                  </c:pt>
                  <c:pt idx="11">
                    <c:v>15349.65</c:v>
                  </c:pt>
                  <c:pt idx="12">
                    <c:v>14925.26</c:v>
                  </c:pt>
                  <c:pt idx="13">
                    <c:v>14925.26</c:v>
                  </c:pt>
                  <c:pt idx="14">
                    <c:v>14925.26</c:v>
                  </c:pt>
                  <c:pt idx="15">
                    <c:v>14925.26</c:v>
                  </c:pt>
                  <c:pt idx="16">
                    <c:v>14925.26</c:v>
                  </c:pt>
                  <c:pt idx="17">
                    <c:v>14925.26</c:v>
                  </c:pt>
                  <c:pt idx="18">
                    <c:v>17164.32</c:v>
                  </c:pt>
                  <c:pt idx="19">
                    <c:v>17164.32</c:v>
                  </c:pt>
                  <c:pt idx="20">
                    <c:v>17164.32</c:v>
                  </c:pt>
                  <c:pt idx="21">
                    <c:v>17164.32</c:v>
                  </c:pt>
                  <c:pt idx="22">
                    <c:v>17164.32</c:v>
                  </c:pt>
                  <c:pt idx="23">
                    <c:v>17164.32</c:v>
                  </c:pt>
                  <c:pt idx="24">
                    <c:v>17299.61</c:v>
                  </c:pt>
                  <c:pt idx="25">
                    <c:v>17299.61</c:v>
                  </c:pt>
                  <c:pt idx="26">
                    <c:v>17299.61</c:v>
                  </c:pt>
                  <c:pt idx="27">
                    <c:v>17299.61</c:v>
                  </c:pt>
                  <c:pt idx="28">
                    <c:v>17299.61</c:v>
                  </c:pt>
                  <c:pt idx="29">
                    <c:v>17299.61</c:v>
                  </c:pt>
                  <c:pt idx="30">
                    <c:v>17923.00</c:v>
                  </c:pt>
                  <c:pt idx="31">
                    <c:v>17923.00</c:v>
                  </c:pt>
                  <c:pt idx="32">
                    <c:v>17923.00</c:v>
                  </c:pt>
                  <c:pt idx="33">
                    <c:v>17923.00</c:v>
                  </c:pt>
                  <c:pt idx="34">
                    <c:v>17923.00</c:v>
                  </c:pt>
                  <c:pt idx="35">
                    <c:v>17923.00</c:v>
                  </c:pt>
                  <c:pt idx="36">
                    <c:v>17299.61</c:v>
                  </c:pt>
                  <c:pt idx="37">
                    <c:v>17299.61</c:v>
                  </c:pt>
                  <c:pt idx="38">
                    <c:v>17299.61</c:v>
                  </c:pt>
                  <c:pt idx="39">
                    <c:v>17299.61</c:v>
                  </c:pt>
                  <c:pt idx="40">
                    <c:v>17299.61</c:v>
                  </c:pt>
                  <c:pt idx="41">
                    <c:v>17299.61</c:v>
                  </c:pt>
                  <c:pt idx="42">
                    <c:v>17923.00</c:v>
                  </c:pt>
                  <c:pt idx="43">
                    <c:v>17923.00</c:v>
                  </c:pt>
                  <c:pt idx="44">
                    <c:v>17923.00</c:v>
                  </c:pt>
                </c:lvl>
                <c:lvl>
                  <c:pt idx="0">
                    <c:v>9469.83</c:v>
                  </c:pt>
                  <c:pt idx="1">
                    <c:v>9469.83</c:v>
                  </c:pt>
                  <c:pt idx="2">
                    <c:v>9469.83</c:v>
                  </c:pt>
                  <c:pt idx="3">
                    <c:v>9469.83</c:v>
                  </c:pt>
                  <c:pt idx="4">
                    <c:v>9469.83</c:v>
                  </c:pt>
                  <c:pt idx="5">
                    <c:v>9469.83</c:v>
                  </c:pt>
                  <c:pt idx="6">
                    <c:v>8815.63</c:v>
                  </c:pt>
                  <c:pt idx="7">
                    <c:v>8815.63</c:v>
                  </c:pt>
                  <c:pt idx="8">
                    <c:v>8815.63</c:v>
                  </c:pt>
                  <c:pt idx="9">
                    <c:v>8815.63</c:v>
                  </c:pt>
                  <c:pt idx="10">
                    <c:v>8815.63</c:v>
                  </c:pt>
                  <c:pt idx="11">
                    <c:v>8815.63</c:v>
                  </c:pt>
                  <c:pt idx="12">
                    <c:v>10535.68</c:v>
                  </c:pt>
                  <c:pt idx="13">
                    <c:v>10535.68</c:v>
                  </c:pt>
                  <c:pt idx="14">
                    <c:v>10535.68</c:v>
                  </c:pt>
                  <c:pt idx="15">
                    <c:v>10535.68</c:v>
                  </c:pt>
                  <c:pt idx="16">
                    <c:v>10535.68</c:v>
                  </c:pt>
                  <c:pt idx="17">
                    <c:v>10535.68</c:v>
                  </c:pt>
                  <c:pt idx="18">
                    <c:v>10904.51</c:v>
                  </c:pt>
                  <c:pt idx="19">
                    <c:v>10904.51</c:v>
                  </c:pt>
                  <c:pt idx="20">
                    <c:v>10904.51</c:v>
                  </c:pt>
                  <c:pt idx="21">
                    <c:v>10904.51</c:v>
                  </c:pt>
                  <c:pt idx="22">
                    <c:v>10904.51</c:v>
                  </c:pt>
                  <c:pt idx="23">
                    <c:v>10904.51</c:v>
                  </c:pt>
                  <c:pt idx="24">
                    <c:v>13349.91</c:v>
                  </c:pt>
                  <c:pt idx="25">
                    <c:v>13349.91</c:v>
                  </c:pt>
                  <c:pt idx="26">
                    <c:v>13349.91</c:v>
                  </c:pt>
                  <c:pt idx="27">
                    <c:v>13349.91</c:v>
                  </c:pt>
                  <c:pt idx="28">
                    <c:v>13349.91</c:v>
                  </c:pt>
                  <c:pt idx="29">
                    <c:v>13349.91</c:v>
                  </c:pt>
                  <c:pt idx="30">
                    <c:v>11284.50</c:v>
                  </c:pt>
                  <c:pt idx="31">
                    <c:v>11284.50</c:v>
                  </c:pt>
                  <c:pt idx="32">
                    <c:v>11284.50</c:v>
                  </c:pt>
                  <c:pt idx="33">
                    <c:v>11284.50</c:v>
                  </c:pt>
                  <c:pt idx="34">
                    <c:v>11284.50</c:v>
                  </c:pt>
                  <c:pt idx="35">
                    <c:v>11284.50</c:v>
                  </c:pt>
                  <c:pt idx="36">
                    <c:v>13349.91</c:v>
                  </c:pt>
                  <c:pt idx="37">
                    <c:v>13349.91</c:v>
                  </c:pt>
                  <c:pt idx="38">
                    <c:v>13349.91</c:v>
                  </c:pt>
                  <c:pt idx="39">
                    <c:v>13349.91</c:v>
                  </c:pt>
                  <c:pt idx="40">
                    <c:v>13349.91</c:v>
                  </c:pt>
                  <c:pt idx="41">
                    <c:v>13349.91</c:v>
                  </c:pt>
                  <c:pt idx="42">
                    <c:v>11284.50</c:v>
                  </c:pt>
                  <c:pt idx="43">
                    <c:v>11284.50</c:v>
                  </c:pt>
                  <c:pt idx="44">
                    <c:v>11284.50</c:v>
                  </c:pt>
                </c:lvl>
                <c:lvl>
                  <c:pt idx="0">
                    <c:v>30098.12</c:v>
                  </c:pt>
                  <c:pt idx="1">
                    <c:v>30098.12</c:v>
                  </c:pt>
                  <c:pt idx="2">
                    <c:v>30098.12</c:v>
                  </c:pt>
                  <c:pt idx="3">
                    <c:v>30098.12</c:v>
                  </c:pt>
                  <c:pt idx="4">
                    <c:v>30098.12</c:v>
                  </c:pt>
                  <c:pt idx="5">
                    <c:v>30098.12</c:v>
                  </c:pt>
                  <c:pt idx="6">
                    <c:v>31048.10</c:v>
                  </c:pt>
                  <c:pt idx="7">
                    <c:v>31048.10</c:v>
                  </c:pt>
                  <c:pt idx="8">
                    <c:v>31048.10</c:v>
                  </c:pt>
                  <c:pt idx="9">
                    <c:v>31048.10</c:v>
                  </c:pt>
                  <c:pt idx="10">
                    <c:v>31048.10</c:v>
                  </c:pt>
                  <c:pt idx="11">
                    <c:v>31048.10</c:v>
                  </c:pt>
                  <c:pt idx="12">
                    <c:v>30302.54</c:v>
                  </c:pt>
                  <c:pt idx="13">
                    <c:v>30302.54</c:v>
                  </c:pt>
                  <c:pt idx="14">
                    <c:v>30302.54</c:v>
                  </c:pt>
                  <c:pt idx="15">
                    <c:v>30302.54</c:v>
                  </c:pt>
                  <c:pt idx="16">
                    <c:v>30302.54</c:v>
                  </c:pt>
                  <c:pt idx="17">
                    <c:v>30302.54</c:v>
                  </c:pt>
                  <c:pt idx="18">
                    <c:v>29150.35</c:v>
                  </c:pt>
                  <c:pt idx="19">
                    <c:v>29150.35</c:v>
                  </c:pt>
                  <c:pt idx="20">
                    <c:v>29150.35</c:v>
                  </c:pt>
                  <c:pt idx="21">
                    <c:v>29150.35</c:v>
                  </c:pt>
                  <c:pt idx="22">
                    <c:v>29150.35</c:v>
                  </c:pt>
                  <c:pt idx="23">
                    <c:v>29150.35</c:v>
                  </c:pt>
                  <c:pt idx="24">
                    <c:v>30190.61</c:v>
                  </c:pt>
                  <c:pt idx="25">
                    <c:v>30190.61</c:v>
                  </c:pt>
                  <c:pt idx="26">
                    <c:v>30190.61</c:v>
                  </c:pt>
                  <c:pt idx="27">
                    <c:v>30190.61</c:v>
                  </c:pt>
                  <c:pt idx="28">
                    <c:v>30190.61</c:v>
                  </c:pt>
                  <c:pt idx="29">
                    <c:v>30190.61</c:v>
                  </c:pt>
                  <c:pt idx="30">
                    <c:v>29342.46</c:v>
                  </c:pt>
                  <c:pt idx="31">
                    <c:v>29342.46</c:v>
                  </c:pt>
                  <c:pt idx="32">
                    <c:v>29342.46</c:v>
                  </c:pt>
                  <c:pt idx="33">
                    <c:v>29342.46</c:v>
                  </c:pt>
                  <c:pt idx="34">
                    <c:v>29342.46</c:v>
                  </c:pt>
                  <c:pt idx="35">
                    <c:v>29342.46</c:v>
                  </c:pt>
                  <c:pt idx="36">
                    <c:v>30190.61</c:v>
                  </c:pt>
                  <c:pt idx="37">
                    <c:v>30190.61</c:v>
                  </c:pt>
                  <c:pt idx="38">
                    <c:v>30190.61</c:v>
                  </c:pt>
                  <c:pt idx="39">
                    <c:v>30190.61</c:v>
                  </c:pt>
                  <c:pt idx="40">
                    <c:v>30190.61</c:v>
                  </c:pt>
                  <c:pt idx="41">
                    <c:v>30190.61</c:v>
                  </c:pt>
                  <c:pt idx="42">
                    <c:v>29342.46</c:v>
                  </c:pt>
                  <c:pt idx="43">
                    <c:v>29342.46</c:v>
                  </c:pt>
                  <c:pt idx="44">
                    <c:v>29342.46</c:v>
                  </c:pt>
                </c:lvl>
                <c:lvl>
                  <c:pt idx="0">
                    <c:v>19.32</c:v>
                  </c:pt>
                  <c:pt idx="1">
                    <c:v>19.54</c:v>
                  </c:pt>
                  <c:pt idx="2">
                    <c:v>19.08</c:v>
                  </c:pt>
                  <c:pt idx="3">
                    <c:v>19.01</c:v>
                  </c:pt>
                  <c:pt idx="4">
                    <c:v>19.15</c:v>
                  </c:pt>
                  <c:pt idx="5">
                    <c:v>19.11</c:v>
                  </c:pt>
                  <c:pt idx="6">
                    <c:v>19.08</c:v>
                  </c:pt>
                  <c:pt idx="7">
                    <c:v>19.51</c:v>
                  </c:pt>
                  <c:pt idx="8">
                    <c:v>17.79</c:v>
                  </c:pt>
                  <c:pt idx="9">
                    <c:v>18.48</c:v>
                  </c:pt>
                  <c:pt idx="10">
                    <c:v>18.68</c:v>
                  </c:pt>
                  <c:pt idx="11">
                    <c:v>19.02</c:v>
                  </c:pt>
                  <c:pt idx="12">
                    <c:v>19.32</c:v>
                  </c:pt>
                  <c:pt idx="13">
                    <c:v>19.54</c:v>
                  </c:pt>
                  <c:pt idx="14">
                    <c:v>19.08</c:v>
                  </c:pt>
                  <c:pt idx="15">
                    <c:v>19.01</c:v>
                  </c:pt>
                  <c:pt idx="16">
                    <c:v>19.15</c:v>
                  </c:pt>
                  <c:pt idx="17">
                    <c:v>19.11</c:v>
                  </c:pt>
                  <c:pt idx="18">
                    <c:v>19.08</c:v>
                  </c:pt>
                  <c:pt idx="19">
                    <c:v>19.51</c:v>
                  </c:pt>
                  <c:pt idx="20">
                    <c:v>17.79</c:v>
                  </c:pt>
                  <c:pt idx="21">
                    <c:v>18.48</c:v>
                  </c:pt>
                  <c:pt idx="22">
                    <c:v>18.68</c:v>
                  </c:pt>
                  <c:pt idx="23">
                    <c:v>19.02</c:v>
                  </c:pt>
                  <c:pt idx="24">
                    <c:v>19.32</c:v>
                  </c:pt>
                  <c:pt idx="25">
                    <c:v>19.54</c:v>
                  </c:pt>
                  <c:pt idx="26">
                    <c:v>19.08</c:v>
                  </c:pt>
                  <c:pt idx="27">
                    <c:v>19.01</c:v>
                  </c:pt>
                  <c:pt idx="28">
                    <c:v>19.15</c:v>
                  </c:pt>
                  <c:pt idx="29">
                    <c:v>19.11</c:v>
                  </c:pt>
                  <c:pt idx="30">
                    <c:v>19.08</c:v>
                  </c:pt>
                  <c:pt idx="31">
                    <c:v>19.51</c:v>
                  </c:pt>
                  <c:pt idx="32">
                    <c:v>17.79</c:v>
                  </c:pt>
                  <c:pt idx="33">
                    <c:v>18.48</c:v>
                  </c:pt>
                  <c:pt idx="34">
                    <c:v>18.68</c:v>
                  </c:pt>
                  <c:pt idx="35">
                    <c:v>19.02</c:v>
                  </c:pt>
                  <c:pt idx="36">
                    <c:v>19.32</c:v>
                  </c:pt>
                  <c:pt idx="37">
                    <c:v>19.54</c:v>
                  </c:pt>
                  <c:pt idx="38">
                    <c:v>19.08</c:v>
                  </c:pt>
                  <c:pt idx="39">
                    <c:v>19.01</c:v>
                  </c:pt>
                  <c:pt idx="40">
                    <c:v>19.15</c:v>
                  </c:pt>
                  <c:pt idx="41">
                    <c:v>19.11</c:v>
                  </c:pt>
                  <c:pt idx="42">
                    <c:v>19.08</c:v>
                  </c:pt>
                  <c:pt idx="43">
                    <c:v>19.51</c:v>
                  </c:pt>
                  <c:pt idx="44">
                    <c:v>17.79</c:v>
                  </c:pt>
                </c:lvl>
                <c:lvl>
                  <c:pt idx="0">
                    <c:v>18.63</c:v>
                  </c:pt>
                  <c:pt idx="1">
                    <c:v>19.13</c:v>
                  </c:pt>
                  <c:pt idx="2">
                    <c:v>18.81</c:v>
                  </c:pt>
                  <c:pt idx="3">
                    <c:v>18.52</c:v>
                  </c:pt>
                  <c:pt idx="4">
                    <c:v>18.52</c:v>
                  </c:pt>
                  <c:pt idx="5">
                    <c:v>18.81</c:v>
                  </c:pt>
                  <c:pt idx="6">
                    <c:v>19.04</c:v>
                  </c:pt>
                  <c:pt idx="7">
                    <c:v>18.69</c:v>
                  </c:pt>
                  <c:pt idx="8">
                    <c:v>18.11</c:v>
                  </c:pt>
                  <c:pt idx="9">
                    <c:v>18.52</c:v>
                  </c:pt>
                  <c:pt idx="10">
                    <c:v>18.36</c:v>
                  </c:pt>
                  <c:pt idx="11">
                    <c:v>18.67</c:v>
                  </c:pt>
                  <c:pt idx="12">
                    <c:v>18.77</c:v>
                  </c:pt>
                  <c:pt idx="13">
                    <c:v>19.23</c:v>
                  </c:pt>
                  <c:pt idx="14">
                    <c:v>19.54</c:v>
                  </c:pt>
                  <c:pt idx="15">
                    <c:v>19.63</c:v>
                  </c:pt>
                  <c:pt idx="16">
                    <c:v>19.80</c:v>
                  </c:pt>
                  <c:pt idx="17">
                    <c:v>19.87</c:v>
                  </c:pt>
                  <c:pt idx="18">
                    <c:v>19.90</c:v>
                  </c:pt>
                  <c:pt idx="19">
                    <c:v>21.64</c:v>
                  </c:pt>
                  <c:pt idx="20">
                    <c:v>17.93</c:v>
                  </c:pt>
                  <c:pt idx="21">
                    <c:v>19.33</c:v>
                  </c:pt>
                  <c:pt idx="22">
                    <c:v>20.05</c:v>
                  </c:pt>
                  <c:pt idx="23">
                    <c:v>20.21</c:v>
                  </c:pt>
                  <c:pt idx="24">
                    <c:v>21.59</c:v>
                  </c:pt>
                  <c:pt idx="25">
                    <c:v>21.50</c:v>
                  </c:pt>
                  <c:pt idx="26">
                    <c:v>20.85</c:v>
                  </c:pt>
                  <c:pt idx="27">
                    <c:v>20.81</c:v>
                  </c:pt>
                  <c:pt idx="28">
                    <c:v>21.08</c:v>
                  </c:pt>
                  <c:pt idx="29">
                    <c:v>21.03</c:v>
                  </c:pt>
                  <c:pt idx="30">
                    <c:v>20.89</c:v>
                  </c:pt>
                  <c:pt idx="31">
                    <c:v>20.18</c:v>
                  </c:pt>
                  <c:pt idx="32">
                    <c:v>19.11</c:v>
                  </c:pt>
                  <c:pt idx="33">
                    <c:v>17.59</c:v>
                  </c:pt>
                  <c:pt idx="34">
                    <c:v>17.63</c:v>
                  </c:pt>
                  <c:pt idx="35">
                    <c:v>18.18</c:v>
                  </c:pt>
                  <c:pt idx="36">
                    <c:v>18.31</c:v>
                  </c:pt>
                  <c:pt idx="37">
                    <c:v>18.29</c:v>
                  </c:pt>
                  <c:pt idx="38">
                    <c:v>17.12</c:v>
                  </c:pt>
                  <c:pt idx="39">
                    <c:v>17.06</c:v>
                  </c:pt>
                  <c:pt idx="40">
                    <c:v>17.20</c:v>
                  </c:pt>
                  <c:pt idx="41">
                    <c:v>16.73</c:v>
                  </c:pt>
                  <c:pt idx="42">
                    <c:v>16.50</c:v>
                  </c:pt>
                  <c:pt idx="43">
                    <c:v>17.54</c:v>
                  </c:pt>
                  <c:pt idx="44">
                    <c:v>16.00</c:v>
                  </c:pt>
                </c:lvl>
                <c:lvl>
                  <c:pt idx="0">
                    <c:v>92.05</c:v>
                  </c:pt>
                  <c:pt idx="1">
                    <c:v>92.59</c:v>
                  </c:pt>
                  <c:pt idx="2">
                    <c:v>92.66</c:v>
                  </c:pt>
                  <c:pt idx="3">
                    <c:v>93.01</c:v>
                  </c:pt>
                  <c:pt idx="4">
                    <c:v>93.09</c:v>
                  </c:pt>
                  <c:pt idx="5">
                    <c:v>93.44</c:v>
                  </c:pt>
                  <c:pt idx="6">
                    <c:v>93.75</c:v>
                  </c:pt>
                  <c:pt idx="7">
                    <c:v>94.23</c:v>
                  </c:pt>
                  <c:pt idx="8">
                    <c:v>94.19</c:v>
                  </c:pt>
                  <c:pt idx="9">
                    <c:v>94.17</c:v>
                  </c:pt>
                  <c:pt idx="10">
                    <c:v>94.50</c:v>
                  </c:pt>
                  <c:pt idx="11">
                    <c:v>94.70</c:v>
                  </c:pt>
                  <c:pt idx="12">
                    <c:v>94.53</c:v>
                  </c:pt>
                  <c:pt idx="13">
                    <c:v>94.60</c:v>
                  </c:pt>
                  <c:pt idx="14">
                    <c:v>95.04</c:v>
                  </c:pt>
                  <c:pt idx="15">
                    <c:v>95.72</c:v>
                  </c:pt>
                  <c:pt idx="16">
                    <c:v>96.26</c:v>
                  </c:pt>
                  <c:pt idx="17">
                    <c:v>96.79</c:v>
                  </c:pt>
                  <c:pt idx="18">
                    <c:v>97.68</c:v>
                  </c:pt>
                  <c:pt idx="19">
                    <c:v>102.43</c:v>
                  </c:pt>
                  <c:pt idx="20">
                    <c:v>111.05</c:v>
                  </c:pt>
                  <c:pt idx="21">
                    <c:v>106.60</c:v>
                  </c:pt>
                  <c:pt idx="22">
                    <c:v>109.46</c:v>
                  </c:pt>
                  <c:pt idx="23">
                    <c:v>113.27</c:v>
                  </c:pt>
                  <c:pt idx="24">
                    <c:v>115.85</c:v>
                  </c:pt>
                  <c:pt idx="25">
                    <c:v>117.04</c:v>
                  </c:pt>
                  <c:pt idx="26">
                    <c:v>118.20</c:v>
                  </c:pt>
                  <c:pt idx="27">
                    <c:v>118.62</c:v>
                  </c:pt>
                  <c:pt idx="28">
                    <c:v>118.38</c:v>
                  </c:pt>
                  <c:pt idx="29">
                    <c:v>118.52</c:v>
                  </c:pt>
                  <c:pt idx="30">
                    <c:v>118.14</c:v>
                  </c:pt>
                  <c:pt idx="31">
                    <c:v>117.52</c:v>
                  </c:pt>
                  <c:pt idx="32">
                    <c:v>117.40</c:v>
                  </c:pt>
                  <c:pt idx="33">
                    <c:v>116.82</c:v>
                  </c:pt>
                  <c:pt idx="34">
                    <c:v>115.01</c:v>
                  </c:pt>
                  <c:pt idx="35">
                    <c:v>114.16</c:v>
                  </c:pt>
                  <c:pt idx="36">
                    <c:v>113.15</c:v>
                  </c:pt>
                  <c:pt idx="37">
                    <c:v>111.34</c:v>
                  </c:pt>
                  <c:pt idx="38">
                    <c:v>109.09</c:v>
                  </c:pt>
                  <c:pt idx="39">
                    <c:v>105.73</c:v>
                  </c:pt>
                  <c:pt idx="40">
                    <c:v>103.21</c:v>
                  </c:pt>
                  <c:pt idx="41">
                    <c:v>101.56</c:v>
                  </c:pt>
                  <c:pt idx="42">
                    <c:v>99.37</c:v>
                  </c:pt>
                  <c:pt idx="43">
                    <c:v>97.56</c:v>
                  </c:pt>
                  <c:pt idx="44">
                    <c:v>97.53</c:v>
                  </c:pt>
                </c:lvl>
                <c:lvl>
                  <c:pt idx="0">
                    <c:v>17.15</c:v>
                  </c:pt>
                  <c:pt idx="1">
                    <c:v>17.71</c:v>
                  </c:pt>
                  <c:pt idx="2">
                    <c:v>17.43</c:v>
                  </c:pt>
                  <c:pt idx="3">
                    <c:v>17.23</c:v>
                  </c:pt>
                  <c:pt idx="4">
                    <c:v>17.24</c:v>
                  </c:pt>
                  <c:pt idx="5">
                    <c:v>17.58</c:v>
                  </c:pt>
                  <c:pt idx="6">
                    <c:v>17.85</c:v>
                  </c:pt>
                  <c:pt idx="7">
                    <c:v>17.61</c:v>
                  </c:pt>
                  <c:pt idx="8">
                    <c:v>17.06</c:v>
                  </c:pt>
                  <c:pt idx="9">
                    <c:v>17.44</c:v>
                  </c:pt>
                  <c:pt idx="10">
                    <c:v>17.35</c:v>
                  </c:pt>
                  <c:pt idx="11">
                    <c:v>17.68</c:v>
                  </c:pt>
                  <c:pt idx="12">
                    <c:v>17.74</c:v>
                  </c:pt>
                  <c:pt idx="13">
                    <c:v>18.19</c:v>
                  </c:pt>
                  <c:pt idx="14">
                    <c:v>18.57</c:v>
                  </c:pt>
                  <c:pt idx="15">
                    <c:v>18.79</c:v>
                  </c:pt>
                  <c:pt idx="16">
                    <c:v>19.06</c:v>
                  </c:pt>
                  <c:pt idx="17">
                    <c:v>19.23</c:v>
                  </c:pt>
                  <c:pt idx="18">
                    <c:v>19.44</c:v>
                  </c:pt>
                  <c:pt idx="19">
                    <c:v>22.16</c:v>
                  </c:pt>
                  <c:pt idx="20">
                    <c:v>19.91</c:v>
                  </c:pt>
                  <c:pt idx="21">
                    <c:v>20.60</c:v>
                  </c:pt>
                  <c:pt idx="22">
                    <c:v>21.95</c:v>
                  </c:pt>
                  <c:pt idx="23">
                    <c:v>22.89</c:v>
                  </c:pt>
                  <c:pt idx="24">
                    <c:v>25.01</c:v>
                  </c:pt>
                  <c:pt idx="25">
                    <c:v>25.17</c:v>
                  </c:pt>
                  <c:pt idx="26">
                    <c:v>24.64</c:v>
                  </c:pt>
                  <c:pt idx="27">
                    <c:v>24.68</c:v>
                  </c:pt>
                  <c:pt idx="28">
                    <c:v>24.95</c:v>
                  </c:pt>
                  <c:pt idx="29">
                    <c:v>24.93</c:v>
                  </c:pt>
                  <c:pt idx="30">
                    <c:v>24.68</c:v>
                  </c:pt>
                  <c:pt idx="31">
                    <c:v>23.71</c:v>
                  </c:pt>
                  <c:pt idx="32">
                    <c:v>22.43</c:v>
                  </c:pt>
                  <c:pt idx="33">
                    <c:v>20.55</c:v>
                  </c:pt>
                  <c:pt idx="34">
                    <c:v>20.28</c:v>
                  </c:pt>
                  <c:pt idx="35">
                    <c:v>20.75</c:v>
                  </c:pt>
                  <c:pt idx="36">
                    <c:v>20.72</c:v>
                  </c:pt>
                  <c:pt idx="37">
                    <c:v>20.36</c:v>
                  </c:pt>
                  <c:pt idx="38">
                    <c:v>18.68</c:v>
                  </c:pt>
                  <c:pt idx="39">
                    <c:v>18.04</c:v>
                  </c:pt>
                  <c:pt idx="40">
                    <c:v>17.75</c:v>
                  </c:pt>
                  <c:pt idx="41">
                    <c:v>16.99</c:v>
                  </c:pt>
                  <c:pt idx="42">
                    <c:v>16.40</c:v>
                  </c:pt>
                  <c:pt idx="43">
                    <c:v>17.11</c:v>
                  </c:pt>
                  <c:pt idx="44">
                    <c:v>15.60</c:v>
                  </c:pt>
                </c:lvl>
                <c:lvl>
                  <c:pt idx="0">
                    <c:v>Saturday, 1 January 2022</c:v>
                  </c:pt>
                  <c:pt idx="1">
                    <c:v>Tuesday, 1 February 2022</c:v>
                  </c:pt>
                  <c:pt idx="2">
                    <c:v>Tuesday, 1 March 2022</c:v>
                  </c:pt>
                  <c:pt idx="3">
                    <c:v>Friday, 1 April 2022</c:v>
                  </c:pt>
                  <c:pt idx="4">
                    <c:v>Sunday, 1 May 2022</c:v>
                  </c:pt>
                  <c:pt idx="5">
                    <c:v>Wednesday, 1 June 2022</c:v>
                  </c:pt>
                  <c:pt idx="6">
                    <c:v>Friday, 1 July 2022</c:v>
                  </c:pt>
                  <c:pt idx="7">
                    <c:v>Monday, 1 August 2022</c:v>
                  </c:pt>
                  <c:pt idx="8">
                    <c:v>Thursday, 1 September 2022</c:v>
                  </c:pt>
                  <c:pt idx="9">
                    <c:v>Saturday, 1 October 2022</c:v>
                  </c:pt>
                  <c:pt idx="10">
                    <c:v>Tuesday, 1 November 2022</c:v>
                  </c:pt>
                  <c:pt idx="11">
                    <c:v>Thursday, 1 December 2022</c:v>
                  </c:pt>
                  <c:pt idx="12">
                    <c:v>Sunday, 1 January 2023</c:v>
                  </c:pt>
                  <c:pt idx="13">
                    <c:v>Wednesday, 1 February 2023</c:v>
                  </c:pt>
                  <c:pt idx="14">
                    <c:v>Wednesday, 1 March 2023</c:v>
                  </c:pt>
                  <c:pt idx="15">
                    <c:v>Saturday, 1 April 2023</c:v>
                  </c:pt>
                  <c:pt idx="16">
                    <c:v>Monday, 1 May 2023</c:v>
                  </c:pt>
                  <c:pt idx="17">
                    <c:v>Thursday, 1 June 2023</c:v>
                  </c:pt>
                  <c:pt idx="18">
                    <c:v>Saturday, 1 July 2023</c:v>
                  </c:pt>
                  <c:pt idx="19">
                    <c:v>Tuesday, 1 August 2023</c:v>
                  </c:pt>
                  <c:pt idx="20">
                    <c:v>Friday, 1 September 2023</c:v>
                  </c:pt>
                  <c:pt idx="21">
                    <c:v>Sunday, 1 October 2023</c:v>
                  </c:pt>
                  <c:pt idx="22">
                    <c:v>Wednesday, 1 November 2023</c:v>
                  </c:pt>
                  <c:pt idx="23">
                    <c:v>Friday, 1 December 2023</c:v>
                  </c:pt>
                  <c:pt idx="24">
                    <c:v>Monday, 1 January 2024</c:v>
                  </c:pt>
                  <c:pt idx="25">
                    <c:v>Thursday, 1 February 2024</c:v>
                  </c:pt>
                  <c:pt idx="26">
                    <c:v>Friday, 1 March 2024</c:v>
                  </c:pt>
                  <c:pt idx="27">
                    <c:v>Monday, 1 April 2024</c:v>
                  </c:pt>
                  <c:pt idx="28">
                    <c:v>Wednesday, 1 May 2024</c:v>
                  </c:pt>
                  <c:pt idx="29">
                    <c:v>Saturday, 1 June 2024</c:v>
                  </c:pt>
                  <c:pt idx="30">
                    <c:v>Monday, 1 July 2024</c:v>
                  </c:pt>
                  <c:pt idx="31">
                    <c:v>Thursday, 1 August 2024</c:v>
                  </c:pt>
                  <c:pt idx="32">
                    <c:v>Sunday, 1 September 2024</c:v>
                  </c:pt>
                  <c:pt idx="33">
                    <c:v>Tuesday, 1 October 2024</c:v>
                  </c:pt>
                  <c:pt idx="34">
                    <c:v>Friday, 1 November 2024</c:v>
                  </c:pt>
                  <c:pt idx="35">
                    <c:v>Sunday, 1 December 2024</c:v>
                  </c:pt>
                  <c:pt idx="36">
                    <c:v>Wednesday, 1 January 2025</c:v>
                  </c:pt>
                  <c:pt idx="37">
                    <c:v>Saturday, 1 February 2025</c:v>
                  </c:pt>
                  <c:pt idx="38">
                    <c:v>Saturday, 1 March 2025</c:v>
                  </c:pt>
                  <c:pt idx="39">
                    <c:v>Tuesday, 1 April 2025</c:v>
                  </c:pt>
                  <c:pt idx="40">
                    <c:v>Thursday, 1 May 2025</c:v>
                  </c:pt>
                  <c:pt idx="41">
                    <c:v>Sunday, 1 June 2025</c:v>
                  </c:pt>
                  <c:pt idx="42">
                    <c:v>Tuesday, 1 July 2025</c:v>
                  </c:pt>
                  <c:pt idx="43">
                    <c:v>Friday, 1 August 2025</c:v>
                  </c:pt>
                  <c:pt idx="44">
                    <c:v>Monday, 1 September 2025</c:v>
                  </c:pt>
                </c:lvl>
                <c:lvl>
                  <c:pt idx="0">
                    <c:v>01/01/2022</c:v>
                  </c:pt>
                  <c:pt idx="1">
                    <c:v>02/01/2022</c:v>
                  </c:pt>
                  <c:pt idx="2">
                    <c:v>03/01/2022</c:v>
                  </c:pt>
                  <c:pt idx="3">
                    <c:v>04/01/2022</c:v>
                  </c:pt>
                  <c:pt idx="4">
                    <c:v>05/01/2022</c:v>
                  </c:pt>
                  <c:pt idx="5">
                    <c:v>06/01/2022</c:v>
                  </c:pt>
                  <c:pt idx="6">
                    <c:v>07/01/2022</c:v>
                  </c:pt>
                  <c:pt idx="7">
                    <c:v>08/01/2022</c:v>
                  </c:pt>
                  <c:pt idx="8">
                    <c:v>09/01/2022</c:v>
                  </c:pt>
                  <c:pt idx="9">
                    <c:v>10/01/2022</c:v>
                  </c:pt>
                  <c:pt idx="10">
                    <c:v>11/01/2022</c:v>
                  </c:pt>
                  <c:pt idx="11">
                    <c:v>12/01/2022</c:v>
                  </c:pt>
                  <c:pt idx="12">
                    <c:v>01/01/2023</c:v>
                  </c:pt>
                  <c:pt idx="13">
                    <c:v>02/01/2023</c:v>
                  </c:pt>
                  <c:pt idx="14">
                    <c:v>03/01/2023</c:v>
                  </c:pt>
                  <c:pt idx="15">
                    <c:v>04/01/2023</c:v>
                  </c:pt>
                  <c:pt idx="16">
                    <c:v>05/01/2023</c:v>
                  </c:pt>
                  <c:pt idx="17">
                    <c:v>06/01/2023</c:v>
                  </c:pt>
                  <c:pt idx="18">
                    <c:v>07/01/2023</c:v>
                  </c:pt>
                  <c:pt idx="19">
                    <c:v>08/01/2023</c:v>
                  </c:pt>
                  <c:pt idx="20">
                    <c:v>09/01/2023</c:v>
                  </c:pt>
                  <c:pt idx="21">
                    <c:v>10/01/2023</c:v>
                  </c:pt>
                  <c:pt idx="22">
                    <c:v>11/01/2023</c:v>
                  </c:pt>
                  <c:pt idx="23">
                    <c:v>12/01/2023</c:v>
                  </c:pt>
                  <c:pt idx="24">
                    <c:v>01/01/2024</c:v>
                  </c:pt>
                  <c:pt idx="25">
                    <c:v>02/01/2024</c:v>
                  </c:pt>
                  <c:pt idx="26">
                    <c:v>03/01/2024</c:v>
                  </c:pt>
                  <c:pt idx="27">
                    <c:v>04/01/2024</c:v>
                  </c:pt>
                  <c:pt idx="28">
                    <c:v>05/01/2024</c:v>
                  </c:pt>
                  <c:pt idx="29">
                    <c:v>06/01/2024</c:v>
                  </c:pt>
                  <c:pt idx="30">
                    <c:v>07/01/2024</c:v>
                  </c:pt>
                  <c:pt idx="31">
                    <c:v>08/01/2024</c:v>
                  </c:pt>
                  <c:pt idx="32">
                    <c:v>09/01/2024</c:v>
                  </c:pt>
                  <c:pt idx="33">
                    <c:v>10/01/2024</c:v>
                  </c:pt>
                  <c:pt idx="34">
                    <c:v>11/01/2024</c:v>
                  </c:pt>
                  <c:pt idx="35">
                    <c:v>12/01/2024</c:v>
                  </c:pt>
                  <c:pt idx="36">
                    <c:v>01/01/2025</c:v>
                  </c:pt>
                  <c:pt idx="37">
                    <c:v>02/01/2025</c:v>
                  </c:pt>
                  <c:pt idx="38">
                    <c:v>03/01/2025</c:v>
                  </c:pt>
                  <c:pt idx="39">
                    <c:v>04/01/2025</c:v>
                  </c:pt>
                  <c:pt idx="40">
                    <c:v>05/01/2025</c:v>
                  </c:pt>
                  <c:pt idx="41">
                    <c:v>06/01/2025</c:v>
                  </c:pt>
                  <c:pt idx="42">
                    <c:v>07/01/2025</c:v>
                  </c:pt>
                  <c:pt idx="43">
                    <c:v>08/01/2025</c:v>
                  </c:pt>
                  <c:pt idx="44">
                    <c:v>09/01/2025</c:v>
                  </c:pt>
                </c:lvl>
              </c:multiLvlStrCache>
            </c:multiLvlStrRef>
          </c:cat>
          <c:val>
            <c:numRef>
              <c:f>Data!$Y$2:$Y$46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2-4AB1-999A-B0242031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64799"/>
        <c:axId val="580566047"/>
      </c:barChart>
      <c:catAx>
        <c:axId val="58056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66047"/>
        <c:crosses val="autoZero"/>
        <c:auto val="1"/>
        <c:lblAlgn val="ctr"/>
        <c:lblOffset val="100"/>
        <c:noMultiLvlLbl val="0"/>
      </c:catAx>
      <c:valAx>
        <c:axId val="5805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6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Floor</a:t>
            </a:r>
            <a:r>
              <a:rPr lang="en-PH" baseline="0"/>
              <a:t> Price Index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Floor Price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Data!$A$2:$A$46</c:f>
              <c:strCache>
                <c:ptCount val="45"/>
                <c:pt idx="0">
                  <c:v>01/01/2022</c:v>
                </c:pt>
                <c:pt idx="1">
                  <c:v>02/01/2022</c:v>
                </c:pt>
                <c:pt idx="2">
                  <c:v>03/01/2022</c:v>
                </c:pt>
                <c:pt idx="3">
                  <c:v>04/01/2022</c:v>
                </c:pt>
                <c:pt idx="4">
                  <c:v>05/01/2022</c:v>
                </c:pt>
                <c:pt idx="5">
                  <c:v>06/01/2022</c:v>
                </c:pt>
                <c:pt idx="6">
                  <c:v>07/01/2022</c:v>
                </c:pt>
                <c:pt idx="7">
                  <c:v>08/01/2022</c:v>
                </c:pt>
                <c:pt idx="8">
                  <c:v>09/01/2022</c:v>
                </c:pt>
                <c:pt idx="9">
                  <c:v>10/01/2022</c:v>
                </c:pt>
                <c:pt idx="10">
                  <c:v>11/01/2022</c:v>
                </c:pt>
                <c:pt idx="11">
                  <c:v>12/01/2022</c:v>
                </c:pt>
                <c:pt idx="12">
                  <c:v>01/01/2023</c:v>
                </c:pt>
                <c:pt idx="13">
                  <c:v>02/01/2023</c:v>
                </c:pt>
                <c:pt idx="14">
                  <c:v>03/01/2023</c:v>
                </c:pt>
                <c:pt idx="15">
                  <c:v>04/01/2023</c:v>
                </c:pt>
                <c:pt idx="16">
                  <c:v>05/01/2023</c:v>
                </c:pt>
                <c:pt idx="17">
                  <c:v>06/01/2023</c:v>
                </c:pt>
                <c:pt idx="18">
                  <c:v>07/01/2023</c:v>
                </c:pt>
                <c:pt idx="19">
                  <c:v>08/01/2023</c:v>
                </c:pt>
                <c:pt idx="20">
                  <c:v>09/01/2023</c:v>
                </c:pt>
                <c:pt idx="21">
                  <c:v>10/01/2023</c:v>
                </c:pt>
                <c:pt idx="22">
                  <c:v>11/01/2023</c:v>
                </c:pt>
                <c:pt idx="23">
                  <c:v>12/01/2023</c:v>
                </c:pt>
                <c:pt idx="24">
                  <c:v>01/01/2024</c:v>
                </c:pt>
                <c:pt idx="25">
                  <c:v>02/01/2024</c:v>
                </c:pt>
                <c:pt idx="26">
                  <c:v>03/01/2024</c:v>
                </c:pt>
                <c:pt idx="27">
                  <c:v>04/01/2024</c:v>
                </c:pt>
                <c:pt idx="28">
                  <c:v>05/01/2024</c:v>
                </c:pt>
                <c:pt idx="29">
                  <c:v>06/01/2024</c:v>
                </c:pt>
                <c:pt idx="30">
                  <c:v>07/01/2024</c:v>
                </c:pt>
                <c:pt idx="31">
                  <c:v>08/01/2024</c:v>
                </c:pt>
                <c:pt idx="32">
                  <c:v>09/01/2024</c:v>
                </c:pt>
                <c:pt idx="33">
                  <c:v>10/01/2024</c:v>
                </c:pt>
                <c:pt idx="34">
                  <c:v>11/01/2024</c:v>
                </c:pt>
                <c:pt idx="35">
                  <c:v>12/01/2024</c:v>
                </c:pt>
                <c:pt idx="36">
                  <c:v>01/01/2025</c:v>
                </c:pt>
                <c:pt idx="37">
                  <c:v>02/01/2025</c:v>
                </c:pt>
                <c:pt idx="38">
                  <c:v>03/01/2025</c:v>
                </c:pt>
                <c:pt idx="39">
                  <c:v>04/01/2025</c:v>
                </c:pt>
                <c:pt idx="40">
                  <c:v>05/01/2025</c:v>
                </c:pt>
                <c:pt idx="41">
                  <c:v>06/01/2025</c:v>
                </c:pt>
                <c:pt idx="42">
                  <c:v>07/01/2025</c:v>
                </c:pt>
                <c:pt idx="43">
                  <c:v>08/01/2025</c:v>
                </c:pt>
                <c:pt idx="44">
                  <c:v>09/01/2025</c:v>
                </c:pt>
              </c:strCache>
            </c:strRef>
          </c:cat>
          <c:val>
            <c:numRef>
              <c:f>Data!$X$2:$X$46</c:f>
              <c:numCache>
                <c:formatCode>General</c:formatCode>
                <c:ptCount val="45"/>
                <c:pt idx="0">
                  <c:v>0.17020479033911295</c:v>
                </c:pt>
                <c:pt idx="1">
                  <c:v>0.16300023324255619</c:v>
                </c:pt>
                <c:pt idx="2">
                  <c:v>0.18938360649633906</c:v>
                </c:pt>
                <c:pt idx="3">
                  <c:v>0.20504700960539599</c:v>
                </c:pt>
                <c:pt idx="4">
                  <c:v>0.1586384395856327</c:v>
                </c:pt>
                <c:pt idx="5">
                  <c:v>0.11644917028233903</c:v>
                </c:pt>
                <c:pt idx="6">
                  <c:v>0.1072776419445922</c:v>
                </c:pt>
                <c:pt idx="7">
                  <c:v>0.16243525349269577</c:v>
                </c:pt>
                <c:pt idx="8">
                  <c:v>0.19375386721529053</c:v>
                </c:pt>
                <c:pt idx="9">
                  <c:v>0.21092609877172136</c:v>
                </c:pt>
                <c:pt idx="10">
                  <c:v>0.19584082453632093</c:v>
                </c:pt>
                <c:pt idx="11">
                  <c:v>0.14059970989052312</c:v>
                </c:pt>
                <c:pt idx="12">
                  <c:v>5.6900528396803277E-2</c:v>
                </c:pt>
                <c:pt idx="13">
                  <c:v>5.9635046761508312E-2</c:v>
                </c:pt>
                <c:pt idx="14">
                  <c:v>6.0291731150590763E-2</c:v>
                </c:pt>
                <c:pt idx="15">
                  <c:v>8.7050658388646476E-3</c:v>
                </c:pt>
                <c:pt idx="16">
                  <c:v>-3.3243134905442367E-2</c:v>
                </c:pt>
                <c:pt idx="17">
                  <c:v>-6.7190329990183081E-2</c:v>
                </c:pt>
                <c:pt idx="18">
                  <c:v>-1.8043773272474251E-2</c:v>
                </c:pt>
                <c:pt idx="19">
                  <c:v>-0.12221465168688256</c:v>
                </c:pt>
                <c:pt idx="20">
                  <c:v>-4.2977800159659511E-2</c:v>
                </c:pt>
                <c:pt idx="21">
                  <c:v>-4.4964471324846211E-3</c:v>
                </c:pt>
                <c:pt idx="22">
                  <c:v>-7.8946929820197354E-2</c:v>
                </c:pt>
                <c:pt idx="23">
                  <c:v>-0.11206266278228326</c:v>
                </c:pt>
                <c:pt idx="24">
                  <c:v>-0.16764127624479452</c:v>
                </c:pt>
                <c:pt idx="25">
                  <c:v>-0.12442414121542383</c:v>
                </c:pt>
                <c:pt idx="26">
                  <c:v>-0.11393102121315703</c:v>
                </c:pt>
                <c:pt idx="27">
                  <c:v>-0.12885563260994126</c:v>
                </c:pt>
                <c:pt idx="28">
                  <c:v>-0.17558348802969417</c:v>
                </c:pt>
                <c:pt idx="29">
                  <c:v>-0.19580399187159364</c:v>
                </c:pt>
                <c:pt idx="30">
                  <c:v>-0.21078392267122623</c:v>
                </c:pt>
                <c:pt idx="31">
                  <c:v>-0.10894400583016225</c:v>
                </c:pt>
                <c:pt idx="32">
                  <c:v>-0.14993521588966108</c:v>
                </c:pt>
                <c:pt idx="33">
                  <c:v>0.10223140788604768</c:v>
                </c:pt>
                <c:pt idx="34">
                  <c:v>9.1084013127086513E-2</c:v>
                </c:pt>
                <c:pt idx="35">
                  <c:v>8.7789235353695795E-3</c:v>
                </c:pt>
                <c:pt idx="36">
                  <c:v>3.6817731344799876E-2</c:v>
                </c:pt>
                <c:pt idx="37">
                  <c:v>6.7377921385276179E-2</c:v>
                </c:pt>
                <c:pt idx="38">
                  <c:v>0.18578982412862388</c:v>
                </c:pt>
                <c:pt idx="39">
                  <c:v>0.18829049671704343</c:v>
                </c:pt>
                <c:pt idx="40">
                  <c:v>0.16555543102125125</c:v>
                </c:pt>
                <c:pt idx="41">
                  <c:v>0.17839458079297657</c:v>
                </c:pt>
                <c:pt idx="42">
                  <c:v>0.2126745024531855</c:v>
                </c:pt>
                <c:pt idx="43">
                  <c:v>0.1692988989034665</c:v>
                </c:pt>
                <c:pt idx="44">
                  <c:v>0.24420649617475093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9-404B-BEA0-29DF0434E6A1}"/>
            </c:ext>
          </c:extLst>
        </c:ser>
        <c:ser>
          <c:idx val="3"/>
          <c:order val="2"/>
          <c:tx>
            <c:v>Area Index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Data!$V$2:$V$46</c:f>
              <c:numCache>
                <c:formatCode>General</c:formatCode>
                <c:ptCount val="45"/>
                <c:pt idx="0">
                  <c:v>0.10688577771473032</c:v>
                </c:pt>
                <c:pt idx="1">
                  <c:v>0.18076895777987123</c:v>
                </c:pt>
                <c:pt idx="2">
                  <c:v>0.2845793222328325</c:v>
                </c:pt>
                <c:pt idx="3">
                  <c:v>0.29041175679782749</c:v>
                </c:pt>
                <c:pt idx="4">
                  <c:v>0.10600954570567725</c:v>
                </c:pt>
                <c:pt idx="5">
                  <c:v>3.1344639769061371E-2</c:v>
                </c:pt>
                <c:pt idx="6">
                  <c:v>3.0050516895453835E-2</c:v>
                </c:pt>
                <c:pt idx="7">
                  <c:v>9.7574249594875734E-2</c:v>
                </c:pt>
                <c:pt idx="8">
                  <c:v>0.32391732233913678</c:v>
                </c:pt>
                <c:pt idx="9">
                  <c:v>0.25644039788211687</c:v>
                </c:pt>
                <c:pt idx="10">
                  <c:v>0.24567507236581979</c:v>
                </c:pt>
                <c:pt idx="11">
                  <c:v>4.6342440922597143E-2</c:v>
                </c:pt>
                <c:pt idx="12">
                  <c:v>9.4116924855705567E-2</c:v>
                </c:pt>
                <c:pt idx="13">
                  <c:v>0.16780470973619693</c:v>
                </c:pt>
                <c:pt idx="14">
                  <c:v>0.37177749250356862</c:v>
                </c:pt>
                <c:pt idx="15">
                  <c:v>0.24082767858531076</c:v>
                </c:pt>
                <c:pt idx="16">
                  <c:v>0.10662104155205224</c:v>
                </c:pt>
                <c:pt idx="17">
                  <c:v>1.8852152767165939E-2</c:v>
                </c:pt>
                <c:pt idx="18">
                  <c:v>3.5574806332643372E-2</c:v>
                </c:pt>
                <c:pt idx="19">
                  <c:v>7.5411854299006417E-2</c:v>
                </c:pt>
                <c:pt idx="20">
                  <c:v>0.21334419982808292</c:v>
                </c:pt>
                <c:pt idx="21">
                  <c:v>0.36447065692032488</c:v>
                </c:pt>
                <c:pt idx="22">
                  <c:v>0.23604724527566401</c:v>
                </c:pt>
                <c:pt idx="23">
                  <c:v>7.5151237344278365E-2</c:v>
                </c:pt>
                <c:pt idx="24">
                  <c:v>0.10173298705719543</c:v>
                </c:pt>
                <c:pt idx="25">
                  <c:v>0.2018655767115608</c:v>
                </c:pt>
                <c:pt idx="26">
                  <c:v>0.27961635189941431</c:v>
                </c:pt>
                <c:pt idx="27">
                  <c:v>0.2660509033839108</c:v>
                </c:pt>
                <c:pt idx="28">
                  <c:v>0.10849475266967917</c:v>
                </c:pt>
                <c:pt idx="29">
                  <c:v>4.2239428278239372E-2</c:v>
                </c:pt>
                <c:pt idx="30">
                  <c:v>2.2388035603569889E-2</c:v>
                </c:pt>
                <c:pt idx="31">
                  <c:v>7.8748934670465981E-2</c:v>
                </c:pt>
                <c:pt idx="32">
                  <c:v>0.16654001429965576</c:v>
                </c:pt>
                <c:pt idx="33">
                  <c:v>0.37659694958520895</c:v>
                </c:pt>
                <c:pt idx="34">
                  <c:v>0.32795586153353751</c:v>
                </c:pt>
                <c:pt idx="35">
                  <c:v>2.7770204307561924E-2</c:v>
                </c:pt>
                <c:pt idx="36">
                  <c:v>8.2391405716055313E-2</c:v>
                </c:pt>
                <c:pt idx="37">
                  <c:v>0.11191699646803946</c:v>
                </c:pt>
                <c:pt idx="38">
                  <c:v>0.35016339561376919</c:v>
                </c:pt>
                <c:pt idx="39">
                  <c:v>0.28047044262274384</c:v>
                </c:pt>
                <c:pt idx="40">
                  <c:v>0.14009626353970345</c:v>
                </c:pt>
                <c:pt idx="41">
                  <c:v>3.4961496039688747E-2</c:v>
                </c:pt>
                <c:pt idx="42">
                  <c:v>5.1527957214644801E-2</c:v>
                </c:pt>
                <c:pt idx="43">
                  <c:v>0.10693108471058518</c:v>
                </c:pt>
                <c:pt idx="44">
                  <c:v>0.21149718586049615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9-404B-BEA0-29DF0434E6A1}"/>
            </c:ext>
          </c:extLst>
        </c:ser>
        <c:ser>
          <c:idx val="4"/>
          <c:order val="3"/>
          <c:tx>
            <c:v>Damaged Index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Data!$W$2:$W$46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1.4487849468905776E-2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4.4820562077219793E-3</c:v>
                </c:pt>
                <c:pt idx="8">
                  <c:v>0</c:v>
                </c:pt>
                <c:pt idx="9">
                  <c:v>0.11872805598884906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4.9912734675249394E-4</c:v>
                </c:pt>
                <c:pt idx="16">
                  <c:v>0</c:v>
                </c:pt>
                <c:pt idx="17">
                  <c:v>0</c:v>
                </c:pt>
                <c:pt idx="18">
                  <c:v>0.1004496810048803</c:v>
                </c:pt>
                <c:pt idx="19">
                  <c:v>3.9153800033813767E-2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2.4738721987726625E-4</c:v>
                </c:pt>
                <c:pt idx="29">
                  <c:v>0</c:v>
                </c:pt>
                <c:pt idx="30">
                  <c:v>2.9577113712654972E-2</c:v>
                </c:pt>
                <c:pt idx="31">
                  <c:v>0</c:v>
                </c:pt>
                <c:pt idx="32">
                  <c:v>6.4890667035511787E-2</c:v>
                </c:pt>
                <c:pt idx="33">
                  <c:v>0.1184081777246383</c:v>
                </c:pt>
                <c:pt idx="34">
                  <c:v>2.2233452197818755E-2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9.4929683052462077E-2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29-404B-BEA0-29DF0434E6A1}"/>
            </c:ext>
          </c:extLst>
        </c:ser>
        <c:ser>
          <c:idx val="0"/>
          <c:order val="4"/>
          <c:tx>
            <c:v>Farmgate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Data!$T$2:$T$46</c:f>
              <c:numCache>
                <c:formatCode>General</c:formatCode>
                <c:ptCount val="45"/>
                <c:pt idx="0">
                  <c:v>-3.5843783458465624E-2</c:v>
                </c:pt>
                <c:pt idx="1">
                  <c:v>-2.0926038418673267E-2</c:v>
                </c:pt>
                <c:pt idx="2">
                  <c:v>-1.4126201017113591E-2</c:v>
                </c:pt>
                <c:pt idx="3">
                  <c:v>-2.5328136000798099E-2</c:v>
                </c:pt>
                <c:pt idx="4">
                  <c:v>-3.2813025008872232E-2</c:v>
                </c:pt>
                <c:pt idx="5">
                  <c:v>-1.5553394539591685E-2</c:v>
                </c:pt>
                <c:pt idx="6">
                  <c:v>-2.312550303077354E-3</c:v>
                </c:pt>
                <c:pt idx="7">
                  <c:v>-4.2082314361636584E-2</c:v>
                </c:pt>
                <c:pt idx="8">
                  <c:v>1.8375082576186995E-2</c:v>
                </c:pt>
                <c:pt idx="9">
                  <c:v>2.2121173311592931E-3</c:v>
                </c:pt>
                <c:pt idx="10">
                  <c:v>-1.7235082735517989E-2</c:v>
                </c:pt>
                <c:pt idx="11">
                  <c:v>-1.8311914919745483E-2</c:v>
                </c:pt>
                <c:pt idx="12">
                  <c:v>-2.8850743626491121E-2</c:v>
                </c:pt>
                <c:pt idx="13">
                  <c:v>-1.5762813750459421E-2</c:v>
                </c:pt>
                <c:pt idx="14">
                  <c:v>2.4078389956737056E-2</c:v>
                </c:pt>
                <c:pt idx="15">
                  <c:v>3.2830548420606759E-2</c:v>
                </c:pt>
                <c:pt idx="16">
                  <c:v>3.4052488234144085E-2</c:v>
                </c:pt>
                <c:pt idx="17">
                  <c:v>3.9588020623840786E-2</c:v>
                </c:pt>
                <c:pt idx="18">
                  <c:v>4.2845586370124839E-2</c:v>
                </c:pt>
                <c:pt idx="19">
                  <c:v>0.10897616307153889</c:v>
                </c:pt>
                <c:pt idx="20">
                  <c:v>8.0894313094649912E-3</c:v>
                </c:pt>
                <c:pt idx="21">
                  <c:v>4.5798437025864606E-2</c:v>
                </c:pt>
                <c:pt idx="22">
                  <c:v>7.3375037525635109E-2</c:v>
                </c:pt>
                <c:pt idx="23">
                  <c:v>6.2576211268566717E-2</c:v>
                </c:pt>
                <c:pt idx="24">
                  <c:v>0.11710082338018028</c:v>
                </c:pt>
                <c:pt idx="25">
                  <c:v>0.10070745632593599</c:v>
                </c:pt>
                <c:pt idx="26">
                  <c:v>9.256751229560202E-2</c:v>
                </c:pt>
                <c:pt idx="27">
                  <c:v>9.4746044586970099E-2</c:v>
                </c:pt>
                <c:pt idx="28">
                  <c:v>0.10065050809030049</c:v>
                </c:pt>
                <c:pt idx="29">
                  <c:v>0.10062610721902729</c:v>
                </c:pt>
                <c:pt idx="30">
                  <c:v>9.4639784615214259E-2</c:v>
                </c:pt>
                <c:pt idx="31">
                  <c:v>3.4147676077574879E-2</c:v>
                </c:pt>
                <c:pt idx="32">
                  <c:v>7.4201462209584262E-2</c:v>
                </c:pt>
                <c:pt idx="33">
                  <c:v>-4.8010554357023512E-2</c:v>
                </c:pt>
                <c:pt idx="34">
                  <c:v>-5.6139954790117311E-2</c:v>
                </c:pt>
                <c:pt idx="35">
                  <c:v>-4.4264296348821425E-2</c:v>
                </c:pt>
                <c:pt idx="36">
                  <c:v>-5.2406296295223163E-2</c:v>
                </c:pt>
                <c:pt idx="37">
                  <c:v>-6.4018604156802578E-2</c:v>
                </c:pt>
                <c:pt idx="38">
                  <c:v>-0.10251970123522795</c:v>
                </c:pt>
                <c:pt idx="39">
                  <c:v>-0.10224845700677876</c:v>
                </c:pt>
                <c:pt idx="40">
                  <c:v>-0.10188997131557216</c:v>
                </c:pt>
                <c:pt idx="41">
                  <c:v>-0.12466073330327639</c:v>
                </c:pt>
                <c:pt idx="42">
                  <c:v>-0.13517282068226139</c:v>
                </c:pt>
                <c:pt idx="43">
                  <c:v>-0.10104152478747755</c:v>
                </c:pt>
                <c:pt idx="44">
                  <c:v>-0.10066597609523625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29-404B-BEA0-29DF0434E6A1}"/>
            </c:ext>
          </c:extLst>
        </c:ser>
        <c:ser>
          <c:idx val="5"/>
          <c:order val="5"/>
          <c:tx>
            <c:v>Margin Index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Data!$U$2:$U$46</c:f>
              <c:numCache>
                <c:formatCode>General</c:formatCode>
                <c:ptCount val="45"/>
                <c:pt idx="0">
                  <c:v>-0.53808960018325591</c:v>
                </c:pt>
                <c:pt idx="1">
                  <c:v>-0.45030593677168024</c:v>
                </c:pt>
                <c:pt idx="2">
                  <c:v>-0.45882890273541022</c:v>
                </c:pt>
                <c:pt idx="3">
                  <c:v>-0.48996029615405257</c:v>
                </c:pt>
                <c:pt idx="4">
                  <c:v>-0.4957311876279813</c:v>
                </c:pt>
                <c:pt idx="5">
                  <c:v>-0.41889864682070305</c:v>
                </c:pt>
                <c:pt idx="6">
                  <c:v>-0.3967475005798376</c:v>
                </c:pt>
                <c:pt idx="7">
                  <c:v>-0.50560239380654881</c:v>
                </c:pt>
                <c:pt idx="8">
                  <c:v>-0.46947322909821226</c:v>
                </c:pt>
                <c:pt idx="9">
                  <c:v>-0.4707480585470788</c:v>
                </c:pt>
                <c:pt idx="10">
                  <c:v>-0.52045314304394596</c:v>
                </c:pt>
                <c:pt idx="11">
                  <c:v>-0.49774448371974989</c:v>
                </c:pt>
                <c:pt idx="12">
                  <c:v>-0.1046344451050164</c:v>
                </c:pt>
                <c:pt idx="13">
                  <c:v>-5.4972663559376876E-2</c:v>
                </c:pt>
                <c:pt idx="14">
                  <c:v>0.1065321779444685</c:v>
                </c:pt>
                <c:pt idx="15">
                  <c:v>0.17367599415599791</c:v>
                </c:pt>
                <c:pt idx="16">
                  <c:v>0.20554109293967762</c:v>
                </c:pt>
                <c:pt idx="17">
                  <c:v>0.24802545210405746</c:v>
                </c:pt>
                <c:pt idx="18">
                  <c:v>0.16535399405729584</c:v>
                </c:pt>
                <c:pt idx="19">
                  <c:v>0.49444809800881151</c:v>
                </c:pt>
                <c:pt idx="20">
                  <c:v>0.37716596915725598</c:v>
                </c:pt>
                <c:pt idx="21">
                  <c:v>0.33665800842439875</c:v>
                </c:pt>
                <c:pt idx="22">
                  <c:v>0.4784599270308183</c:v>
                </c:pt>
                <c:pt idx="23">
                  <c:v>0.46082567720484469</c:v>
                </c:pt>
                <c:pt idx="24">
                  <c:v>0.65519726865619332</c:v>
                </c:pt>
                <c:pt idx="25">
                  <c:v>0.59885468524732011</c:v>
                </c:pt>
                <c:pt idx="26">
                  <c:v>0.64277292445644041</c:v>
                </c:pt>
                <c:pt idx="27">
                  <c:v>0.68672738923670573</c:v>
                </c:pt>
                <c:pt idx="28">
                  <c:v>0.71042558391803268</c:v>
                </c:pt>
                <c:pt idx="29">
                  <c:v>0.72482928854558659</c:v>
                </c:pt>
                <c:pt idx="30">
                  <c:v>0.8004610553859155</c:v>
                </c:pt>
                <c:pt idx="31">
                  <c:v>0.48037728191354012</c:v>
                </c:pt>
                <c:pt idx="32">
                  <c:v>0.75697008268422772</c:v>
                </c:pt>
                <c:pt idx="33">
                  <c:v>0.13409005012268002</c:v>
                </c:pt>
                <c:pt idx="34">
                  <c:v>4.1993216013127506E-2</c:v>
                </c:pt>
                <c:pt idx="35">
                  <c:v>3.6918806514905027E-2</c:v>
                </c:pt>
                <c:pt idx="36">
                  <c:v>-1.2473223367921038E-2</c:v>
                </c:pt>
                <c:pt idx="37">
                  <c:v>-9.3576084916262667E-2</c:v>
                </c:pt>
                <c:pt idx="38">
                  <c:v>-0.29047619966549842</c:v>
                </c:pt>
                <c:pt idx="39">
                  <c:v>-0.3704430872386511</c:v>
                </c:pt>
                <c:pt idx="40">
                  <c:v>-0.42023548922972942</c:v>
                </c:pt>
                <c:pt idx="41">
                  <c:v>-0.55395609382894107</c:v>
                </c:pt>
                <c:pt idx="42">
                  <c:v>-0.56906754886337374</c:v>
                </c:pt>
                <c:pt idx="43">
                  <c:v>-0.46922298611580321</c:v>
                </c:pt>
                <c:pt idx="44">
                  <c:v>-0.66466282274327138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29-404B-BEA0-29DF0434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243711"/>
        <c:axId val="972245151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area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Data!$P$2:$P$46</c15:sqref>
                        </c15:formulaRef>
                      </c:ext>
                    </c:extLst>
                    <c:numCache>
                      <c:formatCode>0.00</c:formatCode>
                      <c:ptCount val="45"/>
                      <c:pt idx="0">
                        <c:v>218960.24</c:v>
                      </c:pt>
                      <c:pt idx="1">
                        <c:v>370313.2</c:v>
                      </c:pt>
                      <c:pt idx="2">
                        <c:v>582973.31999999995</c:v>
                      </c:pt>
                      <c:pt idx="3">
                        <c:v>594921.31999999995</c:v>
                      </c:pt>
                      <c:pt idx="4">
                        <c:v>217165.24</c:v>
                      </c:pt>
                      <c:pt idx="5">
                        <c:v>64210.879999999997</c:v>
                      </c:pt>
                      <c:pt idx="6">
                        <c:v>73777.72</c:v>
                      </c:pt>
                      <c:pt idx="7">
                        <c:v>239556.8</c:v>
                      </c:pt>
                      <c:pt idx="8">
                        <c:v>795256.92</c:v>
                      </c:pt>
                      <c:pt idx="9">
                        <c:v>629592.76</c:v>
                      </c:pt>
                      <c:pt idx="10">
                        <c:v>603162.56000000006</c:v>
                      </c:pt>
                      <c:pt idx="11">
                        <c:v>113776.4</c:v>
                      </c:pt>
                      <c:pt idx="12">
                        <c:v>191768.52</c:v>
                      </c:pt>
                      <c:pt idx="13">
                        <c:v>341911.52</c:v>
                      </c:pt>
                      <c:pt idx="14">
                        <c:v>757517.52</c:v>
                      </c:pt>
                      <c:pt idx="15">
                        <c:v>490699.92</c:v>
                      </c:pt>
                      <c:pt idx="16">
                        <c:v>217246.36</c:v>
                      </c:pt>
                      <c:pt idx="17">
                        <c:v>38412.32</c:v>
                      </c:pt>
                      <c:pt idx="18">
                        <c:v>86531.520000000004</c:v>
                      </c:pt>
                      <c:pt idx="19">
                        <c:v>183430.44</c:v>
                      </c:pt>
                      <c:pt idx="20">
                        <c:v>518934.6</c:v>
                      </c:pt>
                      <c:pt idx="21">
                        <c:v>886531.88</c:v>
                      </c:pt>
                      <c:pt idx="22">
                        <c:v>574157.07999999996</c:v>
                      </c:pt>
                      <c:pt idx="23">
                        <c:v>182796.52</c:v>
                      </c:pt>
                      <c:pt idx="24">
                        <c:v>205614.88</c:v>
                      </c:pt>
                      <c:pt idx="25">
                        <c:v>407995.16</c:v>
                      </c:pt>
                      <c:pt idx="26">
                        <c:v>565139.04</c:v>
                      </c:pt>
                      <c:pt idx="27">
                        <c:v>537721.59999999998</c:v>
                      </c:pt>
                      <c:pt idx="28">
                        <c:v>219281.24</c:v>
                      </c:pt>
                      <c:pt idx="29">
                        <c:v>85371.08</c:v>
                      </c:pt>
                      <c:pt idx="30">
                        <c:v>51860.08</c:v>
                      </c:pt>
                      <c:pt idx="31">
                        <c:v>182415.56</c:v>
                      </c:pt>
                      <c:pt idx="32">
                        <c:v>385776.52</c:v>
                      </c:pt>
                      <c:pt idx="33">
                        <c:v>872356.48</c:v>
                      </c:pt>
                      <c:pt idx="34">
                        <c:v>759683.32</c:v>
                      </c:pt>
                      <c:pt idx="35">
                        <c:v>64327.44</c:v>
                      </c:pt>
                      <c:pt idx="36">
                        <c:v>167548.48000000001</c:v>
                      </c:pt>
                      <c:pt idx="37">
                        <c:v>227590.7600000001</c:v>
                      </c:pt>
                      <c:pt idx="38">
                        <c:v>712080.88</c:v>
                      </c:pt>
                      <c:pt idx="39">
                        <c:v>570355.56000000017</c:v>
                      </c:pt>
                      <c:pt idx="40">
                        <c:v>284895.20000000013</c:v>
                      </c:pt>
                      <c:pt idx="41">
                        <c:v>71096.56</c:v>
                      </c:pt>
                      <c:pt idx="42">
                        <c:v>111404</c:v>
                      </c:pt>
                      <c:pt idx="43">
                        <c:v>231186.16000000006</c:v>
                      </c:pt>
                      <c:pt idx="44">
                        <c:v>457259.2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529-404B-BEA0-29DF0434E6A1}"/>
                  </c:ext>
                </c:extLst>
              </c15:ser>
            </c15:filteredLineSeries>
          </c:ext>
        </c:extLst>
      </c:lineChart>
      <c:catAx>
        <c:axId val="97224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45151"/>
        <c:crosses val="autoZero"/>
        <c:auto val="1"/>
        <c:lblAlgn val="ctr"/>
        <c:lblOffset val="100"/>
        <c:noMultiLvlLbl val="0"/>
      </c:catAx>
      <c:valAx>
        <c:axId val="9722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4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5F8CFA-5846-4497-8CC7-75C745C6C8E3}">
  <sheetPr/>
  <sheetViews>
    <sheetView zoomScale="1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64429</xdr:colOff>
      <xdr:row>1</xdr:row>
      <xdr:rowOff>28575</xdr:rowOff>
    </xdr:from>
    <xdr:to>
      <xdr:col>20</xdr:col>
      <xdr:colOff>606116</xdr:colOff>
      <xdr:row>4</xdr:row>
      <xdr:rowOff>71754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15173F-2AF0-155B-05C5-C119A806A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29" y="219075"/>
          <a:ext cx="12729877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81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62483-7C93-2DF7-D3EF-78D084586F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31</xdr:col>
      <xdr:colOff>334818</xdr:colOff>
      <xdr:row>58</xdr:row>
      <xdr:rowOff>150091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515B4-55B6-4AC8-97B6-EFE67C173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58.693022453706" createdVersion="8" refreshedVersion="8" minRefreshableVersion="3" recordCount="36" xr:uid="{E9BD6E4E-1C8B-4C12-83AF-763E1F613C5A}">
  <cacheSource type="worksheet">
    <worksheetSource ref="B1:K37" sheet="Sheet1"/>
  </cacheSource>
  <cacheFields count="10">
    <cacheField name="month" numFmtId="14">
      <sharedItems containsSemiMixedTypes="0" containsNonDate="0" containsDate="1" containsString="0" minDate="1899-12-31T00:00:00" maxDate="1900-01-12T00:00:00" count="12">
        <d v="1899-12-31T00:00:00"/>
        <d v="1900-01-01T00:00:00"/>
        <d v="1900-01-02T00:00:00"/>
        <d v="1900-01-03T00:00:00"/>
        <d v="1900-01-04T00:00:00"/>
        <d v="1900-01-05T00:00:00"/>
        <d v="1900-01-06T00:00:00"/>
        <d v="1900-01-07T00:00:00"/>
        <d v="1900-01-08T00:00:00"/>
        <d v="1900-01-09T00:00:00"/>
        <d v="1900-01-10T00:00:00"/>
        <d v="1900-01-11T00:00:00"/>
      </sharedItems>
    </cacheField>
    <cacheField name="RetNom" numFmtId="0">
      <sharedItems containsSemiMixedTypes="0" containsString="0" containsNumber="1" minValue="38.51" maxValue="51.25"/>
    </cacheField>
    <cacheField name="RetReal" numFmtId="0">
      <sharedItems containsSemiMixedTypes="0" containsString="0" containsNumber="1" minValue="41.753191144221098" maxValue="43.239480381579"/>
    </cacheField>
    <cacheField name="PriceDev2" numFmtId="0">
      <sharedItems containsSemiMixedTypes="0" containsString="0" containsNumber="1" minValue="0.35372675614124299" maxValue="0.83054509323659198"/>
    </cacheField>
    <cacheField name="Contri" numFmtId="0">
      <sharedItems containsSemiMixedTypes="0" containsString="0" containsNumber="1" minValue="7.0951409999999999E-4" maxValue="2.164018015E-2"/>
    </cacheField>
    <cacheField name="IPPGap" numFmtId="0">
      <sharedItems containsSemiMixedTypes="0" containsString="0" containsNumber="1" minValue="4.22922393740749E-3" maxValue="0.181102362204725"/>
    </cacheField>
    <cacheField name="RetGap" numFmtId="0">
      <sharedItems containsSemiMixedTypes="0" containsString="0" containsNumber="1" minValue="-0.134461009174312" maxValue="-3.29277022190409E-2"/>
    </cacheField>
    <cacheField name="SURindex" numFmtId="0">
      <sharedItems containsSemiMixedTypes="0" containsString="0" containsNumber="1" minValue="0.83933729460983497" maxValue="0.91746704227296505"/>
    </cacheField>
    <cacheField name="CPSI" numFmtId="0">
      <sharedItems containsSemiMixedTypes="0" containsString="0" containsNumber="1" minValue="0.210865974641507" maxValue="0.252829823302128"/>
    </cacheField>
    <cacheField name="risk_cate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38.51"/>
    <n v="41.837895074046799"/>
    <n v="0.39672641332834102"/>
    <n v="8.8689263E-4"/>
    <n v="0.121086261980831"/>
    <n v="-9.7463664861783803E-2"/>
    <n v="0.887258363548172"/>
    <n v="0.23347524183499199"/>
    <s v="Moderate Risk"/>
  </r>
  <r>
    <x v="1"/>
    <n v="38.69"/>
    <n v="41.788329398611999"/>
    <n v="0.39352147695453599"/>
    <n v="1.4190282099999999E-3"/>
    <n v="9.4076655052264702E-2"/>
    <n v="-0.120150550086856"/>
    <n v="0.90242840902200905"/>
    <n v="0.23455514074222"/>
    <s v="Moderate Risk"/>
  </r>
  <r>
    <x v="2"/>
    <n v="38.69"/>
    <n v="41.753191144221098"/>
    <n v="0.38571296531645"/>
    <n v="1.4190282099999999E-3"/>
    <n v="5.1352172591917503E-2"/>
    <n v="-0.118208092485549"/>
    <n v="0.90101800763960505"/>
    <n v="0.224573828421709"/>
    <s v="Moderate Risk"/>
  </r>
  <r>
    <x v="3"/>
    <n v="38.85"/>
    <n v="41.768253482954798"/>
    <n v="0.37906356276694397"/>
    <n v="1.4190282099999999E-3"/>
    <n v="4.7203848466626702E-2"/>
    <n v="-0.11541774332472"/>
    <n v="0.84804886921724398"/>
    <n v="0.211995980273917"/>
    <s v="Moderate Risk"/>
  </r>
  <r>
    <x v="4"/>
    <n v="38.92"/>
    <n v="41.811239532980899"/>
    <n v="0.37355844214984202"/>
    <n v="1.3303389400000001E-3"/>
    <n v="3.3057851239669402E-2"/>
    <n v="-0.112"/>
    <n v="0.86176212393136498"/>
    <n v="0.210865974641507"/>
    <s v="Moderate Risk"/>
  </r>
  <r>
    <x v="5"/>
    <n v="39.119999999999997"/>
    <n v="41.866476978706302"/>
    <n v="0.36732323858703603"/>
    <n v="1.77378526E-3"/>
    <n v="3.49588719153935E-2"/>
    <n v="-0.110417258018734"/>
    <n v="0.87324197720245"/>
    <n v="0.21260353724052"/>
    <s v="Moderate Risk"/>
  </r>
  <r>
    <x v="6"/>
    <n v="39.32"/>
    <n v="41.940057939526604"/>
    <n v="0.36509429736146598"/>
    <n v="1.8624745199999999E-3"/>
    <n v="2.75442157146998E-2"/>
    <n v="-0.109480812641084"/>
    <n v="0.87664010913721002"/>
    <n v="0.21153034508723001"/>
    <s v="Moderate Risk"/>
  </r>
  <r>
    <x v="7"/>
    <n v="39.51"/>
    <n v="41.928994907728402"/>
    <n v="0.35957064203889499"/>
    <n v="1.95116378E-3"/>
    <n v="4.53875626289416E-2"/>
    <n v="-0.11389906963631199"/>
    <n v="0.90096651306614906"/>
    <n v="0.22008711183861099"/>
    <s v="Moderate Risk"/>
  </r>
  <r>
    <x v="8"/>
    <n v="39.5"/>
    <n v="41.936403605308101"/>
    <n v="0.35372675614124299"/>
    <n v="2.1285423099999998E-3"/>
    <n v="1.41123341800734E-2"/>
    <n v="-0.13083309476095001"/>
    <n v="0.91203024373976804"/>
    <n v="0.221125010980502"/>
    <s v="Moderate Risk"/>
  </r>
  <r>
    <x v="9"/>
    <n v="39.44"/>
    <n v="41.882229883629201"/>
    <n v="0.37134909596662002"/>
    <n v="2.21723157E-3"/>
    <n v="8.4375000000000006E-2"/>
    <n v="-0.121729237770193"/>
    <n v="0.87377432910931896"/>
    <n v="0.22755446166729101"/>
    <s v="Moderate Risk"/>
  </r>
  <r>
    <x v="10"/>
    <n v="39.57"/>
    <n v="41.872051327051302"/>
    <n v="0.38624009763925499"/>
    <n v="2.7493671499999998E-3"/>
    <n v="8.3311432325886906E-2"/>
    <n v="-0.134461009174312"/>
    <n v="0.83933729460983497"/>
    <n v="0.22409791379923999"/>
    <s v="Moderate Risk"/>
  </r>
  <r>
    <x v="11"/>
    <n v="39.630000000000003"/>
    <n v="41.848059481057298"/>
    <n v="0.38967693769512701"/>
    <n v="3.0154349400000001E-3"/>
    <n v="7.4729337206231802E-2"/>
    <n v="-0.130993150684932"/>
    <n v="0.84632328866791995"/>
    <n v="0.223097277831075"/>
    <s v="Moderate Risk"/>
  </r>
  <r>
    <x v="0"/>
    <n v="39.590000000000003"/>
    <n v="41.882335808940802"/>
    <n v="0.43589713590415602"/>
    <n v="2.3946101000000002E-3"/>
    <n v="7.4591460200316206E-2"/>
    <n v="-0.12759897465109701"/>
    <n v="0.88980825343893299"/>
    <n v="0.23124019863664999"/>
    <s v="Moderate Risk"/>
  </r>
  <r>
    <x v="1"/>
    <n v="39.65"/>
    <n v="41.915012711752503"/>
    <n v="0.42809838617853102"/>
    <n v="1.95116378E-3"/>
    <n v="7.2965879265091904E-2"/>
    <n v="-0.122593431483579"/>
    <n v="0.90930548978741099"/>
    <n v="0.23294288044284001"/>
    <s v="Moderate Risk"/>
  </r>
  <r>
    <x v="2"/>
    <n v="39.9"/>
    <n v="41.981813986382001"/>
    <n v="0.42905007278693102"/>
    <n v="2.30592084E-3"/>
    <n v="3.2887700534759298E-2"/>
    <n v="-0.103124136024329"/>
    <n v="0.91610515631513101"/>
    <n v="0.22220977706209799"/>
    <s v="Moderate Risk"/>
  </r>
  <r>
    <x v="3"/>
    <n v="40.31"/>
    <n v="42.111162796048703"/>
    <n v="0.430889374906963"/>
    <n v="2.57198862E-3"/>
    <n v="5.5641421947449997E-2"/>
    <n v="-9.9563557010365705E-2"/>
    <n v="0.89024871613172196"/>
    <n v="0.22090381484688101"/>
    <s v="Moderate Risk"/>
  </r>
  <r>
    <x v="4"/>
    <n v="40.619999999999997"/>
    <n v="42.199435373694797"/>
    <n v="0.43355457143182402"/>
    <n v="3.0154349400000001E-3"/>
    <n v="8.9206505667816599E-2"/>
    <n v="-9.9025974025973906E-2"/>
    <n v="0.88792605669028801"/>
    <n v="0.22701335384111801"/>
    <s v="Moderate Risk"/>
  </r>
  <r>
    <x v="5"/>
    <n v="40.89"/>
    <n v="42.246756206289803"/>
    <n v="0.42918832376850502"/>
    <n v="3.19281346E-3"/>
    <n v="9.6993210475266697E-2"/>
    <n v="-9.8012889366272796E-2"/>
    <n v="0.89172840469243098"/>
    <n v="0.228404686346939"/>
    <s v="Moderate Risk"/>
  </r>
  <r>
    <x v="6"/>
    <n v="41.23"/>
    <n v="42.208149286121298"/>
    <n v="0.43140482910003097"/>
    <n v="3.7249490399999998E-3"/>
    <n v="8.8744588744588598E-2"/>
    <n v="-8.8149907627342206E-2"/>
    <n v="0.89256422437920602"/>
    <n v="0.22439386027147701"/>
    <s v="Moderate Risk"/>
  </r>
  <r>
    <x v="7"/>
    <n v="43.29"/>
    <n v="42.264781463191298"/>
    <n v="0.48964345972826601"/>
    <n v="7.71596587E-3"/>
    <n v="0.17369873817034701"/>
    <n v="-3.29277022190409E-2"/>
    <n v="0.90278979872565901"/>
    <n v="0.23273561709113399"/>
    <s v="Moderate Risk"/>
  </r>
  <r>
    <x v="8"/>
    <n v="47.54"/>
    <n v="42.810700001537903"/>
    <n v="0.62927012625201795"/>
    <n v="1.5875378060000001E-2"/>
    <n v="0.15967206714815499"/>
    <n v="-0.10429732868757299"/>
    <n v="0.90793220270350705"/>
    <n v="0.25122316780927001"/>
    <s v="High Risk"/>
  </r>
  <r>
    <x v="9"/>
    <n v="45.42"/>
    <n v="42.6096158870713"/>
    <n v="0.57927677329624505"/>
    <n v="1.17069827E-2"/>
    <n v="0.17182331192839101"/>
    <n v="-6.7199248120300703E-2"/>
    <n v="0.87945410409099001"/>
    <n v="0.240838905432918"/>
    <s v="Moderate Risk"/>
  </r>
  <r>
    <x v="10"/>
    <n v="46.73"/>
    <n v="42.689470633389703"/>
    <n v="0.63707353456361804"/>
    <n v="1.401290354E-2"/>
    <n v="0.15534167468719901"/>
    <n v="-6.4949863263445595E-2"/>
    <n v="0.88217957720478801"/>
    <n v="0.239563987623966"/>
    <s v="Moderate Risk"/>
  </r>
  <r>
    <x v="11"/>
    <n v="48.48"/>
    <n v="42.799323060198603"/>
    <n v="0.70001357404642295"/>
    <n v="1.738309553E-2"/>
    <n v="0.11627458542229099"/>
    <n v="-5.7822387082696901E-2"/>
    <n v="0.88710876198416"/>
    <n v="0.232623784215852"/>
    <s v="Moderate Risk"/>
  </r>
  <r>
    <x v="0"/>
    <n v="49.65"/>
    <n v="42.855933494883203"/>
    <n v="0.80076516286035204"/>
    <n v="2.0043773420000001E-2"/>
    <n v="8.90357698289269E-2"/>
    <n v="-5.9539052496799E-2"/>
    <n v="0.87753578059780002"/>
    <n v="0.22652897516449"/>
    <s v="Moderate Risk"/>
  </r>
  <r>
    <x v="1"/>
    <n v="50.44"/>
    <n v="43.094625501540101"/>
    <n v="0.81672843881072099"/>
    <n v="2.1019355310000001E-2"/>
    <n v="3.6760250454453497E-2"/>
    <n v="-5.7664080520025203E-2"/>
    <n v="0.90872020671501696"/>
    <n v="0.22236694619470401"/>
    <s v="Moderate Risk"/>
  </r>
  <r>
    <x v="2"/>
    <n v="51.11"/>
    <n v="43.239480381579"/>
    <n v="0.83054509323659198"/>
    <n v="2.164018015E-2"/>
    <n v="4.22922393740749E-3"/>
    <n v="-7.6226574015582194E-2"/>
    <n v="0.91746704227296505"/>
    <n v="0.22156855378867299"/>
    <s v="Moderate Risk"/>
  </r>
  <r>
    <x v="3"/>
    <n v="51.25"/>
    <n v="43.206017763154797"/>
    <n v="0.81922799464107798"/>
    <n v="2.1196733830000002E-2"/>
    <n v="1.4441188781917099E-2"/>
    <n v="-8.8341473773624904E-2"/>
    <n v="0.88786726960180595"/>
    <n v="0.21916159998311199"/>
    <s v="Moderate Risk"/>
  </r>
  <r>
    <x v="4"/>
    <n v="51.03"/>
    <n v="43.107366329604901"/>
    <n v="0.80094263368207697"/>
    <n v="2.0398530469999999E-2"/>
    <n v="3.3915724563206601E-2"/>
    <n v="-8.5744680851063806E-2"/>
    <n v="0.87460038491268299"/>
    <n v="0.218653981007631"/>
    <s v="Moderate Risk"/>
  </r>
  <r>
    <x v="5"/>
    <n v="51.07"/>
    <n v="43.090116213748097"/>
    <n v="0.78499994362576497"/>
    <n v="1.995508415E-2"/>
    <n v="4.1022469593897999E-2"/>
    <n v="-9.3341896810104893E-2"/>
    <n v="0.86929006907726902"/>
    <n v="0.21934166591579601"/>
    <s v="Moderate Risk"/>
  </r>
  <r>
    <x v="6"/>
    <n v="50.9"/>
    <n v="43.0827169620636"/>
    <n v="0.76712359449894696"/>
    <n v="1.8536055950000001E-2"/>
    <n v="0.181102362204725"/>
    <n v="-9.4623655913978505E-2"/>
    <n v="0.86843193290936604"/>
    <n v="0.246642169028959"/>
    <s v="Moderate Risk"/>
  </r>
  <r>
    <x v="7"/>
    <n v="50.66"/>
    <n v="43.107692724591601"/>
    <n v="0.743251043424207"/>
    <n v="1.3037321649999999E-2"/>
    <n v="0.171471927162367"/>
    <n v="-9.32239965472592E-2"/>
    <n v="0.88717373074764005"/>
    <n v="0.24646494665921501"/>
    <s v="Moderate Risk"/>
  </r>
  <r>
    <x v="8"/>
    <n v="50.47"/>
    <n v="42.988780016147999"/>
    <n v="0.72968580715059606"/>
    <n v="5.0552879899999998E-3"/>
    <n v="0.180234070221066"/>
    <n v="-0.106313020604998"/>
    <n v="0.89976389745157603"/>
    <n v="0.252829823302128"/>
    <s v="High Risk"/>
  </r>
  <r>
    <x v="9"/>
    <n v="50.22"/>
    <n v="42.990919791268198"/>
    <n v="0.74617524339360197"/>
    <n v="8.5141692399999993E-3"/>
    <n v="0.171338747707624"/>
    <n v="-0.121232417950435"/>
    <n v="0.86216511893549996"/>
    <n v="0.24937448337034199"/>
    <s v="Moderate Risk"/>
  </r>
  <r>
    <x v="10"/>
    <n v="49.24"/>
    <n v="42.812019810519701"/>
    <n v="0.72500536789883496"/>
    <n v="4.52315241E-3"/>
    <n v="0.159893758300133"/>
    <n v="-0.121895648211438"/>
    <n v="0.85130158990532201"/>
    <n v="0.24441085445788699"/>
    <s v="Moderate Risk"/>
  </r>
  <r>
    <x v="11"/>
    <n v="48.81"/>
    <n v="42.755157409843697"/>
    <n v="0.71158544862223405"/>
    <n v="7.0951409999999999E-4"/>
    <n v="0.148256587702955"/>
    <n v="-0.131432545201669"/>
    <n v="0.84592154333999903"/>
    <n v="0.24194622574636701"/>
    <s v="Moderate Ris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12788-C414-46A9-B12E-56470B746D7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0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RetReal" fld="2" subtotal="average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EBFD35-E93A-434B-AD85-98B16C8115FB}" name="Table13" displayName="Table13" ref="A1:Y46" totalsRowShown="0">
  <autoFilter ref="A1:Y46" xr:uid="{00000000-0001-0000-0000-000000000000}"/>
  <sortState xmlns:xlrd2="http://schemas.microsoft.com/office/spreadsheetml/2017/richdata2" ref="A2:Y46">
    <sortCondition ref="B1:B46"/>
  </sortState>
  <tableColumns count="25">
    <tableColumn id="1" xr3:uid="{AB28CFFB-1068-4B9D-9221-70942D6F84E3}" name="monthyr" dataDxfId="19"/>
    <tableColumn id="2" xr3:uid="{4348C654-B89E-4080-8CD0-C26A93015093}" name="Date" dataDxfId="18"/>
    <tableColumn id="3" xr3:uid="{8A987911-4EC3-4F0C-9F73-E1C725B472A9}" name="farmgate" dataDxfId="17"/>
    <tableColumn id="4" xr3:uid="{67F56649-DFC9-480A-8366-E9C1BA6A8A26}" name="cpi" dataDxfId="16"/>
    <tableColumn id="5" xr3:uid="{8C5F8C60-8276-4072-8F99-480CD6D3BEF9}" name="farmgate_real" dataDxfId="15"/>
    <tableColumn id="6" xr3:uid="{1DCE35D9-467A-4B39-ADC4-EC1F5E61132F}" name="avefarmgate_real" dataDxfId="14"/>
    <tableColumn id="7" xr3:uid="{447E134D-7435-49E7-9557-D6AB6A7B5192}" name="cash_cost" dataDxfId="13"/>
    <tableColumn id="8" xr3:uid="{C07782C1-ECB0-421A-BE6E-D7B0E5938054}" name="noncash_cost" dataDxfId="12"/>
    <tableColumn id="9" xr3:uid="{90806AC2-1F9F-4A6B-90CC-BA46FCB38DB3}" name="imputed_cost" dataDxfId="11"/>
    <tableColumn id="10" xr3:uid="{092D4385-8ADC-4E7C-9827-5A8FE05E10D1}" name="total_cost" dataDxfId="10"/>
    <tableColumn id="11" xr3:uid="{5691C451-1A40-4528-BF3F-CE97BF02C83D}" name="gross_returns" dataDxfId="9"/>
    <tableColumn id="12" xr3:uid="{E3FC2BAF-7660-432F-8052-88195F0BDCD9}" name="net_returns" dataDxfId="8"/>
    <tableColumn id="13" xr3:uid="{51D1E586-F7C8-4291-99DC-664C4BDDEE3D}" name="cost_per_kg" dataDxfId="7"/>
    <tableColumn id="14" xr3:uid="{BF45D612-76BB-432A-B440-A382B631B4FF}" name="cost_per_kg_real" dataDxfId="6"/>
    <tableColumn id="15" xr3:uid="{B71EEE9D-AE2A-48F9-974F-3A251855CE08}" name="margin_farmgate_real" dataDxfId="5"/>
    <tableColumn id="16" xr3:uid="{5FE30993-76D0-4E2C-B3F0-84087B8812FB}" name="area_harv" dataDxfId="4"/>
    <tableColumn id="17" xr3:uid="{DC7CB396-5BBC-4713-A3A1-9E90AA927A23}" name="area_sem" dataDxfId="3"/>
    <tableColumn id="18" xr3:uid="{7EEFE6D7-3BE6-46EA-9A27-DF5ADF6F9942}" name="damage_area" dataDxfId="2"/>
    <tableColumn id="19" xr3:uid="{C6264CB4-A321-4888-B192-2C3BFE1E661F}" name="monthly_ave_margin" dataDxfId="1"/>
    <tableColumn id="20" xr3:uid="{0AE0B1A3-C2E0-4566-B2DB-ED9FE522D02A}" name="farmgate_index"/>
    <tableColumn id="21" xr3:uid="{3F6E0B70-F7C2-4D39-8BED-EE4051953189}" name="cost_index"/>
    <tableColumn id="22" xr3:uid="{25299D02-ABAF-4103-858A-EC6A870DBE28}" name="area_index"/>
    <tableColumn id="23" xr3:uid="{73761D9F-92F5-4EA6-96BD-CB81E1F04EC1}" name="damage_index"/>
    <tableColumn id="24" xr3:uid="{B80E676F-FA67-4B8C-88E3-0B1B3249063E}" name="fp_index" dataDxfId="0"/>
    <tableColumn id="25" xr3:uid="{8DB67DE4-A827-49E8-9D9F-15C243BC2EDD}" name="cate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EE04D6-5532-42AE-8F28-B07DF6E263ED}" name="Table1" displayName="Table1" ref="A1:Y46" totalsRowShown="0">
  <autoFilter ref="A1:Y46" xr:uid="{00000000-0001-0000-0000-000000000000}"/>
  <sortState xmlns:xlrd2="http://schemas.microsoft.com/office/spreadsheetml/2017/richdata2" ref="A2:Y46">
    <sortCondition ref="B1:B46"/>
  </sortState>
  <tableColumns count="25">
    <tableColumn id="1" xr3:uid="{63325B4D-B84C-4147-9AD5-F3E1B14A5AB2}" name="monthyr" dataDxfId="39"/>
    <tableColumn id="2" xr3:uid="{9635E52E-AD62-4F45-8B1C-90701E237BF5}" name="Date" dataDxfId="38">
      <calculatedColumnFormula>DATEVALUE(A2)</calculatedColumnFormula>
    </tableColumn>
    <tableColumn id="3" xr3:uid="{37376324-9E83-4787-80C6-81F8568CE5BE}" name="farmgate" dataDxfId="37"/>
    <tableColumn id="4" xr3:uid="{DB07328F-B482-46A8-8A27-FE3ABCC56F7A}" name="cpi" dataDxfId="36"/>
    <tableColumn id="5" xr3:uid="{5A4333A8-8CC4-4D81-B44C-7E9FC33811EB}" name="farmgate_real" dataDxfId="35">
      <calculatedColumnFormula>(C2/D2)*100</calculatedColumnFormula>
    </tableColumn>
    <tableColumn id="6" xr3:uid="{A74C4AF1-2247-4072-89AD-4BE49F8D91AC}" name="avefarmgate_real" dataDxfId="34"/>
    <tableColumn id="7" xr3:uid="{821F2DA0-ED78-4640-B659-D4DEB80C7EB7}" name="cash_cost" dataDxfId="33"/>
    <tableColumn id="8" xr3:uid="{9625FC72-0057-499B-9F61-E1E4D1E1745A}" name="noncash_cost" dataDxfId="32"/>
    <tableColumn id="9" xr3:uid="{CB0B64F2-601F-43DF-AD86-125AC9E4D92C}" name="imputed_cost" dataDxfId="31"/>
    <tableColumn id="10" xr3:uid="{CBF21BC1-641F-4C56-8F3C-FD9237314F85}" name="total_cost" dataDxfId="30"/>
    <tableColumn id="11" xr3:uid="{F264824B-A959-43DB-8FF1-920FF05AA9F6}" name="gross_returns" dataDxfId="29"/>
    <tableColumn id="12" xr3:uid="{FDBBBF87-4AA8-462D-BB33-F086B39C9AEA}" name="net_returns" dataDxfId="28">
      <calculatedColumnFormula>K2-J2</calculatedColumnFormula>
    </tableColumn>
    <tableColumn id="13" xr3:uid="{C3A8875C-066C-45E0-812A-1724F0285AEA}" name="cost_per_kg" dataDxfId="27"/>
    <tableColumn id="14" xr3:uid="{F9395028-6E05-49A7-B2D2-19009C1C3A6D}" name="cost_per_kg_real" dataDxfId="26">
      <calculatedColumnFormula>(M2/D2)*100</calculatedColumnFormula>
    </tableColumn>
    <tableColumn id="15" xr3:uid="{3D3FB72F-FA0E-4AC8-9FC8-417B099CC31B}" name="margin_farmgate_real" dataDxfId="25">
      <calculatedColumnFormula>E2-N2</calculatedColumnFormula>
    </tableColumn>
    <tableColumn id="16" xr3:uid="{167AC802-3569-446E-AD64-56C5562E4AB8}" name="area_harv" dataDxfId="24"/>
    <tableColumn id="17" xr3:uid="{9209B374-2BE2-43CB-B4EE-2E12D9A54AC7}" name="area_sem" dataDxfId="23"/>
    <tableColumn id="18" xr3:uid="{C39C9B94-48E2-47E0-ACE7-CADEE69E3A5D}" name="damage_area" dataDxfId="22"/>
    <tableColumn id="19" xr3:uid="{669CA912-6E5F-4935-9107-A2A0D0EF8087}" name="monthly_ave_margin" dataDxfId="21"/>
    <tableColumn id="20" xr3:uid="{2D0B8275-CC76-488F-BD77-7391243EA030}" name="farmgate_index">
      <calculatedColumnFormula>((E2-F2)/F2)</calculatedColumnFormula>
    </tableColumn>
    <tableColumn id="21" xr3:uid="{0B36B81F-32C5-46A5-93C8-66D877BF7E11}" name="cost_index">
      <calculatedColumnFormula>(O2-S2)/S2</calculatedColumnFormula>
    </tableColumn>
    <tableColumn id="22" xr3:uid="{A0C8FBF8-95A8-433A-B4B8-618804007C93}" name="area_index">
      <calculatedColumnFormula>(P2/Q2)</calculatedColumnFormula>
    </tableColumn>
    <tableColumn id="23" xr3:uid="{BCE5D154-CD25-43BA-943B-86899D9C9834}" name="damage_index">
      <calculatedColumnFormula>R2/Q2</calculatedColumnFormula>
    </tableColumn>
    <tableColumn id="24" xr3:uid="{4BC0F11C-EBC4-42EE-A992-84DE035BD3FE}" name="fp_index" dataDxfId="20">
      <calculatedColumnFormula>(-T2-U2+V2+W2)*0.25</calculatedColumnFormula>
    </tableColumn>
    <tableColumn id="25" xr3:uid="{105DFED6-9738-42F8-BCCB-2259B7862C05}" name="categ">
      <calculatedColumnFormula>IF(X2&lt;AD$7,"Low",IF(X2&lt;AD$8,"Moderate","High"))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4463-5FD3-4CE6-A86E-2D8BEFF6D917}">
  <dimension ref="A1:Y46"/>
  <sheetViews>
    <sheetView tabSelected="1" zoomScale="85" zoomScaleNormal="85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E1" sqref="Z1:AE1048576"/>
    </sheetView>
  </sheetViews>
  <sheetFormatPr defaultRowHeight="14.4" x14ac:dyDescent="0.3"/>
  <cols>
    <col min="1" max="1" width="12.6640625" style="2" customWidth="1"/>
    <col min="2" max="2" width="28.33203125" style="2" bestFit="1" customWidth="1"/>
    <col min="3" max="3" width="11.109375" customWidth="1"/>
    <col min="4" max="4" width="9.44140625" bestFit="1" customWidth="1"/>
    <col min="5" max="5" width="15.5546875" customWidth="1"/>
    <col min="6" max="6" width="18.6640625" customWidth="1"/>
    <col min="7" max="7" width="11.5546875" customWidth="1"/>
    <col min="8" max="8" width="15" customWidth="1"/>
    <col min="9" max="9" width="15.33203125" customWidth="1"/>
    <col min="10" max="10" width="11.88671875" customWidth="1"/>
    <col min="11" max="11" width="15.109375" customWidth="1"/>
    <col min="12" max="12" width="13.5546875" customWidth="1"/>
    <col min="13" max="13" width="13.6640625" customWidth="1"/>
    <col min="14" max="14" width="18.109375" customWidth="1"/>
    <col min="15" max="15" width="22.6640625" customWidth="1"/>
    <col min="16" max="16" width="11.88671875" customWidth="1"/>
    <col min="17" max="17" width="11.6640625" customWidth="1"/>
    <col min="18" max="18" width="15" customWidth="1"/>
    <col min="19" max="19" width="21.88671875" customWidth="1"/>
    <col min="20" max="20" width="17.109375" customWidth="1"/>
    <col min="21" max="21" width="12.6640625" customWidth="1"/>
    <col min="22" max="22" width="13" customWidth="1"/>
    <col min="23" max="23" width="16.109375" customWidth="1"/>
    <col min="24" max="24" width="33.33203125" customWidth="1"/>
    <col min="25" max="25" width="13" customWidth="1"/>
  </cols>
  <sheetData>
    <row r="1" spans="1:25" x14ac:dyDescent="0.3">
      <c r="A1" s="2" t="s">
        <v>0</v>
      </c>
      <c r="B1" s="2" t="s">
        <v>71</v>
      </c>
      <c r="C1" t="s">
        <v>1</v>
      </c>
      <c r="D1" t="s">
        <v>47</v>
      </c>
      <c r="E1" t="s">
        <v>57</v>
      </c>
      <c r="F1" t="s">
        <v>62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58</v>
      </c>
      <c r="N1" t="s">
        <v>59</v>
      </c>
      <c r="O1" t="s">
        <v>60</v>
      </c>
      <c r="P1" t="s">
        <v>54</v>
      </c>
      <c r="Q1" t="s">
        <v>55</v>
      </c>
      <c r="R1" t="s">
        <v>56</v>
      </c>
      <c r="S1" t="s">
        <v>63</v>
      </c>
      <c r="T1" t="s">
        <v>61</v>
      </c>
      <c r="U1" t="s">
        <v>64</v>
      </c>
      <c r="V1" t="s">
        <v>65</v>
      </c>
      <c r="W1" t="s">
        <v>66</v>
      </c>
      <c r="X1" t="s">
        <v>72</v>
      </c>
      <c r="Y1" t="s">
        <v>70</v>
      </c>
    </row>
    <row r="2" spans="1:25" x14ac:dyDescent="0.3">
      <c r="A2" s="7" t="s">
        <v>2</v>
      </c>
      <c r="B2" s="7">
        <v>44562</v>
      </c>
      <c r="C2" s="8">
        <v>17.149999999999999</v>
      </c>
      <c r="D2" s="8">
        <v>92.045739710000007</v>
      </c>
      <c r="E2" s="8">
        <v>18.632041041804779</v>
      </c>
      <c r="F2" s="8">
        <v>19.324711827963554</v>
      </c>
      <c r="G2" s="8">
        <v>30098.116855813201</v>
      </c>
      <c r="H2" s="8">
        <v>9469.83063102905</v>
      </c>
      <c r="I2" s="8">
        <v>13964.537071717799</v>
      </c>
      <c r="J2" s="8">
        <v>53532.484558559998</v>
      </c>
      <c r="K2" s="8">
        <v>64951.437017517099</v>
      </c>
      <c r="L2" s="8">
        <v>11418.952458957101</v>
      </c>
      <c r="M2" s="8">
        <v>14.8706406604494</v>
      </c>
      <c r="N2" s="8">
        <v>16.155707702823566</v>
      </c>
      <c r="O2" s="8">
        <v>2.4763333389812132</v>
      </c>
      <c r="P2" s="8">
        <v>218960.24</v>
      </c>
      <c r="Q2" s="8">
        <v>2048544.1999999995</v>
      </c>
      <c r="R2" s="8">
        <v>0</v>
      </c>
      <c r="S2" s="8">
        <v>5.3610685967747438</v>
      </c>
      <c r="T2" s="9">
        <v>-3.5843783458465624E-2</v>
      </c>
      <c r="U2" s="9">
        <v>-0.53808960018325591</v>
      </c>
      <c r="V2" s="9">
        <v>0.10688577771473032</v>
      </c>
      <c r="W2" s="9">
        <v>0</v>
      </c>
      <c r="X2" s="9">
        <v>0.17020479033911295</v>
      </c>
      <c r="Y2" s="9" t="s">
        <v>69</v>
      </c>
    </row>
    <row r="3" spans="1:25" x14ac:dyDescent="0.3">
      <c r="A3" s="7" t="s">
        <v>3</v>
      </c>
      <c r="B3" s="7">
        <v>44593</v>
      </c>
      <c r="C3" s="8">
        <v>17.71</v>
      </c>
      <c r="D3" s="8">
        <v>92.585658620000004</v>
      </c>
      <c r="E3" s="8">
        <v>19.128232454107479</v>
      </c>
      <c r="F3" s="8">
        <v>19.537065844558867</v>
      </c>
      <c r="G3" s="8">
        <v>30098.116855813201</v>
      </c>
      <c r="H3" s="8">
        <v>9469.83063102905</v>
      </c>
      <c r="I3" s="8">
        <v>13964.537071717799</v>
      </c>
      <c r="J3" s="8">
        <v>53532.484558559998</v>
      </c>
      <c r="K3" s="8">
        <v>64951.437017517099</v>
      </c>
      <c r="L3" s="8">
        <v>11418.952458957101</v>
      </c>
      <c r="M3" s="8">
        <v>14.8706406604494</v>
      </c>
      <c r="N3" s="8">
        <v>16.061494708897715</v>
      </c>
      <c r="O3" s="8">
        <v>3.0667377452097639</v>
      </c>
      <c r="P3" s="8">
        <v>370313.2</v>
      </c>
      <c r="Q3" s="8">
        <v>2048544.1999999995</v>
      </c>
      <c r="R3" s="8">
        <v>0</v>
      </c>
      <c r="S3" s="8">
        <v>5.5789901153361559</v>
      </c>
      <c r="T3" s="9">
        <v>-2.0926038418673267E-2</v>
      </c>
      <c r="U3" s="9">
        <v>-0.45030593677168024</v>
      </c>
      <c r="V3" s="9">
        <v>0.18076895777987123</v>
      </c>
      <c r="W3" s="9">
        <v>0</v>
      </c>
      <c r="X3" s="9">
        <v>0.16300023324255619</v>
      </c>
      <c r="Y3" s="9" t="s">
        <v>69</v>
      </c>
    </row>
    <row r="4" spans="1:25" x14ac:dyDescent="0.3">
      <c r="A4" s="7" t="s">
        <v>4</v>
      </c>
      <c r="B4" s="7">
        <v>44621</v>
      </c>
      <c r="C4" s="8">
        <v>17.43</v>
      </c>
      <c r="D4" s="8">
        <v>92.663575980000005</v>
      </c>
      <c r="E4" s="8">
        <v>18.809979882237648</v>
      </c>
      <c r="F4" s="8">
        <v>19.079500745068657</v>
      </c>
      <c r="G4" s="8">
        <v>30098.116855813201</v>
      </c>
      <c r="H4" s="8">
        <v>9469.83063102905</v>
      </c>
      <c r="I4" s="8">
        <v>13964.537071717799</v>
      </c>
      <c r="J4" s="8">
        <v>53532.484558559998</v>
      </c>
      <c r="K4" s="8">
        <v>64951.437017517099</v>
      </c>
      <c r="L4" s="8">
        <v>11418.952458957101</v>
      </c>
      <c r="M4" s="8">
        <v>14.8706406604494</v>
      </c>
      <c r="N4" s="8">
        <v>16.047989194437086</v>
      </c>
      <c r="O4" s="8">
        <v>2.7619906878005622</v>
      </c>
      <c r="P4" s="8">
        <v>582973.31999999995</v>
      </c>
      <c r="Q4" s="8">
        <v>2048544.1999999995</v>
      </c>
      <c r="R4" s="8">
        <v>0</v>
      </c>
      <c r="S4" s="8">
        <v>5.1037291196099623</v>
      </c>
      <c r="T4" s="9">
        <v>-1.4126201017113591E-2</v>
      </c>
      <c r="U4" s="9">
        <v>-0.45882890273541022</v>
      </c>
      <c r="V4" s="9">
        <v>0.2845793222328325</v>
      </c>
      <c r="W4" s="9">
        <v>0</v>
      </c>
      <c r="X4" s="9">
        <v>0.18938360649633906</v>
      </c>
      <c r="Y4" s="9" t="s">
        <v>69</v>
      </c>
    </row>
    <row r="5" spans="1:25" x14ac:dyDescent="0.3">
      <c r="A5" s="7" t="s">
        <v>5</v>
      </c>
      <c r="B5" s="7">
        <v>44652</v>
      </c>
      <c r="C5" s="8">
        <v>17.23</v>
      </c>
      <c r="D5" s="8">
        <v>93.013225980000001</v>
      </c>
      <c r="E5" s="8">
        <v>18.524247297588463</v>
      </c>
      <c r="F5" s="8">
        <v>19.005624335539075</v>
      </c>
      <c r="G5" s="8">
        <v>30098.116855813201</v>
      </c>
      <c r="H5" s="8">
        <v>9469.83063102905</v>
      </c>
      <c r="I5" s="8">
        <v>13964.537071717799</v>
      </c>
      <c r="J5" s="8">
        <v>53532.484558559998</v>
      </c>
      <c r="K5" s="8">
        <v>64951.437017517099</v>
      </c>
      <c r="L5" s="8">
        <v>11418.952458957101</v>
      </c>
      <c r="M5" s="8">
        <v>14.8706406604494</v>
      </c>
      <c r="N5" s="8">
        <v>15.98766251118624</v>
      </c>
      <c r="O5" s="8">
        <v>2.5365847864022228</v>
      </c>
      <c r="P5" s="8">
        <v>594921.31999999995</v>
      </c>
      <c r="Q5" s="8">
        <v>2048544.1999999995</v>
      </c>
      <c r="R5" s="8">
        <v>29679</v>
      </c>
      <c r="S5" s="8">
        <v>4.9733084841731729</v>
      </c>
      <c r="T5" s="9">
        <v>-2.5328136000798099E-2</v>
      </c>
      <c r="U5" s="9">
        <v>-0.48996029615405257</v>
      </c>
      <c r="V5" s="9">
        <v>0.29041175679782749</v>
      </c>
      <c r="W5" s="9">
        <v>1.4487849468905776E-2</v>
      </c>
      <c r="X5" s="9">
        <v>0.20504700960539599</v>
      </c>
      <c r="Y5" s="9" t="s">
        <v>69</v>
      </c>
    </row>
    <row r="6" spans="1:25" x14ac:dyDescent="0.3">
      <c r="A6" s="7" t="s">
        <v>6</v>
      </c>
      <c r="B6" s="7">
        <v>44682</v>
      </c>
      <c r="C6" s="8">
        <v>17.239999999999998</v>
      </c>
      <c r="D6" s="8">
        <v>93.08501837</v>
      </c>
      <c r="E6" s="8">
        <v>18.520703225811694</v>
      </c>
      <c r="F6" s="8">
        <v>19.1490411933862</v>
      </c>
      <c r="G6" s="8">
        <v>30098.116855813201</v>
      </c>
      <c r="H6" s="8">
        <v>9469.83063102905</v>
      </c>
      <c r="I6" s="8">
        <v>13964.537071717799</v>
      </c>
      <c r="J6" s="8">
        <v>53532.484558559998</v>
      </c>
      <c r="K6" s="8">
        <v>64951.437017517099</v>
      </c>
      <c r="L6" s="8">
        <v>11418.952458957101</v>
      </c>
      <c r="M6" s="8">
        <v>14.8706406604494</v>
      </c>
      <c r="N6" s="8">
        <v>15.975331928646854</v>
      </c>
      <c r="O6" s="8">
        <v>2.5453712971648397</v>
      </c>
      <c r="P6" s="8">
        <v>217165.24</v>
      </c>
      <c r="Q6" s="8">
        <v>2048544.1999999995</v>
      </c>
      <c r="R6" s="8">
        <v>0</v>
      </c>
      <c r="S6" s="8">
        <v>5.0476476726603909</v>
      </c>
      <c r="T6" s="9">
        <v>-3.2813025008872232E-2</v>
      </c>
      <c r="U6" s="9">
        <v>-0.4957311876279813</v>
      </c>
      <c r="V6" s="9">
        <v>0.10600954570567725</v>
      </c>
      <c r="W6" s="9">
        <v>0</v>
      </c>
      <c r="X6" s="9">
        <v>0.1586384395856327</v>
      </c>
      <c r="Y6" s="9" t="s">
        <v>69</v>
      </c>
    </row>
    <row r="7" spans="1:25" x14ac:dyDescent="0.3">
      <c r="A7" s="2" t="s">
        <v>7</v>
      </c>
      <c r="B7" s="2">
        <v>44713</v>
      </c>
      <c r="C7" s="1">
        <v>17.579999999999998</v>
      </c>
      <c r="D7" s="1">
        <v>93.439913799999999</v>
      </c>
      <c r="E7" s="1">
        <v>18.814229685216169</v>
      </c>
      <c r="F7" s="1">
        <v>19.11147804346086</v>
      </c>
      <c r="G7" s="1">
        <v>30098.116855813201</v>
      </c>
      <c r="H7" s="1">
        <v>9469.83063102905</v>
      </c>
      <c r="I7" s="1">
        <v>13964.537071717799</v>
      </c>
      <c r="J7" s="1">
        <v>53532.484558559998</v>
      </c>
      <c r="K7" s="1">
        <v>64951.437017517099</v>
      </c>
      <c r="L7" s="1">
        <v>11418.952458957101</v>
      </c>
      <c r="M7" s="1">
        <v>14.8706406604494</v>
      </c>
      <c r="N7" s="1">
        <v>15.914655799317956</v>
      </c>
      <c r="O7" s="1">
        <v>2.8995738858982136</v>
      </c>
      <c r="P7" s="1">
        <v>64210.879999999997</v>
      </c>
      <c r="Q7" s="1">
        <v>2048544.1999999995</v>
      </c>
      <c r="R7" s="1">
        <v>0</v>
      </c>
      <c r="S7" s="1">
        <v>4.9897902836298496</v>
      </c>
      <c r="T7">
        <v>-1.5553394539591685E-2</v>
      </c>
      <c r="U7">
        <v>-0.41889864682070305</v>
      </c>
      <c r="V7">
        <v>3.1344639769061371E-2</v>
      </c>
      <c r="W7">
        <v>0</v>
      </c>
      <c r="X7">
        <v>0.11644917028233903</v>
      </c>
      <c r="Y7" t="s">
        <v>68</v>
      </c>
    </row>
    <row r="8" spans="1:25" x14ac:dyDescent="0.3">
      <c r="A8" s="2" t="s">
        <v>8</v>
      </c>
      <c r="B8" s="2">
        <v>44743</v>
      </c>
      <c r="C8" s="1">
        <v>17.850000000000001</v>
      </c>
      <c r="D8" s="1">
        <v>93.752850929999994</v>
      </c>
      <c r="E8" s="1">
        <v>19.039421012730159</v>
      </c>
      <c r="F8" s="1">
        <v>19.083552688283241</v>
      </c>
      <c r="G8" s="1">
        <v>31048.0965343317</v>
      </c>
      <c r="H8" s="1">
        <v>8815.6311670268205</v>
      </c>
      <c r="I8" s="1">
        <v>15349.6523672146</v>
      </c>
      <c r="J8" s="1">
        <v>55213.380068573097</v>
      </c>
      <c r="K8" s="1">
        <v>65465.6482326029</v>
      </c>
      <c r="L8" s="1">
        <v>10252.268164029803</v>
      </c>
      <c r="M8" s="1">
        <v>15.093630399549401</v>
      </c>
      <c r="N8" s="1">
        <v>16.099382845241657</v>
      </c>
      <c r="O8" s="1">
        <v>2.9400381674885026</v>
      </c>
      <c r="P8" s="1">
        <v>73777.72</v>
      </c>
      <c r="Q8" s="1">
        <v>2455123.1599999997</v>
      </c>
      <c r="R8" s="1">
        <v>0</v>
      </c>
      <c r="S8" s="1">
        <v>4.8736444031552706</v>
      </c>
      <c r="T8">
        <v>-2.312550303077354E-3</v>
      </c>
      <c r="U8">
        <v>-0.3967475005798376</v>
      </c>
      <c r="V8">
        <v>3.0050516895453835E-2</v>
      </c>
      <c r="W8">
        <v>0</v>
      </c>
      <c r="X8">
        <v>0.1072776419445922</v>
      </c>
      <c r="Y8" t="s">
        <v>68</v>
      </c>
    </row>
    <row r="9" spans="1:25" x14ac:dyDescent="0.3">
      <c r="A9" s="7" t="s">
        <v>9</v>
      </c>
      <c r="B9" s="7">
        <v>44774</v>
      </c>
      <c r="C9" s="8">
        <v>17.61</v>
      </c>
      <c r="D9" s="8">
        <v>94.230734810000001</v>
      </c>
      <c r="E9" s="8">
        <v>18.688170091751406</v>
      </c>
      <c r="F9" s="8">
        <v>19.509160726370212</v>
      </c>
      <c r="G9" s="8">
        <v>31048.0965343317</v>
      </c>
      <c r="H9" s="8">
        <v>8815.6311670268205</v>
      </c>
      <c r="I9" s="8">
        <v>15349.6523672146</v>
      </c>
      <c r="J9" s="8">
        <v>55213.380068573097</v>
      </c>
      <c r="K9" s="8">
        <v>65465.6482326029</v>
      </c>
      <c r="L9" s="8">
        <v>10252.268164029803</v>
      </c>
      <c r="M9" s="8">
        <v>15.093630399549401</v>
      </c>
      <c r="N9" s="8">
        <v>16.017736070914758</v>
      </c>
      <c r="O9" s="8">
        <v>2.6704340208366482</v>
      </c>
      <c r="P9" s="8">
        <v>239556.8</v>
      </c>
      <c r="Q9" s="8">
        <v>2455123.1599999997</v>
      </c>
      <c r="R9" s="8">
        <v>11004</v>
      </c>
      <c r="S9" s="8">
        <v>5.4013894634266144</v>
      </c>
      <c r="T9" s="9">
        <v>-4.2082314361636584E-2</v>
      </c>
      <c r="U9" s="9">
        <v>-0.50560239380654881</v>
      </c>
      <c r="V9" s="9">
        <v>9.7574249594875734E-2</v>
      </c>
      <c r="W9" s="9">
        <v>4.4820562077219793E-3</v>
      </c>
      <c r="X9" s="9">
        <v>0.16243525349269577</v>
      </c>
      <c r="Y9" s="9" t="s">
        <v>69</v>
      </c>
    </row>
    <row r="10" spans="1:25" x14ac:dyDescent="0.3">
      <c r="A10" s="7" t="s">
        <v>10</v>
      </c>
      <c r="B10" s="7">
        <v>44805</v>
      </c>
      <c r="C10" s="8">
        <v>17.059999999999999</v>
      </c>
      <c r="D10" s="8">
        <v>94.190241900000004</v>
      </c>
      <c r="E10" s="8">
        <v>18.11227963307736</v>
      </c>
      <c r="F10" s="8">
        <v>17.785470150407317</v>
      </c>
      <c r="G10" s="8">
        <v>31048.0965343317</v>
      </c>
      <c r="H10" s="8">
        <v>8815.6311670268205</v>
      </c>
      <c r="I10" s="8">
        <v>15349.6523672146</v>
      </c>
      <c r="J10" s="8">
        <v>55213.380068573097</v>
      </c>
      <c r="K10" s="8">
        <v>65465.6482326029</v>
      </c>
      <c r="L10" s="8">
        <v>10252.268164029803</v>
      </c>
      <c r="M10" s="8">
        <v>15.093630399549401</v>
      </c>
      <c r="N10" s="8">
        <v>16.024622184932937</v>
      </c>
      <c r="O10" s="8">
        <v>2.087657448144423</v>
      </c>
      <c r="P10" s="8">
        <v>795256.92</v>
      </c>
      <c r="Q10" s="8">
        <v>2455123.1599999997</v>
      </c>
      <c r="R10" s="8">
        <v>0</v>
      </c>
      <c r="S10" s="8">
        <v>3.9350652269551438</v>
      </c>
      <c r="T10" s="9">
        <v>1.8375082576186995E-2</v>
      </c>
      <c r="U10" s="9">
        <v>-0.46947322909821226</v>
      </c>
      <c r="V10" s="9">
        <v>0.32391732233913678</v>
      </c>
      <c r="W10" s="9">
        <v>0</v>
      </c>
      <c r="X10" s="9">
        <v>0.19375386721529053</v>
      </c>
      <c r="Y10" s="9" t="s">
        <v>69</v>
      </c>
    </row>
    <row r="11" spans="1:25" x14ac:dyDescent="0.3">
      <c r="A11" s="7" t="s">
        <v>11</v>
      </c>
      <c r="B11" s="7">
        <v>44835</v>
      </c>
      <c r="C11" s="8">
        <v>17.440000000000001</v>
      </c>
      <c r="D11" s="8">
        <v>94.16881601</v>
      </c>
      <c r="E11" s="8">
        <v>18.519931267000327</v>
      </c>
      <c r="F11" s="8">
        <v>18.479053432638569</v>
      </c>
      <c r="G11" s="8">
        <v>31048.0965343317</v>
      </c>
      <c r="H11" s="8">
        <v>8815.6311670268205</v>
      </c>
      <c r="I11" s="8">
        <v>15349.6523672146</v>
      </c>
      <c r="J11" s="8">
        <v>55213.380068573097</v>
      </c>
      <c r="K11" s="8">
        <v>65465.6482326029</v>
      </c>
      <c r="L11" s="8">
        <v>10252.268164029803</v>
      </c>
      <c r="M11" s="8">
        <v>15.093630399549401</v>
      </c>
      <c r="N11" s="8">
        <v>16.028268209240917</v>
      </c>
      <c r="O11" s="8">
        <v>2.4916630577594105</v>
      </c>
      <c r="P11" s="8">
        <v>629592.76</v>
      </c>
      <c r="Q11" s="8">
        <v>2455123.1599999997</v>
      </c>
      <c r="R11" s="8">
        <v>291492</v>
      </c>
      <c r="S11" s="8">
        <v>4.7078959236676745</v>
      </c>
      <c r="T11" s="9">
        <v>2.2121173311592931E-3</v>
      </c>
      <c r="U11" s="9">
        <v>-0.4707480585470788</v>
      </c>
      <c r="V11" s="9">
        <v>0.25644039788211687</v>
      </c>
      <c r="W11" s="9">
        <v>0.11872805598884906</v>
      </c>
      <c r="X11" s="9">
        <v>0.21092609877172136</v>
      </c>
      <c r="Y11" s="9" t="s">
        <v>69</v>
      </c>
    </row>
    <row r="12" spans="1:25" x14ac:dyDescent="0.3">
      <c r="A12" s="7" t="s">
        <v>12</v>
      </c>
      <c r="B12" s="7">
        <v>44866</v>
      </c>
      <c r="C12" s="8">
        <v>17.350000000000001</v>
      </c>
      <c r="D12" s="8">
        <v>94.502176860000006</v>
      </c>
      <c r="E12" s="8">
        <v>18.359365441605764</v>
      </c>
      <c r="F12" s="8">
        <v>18.681339880048736</v>
      </c>
      <c r="G12" s="8">
        <v>31048.0965343317</v>
      </c>
      <c r="H12" s="8">
        <v>8815.6311670268205</v>
      </c>
      <c r="I12" s="8">
        <v>15349.6523672146</v>
      </c>
      <c r="J12" s="8">
        <v>55213.380068573097</v>
      </c>
      <c r="K12" s="8">
        <v>65465.6482326029</v>
      </c>
      <c r="L12" s="8">
        <v>10252.268164029803</v>
      </c>
      <c r="M12" s="8">
        <v>15.093630399549401</v>
      </c>
      <c r="N12" s="8">
        <v>15.971727743277086</v>
      </c>
      <c r="O12" s="8">
        <v>2.3876376983286782</v>
      </c>
      <c r="P12" s="8">
        <v>603162.56000000006</v>
      </c>
      <c r="Q12" s="8">
        <v>2455123.1599999997</v>
      </c>
      <c r="R12" s="8">
        <v>0</v>
      </c>
      <c r="S12" s="8">
        <v>4.9789455684983936</v>
      </c>
      <c r="T12" s="9">
        <v>-1.7235082735517989E-2</v>
      </c>
      <c r="U12" s="9">
        <v>-0.52045314304394596</v>
      </c>
      <c r="V12" s="9">
        <v>0.24567507236581979</v>
      </c>
      <c r="W12" s="9">
        <v>0</v>
      </c>
      <c r="X12" s="9">
        <v>0.19584082453632093</v>
      </c>
      <c r="Y12" s="9" t="s">
        <v>69</v>
      </c>
    </row>
    <row r="13" spans="1:25" x14ac:dyDescent="0.3">
      <c r="A13" s="2" t="s">
        <v>13</v>
      </c>
      <c r="B13" s="2">
        <v>44896</v>
      </c>
      <c r="C13" s="1">
        <v>17.68</v>
      </c>
      <c r="D13" s="1">
        <v>94.699731580000005</v>
      </c>
      <c r="E13" s="1">
        <v>18.669535493946327</v>
      </c>
      <c r="F13" s="1">
        <v>19.01778760248482</v>
      </c>
      <c r="G13" s="1">
        <v>31048.0965343317</v>
      </c>
      <c r="H13" s="1">
        <v>8815.6311670268205</v>
      </c>
      <c r="I13" s="1">
        <v>15349.6523672146</v>
      </c>
      <c r="J13" s="1">
        <v>55213.380068573097</v>
      </c>
      <c r="K13" s="1">
        <v>65465.6482326029</v>
      </c>
      <c r="L13" s="1">
        <v>10252.268164029803</v>
      </c>
      <c r="M13" s="1">
        <v>15.093630399549401</v>
      </c>
      <c r="N13" s="1">
        <v>15.9384088505031</v>
      </c>
      <c r="O13" s="1">
        <v>2.7311266434432273</v>
      </c>
      <c r="P13" s="1">
        <v>113776.4</v>
      </c>
      <c r="Q13" s="1">
        <v>2455123.1599999997</v>
      </c>
      <c r="R13" s="1">
        <v>0</v>
      </c>
      <c r="S13" s="1">
        <v>5.4377235389472647</v>
      </c>
      <c r="T13">
        <v>-1.8311914919745483E-2</v>
      </c>
      <c r="U13">
        <v>-0.49774448371974989</v>
      </c>
      <c r="V13">
        <v>4.6342440922597143E-2</v>
      </c>
      <c r="W13">
        <v>0</v>
      </c>
      <c r="X13">
        <v>0.14059970989052312</v>
      </c>
      <c r="Y13" t="s">
        <v>68</v>
      </c>
    </row>
    <row r="14" spans="1:25" x14ac:dyDescent="0.3">
      <c r="A14" s="2" t="s">
        <v>14</v>
      </c>
      <c r="B14" s="2">
        <v>44927</v>
      </c>
      <c r="C14" s="1">
        <v>17.739999999999998</v>
      </c>
      <c r="D14" s="1">
        <v>94.526724060000006</v>
      </c>
      <c r="E14" s="1">
        <v>18.767179521359157</v>
      </c>
      <c r="F14" s="1">
        <v>19.324711827963554</v>
      </c>
      <c r="G14" s="1">
        <v>30302.539236476438</v>
      </c>
      <c r="H14" s="1">
        <v>10535.680074682758</v>
      </c>
      <c r="I14" s="1">
        <v>14925.263564210223</v>
      </c>
      <c r="J14" s="1">
        <v>55763.482875369416</v>
      </c>
      <c r="K14" s="1">
        <v>78546.219571910551</v>
      </c>
      <c r="L14" s="1">
        <v>22782.736696541135</v>
      </c>
      <c r="M14" s="1">
        <v>13.202607443840288</v>
      </c>
      <c r="N14" s="1">
        <v>13.967063362377868</v>
      </c>
      <c r="O14" s="1">
        <v>4.8001161589812895</v>
      </c>
      <c r="P14" s="1">
        <v>191768.52</v>
      </c>
      <c r="Q14" s="1">
        <v>2037556.16</v>
      </c>
      <c r="R14" s="1">
        <v>0</v>
      </c>
      <c r="S14" s="1">
        <v>5.3610685967747438</v>
      </c>
      <c r="T14">
        <v>-2.8850743626491121E-2</v>
      </c>
      <c r="U14">
        <v>-0.1046344451050164</v>
      </c>
      <c r="V14">
        <v>9.4116924855705567E-2</v>
      </c>
      <c r="W14">
        <v>0</v>
      </c>
      <c r="X14">
        <v>5.6900528396803277E-2</v>
      </c>
      <c r="Y14" t="s">
        <v>68</v>
      </c>
    </row>
    <row r="15" spans="1:25" x14ac:dyDescent="0.3">
      <c r="A15" s="2" t="s">
        <v>15</v>
      </c>
      <c r="B15" s="2">
        <v>44958</v>
      </c>
      <c r="C15" s="1">
        <v>18.190000000000001</v>
      </c>
      <c r="D15" s="1">
        <v>94.596177920000002</v>
      </c>
      <c r="E15" s="1">
        <v>19.229106714420624</v>
      </c>
      <c r="F15" s="1">
        <v>19.537065844558867</v>
      </c>
      <c r="G15" s="1">
        <v>30302.539236476438</v>
      </c>
      <c r="H15" s="1">
        <v>10535.680074682758</v>
      </c>
      <c r="I15" s="1">
        <v>14925.263564210223</v>
      </c>
      <c r="J15" s="1">
        <v>55763.482875369416</v>
      </c>
      <c r="K15" s="1">
        <v>78546.219571910551</v>
      </c>
      <c r="L15" s="1">
        <v>22782.736696541135</v>
      </c>
      <c r="M15" s="1">
        <v>13.202607443840288</v>
      </c>
      <c r="N15" s="1">
        <v>13.956808545695932</v>
      </c>
      <c r="O15" s="1">
        <v>5.2722981687246921</v>
      </c>
      <c r="P15" s="1">
        <v>341911.52</v>
      </c>
      <c r="Q15" s="1">
        <v>2037556.16</v>
      </c>
      <c r="R15" s="1">
        <v>0</v>
      </c>
      <c r="S15" s="1">
        <v>5.5789901153361559</v>
      </c>
      <c r="T15">
        <v>-1.5762813750459421E-2</v>
      </c>
      <c r="U15">
        <v>-5.4972663559376876E-2</v>
      </c>
      <c r="V15">
        <v>0.16780470973619693</v>
      </c>
      <c r="W15">
        <v>0</v>
      </c>
      <c r="X15">
        <v>5.9635046761508312E-2</v>
      </c>
      <c r="Y15" t="s">
        <v>68</v>
      </c>
    </row>
    <row r="16" spans="1:25" x14ac:dyDescent="0.3">
      <c r="A16" s="2" t="s">
        <v>16</v>
      </c>
      <c r="B16" s="2">
        <v>44986</v>
      </c>
      <c r="C16" s="1">
        <v>18.57</v>
      </c>
      <c r="D16" s="1">
        <v>95.041152850000003</v>
      </c>
      <c r="E16" s="1">
        <v>19.538904404188319</v>
      </c>
      <c r="F16" s="1">
        <v>19.0795007450687</v>
      </c>
      <c r="G16" s="1">
        <v>30302.539236476438</v>
      </c>
      <c r="H16" s="1">
        <v>10535.680074682758</v>
      </c>
      <c r="I16" s="1">
        <v>14925.263564210223</v>
      </c>
      <c r="J16" s="1">
        <v>55763.482875369416</v>
      </c>
      <c r="K16" s="1">
        <v>78546.219571910551</v>
      </c>
      <c r="L16" s="1">
        <v>22782.736696541135</v>
      </c>
      <c r="M16" s="1">
        <v>13.202607443840288</v>
      </c>
      <c r="N16" s="1">
        <v>13.891463905827703</v>
      </c>
      <c r="O16" s="1">
        <v>5.6474404983606163</v>
      </c>
      <c r="P16" s="1">
        <v>757517.52</v>
      </c>
      <c r="Q16" s="1">
        <v>2037556.16</v>
      </c>
      <c r="R16" s="1">
        <v>0</v>
      </c>
      <c r="S16" s="1">
        <v>5.1037291196099623</v>
      </c>
      <c r="T16">
        <v>2.4078389956737056E-2</v>
      </c>
      <c r="U16">
        <v>0.1065321779444685</v>
      </c>
      <c r="V16">
        <v>0.37177749250356862</v>
      </c>
      <c r="W16">
        <v>0</v>
      </c>
      <c r="X16">
        <v>6.0291731150590763E-2</v>
      </c>
      <c r="Y16" t="s">
        <v>68</v>
      </c>
    </row>
    <row r="17" spans="1:25" x14ac:dyDescent="0.3">
      <c r="A17" s="2" t="s">
        <v>17</v>
      </c>
      <c r="B17" s="2">
        <v>45017</v>
      </c>
      <c r="C17" s="1">
        <v>18.79</v>
      </c>
      <c r="D17" s="1">
        <v>95.722837659999996</v>
      </c>
      <c r="E17" s="1">
        <v>19.629589405550853</v>
      </c>
      <c r="F17" s="1">
        <v>19.005624335539075</v>
      </c>
      <c r="G17" s="1">
        <v>30302.539236476438</v>
      </c>
      <c r="H17" s="1">
        <v>10535.680074682758</v>
      </c>
      <c r="I17" s="1">
        <v>14925.263564210223</v>
      </c>
      <c r="J17" s="1">
        <v>55763.482875369416</v>
      </c>
      <c r="K17" s="1">
        <v>78546.219571910551</v>
      </c>
      <c r="L17" s="1">
        <v>22782.736696541135</v>
      </c>
      <c r="M17" s="1">
        <v>13.202607443840288</v>
      </c>
      <c r="N17" s="1">
        <v>13.792536626144445</v>
      </c>
      <c r="O17" s="1">
        <v>5.8370527794064078</v>
      </c>
      <c r="P17" s="1">
        <v>490699.92</v>
      </c>
      <c r="Q17" s="1">
        <v>2037556.16</v>
      </c>
      <c r="R17" s="1">
        <v>1017</v>
      </c>
      <c r="S17" s="1">
        <v>4.9733084841731729</v>
      </c>
      <c r="T17">
        <v>3.2830548420606759E-2</v>
      </c>
      <c r="U17">
        <v>0.17367599415599791</v>
      </c>
      <c r="V17">
        <v>0.24082767858531076</v>
      </c>
      <c r="W17">
        <v>4.9912734675249394E-4</v>
      </c>
      <c r="X17">
        <v>8.7050658388646476E-3</v>
      </c>
      <c r="Y17" t="s">
        <v>68</v>
      </c>
    </row>
    <row r="18" spans="1:25" x14ac:dyDescent="0.3">
      <c r="A18" s="3" t="s">
        <v>18</v>
      </c>
      <c r="B18" s="3">
        <v>45047</v>
      </c>
      <c r="C18" s="4">
        <v>19.059999999999999</v>
      </c>
      <c r="D18" s="4">
        <v>96.257212069999994</v>
      </c>
      <c r="E18" s="4">
        <v>19.801113693319124</v>
      </c>
      <c r="F18" s="4">
        <v>19.1490411933862</v>
      </c>
      <c r="G18" s="4">
        <v>30302.539236476438</v>
      </c>
      <c r="H18" s="4">
        <v>10535.680074682758</v>
      </c>
      <c r="I18" s="4">
        <v>14925.263564210223</v>
      </c>
      <c r="J18" s="4">
        <v>55763.482875369416</v>
      </c>
      <c r="K18" s="4">
        <v>78546.219571910551</v>
      </c>
      <c r="L18" s="4">
        <v>22782.736696541135</v>
      </c>
      <c r="M18" s="4">
        <v>13.202607443840288</v>
      </c>
      <c r="N18" s="4">
        <v>13.715967001245696</v>
      </c>
      <c r="O18" s="4">
        <v>6.0851466920734278</v>
      </c>
      <c r="P18" s="4">
        <v>217246.36</v>
      </c>
      <c r="Q18" s="4">
        <v>2037556.16</v>
      </c>
      <c r="R18" s="4">
        <v>0</v>
      </c>
      <c r="S18" s="4">
        <v>5.0476476726603909</v>
      </c>
      <c r="T18" s="5">
        <v>3.4052488234144085E-2</v>
      </c>
      <c r="U18" s="5">
        <v>0.20554109293967762</v>
      </c>
      <c r="V18" s="5">
        <v>0.10662104155205224</v>
      </c>
      <c r="W18" s="5">
        <v>0</v>
      </c>
      <c r="X18" s="5">
        <v>-3.3243134905442367E-2</v>
      </c>
      <c r="Y18" s="5" t="s">
        <v>67</v>
      </c>
    </row>
    <row r="19" spans="1:25" x14ac:dyDescent="0.3">
      <c r="A19" s="3" t="s">
        <v>19</v>
      </c>
      <c r="B19" s="3">
        <v>45078</v>
      </c>
      <c r="C19" s="4">
        <v>19.23</v>
      </c>
      <c r="D19" s="4">
        <v>96.788496140000007</v>
      </c>
      <c r="E19" s="4">
        <v>19.868063630397469</v>
      </c>
      <c r="F19" s="4">
        <v>19.11147804346086</v>
      </c>
      <c r="G19" s="4">
        <v>30302.539236476438</v>
      </c>
      <c r="H19" s="4">
        <v>10535.680074682758</v>
      </c>
      <c r="I19" s="4">
        <v>14925.263564210223</v>
      </c>
      <c r="J19" s="4">
        <v>55763.482875369416</v>
      </c>
      <c r="K19" s="4">
        <v>78546.219571910551</v>
      </c>
      <c r="L19" s="4">
        <v>22782.736696541135</v>
      </c>
      <c r="M19" s="4">
        <v>13.202607443840288</v>
      </c>
      <c r="N19" s="4">
        <v>13.640678355765893</v>
      </c>
      <c r="O19" s="4">
        <v>6.2273852746315761</v>
      </c>
      <c r="P19" s="4">
        <v>38412.32</v>
      </c>
      <c r="Q19" s="4">
        <v>2037556.16</v>
      </c>
      <c r="R19" s="4">
        <v>0</v>
      </c>
      <c r="S19" s="4">
        <v>4.9897902836298496</v>
      </c>
      <c r="T19" s="5">
        <v>3.9588020623840786E-2</v>
      </c>
      <c r="U19" s="5">
        <v>0.24802545210405746</v>
      </c>
      <c r="V19" s="5">
        <v>1.8852152767165939E-2</v>
      </c>
      <c r="W19" s="5">
        <v>0</v>
      </c>
      <c r="X19" s="5">
        <v>-6.7190329990183081E-2</v>
      </c>
      <c r="Y19" s="5" t="s">
        <v>67</v>
      </c>
    </row>
    <row r="20" spans="1:25" x14ac:dyDescent="0.3">
      <c r="A20" s="3" t="s">
        <v>20</v>
      </c>
      <c r="B20" s="3">
        <v>45108</v>
      </c>
      <c r="C20" s="4">
        <v>19.440000000000001</v>
      </c>
      <c r="D20" s="4">
        <v>97.682558220000004</v>
      </c>
      <c r="E20" s="4">
        <v>19.901198693237909</v>
      </c>
      <c r="F20" s="4">
        <v>19.083552688283241</v>
      </c>
      <c r="G20" s="4">
        <v>29150.345771015938</v>
      </c>
      <c r="H20" s="4">
        <v>10904.508752536782</v>
      </c>
      <c r="I20" s="4">
        <v>17164.315875934368</v>
      </c>
      <c r="J20" s="4">
        <v>57219.170399487091</v>
      </c>
      <c r="K20" s="4">
        <v>87147.544326722331</v>
      </c>
      <c r="L20" s="4">
        <v>29928.37392723524</v>
      </c>
      <c r="M20" s="4">
        <v>13.892098621049941</v>
      </c>
      <c r="N20" s="4">
        <v>14.221677722405929</v>
      </c>
      <c r="O20" s="4">
        <v>5.6795209708319803</v>
      </c>
      <c r="P20" s="4">
        <v>86531.520000000004</v>
      </c>
      <c r="Q20" s="4">
        <v>2432382.04</v>
      </c>
      <c r="R20" s="4">
        <v>244332</v>
      </c>
      <c r="S20" s="4">
        <v>4.8736444031552706</v>
      </c>
      <c r="T20" s="5">
        <v>4.2845586370124839E-2</v>
      </c>
      <c r="U20" s="5">
        <v>0.16535399405729584</v>
      </c>
      <c r="V20" s="5">
        <v>3.5574806332643372E-2</v>
      </c>
      <c r="W20" s="5">
        <v>0.1004496810048803</v>
      </c>
      <c r="X20" s="5">
        <v>-1.8043773272474251E-2</v>
      </c>
      <c r="Y20" s="5" t="s">
        <v>67</v>
      </c>
    </row>
    <row r="21" spans="1:25" x14ac:dyDescent="0.3">
      <c r="A21" s="3" t="s">
        <v>21</v>
      </c>
      <c r="B21" s="3">
        <v>45139</v>
      </c>
      <c r="C21" s="4">
        <v>22.16</v>
      </c>
      <c r="D21" s="4">
        <v>102.4257041</v>
      </c>
      <c r="E21" s="4">
        <v>21.635194207075994</v>
      </c>
      <c r="F21" s="4">
        <v>19.509160726370212</v>
      </c>
      <c r="G21" s="4">
        <v>29150.345771015938</v>
      </c>
      <c r="H21" s="4">
        <v>10904.508752536782</v>
      </c>
      <c r="I21" s="4">
        <v>17164.315875934368</v>
      </c>
      <c r="J21" s="4">
        <v>57219.170399487091</v>
      </c>
      <c r="K21" s="4">
        <v>87147.544326722331</v>
      </c>
      <c r="L21" s="4">
        <v>29928.37392723524</v>
      </c>
      <c r="M21" s="4">
        <v>13.892098621049941</v>
      </c>
      <c r="N21" s="4">
        <v>13.563097996853255</v>
      </c>
      <c r="O21" s="4">
        <v>8.0720962102227389</v>
      </c>
      <c r="P21" s="4">
        <v>183430.44</v>
      </c>
      <c r="Q21" s="4">
        <v>2432382.04</v>
      </c>
      <c r="R21" s="4">
        <v>95237</v>
      </c>
      <c r="S21" s="4">
        <v>5.4013894634266144</v>
      </c>
      <c r="T21" s="5">
        <v>0.10897616307153889</v>
      </c>
      <c r="U21" s="5">
        <v>0.49444809800881151</v>
      </c>
      <c r="V21" s="5">
        <v>7.5411854299006417E-2</v>
      </c>
      <c r="W21" s="5">
        <v>3.9153800033813767E-2</v>
      </c>
      <c r="X21" s="5">
        <v>-0.12221465168688256</v>
      </c>
      <c r="Y21" s="5" t="s">
        <v>67</v>
      </c>
    </row>
    <row r="22" spans="1:25" x14ac:dyDescent="0.3">
      <c r="A22" s="3" t="s">
        <v>22</v>
      </c>
      <c r="B22" s="3">
        <v>45170</v>
      </c>
      <c r="C22" s="4">
        <v>19.91</v>
      </c>
      <c r="D22" s="4">
        <v>111.04700459999999</v>
      </c>
      <c r="E22" s="4">
        <v>17.929344489495577</v>
      </c>
      <c r="F22" s="4">
        <v>17.785470150407317</v>
      </c>
      <c r="G22" s="4">
        <v>29150.345771015938</v>
      </c>
      <c r="H22" s="4">
        <v>10904.508752536782</v>
      </c>
      <c r="I22" s="4">
        <v>17164.315875934368</v>
      </c>
      <c r="J22" s="4">
        <v>57219.170399487091</v>
      </c>
      <c r="K22" s="4">
        <v>87147.544326722331</v>
      </c>
      <c r="L22" s="4">
        <v>29928.37392723524</v>
      </c>
      <c r="M22" s="4">
        <v>13.892098621049941</v>
      </c>
      <c r="N22" s="4">
        <v>12.510106572518879</v>
      </c>
      <c r="O22" s="4">
        <v>5.419237916976698</v>
      </c>
      <c r="P22" s="4">
        <v>518934.6</v>
      </c>
      <c r="Q22" s="4">
        <v>2432382.04</v>
      </c>
      <c r="R22" s="4">
        <v>0</v>
      </c>
      <c r="S22" s="4">
        <v>3.9350652269551438</v>
      </c>
      <c r="T22" s="5">
        <v>8.0894313094649912E-3</v>
      </c>
      <c r="U22" s="5">
        <v>0.37716596915725598</v>
      </c>
      <c r="V22" s="5">
        <v>0.21334419982808292</v>
      </c>
      <c r="W22" s="5">
        <v>0</v>
      </c>
      <c r="X22" s="5">
        <v>-4.2977800159659511E-2</v>
      </c>
      <c r="Y22" s="5" t="s">
        <v>67</v>
      </c>
    </row>
    <row r="23" spans="1:25" x14ac:dyDescent="0.3">
      <c r="A23" s="3" t="s">
        <v>23</v>
      </c>
      <c r="B23" s="3">
        <v>45200</v>
      </c>
      <c r="C23" s="4">
        <v>20.6</v>
      </c>
      <c r="D23" s="4">
        <v>106.595657</v>
      </c>
      <c r="E23" s="4">
        <v>19.325365197570854</v>
      </c>
      <c r="F23" s="4">
        <v>18.479053432638569</v>
      </c>
      <c r="G23" s="4">
        <v>29150.345771015938</v>
      </c>
      <c r="H23" s="4">
        <v>10904.508752536782</v>
      </c>
      <c r="I23" s="4">
        <v>17164.315875934368</v>
      </c>
      <c r="J23" s="4">
        <v>57219.170399487091</v>
      </c>
      <c r="K23" s="4">
        <v>87147.544326722331</v>
      </c>
      <c r="L23" s="4">
        <v>29928.37392723524</v>
      </c>
      <c r="M23" s="4">
        <v>13.892098621049941</v>
      </c>
      <c r="N23" s="4">
        <v>13.032518408371875</v>
      </c>
      <c r="O23" s="4">
        <v>6.292846789198979</v>
      </c>
      <c r="P23" s="4">
        <v>886531.88</v>
      </c>
      <c r="Q23" s="4">
        <v>2432382.04</v>
      </c>
      <c r="R23" s="4">
        <v>0</v>
      </c>
      <c r="S23" s="4">
        <v>4.7078959236676745</v>
      </c>
      <c r="T23" s="5">
        <v>4.5798437025864606E-2</v>
      </c>
      <c r="U23" s="5">
        <v>0.33665800842439875</v>
      </c>
      <c r="V23" s="5">
        <v>0.36447065692032488</v>
      </c>
      <c r="W23" s="5">
        <v>0</v>
      </c>
      <c r="X23" s="5">
        <v>-4.4964471324846211E-3</v>
      </c>
      <c r="Y23" s="5" t="s">
        <v>67</v>
      </c>
    </row>
    <row r="24" spans="1:25" x14ac:dyDescent="0.3">
      <c r="A24" s="3" t="s">
        <v>24</v>
      </c>
      <c r="B24" s="3">
        <v>45231</v>
      </c>
      <c r="C24" s="4">
        <v>21.95</v>
      </c>
      <c r="D24" s="4">
        <v>109.464932</v>
      </c>
      <c r="E24" s="4">
        <v>20.052083894776455</v>
      </c>
      <c r="F24" s="4">
        <v>18.681339880048736</v>
      </c>
      <c r="G24" s="4">
        <v>29150.345771015938</v>
      </c>
      <c r="H24" s="4">
        <v>10904.508752536782</v>
      </c>
      <c r="I24" s="4">
        <v>17164.315875934368</v>
      </c>
      <c r="J24" s="4">
        <v>57219.170399487091</v>
      </c>
      <c r="K24" s="4">
        <v>87147.544326722331</v>
      </c>
      <c r="L24" s="4">
        <v>29928.37392723524</v>
      </c>
      <c r="M24" s="4">
        <v>13.892098621049941</v>
      </c>
      <c r="N24" s="4">
        <v>12.690912392883904</v>
      </c>
      <c r="O24" s="4">
        <v>7.3611715018925512</v>
      </c>
      <c r="P24" s="4">
        <v>574157.07999999996</v>
      </c>
      <c r="Q24" s="4">
        <v>2432382.04</v>
      </c>
      <c r="R24" s="4">
        <v>0</v>
      </c>
      <c r="S24" s="4">
        <v>4.9789455684983936</v>
      </c>
      <c r="T24" s="5">
        <v>7.3375037525635109E-2</v>
      </c>
      <c r="U24" s="5">
        <v>0.4784599270308183</v>
      </c>
      <c r="V24" s="5">
        <v>0.23604724527566401</v>
      </c>
      <c r="W24" s="5">
        <v>0</v>
      </c>
      <c r="X24" s="5">
        <v>-7.8946929820197354E-2</v>
      </c>
      <c r="Y24" s="5" t="s">
        <v>67</v>
      </c>
    </row>
    <row r="25" spans="1:25" x14ac:dyDescent="0.3">
      <c r="A25" s="3" t="s">
        <v>25</v>
      </c>
      <c r="B25" s="3">
        <v>45261</v>
      </c>
      <c r="C25" s="4">
        <v>22.89</v>
      </c>
      <c r="D25" s="4">
        <v>113.27281960000001</v>
      </c>
      <c r="E25" s="4">
        <v>20.207848697358639</v>
      </c>
      <c r="F25" s="4">
        <v>19.01778760248482</v>
      </c>
      <c r="G25" s="4">
        <v>29150.345771015938</v>
      </c>
      <c r="H25" s="4">
        <v>10904.508752536782</v>
      </c>
      <c r="I25" s="4">
        <v>17164.315875934368</v>
      </c>
      <c r="J25" s="4">
        <v>57219.170399487091</v>
      </c>
      <c r="K25" s="4">
        <v>87147.544326722331</v>
      </c>
      <c r="L25" s="4">
        <v>29928.37392723524</v>
      </c>
      <c r="M25" s="4">
        <v>13.892098621049941</v>
      </c>
      <c r="N25" s="4">
        <v>12.264282526123276</v>
      </c>
      <c r="O25" s="4">
        <v>7.9435661712353625</v>
      </c>
      <c r="P25" s="4">
        <v>182796.52</v>
      </c>
      <c r="Q25" s="4">
        <v>2432382.04</v>
      </c>
      <c r="R25" s="4">
        <v>0</v>
      </c>
      <c r="S25" s="4">
        <v>5.4377235389472647</v>
      </c>
      <c r="T25" s="5">
        <v>6.2576211268566717E-2</v>
      </c>
      <c r="U25" s="5">
        <v>0.46082567720484469</v>
      </c>
      <c r="V25" s="5">
        <v>7.5151237344278365E-2</v>
      </c>
      <c r="W25" s="5">
        <v>0</v>
      </c>
      <c r="X25" s="5">
        <v>-0.11206266278228326</v>
      </c>
      <c r="Y25" s="5" t="s">
        <v>67</v>
      </c>
    </row>
    <row r="26" spans="1:25" x14ac:dyDescent="0.3">
      <c r="A26" s="3" t="s">
        <v>26</v>
      </c>
      <c r="B26" s="3">
        <v>45292</v>
      </c>
      <c r="C26" s="4">
        <v>25.01</v>
      </c>
      <c r="D26" s="4">
        <v>115.8532692</v>
      </c>
      <c r="E26" s="4">
        <v>21.587651494602795</v>
      </c>
      <c r="F26" s="4">
        <v>19.324711827963554</v>
      </c>
      <c r="G26" s="4">
        <v>30190.610733932543</v>
      </c>
      <c r="H26" s="4">
        <v>13349.914814004178</v>
      </c>
      <c r="I26" s="4">
        <v>17299.611608117528</v>
      </c>
      <c r="J26" s="4">
        <v>60840.137156054247</v>
      </c>
      <c r="K26" s="4">
        <v>102194.55760920933</v>
      </c>
      <c r="L26" s="4">
        <v>41354.420453155079</v>
      </c>
      <c r="M26" s="4">
        <v>14.729614068349624</v>
      </c>
      <c r="N26" s="4">
        <v>12.714025396142748</v>
      </c>
      <c r="O26" s="4">
        <v>8.873626098460047</v>
      </c>
      <c r="P26" s="4">
        <v>205614.88</v>
      </c>
      <c r="Q26" s="4">
        <v>2021123.0000000002</v>
      </c>
      <c r="R26" s="4">
        <v>0</v>
      </c>
      <c r="S26" s="4">
        <v>5.3610685967747438</v>
      </c>
      <c r="T26" s="5">
        <v>0.11710082338018028</v>
      </c>
      <c r="U26" s="5">
        <v>0.65519726865619332</v>
      </c>
      <c r="V26" s="5">
        <v>0.10173298705719543</v>
      </c>
      <c r="W26" s="5">
        <v>0</v>
      </c>
      <c r="X26" s="5">
        <v>-0.16764127624479452</v>
      </c>
      <c r="Y26" s="5" t="s">
        <v>67</v>
      </c>
    </row>
    <row r="27" spans="1:25" x14ac:dyDescent="0.3">
      <c r="A27" s="3" t="s">
        <v>27</v>
      </c>
      <c r="B27" s="3">
        <v>45323</v>
      </c>
      <c r="C27" s="4">
        <v>25.17</v>
      </c>
      <c r="D27" s="4">
        <v>117.04475770000001</v>
      </c>
      <c r="E27" s="4">
        <v>21.504594049836715</v>
      </c>
      <c r="F27" s="4">
        <v>19.537065844558867</v>
      </c>
      <c r="G27" s="4">
        <v>30190.610733932543</v>
      </c>
      <c r="H27" s="4">
        <v>13349.914814004178</v>
      </c>
      <c r="I27" s="4">
        <v>17299.611608117528</v>
      </c>
      <c r="J27" s="4">
        <v>60840.137156054247</v>
      </c>
      <c r="K27" s="4">
        <v>102194.55760920933</v>
      </c>
      <c r="L27" s="4">
        <v>41354.420453155079</v>
      </c>
      <c r="M27" s="4">
        <v>14.729614068349624</v>
      </c>
      <c r="N27" s="4">
        <v>12.584599564983016</v>
      </c>
      <c r="O27" s="4">
        <v>8.9199944848536994</v>
      </c>
      <c r="P27" s="4">
        <v>407995.16</v>
      </c>
      <c r="Q27" s="4">
        <v>2021123.0000000002</v>
      </c>
      <c r="R27" s="4">
        <v>0</v>
      </c>
      <c r="S27" s="4">
        <v>5.5789901153361559</v>
      </c>
      <c r="T27" s="5">
        <v>0.10070745632593599</v>
      </c>
      <c r="U27" s="5">
        <v>0.59885468524732011</v>
      </c>
      <c r="V27" s="5">
        <v>0.2018655767115608</v>
      </c>
      <c r="W27" s="5">
        <v>0</v>
      </c>
      <c r="X27" s="5">
        <v>-0.12442414121542383</v>
      </c>
      <c r="Y27" s="5" t="s">
        <v>67</v>
      </c>
    </row>
    <row r="28" spans="1:25" x14ac:dyDescent="0.3">
      <c r="A28" s="3" t="s">
        <v>28</v>
      </c>
      <c r="B28" s="3">
        <v>45352</v>
      </c>
      <c r="C28" s="4">
        <v>24.64</v>
      </c>
      <c r="D28" s="4">
        <v>118.20216050000001</v>
      </c>
      <c r="E28" s="4">
        <v>20.845642664881748</v>
      </c>
      <c r="F28" s="4">
        <v>19.079500745068657</v>
      </c>
      <c r="G28" s="4">
        <v>30190.610733932543</v>
      </c>
      <c r="H28" s="4">
        <v>13349.914814004178</v>
      </c>
      <c r="I28" s="4">
        <v>17299.611608117528</v>
      </c>
      <c r="J28" s="4">
        <v>60840.137156054247</v>
      </c>
      <c r="K28" s="4">
        <v>102194.55760920933</v>
      </c>
      <c r="L28" s="4">
        <v>41354.420453155079</v>
      </c>
      <c r="M28" s="4">
        <v>14.729614068349624</v>
      </c>
      <c r="N28" s="4">
        <v>12.461374653426596</v>
      </c>
      <c r="O28" s="4">
        <v>8.384268011455152</v>
      </c>
      <c r="P28" s="4">
        <v>565139.04</v>
      </c>
      <c r="Q28" s="4">
        <v>2021123.0000000002</v>
      </c>
      <c r="R28" s="4">
        <v>0</v>
      </c>
      <c r="S28" s="4">
        <v>5.1037291196099623</v>
      </c>
      <c r="T28" s="5">
        <v>9.256751229560202E-2</v>
      </c>
      <c r="U28" s="5">
        <v>0.64277292445644041</v>
      </c>
      <c r="V28" s="5">
        <v>0.27961635189941431</v>
      </c>
      <c r="W28" s="5">
        <v>0</v>
      </c>
      <c r="X28" s="5">
        <v>-0.11393102121315703</v>
      </c>
      <c r="Y28" s="5" t="s">
        <v>67</v>
      </c>
    </row>
    <row r="29" spans="1:25" x14ac:dyDescent="0.3">
      <c r="A29" s="3" t="s">
        <v>29</v>
      </c>
      <c r="B29" s="3">
        <v>45383</v>
      </c>
      <c r="C29" s="4">
        <v>24.68</v>
      </c>
      <c r="D29" s="4">
        <v>118.61773580000001</v>
      </c>
      <c r="E29" s="4">
        <v>20.806332066237264</v>
      </c>
      <c r="F29" s="4">
        <v>19.005624335539075</v>
      </c>
      <c r="G29" s="4">
        <v>30190.610733932543</v>
      </c>
      <c r="H29" s="4">
        <v>13349.914814004178</v>
      </c>
      <c r="I29" s="4">
        <v>17299.611608117528</v>
      </c>
      <c r="J29" s="4">
        <v>60840.137156054247</v>
      </c>
      <c r="K29" s="4">
        <v>102194.55760920933</v>
      </c>
      <c r="L29" s="4">
        <v>41354.420453155079</v>
      </c>
      <c r="M29" s="4">
        <v>14.729614068349624</v>
      </c>
      <c r="N29" s="4">
        <v>12.417716430859089</v>
      </c>
      <c r="O29" s="4">
        <v>8.3886156353781747</v>
      </c>
      <c r="P29" s="4">
        <v>537721.59999999998</v>
      </c>
      <c r="Q29" s="4">
        <v>2021123.0000000002</v>
      </c>
      <c r="R29" s="4">
        <v>0</v>
      </c>
      <c r="S29" s="4">
        <v>4.9733084841731729</v>
      </c>
      <c r="T29" s="5">
        <v>9.4746044586970099E-2</v>
      </c>
      <c r="U29" s="5">
        <v>0.68672738923670573</v>
      </c>
      <c r="V29" s="5">
        <v>0.2660509033839108</v>
      </c>
      <c r="W29" s="5">
        <v>0</v>
      </c>
      <c r="X29" s="5">
        <v>-0.12885563260994126</v>
      </c>
      <c r="Y29" s="5" t="s">
        <v>67</v>
      </c>
    </row>
    <row r="30" spans="1:25" x14ac:dyDescent="0.3">
      <c r="A30" s="3" t="s">
        <v>30</v>
      </c>
      <c r="B30" s="3">
        <v>45413</v>
      </c>
      <c r="C30" s="4">
        <v>24.95</v>
      </c>
      <c r="D30" s="4">
        <v>118.3788395</v>
      </c>
      <c r="E30" s="4">
        <v>21.076401918942615</v>
      </c>
      <c r="F30" s="4">
        <v>19.1490411933862</v>
      </c>
      <c r="G30" s="4">
        <v>30190.610733932543</v>
      </c>
      <c r="H30" s="4">
        <v>13349.914814004178</v>
      </c>
      <c r="I30" s="4">
        <v>17299.611608117528</v>
      </c>
      <c r="J30" s="4">
        <v>60840.137156054247</v>
      </c>
      <c r="K30" s="4">
        <v>102194.55760920933</v>
      </c>
      <c r="L30" s="4">
        <v>41354.420453155079</v>
      </c>
      <c r="M30" s="4">
        <v>14.729614068349624</v>
      </c>
      <c r="N30" s="4">
        <v>12.442776201019967</v>
      </c>
      <c r="O30" s="4">
        <v>8.6336257179226479</v>
      </c>
      <c r="P30" s="4">
        <v>219281.24</v>
      </c>
      <c r="Q30" s="4">
        <v>2021123.0000000002</v>
      </c>
      <c r="R30" s="4">
        <v>500</v>
      </c>
      <c r="S30" s="4">
        <v>5.0476476726603909</v>
      </c>
      <c r="T30" s="5">
        <v>0.10065050809030049</v>
      </c>
      <c r="U30" s="5">
        <v>0.71042558391803268</v>
      </c>
      <c r="V30" s="5">
        <v>0.10849475266967917</v>
      </c>
      <c r="W30" s="5">
        <v>2.4738721987726625E-4</v>
      </c>
      <c r="X30" s="5">
        <v>-0.17558348802969417</v>
      </c>
      <c r="Y30" s="5" t="s">
        <v>67</v>
      </c>
    </row>
    <row r="31" spans="1:25" x14ac:dyDescent="0.3">
      <c r="A31" s="3" t="s">
        <v>31</v>
      </c>
      <c r="B31" s="3">
        <v>45444</v>
      </c>
      <c r="C31" s="4">
        <v>24.93</v>
      </c>
      <c r="D31" s="4">
        <v>118.51905840000001</v>
      </c>
      <c r="E31" s="4">
        <v>21.034591682176238</v>
      </c>
      <c r="F31" s="4">
        <v>19.11147804346086</v>
      </c>
      <c r="G31" s="4">
        <v>30190.610733932543</v>
      </c>
      <c r="H31" s="4">
        <v>13349.914814004178</v>
      </c>
      <c r="I31" s="4">
        <v>17299.611608117528</v>
      </c>
      <c r="J31" s="4">
        <v>60840.137156054247</v>
      </c>
      <c r="K31" s="4">
        <v>102194.55760920933</v>
      </c>
      <c r="L31" s="4">
        <v>41354.420453155079</v>
      </c>
      <c r="M31" s="4">
        <v>14.729614068349624</v>
      </c>
      <c r="N31" s="4">
        <v>12.428055257271284</v>
      </c>
      <c r="O31" s="4">
        <v>8.6065364249049541</v>
      </c>
      <c r="P31" s="4">
        <v>85371.08</v>
      </c>
      <c r="Q31" s="4">
        <v>2021123.0000000002</v>
      </c>
      <c r="R31" s="4">
        <v>0</v>
      </c>
      <c r="S31" s="4">
        <v>4.9897902836298496</v>
      </c>
      <c r="T31" s="5">
        <v>0.10062610721902729</v>
      </c>
      <c r="U31" s="5">
        <v>0.72482928854558659</v>
      </c>
      <c r="V31" s="5">
        <v>4.2239428278239372E-2</v>
      </c>
      <c r="W31" s="5">
        <v>0</v>
      </c>
      <c r="X31" s="5">
        <v>-0.19580399187159364</v>
      </c>
      <c r="Y31" s="5" t="s">
        <v>67</v>
      </c>
    </row>
    <row r="32" spans="1:25" x14ac:dyDescent="0.3">
      <c r="A32" s="3" t="s">
        <v>32</v>
      </c>
      <c r="B32" s="3">
        <v>45474</v>
      </c>
      <c r="C32" s="4">
        <v>24.68</v>
      </c>
      <c r="D32" s="4">
        <v>118.1448237</v>
      </c>
      <c r="E32" s="4">
        <v>20.88961600439546</v>
      </c>
      <c r="F32" s="4">
        <v>19.083552688283241</v>
      </c>
      <c r="G32" s="4">
        <v>29342.461932945618</v>
      </c>
      <c r="H32" s="4">
        <v>11284.496419364828</v>
      </c>
      <c r="I32" s="4">
        <v>17922.998468861235</v>
      </c>
      <c r="J32" s="4">
        <v>58549.956821171683</v>
      </c>
      <c r="K32" s="4">
        <v>89674.482000075921</v>
      </c>
      <c r="L32" s="4">
        <v>31124.525178904238</v>
      </c>
      <c r="M32" s="4">
        <v>14.313019804010302</v>
      </c>
      <c r="N32" s="4">
        <v>12.114809058714862</v>
      </c>
      <c r="O32" s="4">
        <v>8.7748069456805986</v>
      </c>
      <c r="P32" s="4">
        <v>51860.08</v>
      </c>
      <c r="Q32" s="4">
        <v>2316419.4</v>
      </c>
      <c r="R32" s="4">
        <v>68513</v>
      </c>
      <c r="S32" s="4">
        <v>4.8736444031552706</v>
      </c>
      <c r="T32" s="5">
        <v>9.4639784615214259E-2</v>
      </c>
      <c r="U32" s="5">
        <v>0.8004610553859155</v>
      </c>
      <c r="V32" s="5">
        <v>2.2388035603569889E-2</v>
      </c>
      <c r="W32" s="5">
        <v>2.9577113712654972E-2</v>
      </c>
      <c r="X32" s="5">
        <v>-0.21078392267122623</v>
      </c>
      <c r="Y32" s="5" t="s">
        <v>67</v>
      </c>
    </row>
    <row r="33" spans="1:25" x14ac:dyDescent="0.3">
      <c r="A33" s="3" t="s">
        <v>33</v>
      </c>
      <c r="B33" s="3">
        <v>45505</v>
      </c>
      <c r="C33" s="4">
        <v>23.71</v>
      </c>
      <c r="D33" s="4">
        <v>117.5196277</v>
      </c>
      <c r="E33" s="4">
        <v>20.175353227399647</v>
      </c>
      <c r="F33" s="4">
        <v>19.509160726370212</v>
      </c>
      <c r="G33" s="4">
        <v>29342.461932945618</v>
      </c>
      <c r="H33" s="4">
        <v>11284.496419364828</v>
      </c>
      <c r="I33" s="4">
        <v>17922.998468861235</v>
      </c>
      <c r="J33" s="4">
        <v>58549.956821171683</v>
      </c>
      <c r="K33" s="4">
        <v>89674.482000075921</v>
      </c>
      <c r="L33" s="4">
        <v>31124.525178904238</v>
      </c>
      <c r="M33" s="4">
        <v>14.313019804010302</v>
      </c>
      <c r="N33" s="4">
        <v>12.179258974975721</v>
      </c>
      <c r="O33" s="4">
        <v>7.9960942524239265</v>
      </c>
      <c r="P33" s="4">
        <v>182415.56</v>
      </c>
      <c r="Q33" s="4">
        <v>2316419.4</v>
      </c>
      <c r="R33" s="4">
        <v>0</v>
      </c>
      <c r="S33" s="4">
        <v>5.4013894634266144</v>
      </c>
      <c r="T33" s="5">
        <v>3.4147676077574879E-2</v>
      </c>
      <c r="U33" s="5">
        <v>0.48037728191354012</v>
      </c>
      <c r="V33" s="5">
        <v>7.8748934670465981E-2</v>
      </c>
      <c r="W33" s="5">
        <v>0</v>
      </c>
      <c r="X33" s="5">
        <v>-0.10894400583016225</v>
      </c>
      <c r="Y33" s="5" t="s">
        <v>67</v>
      </c>
    </row>
    <row r="34" spans="1:25" x14ac:dyDescent="0.3">
      <c r="A34" s="3" t="s">
        <v>34</v>
      </c>
      <c r="B34" s="3">
        <v>45536</v>
      </c>
      <c r="C34" s="4">
        <v>22.43</v>
      </c>
      <c r="D34" s="4">
        <v>117.4027269</v>
      </c>
      <c r="E34" s="4">
        <v>19.105178041652454</v>
      </c>
      <c r="F34" s="4">
        <v>17.785470150407317</v>
      </c>
      <c r="G34" s="4">
        <v>29342.461932945618</v>
      </c>
      <c r="H34" s="4">
        <v>11284.496419364828</v>
      </c>
      <c r="I34" s="4">
        <v>17922.998468861235</v>
      </c>
      <c r="J34" s="4">
        <v>58549.956821171683</v>
      </c>
      <c r="K34" s="4">
        <v>89674.482000075921</v>
      </c>
      <c r="L34" s="4">
        <v>31124.525178904238</v>
      </c>
      <c r="M34" s="4">
        <v>14.313019804010302</v>
      </c>
      <c r="N34" s="4">
        <v>12.191386164481246</v>
      </c>
      <c r="O34" s="4">
        <v>6.9137918771712084</v>
      </c>
      <c r="P34" s="4">
        <v>385776.52</v>
      </c>
      <c r="Q34" s="4">
        <v>2316419.4</v>
      </c>
      <c r="R34" s="4">
        <v>150314</v>
      </c>
      <c r="S34" s="4">
        <v>3.9350652269551438</v>
      </c>
      <c r="T34" s="5">
        <v>7.4201462209584262E-2</v>
      </c>
      <c r="U34" s="5">
        <v>0.75697008268422772</v>
      </c>
      <c r="V34" s="5">
        <v>0.16654001429965576</v>
      </c>
      <c r="W34" s="5">
        <v>6.4890667035511787E-2</v>
      </c>
      <c r="X34" s="5">
        <v>-0.14993521588966108</v>
      </c>
      <c r="Y34" s="5" t="s">
        <v>67</v>
      </c>
    </row>
    <row r="35" spans="1:25" x14ac:dyDescent="0.3">
      <c r="A35" s="2" t="s">
        <v>35</v>
      </c>
      <c r="B35" s="2">
        <v>45566</v>
      </c>
      <c r="C35" s="1">
        <v>20.55</v>
      </c>
      <c r="D35" s="1">
        <v>116.8153653</v>
      </c>
      <c r="E35" s="1">
        <v>17.591863833344533</v>
      </c>
      <c r="F35" s="1">
        <v>18.479053432638569</v>
      </c>
      <c r="G35" s="1">
        <v>29342.461932945618</v>
      </c>
      <c r="H35" s="1">
        <v>11284.496419364828</v>
      </c>
      <c r="I35" s="1">
        <v>17922.998468861235</v>
      </c>
      <c r="J35" s="1">
        <v>58549.956821171683</v>
      </c>
      <c r="K35" s="1">
        <v>89674.482000075921</v>
      </c>
      <c r="L35" s="1">
        <v>31124.525178904238</v>
      </c>
      <c r="M35" s="1">
        <v>14.313019804010302</v>
      </c>
      <c r="N35" s="1">
        <v>12.252685909299899</v>
      </c>
      <c r="O35" s="1">
        <v>5.339177924044634</v>
      </c>
      <c r="P35" s="1">
        <v>872356.48</v>
      </c>
      <c r="Q35" s="1">
        <v>2316419.4</v>
      </c>
      <c r="R35" s="1">
        <v>274283</v>
      </c>
      <c r="S35" s="1">
        <v>4.7078959236676745</v>
      </c>
      <c r="T35">
        <v>-4.8010554357023512E-2</v>
      </c>
      <c r="U35">
        <v>0.13409005012268002</v>
      </c>
      <c r="V35">
        <v>0.37659694958520895</v>
      </c>
      <c r="W35">
        <v>0.1184081777246383</v>
      </c>
      <c r="X35">
        <v>0.10223140788604768</v>
      </c>
      <c r="Y35" t="s">
        <v>68</v>
      </c>
    </row>
    <row r="36" spans="1:25" x14ac:dyDescent="0.3">
      <c r="A36" s="2" t="s">
        <v>36</v>
      </c>
      <c r="B36" s="2">
        <v>45597</v>
      </c>
      <c r="C36" s="1">
        <v>20.28</v>
      </c>
      <c r="D36" s="1">
        <v>115.0144287</v>
      </c>
      <c r="E36" s="1">
        <v>17.632570303763984</v>
      </c>
      <c r="F36" s="1">
        <v>18.681339880048736</v>
      </c>
      <c r="G36" s="1">
        <v>29342.461932945618</v>
      </c>
      <c r="H36" s="1">
        <v>11284.496419364828</v>
      </c>
      <c r="I36" s="1">
        <v>17922.998468861235</v>
      </c>
      <c r="J36" s="1">
        <v>58549.956821171683</v>
      </c>
      <c r="K36" s="1">
        <v>89674.482000075921</v>
      </c>
      <c r="L36" s="1">
        <v>31124.525178904238</v>
      </c>
      <c r="M36" s="1">
        <v>14.313019804010302</v>
      </c>
      <c r="N36" s="1">
        <v>12.444542798490033</v>
      </c>
      <c r="O36" s="1">
        <v>5.1880275052739506</v>
      </c>
      <c r="P36" s="1">
        <v>759683.32</v>
      </c>
      <c r="Q36" s="1">
        <v>2316419.4</v>
      </c>
      <c r="R36" s="1">
        <v>51502</v>
      </c>
      <c r="S36" s="1">
        <v>4.9789455684983936</v>
      </c>
      <c r="T36">
        <v>-5.6139954790117311E-2</v>
      </c>
      <c r="U36">
        <v>4.1993216013127506E-2</v>
      </c>
      <c r="V36">
        <v>0.32795586153353751</v>
      </c>
      <c r="W36">
        <v>2.2233452197818755E-2</v>
      </c>
      <c r="X36">
        <v>9.1084013127086513E-2</v>
      </c>
      <c r="Y36" t="s">
        <v>68</v>
      </c>
    </row>
    <row r="37" spans="1:25" x14ac:dyDescent="0.3">
      <c r="A37" s="2" t="s">
        <v>37</v>
      </c>
      <c r="B37" s="2">
        <v>45627</v>
      </c>
      <c r="C37" s="1">
        <v>20.75</v>
      </c>
      <c r="D37" s="1">
        <v>114.161666</v>
      </c>
      <c r="E37" s="1">
        <v>18.175978616149489</v>
      </c>
      <c r="F37" s="1">
        <v>19.01778760248482</v>
      </c>
      <c r="G37" s="1">
        <v>29342.461932945618</v>
      </c>
      <c r="H37" s="1">
        <v>11284.496419364828</v>
      </c>
      <c r="I37" s="1">
        <v>17922.998468861235</v>
      </c>
      <c r="J37" s="1">
        <v>58549.956821171683</v>
      </c>
      <c r="K37" s="1">
        <v>89674.482000075921</v>
      </c>
      <c r="L37" s="1">
        <v>31124.525178904238</v>
      </c>
      <c r="M37" s="1">
        <v>14.313019804010302</v>
      </c>
      <c r="N37" s="1">
        <v>12.537500813986286</v>
      </c>
      <c r="O37" s="1">
        <v>5.6384778021632034</v>
      </c>
      <c r="P37" s="1">
        <v>64327.44</v>
      </c>
      <c r="Q37" s="1">
        <v>2316419.4</v>
      </c>
      <c r="R37" s="1">
        <v>0</v>
      </c>
      <c r="S37" s="1">
        <v>5.4377235389472647</v>
      </c>
      <c r="T37">
        <v>-4.4264296348821425E-2</v>
      </c>
      <c r="U37">
        <v>3.6918806514905027E-2</v>
      </c>
      <c r="V37">
        <v>2.7770204307561924E-2</v>
      </c>
      <c r="W37">
        <v>0</v>
      </c>
      <c r="X37">
        <v>8.7789235353695795E-3</v>
      </c>
      <c r="Y37" t="s">
        <v>68</v>
      </c>
    </row>
    <row r="38" spans="1:25" x14ac:dyDescent="0.3">
      <c r="A38" s="2" t="s">
        <v>38</v>
      </c>
      <c r="B38" s="2">
        <v>45658</v>
      </c>
      <c r="C38" s="1">
        <v>20.72</v>
      </c>
      <c r="D38" s="1">
        <v>113.15</v>
      </c>
      <c r="E38" s="1">
        <v>18.311975254087493</v>
      </c>
      <c r="F38" s="1">
        <v>19.324711827963554</v>
      </c>
      <c r="G38" s="1">
        <v>30190.610733932543</v>
      </c>
      <c r="H38" s="1">
        <v>13349.914814004178</v>
      </c>
      <c r="I38" s="1">
        <v>17299.611608117528</v>
      </c>
      <c r="J38" s="1">
        <v>60840.137156054247</v>
      </c>
      <c r="K38" s="1">
        <v>102194.55760920933</v>
      </c>
      <c r="L38" s="1">
        <v>41354.420453155079</v>
      </c>
      <c r="M38" s="1">
        <v>14.729614068349624</v>
      </c>
      <c r="N38" s="1">
        <v>13.017776463411067</v>
      </c>
      <c r="O38" s="1">
        <v>5.2941987906764254</v>
      </c>
      <c r="P38" s="1">
        <v>167548.48000000001</v>
      </c>
      <c r="Q38" s="1">
        <v>2033567.4400000004</v>
      </c>
      <c r="R38" s="1">
        <v>0</v>
      </c>
      <c r="S38" s="1">
        <v>5.3610685967747438</v>
      </c>
      <c r="T38">
        <v>-5.2406296295223163E-2</v>
      </c>
      <c r="U38">
        <v>-1.2473223367921038E-2</v>
      </c>
      <c r="V38">
        <v>8.2391405716055313E-2</v>
      </c>
      <c r="W38">
        <v>0</v>
      </c>
      <c r="X38">
        <v>3.6817731344799876E-2</v>
      </c>
      <c r="Y38" t="s">
        <v>68</v>
      </c>
    </row>
    <row r="39" spans="1:25" x14ac:dyDescent="0.3">
      <c r="A39" s="2" t="s">
        <v>39</v>
      </c>
      <c r="B39" s="2">
        <v>45689</v>
      </c>
      <c r="C39" s="1">
        <v>20.36</v>
      </c>
      <c r="D39" s="1">
        <v>111.34</v>
      </c>
      <c r="E39" s="1">
        <v>18.286330159870666</v>
      </c>
      <c r="F39" s="1">
        <v>19.537065844558867</v>
      </c>
      <c r="G39" s="1">
        <v>30190.610733932543</v>
      </c>
      <c r="H39" s="1">
        <v>13349.914814004178</v>
      </c>
      <c r="I39" s="1">
        <v>17299.611608117528</v>
      </c>
      <c r="J39" s="1">
        <v>60840.137156054247</v>
      </c>
      <c r="K39" s="1">
        <v>102194.55760920933</v>
      </c>
      <c r="L39" s="1">
        <v>41354.420453155079</v>
      </c>
      <c r="M39" s="1">
        <v>14.729614068349624</v>
      </c>
      <c r="N39" s="1">
        <v>13.229400097314196</v>
      </c>
      <c r="O39" s="1">
        <v>5.0569300625564697</v>
      </c>
      <c r="P39" s="1">
        <v>227590.7600000001</v>
      </c>
      <c r="Q39" s="1">
        <v>2033567.4400000004</v>
      </c>
      <c r="R39" s="1">
        <v>0</v>
      </c>
      <c r="S39" s="1">
        <v>5.5789901153361559</v>
      </c>
      <c r="T39">
        <v>-6.4018604156802578E-2</v>
      </c>
      <c r="U39">
        <v>-9.3576084916262667E-2</v>
      </c>
      <c r="V39">
        <v>0.11191699646803946</v>
      </c>
      <c r="W39">
        <v>0</v>
      </c>
      <c r="X39">
        <v>6.7377921385276179E-2</v>
      </c>
      <c r="Y39" t="s">
        <v>68</v>
      </c>
    </row>
    <row r="40" spans="1:25" x14ac:dyDescent="0.3">
      <c r="A40" s="7" t="s">
        <v>40</v>
      </c>
      <c r="B40" s="7">
        <v>45717</v>
      </c>
      <c r="C40" s="8">
        <v>18.68</v>
      </c>
      <c r="D40" s="8">
        <v>109.09</v>
      </c>
      <c r="E40" s="8">
        <v>17.123476028966909</v>
      </c>
      <c r="F40" s="8">
        <v>19.079500745068657</v>
      </c>
      <c r="G40" s="8">
        <v>30190.610733932543</v>
      </c>
      <c r="H40" s="8">
        <v>13349.914814004178</v>
      </c>
      <c r="I40" s="8">
        <v>17299.611608117528</v>
      </c>
      <c r="J40" s="8">
        <v>60840.137156054247</v>
      </c>
      <c r="K40" s="8">
        <v>102194.55760920933</v>
      </c>
      <c r="L40" s="8">
        <v>41354.420453155079</v>
      </c>
      <c r="M40" s="8">
        <v>14.729614068349624</v>
      </c>
      <c r="N40" s="8">
        <v>13.502258748143388</v>
      </c>
      <c r="O40" s="8">
        <v>3.6212172808235206</v>
      </c>
      <c r="P40" s="8">
        <v>712080.88</v>
      </c>
      <c r="Q40" s="8">
        <v>2033567.4400000004</v>
      </c>
      <c r="R40" s="8">
        <v>0</v>
      </c>
      <c r="S40" s="8">
        <v>5.1037291196099623</v>
      </c>
      <c r="T40" s="9">
        <v>-0.10251970123522795</v>
      </c>
      <c r="U40" s="9">
        <v>-0.29047619966549842</v>
      </c>
      <c r="V40" s="9">
        <v>0.35016339561376919</v>
      </c>
      <c r="W40" s="9">
        <v>0</v>
      </c>
      <c r="X40" s="9">
        <v>0.18578982412862388</v>
      </c>
      <c r="Y40" s="9" t="s">
        <v>69</v>
      </c>
    </row>
    <row r="41" spans="1:25" x14ac:dyDescent="0.3">
      <c r="A41" s="7" t="s">
        <v>41</v>
      </c>
      <c r="B41" s="7">
        <v>45748</v>
      </c>
      <c r="C41" s="8">
        <v>18.04</v>
      </c>
      <c r="D41" s="8">
        <v>105.73</v>
      </c>
      <c r="E41" s="8">
        <v>17.06232857277972</v>
      </c>
      <c r="F41" s="8">
        <v>19.005624335539075</v>
      </c>
      <c r="G41" s="8">
        <v>30190.610733932543</v>
      </c>
      <c r="H41" s="8">
        <v>13349.914814004178</v>
      </c>
      <c r="I41" s="8">
        <v>17299.611608117528</v>
      </c>
      <c r="J41" s="8">
        <v>60840.137156054247</v>
      </c>
      <c r="K41" s="8">
        <v>102194.55760920933</v>
      </c>
      <c r="L41" s="8">
        <v>41354.420453155079</v>
      </c>
      <c r="M41" s="8">
        <v>14.729614068349624</v>
      </c>
      <c r="N41" s="8">
        <v>13.931347837273833</v>
      </c>
      <c r="O41" s="8">
        <v>3.1309807355058865</v>
      </c>
      <c r="P41" s="8">
        <v>570355.56000000017</v>
      </c>
      <c r="Q41" s="8">
        <v>2033567.4400000004</v>
      </c>
      <c r="R41" s="8">
        <v>0</v>
      </c>
      <c r="S41" s="8">
        <v>4.9733084841731729</v>
      </c>
      <c r="T41" s="9">
        <v>-0.10224845700677876</v>
      </c>
      <c r="U41" s="9">
        <v>-0.3704430872386511</v>
      </c>
      <c r="V41" s="9">
        <v>0.28047044262274384</v>
      </c>
      <c r="W41" s="9">
        <v>0</v>
      </c>
      <c r="X41" s="9">
        <v>0.18829049671704343</v>
      </c>
      <c r="Y41" s="9" t="s">
        <v>69</v>
      </c>
    </row>
    <row r="42" spans="1:25" x14ac:dyDescent="0.3">
      <c r="A42" s="7" t="s">
        <v>42</v>
      </c>
      <c r="B42" s="7">
        <v>45778</v>
      </c>
      <c r="C42" s="8">
        <v>17.75</v>
      </c>
      <c r="D42" s="8">
        <v>103.21</v>
      </c>
      <c r="E42" s="8">
        <v>17.19794593547137</v>
      </c>
      <c r="F42" s="8">
        <v>19.1490411933862</v>
      </c>
      <c r="G42" s="8">
        <v>30190.610733932543</v>
      </c>
      <c r="H42" s="8">
        <v>13349.914814004178</v>
      </c>
      <c r="I42" s="8">
        <v>17299.611608117528</v>
      </c>
      <c r="J42" s="8">
        <v>60840.137156054247</v>
      </c>
      <c r="K42" s="8">
        <v>102194.55760920933</v>
      </c>
      <c r="L42" s="8">
        <v>41354.420453155079</v>
      </c>
      <c r="M42" s="8">
        <v>14.729614068349624</v>
      </c>
      <c r="N42" s="8">
        <v>14.271498951990724</v>
      </c>
      <c r="O42" s="8">
        <v>2.9264469834806466</v>
      </c>
      <c r="P42" s="8">
        <v>284895.20000000013</v>
      </c>
      <c r="Q42" s="8">
        <v>2033567.4400000004</v>
      </c>
      <c r="R42" s="8">
        <v>0</v>
      </c>
      <c r="S42" s="8">
        <v>5.0476476726603909</v>
      </c>
      <c r="T42" s="9">
        <v>-0.10188997131557216</v>
      </c>
      <c r="U42" s="9">
        <v>-0.42023548922972942</v>
      </c>
      <c r="V42" s="9">
        <v>0.14009626353970345</v>
      </c>
      <c r="W42" s="9">
        <v>0</v>
      </c>
      <c r="X42" s="9">
        <v>0.16555543102125125</v>
      </c>
      <c r="Y42" s="9" t="s">
        <v>69</v>
      </c>
    </row>
    <row r="43" spans="1:25" x14ac:dyDescent="0.3">
      <c r="A43" s="7" t="s">
        <v>43</v>
      </c>
      <c r="B43" s="7">
        <v>45809</v>
      </c>
      <c r="C43" s="8">
        <v>16.989999999999998</v>
      </c>
      <c r="D43" s="8">
        <v>101.56</v>
      </c>
      <c r="E43" s="8">
        <v>16.729027176053563</v>
      </c>
      <c r="F43" s="8">
        <v>19.11147804346086</v>
      </c>
      <c r="G43" s="8">
        <v>30190.610733932543</v>
      </c>
      <c r="H43" s="8">
        <v>13349.914814004178</v>
      </c>
      <c r="I43" s="8">
        <v>17299.611608117528</v>
      </c>
      <c r="J43" s="8">
        <v>60840.137156054247</v>
      </c>
      <c r="K43" s="8">
        <v>102194.55760920933</v>
      </c>
      <c r="L43" s="8">
        <v>41354.420453155079</v>
      </c>
      <c r="M43" s="8">
        <v>14.729614068349624</v>
      </c>
      <c r="N43" s="8">
        <v>14.503361626968909</v>
      </c>
      <c r="O43" s="8">
        <v>2.2256655490846544</v>
      </c>
      <c r="P43" s="8">
        <v>71096.56</v>
      </c>
      <c r="Q43" s="8">
        <v>2033567.4400000004</v>
      </c>
      <c r="R43" s="8">
        <v>0</v>
      </c>
      <c r="S43" s="8">
        <v>4.9897902836298496</v>
      </c>
      <c r="T43" s="9">
        <v>-0.12466073330327639</v>
      </c>
      <c r="U43" s="9">
        <v>-0.55395609382894107</v>
      </c>
      <c r="V43" s="9">
        <v>3.4961496039688747E-2</v>
      </c>
      <c r="W43" s="9">
        <v>0</v>
      </c>
      <c r="X43" s="9">
        <v>0.17839458079297657</v>
      </c>
      <c r="Y43" s="9" t="s">
        <v>69</v>
      </c>
    </row>
    <row r="44" spans="1:25" x14ac:dyDescent="0.3">
      <c r="A44" s="7" t="s">
        <v>44</v>
      </c>
      <c r="B44" s="7">
        <v>45839</v>
      </c>
      <c r="C44" s="8">
        <v>16.399999999999999</v>
      </c>
      <c r="D44" s="8">
        <v>99.37</v>
      </c>
      <c r="E44" s="8">
        <v>16.503975042769444</v>
      </c>
      <c r="F44" s="8">
        <v>19.083552688283241</v>
      </c>
      <c r="G44" s="8">
        <v>29342.461932945618</v>
      </c>
      <c r="H44" s="8">
        <v>11284.496419364828</v>
      </c>
      <c r="I44" s="8">
        <v>17922.998468861235</v>
      </c>
      <c r="J44" s="8">
        <v>58549.956821171683</v>
      </c>
      <c r="K44" s="8">
        <v>89674.482000075921</v>
      </c>
      <c r="L44" s="8">
        <v>31124.525178904238</v>
      </c>
      <c r="M44" s="8">
        <v>14.313019804010302</v>
      </c>
      <c r="N44" s="8">
        <v>14.403763514149443</v>
      </c>
      <c r="O44" s="8">
        <v>2.1002115286200009</v>
      </c>
      <c r="P44" s="8">
        <v>111404</v>
      </c>
      <c r="Q44" s="8">
        <v>2162010.8000000003</v>
      </c>
      <c r="R44" s="8">
        <v>205239</v>
      </c>
      <c r="S44" s="8">
        <v>4.8736444031552706</v>
      </c>
      <c r="T44" s="9">
        <v>-0.13517282068226139</v>
      </c>
      <c r="U44" s="9">
        <v>-0.56906754886337374</v>
      </c>
      <c r="V44" s="9">
        <v>5.1527957214644801E-2</v>
      </c>
      <c r="W44" s="9">
        <v>9.4929683052462077E-2</v>
      </c>
      <c r="X44" s="9">
        <v>0.2126745024531855</v>
      </c>
      <c r="Y44" s="9" t="s">
        <v>69</v>
      </c>
    </row>
    <row r="45" spans="1:25" x14ac:dyDescent="0.3">
      <c r="A45" s="7" t="s">
        <v>45</v>
      </c>
      <c r="B45" s="7">
        <v>45870</v>
      </c>
      <c r="C45" s="8">
        <v>17.11</v>
      </c>
      <c r="D45" s="8">
        <v>97.56</v>
      </c>
      <c r="E45" s="8">
        <v>17.537925379253792</v>
      </c>
      <c r="F45" s="8">
        <v>19.509160726370212</v>
      </c>
      <c r="G45" s="8">
        <v>29342.461932945618</v>
      </c>
      <c r="H45" s="8">
        <v>11284.496419364828</v>
      </c>
      <c r="I45" s="8">
        <v>17922.998468861235</v>
      </c>
      <c r="J45" s="8">
        <v>58549.956821171683</v>
      </c>
      <c r="K45" s="8">
        <v>89674.482000075921</v>
      </c>
      <c r="L45" s="8">
        <v>31124.525178904238</v>
      </c>
      <c r="M45" s="8">
        <v>14.313019804010302</v>
      </c>
      <c r="N45" s="8">
        <v>14.67099200903065</v>
      </c>
      <c r="O45" s="8">
        <v>2.8669333702231423</v>
      </c>
      <c r="P45" s="8">
        <v>231186.16000000006</v>
      </c>
      <c r="Q45" s="8">
        <v>2162010.8000000003</v>
      </c>
      <c r="R45" s="8">
        <v>0</v>
      </c>
      <c r="S45" s="8">
        <v>5.4013894634266144</v>
      </c>
      <c r="T45" s="9">
        <v>-0.10104152478747755</v>
      </c>
      <c r="U45" s="9">
        <v>-0.46922298611580321</v>
      </c>
      <c r="V45" s="9">
        <v>0.10693108471058518</v>
      </c>
      <c r="W45" s="9">
        <v>0</v>
      </c>
      <c r="X45" s="9">
        <v>0.1692988989034665</v>
      </c>
      <c r="Y45" s="9" t="s">
        <v>69</v>
      </c>
    </row>
    <row r="46" spans="1:25" x14ac:dyDescent="0.3">
      <c r="A46" s="7" t="s">
        <v>46</v>
      </c>
      <c r="B46" s="7">
        <v>45901</v>
      </c>
      <c r="C46" s="8">
        <v>15.6</v>
      </c>
      <c r="D46" s="8">
        <v>97.53</v>
      </c>
      <c r="E46" s="8">
        <v>15.995078437403876</v>
      </c>
      <c r="F46" s="8">
        <v>17.785470150407317</v>
      </c>
      <c r="G46" s="8">
        <v>29342.461932945618</v>
      </c>
      <c r="H46" s="8">
        <v>11284.496419364828</v>
      </c>
      <c r="I46" s="8">
        <v>17922.998468861235</v>
      </c>
      <c r="J46" s="8">
        <v>58549.956821171683</v>
      </c>
      <c r="K46" s="8">
        <v>89674.482000075921</v>
      </c>
      <c r="L46" s="8">
        <v>31124.525178904238</v>
      </c>
      <c r="M46" s="8">
        <v>14.313019804010302</v>
      </c>
      <c r="N46" s="8">
        <v>14.67550477187563</v>
      </c>
      <c r="O46" s="8">
        <v>1.319573665528246</v>
      </c>
      <c r="P46" s="8">
        <v>457259.2</v>
      </c>
      <c r="Q46" s="8">
        <v>2162010.8000000003</v>
      </c>
      <c r="R46" s="8">
        <v>0</v>
      </c>
      <c r="S46" s="8">
        <v>3.9350652269551438</v>
      </c>
      <c r="T46" s="9">
        <v>-0.10066597609523625</v>
      </c>
      <c r="U46" s="9">
        <v>-0.66466282274327138</v>
      </c>
      <c r="V46" s="9">
        <v>0.21149718586049615</v>
      </c>
      <c r="W46" s="9">
        <v>0</v>
      </c>
      <c r="X46" s="9">
        <v>0.24420649617475093</v>
      </c>
      <c r="Y46" s="9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F9BE-FAE3-4CF5-90A4-A239E00C3885}">
  <dimension ref="A7:P11"/>
  <sheetViews>
    <sheetView zoomScale="85" zoomScaleNormal="85" workbookViewId="0">
      <selection activeCell="L7" sqref="L7"/>
    </sheetView>
  </sheetViews>
  <sheetFormatPr defaultRowHeight="14.4" x14ac:dyDescent="0.3"/>
  <sheetData>
    <row r="7" spans="1:16" ht="34.799999999999997" customHeight="1" x14ac:dyDescent="0.3"/>
    <row r="11" spans="1:16" ht="210.75" customHeight="1" x14ac:dyDescent="0.35">
      <c r="A11" s="10" t="s">
        <v>73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6"/>
      <c r="N11" s="6"/>
      <c r="O11" s="6"/>
      <c r="P11" s="6"/>
    </row>
  </sheetData>
  <mergeCells count="1">
    <mergeCell ref="A11:K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6"/>
  <sheetViews>
    <sheetView zoomScale="85" zoomScaleNormal="85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Y46" sqref="A1:Y46"/>
    </sheetView>
  </sheetViews>
  <sheetFormatPr defaultRowHeight="14.4" x14ac:dyDescent="0.3"/>
  <cols>
    <col min="1" max="1" width="12.6640625" style="2" customWidth="1"/>
    <col min="2" max="2" width="28.33203125" style="2" bestFit="1" customWidth="1"/>
    <col min="3" max="3" width="11.109375" customWidth="1"/>
    <col min="4" max="4" width="9.44140625" bestFit="1" customWidth="1"/>
    <col min="5" max="5" width="15.5546875" customWidth="1"/>
    <col min="6" max="6" width="18.6640625" customWidth="1"/>
    <col min="7" max="7" width="11.5546875" customWidth="1"/>
    <col min="8" max="8" width="15" customWidth="1"/>
    <col min="9" max="9" width="15.33203125" customWidth="1"/>
    <col min="10" max="10" width="11.88671875" customWidth="1"/>
    <col min="11" max="11" width="15.109375" customWidth="1"/>
    <col min="12" max="12" width="13.5546875" customWidth="1"/>
    <col min="13" max="13" width="13.6640625" customWidth="1"/>
    <col min="14" max="14" width="18.109375" customWidth="1"/>
    <col min="15" max="15" width="22.6640625" customWidth="1"/>
    <col min="16" max="16" width="11.88671875" customWidth="1"/>
    <col min="17" max="17" width="11.6640625" customWidth="1"/>
    <col min="18" max="18" width="15" customWidth="1"/>
    <col min="19" max="19" width="21.88671875" customWidth="1"/>
    <col min="20" max="20" width="17.109375" customWidth="1"/>
    <col min="21" max="21" width="12.6640625" customWidth="1"/>
    <col min="22" max="22" width="13" customWidth="1"/>
    <col min="23" max="23" width="16.109375" customWidth="1"/>
    <col min="24" max="24" width="33.33203125" customWidth="1"/>
    <col min="25" max="25" width="13" customWidth="1"/>
  </cols>
  <sheetData>
    <row r="1" spans="1:31" x14ac:dyDescent="0.3">
      <c r="A1" s="2" t="s">
        <v>0</v>
      </c>
      <c r="B1" s="2" t="s">
        <v>71</v>
      </c>
      <c r="C1" t="s">
        <v>1</v>
      </c>
      <c r="D1" t="s">
        <v>47</v>
      </c>
      <c r="E1" t="s">
        <v>57</v>
      </c>
      <c r="F1" t="s">
        <v>62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58</v>
      </c>
      <c r="N1" t="s">
        <v>59</v>
      </c>
      <c r="O1" t="s">
        <v>60</v>
      </c>
      <c r="P1" t="s">
        <v>54</v>
      </c>
      <c r="Q1" t="s">
        <v>55</v>
      </c>
      <c r="R1" t="s">
        <v>56</v>
      </c>
      <c r="S1" t="s">
        <v>63</v>
      </c>
      <c r="T1" t="s">
        <v>61</v>
      </c>
      <c r="U1" t="s">
        <v>64</v>
      </c>
      <c r="V1" t="s">
        <v>65</v>
      </c>
      <c r="W1" t="s">
        <v>66</v>
      </c>
      <c r="X1" t="s">
        <v>72</v>
      </c>
      <c r="Y1" t="s">
        <v>70</v>
      </c>
    </row>
    <row r="2" spans="1:31" x14ac:dyDescent="0.3">
      <c r="A2" s="7" t="s">
        <v>2</v>
      </c>
      <c r="B2" s="7">
        <f t="shared" ref="B2:B46" si="0">DATEVALUE(A2)</f>
        <v>44562</v>
      </c>
      <c r="C2" s="8">
        <v>17.149999999999999</v>
      </c>
      <c r="D2" s="8">
        <v>92.045739710000007</v>
      </c>
      <c r="E2" s="8">
        <f>(C2/D2)*100</f>
        <v>18.632041041804779</v>
      </c>
      <c r="F2" s="8">
        <f t="shared" ref="F2:F10" si="1">AVERAGE(E2,E14,E26,E38)</f>
        <v>19.324711827963554</v>
      </c>
      <c r="G2" s="8">
        <v>30098.116855813201</v>
      </c>
      <c r="H2" s="8">
        <v>9469.83063102905</v>
      </c>
      <c r="I2" s="8">
        <v>13964.537071717799</v>
      </c>
      <c r="J2" s="8">
        <v>53532.484558559998</v>
      </c>
      <c r="K2" s="8">
        <v>64951.437017517099</v>
      </c>
      <c r="L2" s="8">
        <f>K2-J2</f>
        <v>11418.952458957101</v>
      </c>
      <c r="M2" s="8">
        <v>14.8706406604494</v>
      </c>
      <c r="N2" s="8">
        <f>(M2/D2)*100</f>
        <v>16.155707702823566</v>
      </c>
      <c r="O2" s="8">
        <f t="shared" ref="O2:O46" si="2">E2-N2</f>
        <v>2.4763333389812132</v>
      </c>
      <c r="P2" s="8">
        <v>218960.24</v>
      </c>
      <c r="Q2" s="8">
        <v>2048544.1999999995</v>
      </c>
      <c r="R2" s="8">
        <v>0</v>
      </c>
      <c r="S2" s="8">
        <f t="shared" ref="S2:S10" si="3">AVERAGE(O2,O14,O26,O38)</f>
        <v>5.3610685967747438</v>
      </c>
      <c r="T2" s="9">
        <f>((E2-F2)/F2)</f>
        <v>-3.5843783458465624E-2</v>
      </c>
      <c r="U2" s="9">
        <f t="shared" ref="U2:U46" si="4">(O2-S2)/S2</f>
        <v>-0.53808960018325591</v>
      </c>
      <c r="V2" s="9">
        <f>(P2/Q2)</f>
        <v>0.10688577771473032</v>
      </c>
      <c r="W2" s="9">
        <f t="shared" ref="W2:W46" si="5">R2/Q2</f>
        <v>0</v>
      </c>
      <c r="X2" s="9">
        <f t="shared" ref="X2:X46" si="6">(-T2-U2+V2+W2)*0.25</f>
        <v>0.17020479033911295</v>
      </c>
      <c r="Y2" s="9" t="str">
        <f>IF(X2&lt;AD$7,"Low",IF(X2&lt;AD$8,"Moderate","High"))</f>
        <v>High</v>
      </c>
      <c r="AC2">
        <f>MAX(X:X)</f>
        <v>0.24420649617475093</v>
      </c>
    </row>
    <row r="3" spans="1:31" x14ac:dyDescent="0.3">
      <c r="A3" s="7" t="s">
        <v>3</v>
      </c>
      <c r="B3" s="7">
        <f t="shared" si="0"/>
        <v>44593</v>
      </c>
      <c r="C3" s="8">
        <v>17.71</v>
      </c>
      <c r="D3" s="8">
        <v>92.585658620000004</v>
      </c>
      <c r="E3" s="8">
        <f t="shared" ref="E3:E46" si="7">(C3/D3)*100</f>
        <v>19.128232454107479</v>
      </c>
      <c r="F3" s="8">
        <f t="shared" si="1"/>
        <v>19.537065844558867</v>
      </c>
      <c r="G3" s="8">
        <v>30098.116855813201</v>
      </c>
      <c r="H3" s="8">
        <v>9469.83063102905</v>
      </c>
      <c r="I3" s="8">
        <v>13964.537071717799</v>
      </c>
      <c r="J3" s="8">
        <v>53532.484558559998</v>
      </c>
      <c r="K3" s="8">
        <v>64951.437017517099</v>
      </c>
      <c r="L3" s="8">
        <f t="shared" ref="L3:L46" si="8">K3-J3</f>
        <v>11418.952458957101</v>
      </c>
      <c r="M3" s="8">
        <v>14.8706406604494</v>
      </c>
      <c r="N3" s="8">
        <f t="shared" ref="N3:N46" si="9">(M3/D3)*100</f>
        <v>16.061494708897715</v>
      </c>
      <c r="O3" s="8">
        <f t="shared" si="2"/>
        <v>3.0667377452097639</v>
      </c>
      <c r="P3" s="8">
        <v>370313.2</v>
      </c>
      <c r="Q3" s="8">
        <v>2048544.1999999995</v>
      </c>
      <c r="R3" s="8">
        <v>0</v>
      </c>
      <c r="S3" s="8">
        <f t="shared" si="3"/>
        <v>5.5789901153361559</v>
      </c>
      <c r="T3" s="9">
        <f t="shared" ref="T3:T46" si="10">((E3-F3)/F3)</f>
        <v>-2.0926038418673267E-2</v>
      </c>
      <c r="U3" s="9">
        <f t="shared" si="4"/>
        <v>-0.45030593677168024</v>
      </c>
      <c r="V3" s="9">
        <f t="shared" ref="V3:V46" si="11">(P3/Q3)</f>
        <v>0.18076895777987123</v>
      </c>
      <c r="W3" s="9">
        <f t="shared" si="5"/>
        <v>0</v>
      </c>
      <c r="X3" s="9">
        <f t="shared" si="6"/>
        <v>0.16300023324255619</v>
      </c>
      <c r="Y3" s="9" t="str">
        <f t="shared" ref="Y3:Y46" si="12">IF(X3&lt;AD$7,"Low",IF(X3&lt;AD$8,"Moderate","High"))</f>
        <v>High</v>
      </c>
      <c r="AC3">
        <f>MIN(X:X)</f>
        <v>-0.21078392267122623</v>
      </c>
    </row>
    <row r="4" spans="1:31" x14ac:dyDescent="0.3">
      <c r="A4" s="7" t="s">
        <v>4</v>
      </c>
      <c r="B4" s="7">
        <f t="shared" si="0"/>
        <v>44621</v>
      </c>
      <c r="C4" s="8">
        <v>17.43</v>
      </c>
      <c r="D4" s="8">
        <v>92.663575980000005</v>
      </c>
      <c r="E4" s="8">
        <f t="shared" si="7"/>
        <v>18.809979882237648</v>
      </c>
      <c r="F4" s="8">
        <f t="shared" si="1"/>
        <v>19.079500745068657</v>
      </c>
      <c r="G4" s="8">
        <v>30098.116855813201</v>
      </c>
      <c r="H4" s="8">
        <v>9469.83063102905</v>
      </c>
      <c r="I4" s="8">
        <v>13964.537071717799</v>
      </c>
      <c r="J4" s="8">
        <v>53532.484558559998</v>
      </c>
      <c r="K4" s="8">
        <v>64951.437017517099</v>
      </c>
      <c r="L4" s="8">
        <f t="shared" si="8"/>
        <v>11418.952458957101</v>
      </c>
      <c r="M4" s="8">
        <v>14.8706406604494</v>
      </c>
      <c r="N4" s="8">
        <f t="shared" si="9"/>
        <v>16.047989194437086</v>
      </c>
      <c r="O4" s="8">
        <f t="shared" si="2"/>
        <v>2.7619906878005622</v>
      </c>
      <c r="P4" s="8">
        <v>582973.31999999995</v>
      </c>
      <c r="Q4" s="8">
        <v>2048544.1999999995</v>
      </c>
      <c r="R4" s="8">
        <v>0</v>
      </c>
      <c r="S4" s="8">
        <f t="shared" si="3"/>
        <v>5.1037291196099623</v>
      </c>
      <c r="T4" s="9">
        <f t="shared" si="10"/>
        <v>-1.4126201017113591E-2</v>
      </c>
      <c r="U4" s="9">
        <f t="shared" si="4"/>
        <v>-0.45882890273541022</v>
      </c>
      <c r="V4" s="9">
        <f t="shared" si="11"/>
        <v>0.2845793222328325</v>
      </c>
      <c r="W4" s="9">
        <f t="shared" si="5"/>
        <v>0</v>
      </c>
      <c r="X4" s="9">
        <f t="shared" si="6"/>
        <v>0.18938360649633906</v>
      </c>
      <c r="Y4" s="9" t="str">
        <f t="shared" si="12"/>
        <v>High</v>
      </c>
    </row>
    <row r="5" spans="1:31" x14ac:dyDescent="0.3">
      <c r="A5" s="7" t="s">
        <v>5</v>
      </c>
      <c r="B5" s="7">
        <f t="shared" si="0"/>
        <v>44652</v>
      </c>
      <c r="C5" s="8">
        <v>17.23</v>
      </c>
      <c r="D5" s="8">
        <v>93.013225980000001</v>
      </c>
      <c r="E5" s="8">
        <f t="shared" si="7"/>
        <v>18.524247297588463</v>
      </c>
      <c r="F5" s="8">
        <f t="shared" si="1"/>
        <v>19.005624335539075</v>
      </c>
      <c r="G5" s="8">
        <v>30098.116855813201</v>
      </c>
      <c r="H5" s="8">
        <v>9469.83063102905</v>
      </c>
      <c r="I5" s="8">
        <v>13964.537071717799</v>
      </c>
      <c r="J5" s="8">
        <v>53532.484558559998</v>
      </c>
      <c r="K5" s="8">
        <v>64951.437017517099</v>
      </c>
      <c r="L5" s="8">
        <f t="shared" si="8"/>
        <v>11418.952458957101</v>
      </c>
      <c r="M5" s="8">
        <v>14.8706406604494</v>
      </c>
      <c r="N5" s="8">
        <f t="shared" si="9"/>
        <v>15.98766251118624</v>
      </c>
      <c r="O5" s="8">
        <f t="shared" si="2"/>
        <v>2.5365847864022228</v>
      </c>
      <c r="P5" s="8">
        <v>594921.31999999995</v>
      </c>
      <c r="Q5" s="8">
        <v>2048544.1999999995</v>
      </c>
      <c r="R5" s="8">
        <v>29679</v>
      </c>
      <c r="S5" s="8">
        <f t="shared" si="3"/>
        <v>4.9733084841731729</v>
      </c>
      <c r="T5" s="9">
        <f t="shared" si="10"/>
        <v>-2.5328136000798099E-2</v>
      </c>
      <c r="U5" s="9">
        <f t="shared" si="4"/>
        <v>-0.48996029615405257</v>
      </c>
      <c r="V5" s="9">
        <f t="shared" si="11"/>
        <v>0.29041175679782749</v>
      </c>
      <c r="W5" s="9">
        <f t="shared" si="5"/>
        <v>1.4487849468905776E-2</v>
      </c>
      <c r="X5" s="9">
        <f t="shared" si="6"/>
        <v>0.20504700960539599</v>
      </c>
      <c r="Y5" s="9" t="str">
        <f t="shared" si="12"/>
        <v>High</v>
      </c>
      <c r="AC5">
        <f>AC2-AC3</f>
        <v>0.45499041884597713</v>
      </c>
      <c r="AD5">
        <f>AC5/3</f>
        <v>0.15166347294865903</v>
      </c>
    </row>
    <row r="6" spans="1:31" x14ac:dyDescent="0.3">
      <c r="A6" s="7" t="s">
        <v>6</v>
      </c>
      <c r="B6" s="7">
        <f t="shared" si="0"/>
        <v>44682</v>
      </c>
      <c r="C6" s="8">
        <v>17.239999999999998</v>
      </c>
      <c r="D6" s="8">
        <v>93.08501837</v>
      </c>
      <c r="E6" s="8">
        <f t="shared" si="7"/>
        <v>18.520703225811694</v>
      </c>
      <c r="F6" s="8">
        <f t="shared" si="1"/>
        <v>19.1490411933862</v>
      </c>
      <c r="G6" s="8">
        <v>30098.116855813201</v>
      </c>
      <c r="H6" s="8">
        <v>9469.83063102905</v>
      </c>
      <c r="I6" s="8">
        <v>13964.537071717799</v>
      </c>
      <c r="J6" s="8">
        <v>53532.484558559998</v>
      </c>
      <c r="K6" s="8">
        <v>64951.437017517099</v>
      </c>
      <c r="L6" s="8">
        <f t="shared" si="8"/>
        <v>11418.952458957101</v>
      </c>
      <c r="M6" s="8">
        <v>14.8706406604494</v>
      </c>
      <c r="N6" s="8">
        <f t="shared" si="9"/>
        <v>15.975331928646854</v>
      </c>
      <c r="O6" s="8">
        <f t="shared" si="2"/>
        <v>2.5453712971648397</v>
      </c>
      <c r="P6" s="8">
        <v>217165.24</v>
      </c>
      <c r="Q6" s="8">
        <v>2048544.1999999995</v>
      </c>
      <c r="R6" s="8">
        <v>0</v>
      </c>
      <c r="S6" s="8">
        <f t="shared" si="3"/>
        <v>5.0476476726603909</v>
      </c>
      <c r="T6" s="9">
        <f t="shared" si="10"/>
        <v>-3.2813025008872232E-2</v>
      </c>
      <c r="U6" s="9">
        <f t="shared" si="4"/>
        <v>-0.4957311876279813</v>
      </c>
      <c r="V6" s="9">
        <f t="shared" si="11"/>
        <v>0.10600954570567725</v>
      </c>
      <c r="W6" s="9">
        <f t="shared" si="5"/>
        <v>0</v>
      </c>
      <c r="X6" s="9">
        <f t="shared" si="6"/>
        <v>0.1586384395856327</v>
      </c>
      <c r="Y6" s="9" t="str">
        <f t="shared" si="12"/>
        <v>High</v>
      </c>
    </row>
    <row r="7" spans="1:31" x14ac:dyDescent="0.3">
      <c r="A7" s="2" t="s">
        <v>7</v>
      </c>
      <c r="B7" s="2">
        <f t="shared" si="0"/>
        <v>44713</v>
      </c>
      <c r="C7" s="1">
        <v>17.579999999999998</v>
      </c>
      <c r="D7" s="1">
        <v>93.439913799999999</v>
      </c>
      <c r="E7" s="1">
        <f t="shared" si="7"/>
        <v>18.814229685216169</v>
      </c>
      <c r="F7" s="1">
        <f t="shared" si="1"/>
        <v>19.11147804346086</v>
      </c>
      <c r="G7" s="1">
        <v>30098.116855813201</v>
      </c>
      <c r="H7" s="1">
        <v>9469.83063102905</v>
      </c>
      <c r="I7" s="1">
        <v>13964.537071717799</v>
      </c>
      <c r="J7" s="1">
        <v>53532.484558559998</v>
      </c>
      <c r="K7" s="1">
        <v>64951.437017517099</v>
      </c>
      <c r="L7" s="1">
        <f t="shared" si="8"/>
        <v>11418.952458957101</v>
      </c>
      <c r="M7" s="1">
        <v>14.8706406604494</v>
      </c>
      <c r="N7" s="1">
        <f t="shared" si="9"/>
        <v>15.914655799317956</v>
      </c>
      <c r="O7" s="1">
        <f t="shared" si="2"/>
        <v>2.8995738858982136</v>
      </c>
      <c r="P7" s="1">
        <v>64210.879999999997</v>
      </c>
      <c r="Q7" s="1">
        <v>2048544.1999999995</v>
      </c>
      <c r="R7" s="1">
        <v>0</v>
      </c>
      <c r="S7" s="1">
        <f t="shared" si="3"/>
        <v>4.9897902836298496</v>
      </c>
      <c r="T7">
        <f t="shared" si="10"/>
        <v>-1.5553394539591685E-2</v>
      </c>
      <c r="U7">
        <f t="shared" si="4"/>
        <v>-0.41889864682070305</v>
      </c>
      <c r="V7">
        <f t="shared" si="11"/>
        <v>3.1344639769061371E-2</v>
      </c>
      <c r="W7">
        <f t="shared" si="5"/>
        <v>0</v>
      </c>
      <c r="X7">
        <f t="shared" si="6"/>
        <v>0.11644917028233903</v>
      </c>
      <c r="Y7" t="str">
        <f t="shared" si="12"/>
        <v>Moderate</v>
      </c>
      <c r="AC7">
        <v>-0.16</v>
      </c>
      <c r="AD7">
        <v>0</v>
      </c>
      <c r="AE7" t="s">
        <v>67</v>
      </c>
    </row>
    <row r="8" spans="1:31" x14ac:dyDescent="0.3">
      <c r="A8" s="2" t="s">
        <v>8</v>
      </c>
      <c r="B8" s="2">
        <f t="shared" si="0"/>
        <v>44743</v>
      </c>
      <c r="C8" s="1">
        <v>17.850000000000001</v>
      </c>
      <c r="D8" s="1">
        <v>93.752850929999994</v>
      </c>
      <c r="E8" s="1">
        <f t="shared" si="7"/>
        <v>19.039421012730159</v>
      </c>
      <c r="F8" s="1">
        <f t="shared" si="1"/>
        <v>19.083552688283241</v>
      </c>
      <c r="G8" s="1">
        <v>31048.0965343317</v>
      </c>
      <c r="H8" s="1">
        <v>8815.6311670268205</v>
      </c>
      <c r="I8" s="1">
        <v>15349.6523672146</v>
      </c>
      <c r="J8" s="1">
        <v>55213.380068573097</v>
      </c>
      <c r="K8" s="1">
        <v>65465.6482326029</v>
      </c>
      <c r="L8" s="1">
        <f t="shared" si="8"/>
        <v>10252.268164029803</v>
      </c>
      <c r="M8" s="1">
        <v>15.093630399549401</v>
      </c>
      <c r="N8" s="1">
        <f t="shared" si="9"/>
        <v>16.099382845241657</v>
      </c>
      <c r="O8" s="1">
        <f t="shared" si="2"/>
        <v>2.9400381674885026</v>
      </c>
      <c r="P8" s="1">
        <v>73777.72</v>
      </c>
      <c r="Q8" s="1">
        <v>2455123.1599999997</v>
      </c>
      <c r="R8" s="1">
        <v>0</v>
      </c>
      <c r="S8" s="1">
        <f t="shared" si="3"/>
        <v>4.8736444031552706</v>
      </c>
      <c r="T8">
        <f t="shared" si="10"/>
        <v>-2.312550303077354E-3</v>
      </c>
      <c r="U8">
        <f t="shared" si="4"/>
        <v>-0.3967475005798376</v>
      </c>
      <c r="V8">
        <f t="shared" si="11"/>
        <v>3.0050516895453835E-2</v>
      </c>
      <c r="W8">
        <f t="shared" si="5"/>
        <v>0</v>
      </c>
      <c r="X8">
        <f t="shared" si="6"/>
        <v>0.1072776419445922</v>
      </c>
      <c r="Y8" t="str">
        <f t="shared" si="12"/>
        <v>Moderate</v>
      </c>
      <c r="AC8">
        <v>0.01</v>
      </c>
      <c r="AD8">
        <f>AD7+0.15</f>
        <v>0.15</v>
      </c>
      <c r="AE8" t="s">
        <v>68</v>
      </c>
    </row>
    <row r="9" spans="1:31" x14ac:dyDescent="0.3">
      <c r="A9" s="7" t="s">
        <v>9</v>
      </c>
      <c r="B9" s="7">
        <f t="shared" si="0"/>
        <v>44774</v>
      </c>
      <c r="C9" s="8">
        <v>17.61</v>
      </c>
      <c r="D9" s="8">
        <v>94.230734810000001</v>
      </c>
      <c r="E9" s="8">
        <f t="shared" si="7"/>
        <v>18.688170091751406</v>
      </c>
      <c r="F9" s="8">
        <f t="shared" si="1"/>
        <v>19.509160726370212</v>
      </c>
      <c r="G9" s="8">
        <v>31048.0965343317</v>
      </c>
      <c r="H9" s="8">
        <v>8815.6311670268205</v>
      </c>
      <c r="I9" s="8">
        <v>15349.6523672146</v>
      </c>
      <c r="J9" s="8">
        <v>55213.380068573097</v>
      </c>
      <c r="K9" s="8">
        <v>65465.6482326029</v>
      </c>
      <c r="L9" s="8">
        <f t="shared" si="8"/>
        <v>10252.268164029803</v>
      </c>
      <c r="M9" s="8">
        <v>15.093630399549401</v>
      </c>
      <c r="N9" s="8">
        <f t="shared" si="9"/>
        <v>16.017736070914758</v>
      </c>
      <c r="O9" s="8">
        <f t="shared" si="2"/>
        <v>2.6704340208366482</v>
      </c>
      <c r="P9" s="8">
        <v>239556.8</v>
      </c>
      <c r="Q9" s="8">
        <v>2455123.1599999997</v>
      </c>
      <c r="R9" s="8">
        <v>11004</v>
      </c>
      <c r="S9" s="8">
        <f t="shared" si="3"/>
        <v>5.4013894634266144</v>
      </c>
      <c r="T9" s="9">
        <f t="shared" si="10"/>
        <v>-4.2082314361636584E-2</v>
      </c>
      <c r="U9" s="9">
        <f t="shared" si="4"/>
        <v>-0.50560239380654881</v>
      </c>
      <c r="V9" s="9">
        <f t="shared" si="11"/>
        <v>9.7574249594875734E-2</v>
      </c>
      <c r="W9" s="9">
        <f t="shared" si="5"/>
        <v>4.4820562077219793E-3</v>
      </c>
      <c r="X9" s="9">
        <f t="shared" si="6"/>
        <v>0.16243525349269577</v>
      </c>
      <c r="Y9" s="9" t="str">
        <f t="shared" si="12"/>
        <v>High</v>
      </c>
      <c r="AC9">
        <f>AC8+0.15</f>
        <v>0.16</v>
      </c>
      <c r="AD9">
        <f>AD8+0.15</f>
        <v>0.3</v>
      </c>
      <c r="AE9" t="s">
        <v>69</v>
      </c>
    </row>
    <row r="10" spans="1:31" x14ac:dyDescent="0.3">
      <c r="A10" s="7" t="s">
        <v>10</v>
      </c>
      <c r="B10" s="7">
        <f t="shared" si="0"/>
        <v>44805</v>
      </c>
      <c r="C10" s="8">
        <v>17.059999999999999</v>
      </c>
      <c r="D10" s="8">
        <v>94.190241900000004</v>
      </c>
      <c r="E10" s="8">
        <f t="shared" si="7"/>
        <v>18.11227963307736</v>
      </c>
      <c r="F10" s="8">
        <f t="shared" si="1"/>
        <v>17.785470150407317</v>
      </c>
      <c r="G10" s="8">
        <v>31048.0965343317</v>
      </c>
      <c r="H10" s="8">
        <v>8815.6311670268205</v>
      </c>
      <c r="I10" s="8">
        <v>15349.6523672146</v>
      </c>
      <c r="J10" s="8">
        <v>55213.380068573097</v>
      </c>
      <c r="K10" s="8">
        <v>65465.6482326029</v>
      </c>
      <c r="L10" s="8">
        <f t="shared" si="8"/>
        <v>10252.268164029803</v>
      </c>
      <c r="M10" s="8">
        <v>15.093630399549401</v>
      </c>
      <c r="N10" s="8">
        <f t="shared" si="9"/>
        <v>16.024622184932937</v>
      </c>
      <c r="O10" s="8">
        <f t="shared" si="2"/>
        <v>2.087657448144423</v>
      </c>
      <c r="P10" s="8">
        <v>795256.92</v>
      </c>
      <c r="Q10" s="8">
        <v>2455123.1599999997</v>
      </c>
      <c r="R10" s="8">
        <v>0</v>
      </c>
      <c r="S10" s="8">
        <f t="shared" si="3"/>
        <v>3.9350652269551438</v>
      </c>
      <c r="T10" s="9">
        <f t="shared" si="10"/>
        <v>1.8375082576186995E-2</v>
      </c>
      <c r="U10" s="9">
        <f t="shared" si="4"/>
        <v>-0.46947322909821226</v>
      </c>
      <c r="V10" s="9">
        <f t="shared" si="11"/>
        <v>0.32391732233913678</v>
      </c>
      <c r="W10" s="9">
        <f t="shared" si="5"/>
        <v>0</v>
      </c>
      <c r="X10" s="9">
        <f t="shared" si="6"/>
        <v>0.19375386721529053</v>
      </c>
      <c r="Y10" s="9" t="str">
        <f t="shared" si="12"/>
        <v>High</v>
      </c>
    </row>
    <row r="11" spans="1:31" x14ac:dyDescent="0.3">
      <c r="A11" s="7" t="s">
        <v>11</v>
      </c>
      <c r="B11" s="7">
        <f t="shared" si="0"/>
        <v>44835</v>
      </c>
      <c r="C11" s="8">
        <v>17.440000000000001</v>
      </c>
      <c r="D11" s="8">
        <v>94.16881601</v>
      </c>
      <c r="E11" s="8">
        <f t="shared" si="7"/>
        <v>18.519931267000327</v>
      </c>
      <c r="F11" s="8">
        <f>AVERAGE(E11,E23,E35)</f>
        <v>18.479053432638569</v>
      </c>
      <c r="G11" s="8">
        <v>31048.0965343317</v>
      </c>
      <c r="H11" s="8">
        <v>8815.6311670268205</v>
      </c>
      <c r="I11" s="8">
        <v>15349.6523672146</v>
      </c>
      <c r="J11" s="8">
        <v>55213.380068573097</v>
      </c>
      <c r="K11" s="8">
        <v>65465.6482326029</v>
      </c>
      <c r="L11" s="8">
        <f t="shared" si="8"/>
        <v>10252.268164029803</v>
      </c>
      <c r="M11" s="8">
        <v>15.093630399549401</v>
      </c>
      <c r="N11" s="8">
        <f t="shared" si="9"/>
        <v>16.028268209240917</v>
      </c>
      <c r="O11" s="8">
        <f t="shared" si="2"/>
        <v>2.4916630577594105</v>
      </c>
      <c r="P11" s="8">
        <v>629592.76</v>
      </c>
      <c r="Q11" s="8">
        <v>2455123.1599999997</v>
      </c>
      <c r="R11" s="8">
        <v>291492</v>
      </c>
      <c r="S11" s="8">
        <f>AVERAGE(O11,O23,O35)</f>
        <v>4.7078959236676745</v>
      </c>
      <c r="T11" s="9">
        <f t="shared" si="10"/>
        <v>2.2121173311592931E-3</v>
      </c>
      <c r="U11" s="9">
        <f t="shared" si="4"/>
        <v>-0.4707480585470788</v>
      </c>
      <c r="V11" s="9">
        <f t="shared" si="11"/>
        <v>0.25644039788211687</v>
      </c>
      <c r="W11" s="9">
        <f t="shared" si="5"/>
        <v>0.11872805598884906</v>
      </c>
      <c r="X11" s="9">
        <f t="shared" si="6"/>
        <v>0.21092609877172136</v>
      </c>
      <c r="Y11" s="9" t="str">
        <f t="shared" si="12"/>
        <v>High</v>
      </c>
    </row>
    <row r="12" spans="1:31" x14ac:dyDescent="0.3">
      <c r="A12" s="7" t="s">
        <v>12</v>
      </c>
      <c r="B12" s="7">
        <f t="shared" si="0"/>
        <v>44866</v>
      </c>
      <c r="C12" s="8">
        <v>17.350000000000001</v>
      </c>
      <c r="D12" s="8">
        <v>94.502176860000006</v>
      </c>
      <c r="E12" s="8">
        <f t="shared" si="7"/>
        <v>18.359365441605764</v>
      </c>
      <c r="F12" s="8">
        <f>AVERAGE(E12,E24,E36)</f>
        <v>18.681339880048736</v>
      </c>
      <c r="G12" s="8">
        <v>31048.0965343317</v>
      </c>
      <c r="H12" s="8">
        <v>8815.6311670268205</v>
      </c>
      <c r="I12" s="8">
        <v>15349.6523672146</v>
      </c>
      <c r="J12" s="8">
        <v>55213.380068573097</v>
      </c>
      <c r="K12" s="8">
        <v>65465.6482326029</v>
      </c>
      <c r="L12" s="8">
        <f t="shared" si="8"/>
        <v>10252.268164029803</v>
      </c>
      <c r="M12" s="8">
        <v>15.093630399549401</v>
      </c>
      <c r="N12" s="8">
        <f t="shared" si="9"/>
        <v>15.971727743277086</v>
      </c>
      <c r="O12" s="8">
        <f t="shared" si="2"/>
        <v>2.3876376983286782</v>
      </c>
      <c r="P12" s="8">
        <v>603162.56000000006</v>
      </c>
      <c r="Q12" s="8">
        <v>2455123.1599999997</v>
      </c>
      <c r="R12" s="8">
        <v>0</v>
      </c>
      <c r="S12" s="8">
        <f>AVERAGE(O12,O24,O36)</f>
        <v>4.9789455684983936</v>
      </c>
      <c r="T12" s="9">
        <f t="shared" si="10"/>
        <v>-1.7235082735517989E-2</v>
      </c>
      <c r="U12" s="9">
        <f t="shared" si="4"/>
        <v>-0.52045314304394596</v>
      </c>
      <c r="V12" s="9">
        <f t="shared" si="11"/>
        <v>0.24567507236581979</v>
      </c>
      <c r="W12" s="9">
        <f t="shared" si="5"/>
        <v>0</v>
      </c>
      <c r="X12" s="9">
        <f t="shared" si="6"/>
        <v>0.19584082453632093</v>
      </c>
      <c r="Y12" s="9" t="str">
        <f t="shared" si="12"/>
        <v>High</v>
      </c>
    </row>
    <row r="13" spans="1:31" x14ac:dyDescent="0.3">
      <c r="A13" s="2" t="s">
        <v>13</v>
      </c>
      <c r="B13" s="2">
        <f t="shared" si="0"/>
        <v>44896</v>
      </c>
      <c r="C13" s="1">
        <v>17.68</v>
      </c>
      <c r="D13" s="1">
        <v>94.699731580000005</v>
      </c>
      <c r="E13" s="1">
        <f t="shared" si="7"/>
        <v>18.669535493946327</v>
      </c>
      <c r="F13" s="1">
        <f>AVERAGE(E13,E25,E37)</f>
        <v>19.01778760248482</v>
      </c>
      <c r="G13" s="1">
        <v>31048.0965343317</v>
      </c>
      <c r="H13" s="1">
        <v>8815.6311670268205</v>
      </c>
      <c r="I13" s="1">
        <v>15349.6523672146</v>
      </c>
      <c r="J13" s="1">
        <v>55213.380068573097</v>
      </c>
      <c r="K13" s="1">
        <v>65465.6482326029</v>
      </c>
      <c r="L13" s="1">
        <f t="shared" si="8"/>
        <v>10252.268164029803</v>
      </c>
      <c r="M13" s="1">
        <v>15.093630399549401</v>
      </c>
      <c r="N13" s="1">
        <f t="shared" si="9"/>
        <v>15.9384088505031</v>
      </c>
      <c r="O13" s="1">
        <f t="shared" si="2"/>
        <v>2.7311266434432273</v>
      </c>
      <c r="P13" s="1">
        <v>113776.4</v>
      </c>
      <c r="Q13" s="1">
        <v>2455123.1599999997</v>
      </c>
      <c r="R13" s="1">
        <v>0</v>
      </c>
      <c r="S13" s="1">
        <f>AVERAGE(O13,O25,O37)</f>
        <v>5.4377235389472647</v>
      </c>
      <c r="T13">
        <f t="shared" si="10"/>
        <v>-1.8311914919745483E-2</v>
      </c>
      <c r="U13">
        <f t="shared" si="4"/>
        <v>-0.49774448371974989</v>
      </c>
      <c r="V13">
        <f t="shared" si="11"/>
        <v>4.6342440922597143E-2</v>
      </c>
      <c r="W13">
        <f t="shared" si="5"/>
        <v>0</v>
      </c>
      <c r="X13">
        <f t="shared" si="6"/>
        <v>0.14059970989052312</v>
      </c>
      <c r="Y13" t="str">
        <f t="shared" si="12"/>
        <v>Moderate</v>
      </c>
    </row>
    <row r="14" spans="1:31" x14ac:dyDescent="0.3">
      <c r="A14" s="2" t="s">
        <v>14</v>
      </c>
      <c r="B14" s="2">
        <f t="shared" si="0"/>
        <v>44927</v>
      </c>
      <c r="C14" s="1">
        <v>17.739999999999998</v>
      </c>
      <c r="D14" s="1">
        <v>94.526724060000006</v>
      </c>
      <c r="E14" s="1">
        <f t="shared" si="7"/>
        <v>18.767179521359157</v>
      </c>
      <c r="F14" s="1">
        <v>19.324711827963554</v>
      </c>
      <c r="G14" s="1">
        <v>30302.539236476438</v>
      </c>
      <c r="H14" s="1">
        <v>10535.680074682758</v>
      </c>
      <c r="I14" s="1">
        <v>14925.263564210223</v>
      </c>
      <c r="J14" s="1">
        <v>55763.482875369416</v>
      </c>
      <c r="K14" s="1">
        <v>78546.219571910551</v>
      </c>
      <c r="L14" s="1">
        <f t="shared" si="8"/>
        <v>22782.736696541135</v>
      </c>
      <c r="M14" s="1">
        <v>13.202607443840288</v>
      </c>
      <c r="N14" s="1">
        <f t="shared" si="9"/>
        <v>13.967063362377868</v>
      </c>
      <c r="O14" s="1">
        <f t="shared" si="2"/>
        <v>4.8001161589812895</v>
      </c>
      <c r="P14" s="1">
        <v>191768.52</v>
      </c>
      <c r="Q14" s="1">
        <v>2037556.16</v>
      </c>
      <c r="R14" s="1">
        <v>0</v>
      </c>
      <c r="S14" s="1">
        <v>5.3610685967747438</v>
      </c>
      <c r="T14">
        <f t="shared" si="10"/>
        <v>-2.8850743626491121E-2</v>
      </c>
      <c r="U14">
        <f t="shared" si="4"/>
        <v>-0.1046344451050164</v>
      </c>
      <c r="V14">
        <f t="shared" si="11"/>
        <v>9.4116924855705567E-2</v>
      </c>
      <c r="W14">
        <f t="shared" si="5"/>
        <v>0</v>
      </c>
      <c r="X14">
        <f t="shared" si="6"/>
        <v>5.6900528396803277E-2</v>
      </c>
      <c r="Y14" t="str">
        <f t="shared" si="12"/>
        <v>Moderate</v>
      </c>
    </row>
    <row r="15" spans="1:31" x14ac:dyDescent="0.3">
      <c r="A15" s="2" t="s">
        <v>15</v>
      </c>
      <c r="B15" s="2">
        <f t="shared" si="0"/>
        <v>44958</v>
      </c>
      <c r="C15" s="1">
        <v>18.190000000000001</v>
      </c>
      <c r="D15" s="1">
        <v>94.596177920000002</v>
      </c>
      <c r="E15" s="1">
        <f t="shared" si="7"/>
        <v>19.229106714420624</v>
      </c>
      <c r="F15" s="1">
        <v>19.537065844558867</v>
      </c>
      <c r="G15" s="1">
        <v>30302.539236476438</v>
      </c>
      <c r="H15" s="1">
        <v>10535.680074682758</v>
      </c>
      <c r="I15" s="1">
        <v>14925.263564210223</v>
      </c>
      <c r="J15" s="1">
        <v>55763.482875369416</v>
      </c>
      <c r="K15" s="1">
        <v>78546.219571910551</v>
      </c>
      <c r="L15" s="1">
        <f t="shared" si="8"/>
        <v>22782.736696541135</v>
      </c>
      <c r="M15" s="1">
        <v>13.202607443840288</v>
      </c>
      <c r="N15" s="1">
        <f t="shared" si="9"/>
        <v>13.956808545695932</v>
      </c>
      <c r="O15" s="1">
        <f t="shared" si="2"/>
        <v>5.2722981687246921</v>
      </c>
      <c r="P15" s="1">
        <v>341911.52</v>
      </c>
      <c r="Q15" s="1">
        <v>2037556.16</v>
      </c>
      <c r="R15" s="1">
        <v>0</v>
      </c>
      <c r="S15" s="1">
        <v>5.5789901153361559</v>
      </c>
      <c r="T15">
        <f t="shared" si="10"/>
        <v>-1.5762813750459421E-2</v>
      </c>
      <c r="U15">
        <f t="shared" si="4"/>
        <v>-5.4972663559376876E-2</v>
      </c>
      <c r="V15">
        <f t="shared" si="11"/>
        <v>0.16780470973619693</v>
      </c>
      <c r="W15">
        <f t="shared" si="5"/>
        <v>0</v>
      </c>
      <c r="X15">
        <f t="shared" si="6"/>
        <v>5.9635046761508312E-2</v>
      </c>
      <c r="Y15" t="str">
        <f t="shared" si="12"/>
        <v>Moderate</v>
      </c>
    </row>
    <row r="16" spans="1:31" x14ac:dyDescent="0.3">
      <c r="A16" s="2" t="s">
        <v>16</v>
      </c>
      <c r="B16" s="2">
        <f t="shared" si="0"/>
        <v>44986</v>
      </c>
      <c r="C16" s="1">
        <v>18.57</v>
      </c>
      <c r="D16" s="1">
        <v>95.041152850000003</v>
      </c>
      <c r="E16" s="1">
        <f t="shared" si="7"/>
        <v>19.538904404188319</v>
      </c>
      <c r="F16" s="1">
        <v>19.0795007450687</v>
      </c>
      <c r="G16" s="1">
        <v>30302.539236476438</v>
      </c>
      <c r="H16" s="1">
        <v>10535.680074682758</v>
      </c>
      <c r="I16" s="1">
        <v>14925.263564210223</v>
      </c>
      <c r="J16" s="1">
        <v>55763.482875369416</v>
      </c>
      <c r="K16" s="1">
        <v>78546.219571910551</v>
      </c>
      <c r="L16" s="1">
        <f t="shared" si="8"/>
        <v>22782.736696541135</v>
      </c>
      <c r="M16" s="1">
        <v>13.202607443840288</v>
      </c>
      <c r="N16" s="1">
        <f t="shared" si="9"/>
        <v>13.891463905827703</v>
      </c>
      <c r="O16" s="1">
        <f t="shared" si="2"/>
        <v>5.6474404983606163</v>
      </c>
      <c r="P16" s="1">
        <v>757517.52</v>
      </c>
      <c r="Q16" s="1">
        <v>2037556.16</v>
      </c>
      <c r="R16" s="1">
        <v>0</v>
      </c>
      <c r="S16" s="1">
        <v>5.1037291196099623</v>
      </c>
      <c r="T16">
        <f t="shared" si="10"/>
        <v>2.4078389956737056E-2</v>
      </c>
      <c r="U16">
        <f t="shared" si="4"/>
        <v>0.1065321779444685</v>
      </c>
      <c r="V16">
        <f t="shared" si="11"/>
        <v>0.37177749250356862</v>
      </c>
      <c r="W16">
        <f t="shared" si="5"/>
        <v>0</v>
      </c>
      <c r="X16">
        <f t="shared" si="6"/>
        <v>6.0291731150590763E-2</v>
      </c>
      <c r="Y16" t="str">
        <f t="shared" si="12"/>
        <v>Moderate</v>
      </c>
    </row>
    <row r="17" spans="1:25" x14ac:dyDescent="0.3">
      <c r="A17" s="2" t="s">
        <v>17</v>
      </c>
      <c r="B17" s="2">
        <f t="shared" si="0"/>
        <v>45017</v>
      </c>
      <c r="C17" s="1">
        <v>18.79</v>
      </c>
      <c r="D17" s="1">
        <v>95.722837659999996</v>
      </c>
      <c r="E17" s="1">
        <f t="shared" si="7"/>
        <v>19.629589405550853</v>
      </c>
      <c r="F17" s="1">
        <v>19.005624335539075</v>
      </c>
      <c r="G17" s="1">
        <v>30302.539236476438</v>
      </c>
      <c r="H17" s="1">
        <v>10535.680074682758</v>
      </c>
      <c r="I17" s="1">
        <v>14925.263564210223</v>
      </c>
      <c r="J17" s="1">
        <v>55763.482875369416</v>
      </c>
      <c r="K17" s="1">
        <v>78546.219571910551</v>
      </c>
      <c r="L17" s="1">
        <f t="shared" si="8"/>
        <v>22782.736696541135</v>
      </c>
      <c r="M17" s="1">
        <v>13.202607443840288</v>
      </c>
      <c r="N17" s="1">
        <f t="shared" si="9"/>
        <v>13.792536626144445</v>
      </c>
      <c r="O17" s="1">
        <f t="shared" si="2"/>
        <v>5.8370527794064078</v>
      </c>
      <c r="P17" s="1">
        <v>490699.92</v>
      </c>
      <c r="Q17" s="1">
        <v>2037556.16</v>
      </c>
      <c r="R17" s="1">
        <v>1017</v>
      </c>
      <c r="S17" s="1">
        <v>4.9733084841731729</v>
      </c>
      <c r="T17">
        <f t="shared" si="10"/>
        <v>3.2830548420606759E-2</v>
      </c>
      <c r="U17">
        <f t="shared" si="4"/>
        <v>0.17367599415599791</v>
      </c>
      <c r="V17">
        <f t="shared" si="11"/>
        <v>0.24082767858531076</v>
      </c>
      <c r="W17">
        <f t="shared" si="5"/>
        <v>4.9912734675249394E-4</v>
      </c>
      <c r="X17">
        <f t="shared" si="6"/>
        <v>8.7050658388646476E-3</v>
      </c>
      <c r="Y17" t="str">
        <f t="shared" si="12"/>
        <v>Moderate</v>
      </c>
    </row>
    <row r="18" spans="1:25" x14ac:dyDescent="0.3">
      <c r="A18" s="3" t="s">
        <v>18</v>
      </c>
      <c r="B18" s="3">
        <f t="shared" si="0"/>
        <v>45047</v>
      </c>
      <c r="C18" s="4">
        <v>19.059999999999999</v>
      </c>
      <c r="D18" s="4">
        <v>96.257212069999994</v>
      </c>
      <c r="E18" s="4">
        <f t="shared" si="7"/>
        <v>19.801113693319124</v>
      </c>
      <c r="F18" s="4">
        <v>19.1490411933862</v>
      </c>
      <c r="G18" s="4">
        <v>30302.539236476438</v>
      </c>
      <c r="H18" s="4">
        <v>10535.680074682758</v>
      </c>
      <c r="I18" s="4">
        <v>14925.263564210223</v>
      </c>
      <c r="J18" s="4">
        <v>55763.482875369416</v>
      </c>
      <c r="K18" s="4">
        <v>78546.219571910551</v>
      </c>
      <c r="L18" s="4">
        <f t="shared" si="8"/>
        <v>22782.736696541135</v>
      </c>
      <c r="M18" s="4">
        <v>13.202607443840288</v>
      </c>
      <c r="N18" s="4">
        <f t="shared" si="9"/>
        <v>13.715967001245696</v>
      </c>
      <c r="O18" s="4">
        <f t="shared" si="2"/>
        <v>6.0851466920734278</v>
      </c>
      <c r="P18" s="4">
        <v>217246.36</v>
      </c>
      <c r="Q18" s="4">
        <v>2037556.16</v>
      </c>
      <c r="R18" s="4">
        <v>0</v>
      </c>
      <c r="S18" s="4">
        <v>5.0476476726603909</v>
      </c>
      <c r="T18" s="5">
        <f t="shared" si="10"/>
        <v>3.4052488234144085E-2</v>
      </c>
      <c r="U18" s="5">
        <f t="shared" si="4"/>
        <v>0.20554109293967762</v>
      </c>
      <c r="V18" s="5">
        <f t="shared" si="11"/>
        <v>0.10662104155205224</v>
      </c>
      <c r="W18" s="5">
        <f t="shared" si="5"/>
        <v>0</v>
      </c>
      <c r="X18" s="5">
        <f t="shared" si="6"/>
        <v>-3.3243134905442367E-2</v>
      </c>
      <c r="Y18" s="5" t="str">
        <f>IF(X18&lt;AD$7,"Low",IF(X18&lt;AD$8,"Moderate","High"))</f>
        <v>Low</v>
      </c>
    </row>
    <row r="19" spans="1:25" x14ac:dyDescent="0.3">
      <c r="A19" s="3" t="s">
        <v>19</v>
      </c>
      <c r="B19" s="3">
        <f t="shared" si="0"/>
        <v>45078</v>
      </c>
      <c r="C19" s="4">
        <v>19.23</v>
      </c>
      <c r="D19" s="4">
        <v>96.788496140000007</v>
      </c>
      <c r="E19" s="4">
        <f t="shared" si="7"/>
        <v>19.868063630397469</v>
      </c>
      <c r="F19" s="4">
        <v>19.11147804346086</v>
      </c>
      <c r="G19" s="4">
        <v>30302.539236476438</v>
      </c>
      <c r="H19" s="4">
        <v>10535.680074682758</v>
      </c>
      <c r="I19" s="4">
        <v>14925.263564210223</v>
      </c>
      <c r="J19" s="4">
        <v>55763.482875369416</v>
      </c>
      <c r="K19" s="4">
        <v>78546.219571910551</v>
      </c>
      <c r="L19" s="4">
        <f t="shared" si="8"/>
        <v>22782.736696541135</v>
      </c>
      <c r="M19" s="4">
        <v>13.202607443840288</v>
      </c>
      <c r="N19" s="4">
        <f t="shared" si="9"/>
        <v>13.640678355765893</v>
      </c>
      <c r="O19" s="4">
        <f t="shared" si="2"/>
        <v>6.2273852746315761</v>
      </c>
      <c r="P19" s="4">
        <v>38412.32</v>
      </c>
      <c r="Q19" s="4">
        <v>2037556.16</v>
      </c>
      <c r="R19" s="4">
        <v>0</v>
      </c>
      <c r="S19" s="4">
        <v>4.9897902836298496</v>
      </c>
      <c r="T19" s="5">
        <f t="shared" si="10"/>
        <v>3.9588020623840786E-2</v>
      </c>
      <c r="U19" s="5">
        <f t="shared" si="4"/>
        <v>0.24802545210405746</v>
      </c>
      <c r="V19" s="5">
        <f t="shared" si="11"/>
        <v>1.8852152767165939E-2</v>
      </c>
      <c r="W19" s="5">
        <f t="shared" si="5"/>
        <v>0</v>
      </c>
      <c r="X19" s="5">
        <f t="shared" si="6"/>
        <v>-6.7190329990183081E-2</v>
      </c>
      <c r="Y19" s="5" t="str">
        <f t="shared" si="12"/>
        <v>Low</v>
      </c>
    </row>
    <row r="20" spans="1:25" x14ac:dyDescent="0.3">
      <c r="A20" s="3" t="s">
        <v>20</v>
      </c>
      <c r="B20" s="3">
        <f t="shared" si="0"/>
        <v>45108</v>
      </c>
      <c r="C20" s="4">
        <v>19.440000000000001</v>
      </c>
      <c r="D20" s="4">
        <v>97.682558220000004</v>
      </c>
      <c r="E20" s="4">
        <f t="shared" si="7"/>
        <v>19.901198693237909</v>
      </c>
      <c r="F20" s="4">
        <v>19.083552688283241</v>
      </c>
      <c r="G20" s="4">
        <v>29150.345771015938</v>
      </c>
      <c r="H20" s="4">
        <v>10904.508752536782</v>
      </c>
      <c r="I20" s="4">
        <v>17164.315875934368</v>
      </c>
      <c r="J20" s="4">
        <v>57219.170399487091</v>
      </c>
      <c r="K20" s="4">
        <v>87147.544326722331</v>
      </c>
      <c r="L20" s="4">
        <f t="shared" si="8"/>
        <v>29928.37392723524</v>
      </c>
      <c r="M20" s="4">
        <v>13.892098621049941</v>
      </c>
      <c r="N20" s="4">
        <f t="shared" si="9"/>
        <v>14.221677722405929</v>
      </c>
      <c r="O20" s="4">
        <f t="shared" si="2"/>
        <v>5.6795209708319803</v>
      </c>
      <c r="P20" s="4">
        <v>86531.520000000004</v>
      </c>
      <c r="Q20" s="4">
        <v>2432382.04</v>
      </c>
      <c r="R20" s="4">
        <v>244332</v>
      </c>
      <c r="S20" s="4">
        <v>4.8736444031552706</v>
      </c>
      <c r="T20" s="5">
        <f t="shared" si="10"/>
        <v>4.2845586370124839E-2</v>
      </c>
      <c r="U20" s="5">
        <f t="shared" si="4"/>
        <v>0.16535399405729584</v>
      </c>
      <c r="V20" s="5">
        <f t="shared" si="11"/>
        <v>3.5574806332643372E-2</v>
      </c>
      <c r="W20" s="5">
        <f t="shared" si="5"/>
        <v>0.1004496810048803</v>
      </c>
      <c r="X20" s="5">
        <f t="shared" si="6"/>
        <v>-1.8043773272474251E-2</v>
      </c>
      <c r="Y20" s="5" t="str">
        <f t="shared" si="12"/>
        <v>Low</v>
      </c>
    </row>
    <row r="21" spans="1:25" x14ac:dyDescent="0.3">
      <c r="A21" s="3" t="s">
        <v>21</v>
      </c>
      <c r="B21" s="3">
        <f t="shared" si="0"/>
        <v>45139</v>
      </c>
      <c r="C21" s="4">
        <v>22.16</v>
      </c>
      <c r="D21" s="4">
        <v>102.4257041</v>
      </c>
      <c r="E21" s="4">
        <f t="shared" si="7"/>
        <v>21.635194207075994</v>
      </c>
      <c r="F21" s="4">
        <v>19.509160726370212</v>
      </c>
      <c r="G21" s="4">
        <v>29150.345771015938</v>
      </c>
      <c r="H21" s="4">
        <v>10904.508752536782</v>
      </c>
      <c r="I21" s="4">
        <v>17164.315875934368</v>
      </c>
      <c r="J21" s="4">
        <v>57219.170399487091</v>
      </c>
      <c r="K21" s="4">
        <v>87147.544326722331</v>
      </c>
      <c r="L21" s="4">
        <f t="shared" si="8"/>
        <v>29928.37392723524</v>
      </c>
      <c r="M21" s="4">
        <v>13.892098621049941</v>
      </c>
      <c r="N21" s="4">
        <f t="shared" si="9"/>
        <v>13.563097996853255</v>
      </c>
      <c r="O21" s="4">
        <f t="shared" si="2"/>
        <v>8.0720962102227389</v>
      </c>
      <c r="P21" s="4">
        <v>183430.44</v>
      </c>
      <c r="Q21" s="4">
        <v>2432382.04</v>
      </c>
      <c r="R21" s="4">
        <v>95237</v>
      </c>
      <c r="S21" s="4">
        <v>5.4013894634266144</v>
      </c>
      <c r="T21" s="5">
        <f t="shared" si="10"/>
        <v>0.10897616307153889</v>
      </c>
      <c r="U21" s="5">
        <f t="shared" si="4"/>
        <v>0.49444809800881151</v>
      </c>
      <c r="V21" s="5">
        <f t="shared" si="11"/>
        <v>7.5411854299006417E-2</v>
      </c>
      <c r="W21" s="5">
        <f t="shared" si="5"/>
        <v>3.9153800033813767E-2</v>
      </c>
      <c r="X21" s="5">
        <f t="shared" si="6"/>
        <v>-0.12221465168688256</v>
      </c>
      <c r="Y21" s="5" t="str">
        <f t="shared" si="12"/>
        <v>Low</v>
      </c>
    </row>
    <row r="22" spans="1:25" x14ac:dyDescent="0.3">
      <c r="A22" s="3" t="s">
        <v>22</v>
      </c>
      <c r="B22" s="3">
        <f t="shared" si="0"/>
        <v>45170</v>
      </c>
      <c r="C22" s="4">
        <v>19.91</v>
      </c>
      <c r="D22" s="4">
        <v>111.04700459999999</v>
      </c>
      <c r="E22" s="4">
        <f t="shared" si="7"/>
        <v>17.929344489495577</v>
      </c>
      <c r="F22" s="4">
        <v>17.785470150407317</v>
      </c>
      <c r="G22" s="4">
        <v>29150.345771015938</v>
      </c>
      <c r="H22" s="4">
        <v>10904.508752536782</v>
      </c>
      <c r="I22" s="4">
        <v>17164.315875934368</v>
      </c>
      <c r="J22" s="4">
        <v>57219.170399487091</v>
      </c>
      <c r="K22" s="4">
        <v>87147.544326722331</v>
      </c>
      <c r="L22" s="4">
        <f t="shared" si="8"/>
        <v>29928.37392723524</v>
      </c>
      <c r="M22" s="4">
        <v>13.892098621049941</v>
      </c>
      <c r="N22" s="4">
        <f t="shared" si="9"/>
        <v>12.510106572518879</v>
      </c>
      <c r="O22" s="4">
        <f t="shared" si="2"/>
        <v>5.419237916976698</v>
      </c>
      <c r="P22" s="4">
        <v>518934.6</v>
      </c>
      <c r="Q22" s="4">
        <v>2432382.04</v>
      </c>
      <c r="R22" s="4">
        <v>0</v>
      </c>
      <c r="S22" s="4">
        <v>3.9350652269551438</v>
      </c>
      <c r="T22" s="5">
        <f t="shared" si="10"/>
        <v>8.0894313094649912E-3</v>
      </c>
      <c r="U22" s="5">
        <f t="shared" si="4"/>
        <v>0.37716596915725598</v>
      </c>
      <c r="V22" s="5">
        <f t="shared" si="11"/>
        <v>0.21334419982808292</v>
      </c>
      <c r="W22" s="5">
        <f t="shared" si="5"/>
        <v>0</v>
      </c>
      <c r="X22" s="5">
        <f t="shared" si="6"/>
        <v>-4.2977800159659511E-2</v>
      </c>
      <c r="Y22" s="5" t="str">
        <f t="shared" si="12"/>
        <v>Low</v>
      </c>
    </row>
    <row r="23" spans="1:25" x14ac:dyDescent="0.3">
      <c r="A23" s="3" t="s">
        <v>23</v>
      </c>
      <c r="B23" s="3">
        <f t="shared" si="0"/>
        <v>45200</v>
      </c>
      <c r="C23" s="4">
        <v>20.6</v>
      </c>
      <c r="D23" s="4">
        <v>106.595657</v>
      </c>
      <c r="E23" s="4">
        <f t="shared" si="7"/>
        <v>19.325365197570854</v>
      </c>
      <c r="F23" s="4">
        <v>18.479053432638569</v>
      </c>
      <c r="G23" s="4">
        <v>29150.345771015938</v>
      </c>
      <c r="H23" s="4">
        <v>10904.508752536782</v>
      </c>
      <c r="I23" s="4">
        <v>17164.315875934368</v>
      </c>
      <c r="J23" s="4">
        <v>57219.170399487091</v>
      </c>
      <c r="K23" s="4">
        <v>87147.544326722331</v>
      </c>
      <c r="L23" s="4">
        <f t="shared" si="8"/>
        <v>29928.37392723524</v>
      </c>
      <c r="M23" s="4">
        <v>13.892098621049941</v>
      </c>
      <c r="N23" s="4">
        <f t="shared" si="9"/>
        <v>13.032518408371875</v>
      </c>
      <c r="O23" s="4">
        <f t="shared" si="2"/>
        <v>6.292846789198979</v>
      </c>
      <c r="P23" s="4">
        <v>886531.88</v>
      </c>
      <c r="Q23" s="4">
        <v>2432382.04</v>
      </c>
      <c r="R23" s="4">
        <v>0</v>
      </c>
      <c r="S23" s="4">
        <v>4.7078959236676745</v>
      </c>
      <c r="T23" s="5">
        <f t="shared" si="10"/>
        <v>4.5798437025864606E-2</v>
      </c>
      <c r="U23" s="5">
        <f t="shared" si="4"/>
        <v>0.33665800842439875</v>
      </c>
      <c r="V23" s="5">
        <f t="shared" si="11"/>
        <v>0.36447065692032488</v>
      </c>
      <c r="W23" s="5">
        <f t="shared" si="5"/>
        <v>0</v>
      </c>
      <c r="X23" s="5">
        <f t="shared" si="6"/>
        <v>-4.4964471324846211E-3</v>
      </c>
      <c r="Y23" s="5" t="str">
        <f t="shared" si="12"/>
        <v>Low</v>
      </c>
    </row>
    <row r="24" spans="1:25" x14ac:dyDescent="0.3">
      <c r="A24" s="3" t="s">
        <v>24</v>
      </c>
      <c r="B24" s="3">
        <f t="shared" si="0"/>
        <v>45231</v>
      </c>
      <c r="C24" s="4">
        <v>21.95</v>
      </c>
      <c r="D24" s="4">
        <v>109.464932</v>
      </c>
      <c r="E24" s="4">
        <f t="shared" si="7"/>
        <v>20.052083894776455</v>
      </c>
      <c r="F24" s="4">
        <v>18.681339880048736</v>
      </c>
      <c r="G24" s="4">
        <v>29150.345771015938</v>
      </c>
      <c r="H24" s="4">
        <v>10904.508752536782</v>
      </c>
      <c r="I24" s="4">
        <v>17164.315875934368</v>
      </c>
      <c r="J24" s="4">
        <v>57219.170399487091</v>
      </c>
      <c r="K24" s="4">
        <v>87147.544326722331</v>
      </c>
      <c r="L24" s="4">
        <f t="shared" si="8"/>
        <v>29928.37392723524</v>
      </c>
      <c r="M24" s="4">
        <v>13.892098621049941</v>
      </c>
      <c r="N24" s="4">
        <f t="shared" si="9"/>
        <v>12.690912392883904</v>
      </c>
      <c r="O24" s="4">
        <f t="shared" si="2"/>
        <v>7.3611715018925512</v>
      </c>
      <c r="P24" s="4">
        <v>574157.07999999996</v>
      </c>
      <c r="Q24" s="4">
        <v>2432382.04</v>
      </c>
      <c r="R24" s="4">
        <v>0</v>
      </c>
      <c r="S24" s="4">
        <v>4.9789455684983936</v>
      </c>
      <c r="T24" s="5">
        <f t="shared" si="10"/>
        <v>7.3375037525635109E-2</v>
      </c>
      <c r="U24" s="5">
        <f t="shared" si="4"/>
        <v>0.4784599270308183</v>
      </c>
      <c r="V24" s="5">
        <f t="shared" si="11"/>
        <v>0.23604724527566401</v>
      </c>
      <c r="W24" s="5">
        <f t="shared" si="5"/>
        <v>0</v>
      </c>
      <c r="X24" s="5">
        <f t="shared" si="6"/>
        <v>-7.8946929820197354E-2</v>
      </c>
      <c r="Y24" s="5" t="str">
        <f t="shared" si="12"/>
        <v>Low</v>
      </c>
    </row>
    <row r="25" spans="1:25" x14ac:dyDescent="0.3">
      <c r="A25" s="3" t="s">
        <v>25</v>
      </c>
      <c r="B25" s="3">
        <f t="shared" si="0"/>
        <v>45261</v>
      </c>
      <c r="C25" s="4">
        <v>22.89</v>
      </c>
      <c r="D25" s="4">
        <v>113.27281960000001</v>
      </c>
      <c r="E25" s="4">
        <f t="shared" si="7"/>
        <v>20.207848697358639</v>
      </c>
      <c r="F25" s="4">
        <v>19.01778760248482</v>
      </c>
      <c r="G25" s="4">
        <v>29150.345771015938</v>
      </c>
      <c r="H25" s="4">
        <v>10904.508752536782</v>
      </c>
      <c r="I25" s="4">
        <v>17164.315875934368</v>
      </c>
      <c r="J25" s="4">
        <v>57219.170399487091</v>
      </c>
      <c r="K25" s="4">
        <v>87147.544326722331</v>
      </c>
      <c r="L25" s="4">
        <f t="shared" si="8"/>
        <v>29928.37392723524</v>
      </c>
      <c r="M25" s="4">
        <v>13.892098621049941</v>
      </c>
      <c r="N25" s="4">
        <f t="shared" si="9"/>
        <v>12.264282526123276</v>
      </c>
      <c r="O25" s="4">
        <f t="shared" si="2"/>
        <v>7.9435661712353625</v>
      </c>
      <c r="P25" s="4">
        <v>182796.52</v>
      </c>
      <c r="Q25" s="4">
        <v>2432382.04</v>
      </c>
      <c r="R25" s="4">
        <v>0</v>
      </c>
      <c r="S25" s="4">
        <v>5.4377235389472647</v>
      </c>
      <c r="T25" s="5">
        <f t="shared" si="10"/>
        <v>6.2576211268566717E-2</v>
      </c>
      <c r="U25" s="5">
        <f t="shared" si="4"/>
        <v>0.46082567720484469</v>
      </c>
      <c r="V25" s="5">
        <f t="shared" si="11"/>
        <v>7.5151237344278365E-2</v>
      </c>
      <c r="W25" s="5">
        <f t="shared" si="5"/>
        <v>0</v>
      </c>
      <c r="X25" s="5">
        <f t="shared" si="6"/>
        <v>-0.11206266278228326</v>
      </c>
      <c r="Y25" s="5" t="str">
        <f t="shared" si="12"/>
        <v>Low</v>
      </c>
    </row>
    <row r="26" spans="1:25" x14ac:dyDescent="0.3">
      <c r="A26" s="3" t="s">
        <v>26</v>
      </c>
      <c r="B26" s="3">
        <f t="shared" si="0"/>
        <v>45292</v>
      </c>
      <c r="C26" s="4">
        <v>25.01</v>
      </c>
      <c r="D26" s="4">
        <v>115.8532692</v>
      </c>
      <c r="E26" s="4">
        <f t="shared" si="7"/>
        <v>21.587651494602795</v>
      </c>
      <c r="F26" s="4">
        <v>19.324711827963554</v>
      </c>
      <c r="G26" s="4">
        <v>30190.610733932543</v>
      </c>
      <c r="H26" s="4">
        <v>13349.914814004178</v>
      </c>
      <c r="I26" s="4">
        <v>17299.611608117528</v>
      </c>
      <c r="J26" s="4">
        <v>60840.137156054247</v>
      </c>
      <c r="K26" s="4">
        <v>102194.55760920933</v>
      </c>
      <c r="L26" s="4">
        <f t="shared" si="8"/>
        <v>41354.420453155079</v>
      </c>
      <c r="M26" s="4">
        <v>14.729614068349624</v>
      </c>
      <c r="N26" s="4">
        <f t="shared" si="9"/>
        <v>12.714025396142748</v>
      </c>
      <c r="O26" s="4">
        <f t="shared" si="2"/>
        <v>8.873626098460047</v>
      </c>
      <c r="P26" s="4">
        <v>205614.88</v>
      </c>
      <c r="Q26" s="4">
        <v>2021123.0000000002</v>
      </c>
      <c r="R26" s="4">
        <v>0</v>
      </c>
      <c r="S26" s="4">
        <v>5.3610685967747438</v>
      </c>
      <c r="T26" s="5">
        <f t="shared" si="10"/>
        <v>0.11710082338018028</v>
      </c>
      <c r="U26" s="5">
        <f t="shared" si="4"/>
        <v>0.65519726865619332</v>
      </c>
      <c r="V26" s="5">
        <f t="shared" si="11"/>
        <v>0.10173298705719543</v>
      </c>
      <c r="W26" s="5">
        <f t="shared" si="5"/>
        <v>0</v>
      </c>
      <c r="X26" s="5">
        <f t="shared" si="6"/>
        <v>-0.16764127624479452</v>
      </c>
      <c r="Y26" s="5" t="str">
        <f t="shared" si="12"/>
        <v>Low</v>
      </c>
    </row>
    <row r="27" spans="1:25" x14ac:dyDescent="0.3">
      <c r="A27" s="3" t="s">
        <v>27</v>
      </c>
      <c r="B27" s="3">
        <f t="shared" si="0"/>
        <v>45323</v>
      </c>
      <c r="C27" s="4">
        <v>25.17</v>
      </c>
      <c r="D27" s="4">
        <v>117.04475770000001</v>
      </c>
      <c r="E27" s="4">
        <f t="shared" si="7"/>
        <v>21.504594049836715</v>
      </c>
      <c r="F27" s="4">
        <v>19.537065844558867</v>
      </c>
      <c r="G27" s="4">
        <v>30190.610733932543</v>
      </c>
      <c r="H27" s="4">
        <v>13349.914814004178</v>
      </c>
      <c r="I27" s="4">
        <v>17299.611608117528</v>
      </c>
      <c r="J27" s="4">
        <v>60840.137156054247</v>
      </c>
      <c r="K27" s="4">
        <v>102194.55760920933</v>
      </c>
      <c r="L27" s="4">
        <f t="shared" si="8"/>
        <v>41354.420453155079</v>
      </c>
      <c r="M27" s="4">
        <v>14.729614068349624</v>
      </c>
      <c r="N27" s="4">
        <f t="shared" si="9"/>
        <v>12.584599564983016</v>
      </c>
      <c r="O27" s="4">
        <f t="shared" si="2"/>
        <v>8.9199944848536994</v>
      </c>
      <c r="P27" s="4">
        <v>407995.16</v>
      </c>
      <c r="Q27" s="4">
        <v>2021123.0000000002</v>
      </c>
      <c r="R27" s="4">
        <v>0</v>
      </c>
      <c r="S27" s="4">
        <v>5.5789901153361559</v>
      </c>
      <c r="T27" s="5">
        <f t="shared" si="10"/>
        <v>0.10070745632593599</v>
      </c>
      <c r="U27" s="5">
        <f t="shared" si="4"/>
        <v>0.59885468524732011</v>
      </c>
      <c r="V27" s="5">
        <f t="shared" si="11"/>
        <v>0.2018655767115608</v>
      </c>
      <c r="W27" s="5">
        <f t="shared" si="5"/>
        <v>0</v>
      </c>
      <c r="X27" s="5">
        <f t="shared" si="6"/>
        <v>-0.12442414121542383</v>
      </c>
      <c r="Y27" s="5" t="str">
        <f t="shared" si="12"/>
        <v>Low</v>
      </c>
    </row>
    <row r="28" spans="1:25" x14ac:dyDescent="0.3">
      <c r="A28" s="3" t="s">
        <v>28</v>
      </c>
      <c r="B28" s="3">
        <f t="shared" si="0"/>
        <v>45352</v>
      </c>
      <c r="C28" s="4">
        <v>24.64</v>
      </c>
      <c r="D28" s="4">
        <v>118.20216050000001</v>
      </c>
      <c r="E28" s="4">
        <f t="shared" si="7"/>
        <v>20.845642664881748</v>
      </c>
      <c r="F28" s="4">
        <v>19.079500745068657</v>
      </c>
      <c r="G28" s="4">
        <v>30190.610733932543</v>
      </c>
      <c r="H28" s="4">
        <v>13349.914814004178</v>
      </c>
      <c r="I28" s="4">
        <v>17299.611608117528</v>
      </c>
      <c r="J28" s="4">
        <v>60840.137156054247</v>
      </c>
      <c r="K28" s="4">
        <v>102194.55760920933</v>
      </c>
      <c r="L28" s="4">
        <f t="shared" si="8"/>
        <v>41354.420453155079</v>
      </c>
      <c r="M28" s="4">
        <v>14.729614068349624</v>
      </c>
      <c r="N28" s="4">
        <f t="shared" si="9"/>
        <v>12.461374653426596</v>
      </c>
      <c r="O28" s="4">
        <f t="shared" si="2"/>
        <v>8.384268011455152</v>
      </c>
      <c r="P28" s="4">
        <v>565139.04</v>
      </c>
      <c r="Q28" s="4">
        <v>2021123.0000000002</v>
      </c>
      <c r="R28" s="4">
        <v>0</v>
      </c>
      <c r="S28" s="4">
        <v>5.1037291196099623</v>
      </c>
      <c r="T28" s="5">
        <f t="shared" si="10"/>
        <v>9.256751229560202E-2</v>
      </c>
      <c r="U28" s="5">
        <f t="shared" si="4"/>
        <v>0.64277292445644041</v>
      </c>
      <c r="V28" s="5">
        <f t="shared" si="11"/>
        <v>0.27961635189941431</v>
      </c>
      <c r="W28" s="5">
        <f t="shared" si="5"/>
        <v>0</v>
      </c>
      <c r="X28" s="5">
        <f t="shared" si="6"/>
        <v>-0.11393102121315703</v>
      </c>
      <c r="Y28" s="5" t="str">
        <f t="shared" si="12"/>
        <v>Low</v>
      </c>
    </row>
    <row r="29" spans="1:25" x14ac:dyDescent="0.3">
      <c r="A29" s="3" t="s">
        <v>29</v>
      </c>
      <c r="B29" s="3">
        <f t="shared" si="0"/>
        <v>45383</v>
      </c>
      <c r="C29" s="4">
        <v>24.68</v>
      </c>
      <c r="D29" s="4">
        <v>118.61773580000001</v>
      </c>
      <c r="E29" s="4">
        <f t="shared" si="7"/>
        <v>20.806332066237264</v>
      </c>
      <c r="F29" s="4">
        <v>19.005624335539075</v>
      </c>
      <c r="G29" s="4">
        <v>30190.610733932543</v>
      </c>
      <c r="H29" s="4">
        <v>13349.914814004178</v>
      </c>
      <c r="I29" s="4">
        <v>17299.611608117528</v>
      </c>
      <c r="J29" s="4">
        <v>60840.137156054247</v>
      </c>
      <c r="K29" s="4">
        <v>102194.55760920933</v>
      </c>
      <c r="L29" s="4">
        <f t="shared" si="8"/>
        <v>41354.420453155079</v>
      </c>
      <c r="M29" s="4">
        <v>14.729614068349624</v>
      </c>
      <c r="N29" s="4">
        <f t="shared" si="9"/>
        <v>12.417716430859089</v>
      </c>
      <c r="O29" s="4">
        <f t="shared" si="2"/>
        <v>8.3886156353781747</v>
      </c>
      <c r="P29" s="4">
        <v>537721.59999999998</v>
      </c>
      <c r="Q29" s="4">
        <v>2021123.0000000002</v>
      </c>
      <c r="R29" s="4">
        <v>0</v>
      </c>
      <c r="S29" s="4">
        <v>4.9733084841731729</v>
      </c>
      <c r="T29" s="5">
        <f t="shared" si="10"/>
        <v>9.4746044586970099E-2</v>
      </c>
      <c r="U29" s="5">
        <f t="shared" si="4"/>
        <v>0.68672738923670573</v>
      </c>
      <c r="V29" s="5">
        <f t="shared" si="11"/>
        <v>0.2660509033839108</v>
      </c>
      <c r="W29" s="5">
        <f t="shared" si="5"/>
        <v>0</v>
      </c>
      <c r="X29" s="5">
        <f t="shared" si="6"/>
        <v>-0.12885563260994126</v>
      </c>
      <c r="Y29" s="5" t="str">
        <f t="shared" si="12"/>
        <v>Low</v>
      </c>
    </row>
    <row r="30" spans="1:25" x14ac:dyDescent="0.3">
      <c r="A30" s="3" t="s">
        <v>30</v>
      </c>
      <c r="B30" s="3">
        <f t="shared" si="0"/>
        <v>45413</v>
      </c>
      <c r="C30" s="4">
        <v>24.95</v>
      </c>
      <c r="D30" s="4">
        <v>118.3788395</v>
      </c>
      <c r="E30" s="4">
        <f t="shared" si="7"/>
        <v>21.076401918942615</v>
      </c>
      <c r="F30" s="4">
        <v>19.1490411933862</v>
      </c>
      <c r="G30" s="4">
        <v>30190.610733932543</v>
      </c>
      <c r="H30" s="4">
        <v>13349.914814004178</v>
      </c>
      <c r="I30" s="4">
        <v>17299.611608117528</v>
      </c>
      <c r="J30" s="4">
        <v>60840.137156054247</v>
      </c>
      <c r="K30" s="4">
        <v>102194.55760920933</v>
      </c>
      <c r="L30" s="4">
        <f t="shared" si="8"/>
        <v>41354.420453155079</v>
      </c>
      <c r="M30" s="4">
        <v>14.729614068349624</v>
      </c>
      <c r="N30" s="4">
        <f t="shared" si="9"/>
        <v>12.442776201019967</v>
      </c>
      <c r="O30" s="4">
        <f t="shared" si="2"/>
        <v>8.6336257179226479</v>
      </c>
      <c r="P30" s="4">
        <v>219281.24</v>
      </c>
      <c r="Q30" s="4">
        <v>2021123.0000000002</v>
      </c>
      <c r="R30" s="4">
        <v>500</v>
      </c>
      <c r="S30" s="4">
        <v>5.0476476726603909</v>
      </c>
      <c r="T30" s="5">
        <f t="shared" si="10"/>
        <v>0.10065050809030049</v>
      </c>
      <c r="U30" s="5">
        <f t="shared" si="4"/>
        <v>0.71042558391803268</v>
      </c>
      <c r="V30" s="5">
        <f t="shared" si="11"/>
        <v>0.10849475266967917</v>
      </c>
      <c r="W30" s="5">
        <f t="shared" si="5"/>
        <v>2.4738721987726625E-4</v>
      </c>
      <c r="X30" s="5">
        <f t="shared" si="6"/>
        <v>-0.17558348802969417</v>
      </c>
      <c r="Y30" s="5" t="str">
        <f t="shared" si="12"/>
        <v>Low</v>
      </c>
    </row>
    <row r="31" spans="1:25" x14ac:dyDescent="0.3">
      <c r="A31" s="3" t="s">
        <v>31</v>
      </c>
      <c r="B31" s="3">
        <f t="shared" si="0"/>
        <v>45444</v>
      </c>
      <c r="C31" s="4">
        <v>24.93</v>
      </c>
      <c r="D31" s="4">
        <v>118.51905840000001</v>
      </c>
      <c r="E31" s="4">
        <f t="shared" si="7"/>
        <v>21.034591682176238</v>
      </c>
      <c r="F31" s="4">
        <v>19.11147804346086</v>
      </c>
      <c r="G31" s="4">
        <v>30190.610733932543</v>
      </c>
      <c r="H31" s="4">
        <v>13349.914814004178</v>
      </c>
      <c r="I31" s="4">
        <v>17299.611608117528</v>
      </c>
      <c r="J31" s="4">
        <v>60840.137156054247</v>
      </c>
      <c r="K31" s="4">
        <v>102194.55760920933</v>
      </c>
      <c r="L31" s="4">
        <f t="shared" si="8"/>
        <v>41354.420453155079</v>
      </c>
      <c r="M31" s="4">
        <v>14.729614068349624</v>
      </c>
      <c r="N31" s="4">
        <f t="shared" si="9"/>
        <v>12.428055257271284</v>
      </c>
      <c r="O31" s="4">
        <f t="shared" si="2"/>
        <v>8.6065364249049541</v>
      </c>
      <c r="P31" s="4">
        <v>85371.08</v>
      </c>
      <c r="Q31" s="4">
        <v>2021123.0000000002</v>
      </c>
      <c r="R31" s="4">
        <v>0</v>
      </c>
      <c r="S31" s="4">
        <v>4.9897902836298496</v>
      </c>
      <c r="T31" s="5">
        <f t="shared" si="10"/>
        <v>0.10062610721902729</v>
      </c>
      <c r="U31" s="5">
        <f t="shared" si="4"/>
        <v>0.72482928854558659</v>
      </c>
      <c r="V31" s="5">
        <f t="shared" si="11"/>
        <v>4.2239428278239372E-2</v>
      </c>
      <c r="W31" s="5">
        <f t="shared" si="5"/>
        <v>0</v>
      </c>
      <c r="X31" s="5">
        <f t="shared" si="6"/>
        <v>-0.19580399187159364</v>
      </c>
      <c r="Y31" s="5" t="str">
        <f t="shared" si="12"/>
        <v>Low</v>
      </c>
    </row>
    <row r="32" spans="1:25" x14ac:dyDescent="0.3">
      <c r="A32" s="3" t="s">
        <v>32</v>
      </c>
      <c r="B32" s="3">
        <f t="shared" si="0"/>
        <v>45474</v>
      </c>
      <c r="C32" s="4">
        <v>24.68</v>
      </c>
      <c r="D32" s="4">
        <v>118.1448237</v>
      </c>
      <c r="E32" s="4">
        <f t="shared" si="7"/>
        <v>20.88961600439546</v>
      </c>
      <c r="F32" s="4">
        <v>19.083552688283241</v>
      </c>
      <c r="G32" s="4">
        <v>29342.461932945618</v>
      </c>
      <c r="H32" s="4">
        <v>11284.496419364828</v>
      </c>
      <c r="I32" s="4">
        <v>17922.998468861235</v>
      </c>
      <c r="J32" s="4">
        <v>58549.956821171683</v>
      </c>
      <c r="K32" s="4">
        <v>89674.482000075921</v>
      </c>
      <c r="L32" s="4">
        <f t="shared" si="8"/>
        <v>31124.525178904238</v>
      </c>
      <c r="M32" s="4">
        <v>14.313019804010302</v>
      </c>
      <c r="N32" s="4">
        <f t="shared" si="9"/>
        <v>12.114809058714862</v>
      </c>
      <c r="O32" s="4">
        <f t="shared" si="2"/>
        <v>8.7748069456805986</v>
      </c>
      <c r="P32" s="4">
        <v>51860.08</v>
      </c>
      <c r="Q32" s="4">
        <v>2316419.4</v>
      </c>
      <c r="R32" s="4">
        <v>68513</v>
      </c>
      <c r="S32" s="4">
        <v>4.8736444031552706</v>
      </c>
      <c r="T32" s="5">
        <f t="shared" si="10"/>
        <v>9.4639784615214259E-2</v>
      </c>
      <c r="U32" s="5">
        <f t="shared" si="4"/>
        <v>0.8004610553859155</v>
      </c>
      <c r="V32" s="5">
        <f t="shared" si="11"/>
        <v>2.2388035603569889E-2</v>
      </c>
      <c r="W32" s="5">
        <f t="shared" si="5"/>
        <v>2.9577113712654972E-2</v>
      </c>
      <c r="X32" s="5">
        <f t="shared" si="6"/>
        <v>-0.21078392267122623</v>
      </c>
      <c r="Y32" s="5" t="str">
        <f t="shared" si="12"/>
        <v>Low</v>
      </c>
    </row>
    <row r="33" spans="1:25" x14ac:dyDescent="0.3">
      <c r="A33" s="3" t="s">
        <v>33</v>
      </c>
      <c r="B33" s="3">
        <f t="shared" si="0"/>
        <v>45505</v>
      </c>
      <c r="C33" s="4">
        <v>23.71</v>
      </c>
      <c r="D33" s="4">
        <v>117.5196277</v>
      </c>
      <c r="E33" s="4">
        <f t="shared" si="7"/>
        <v>20.175353227399647</v>
      </c>
      <c r="F33" s="4">
        <v>19.509160726370212</v>
      </c>
      <c r="G33" s="4">
        <v>29342.461932945618</v>
      </c>
      <c r="H33" s="4">
        <v>11284.496419364828</v>
      </c>
      <c r="I33" s="4">
        <v>17922.998468861235</v>
      </c>
      <c r="J33" s="4">
        <v>58549.956821171683</v>
      </c>
      <c r="K33" s="4">
        <v>89674.482000075921</v>
      </c>
      <c r="L33" s="4">
        <f t="shared" si="8"/>
        <v>31124.525178904238</v>
      </c>
      <c r="M33" s="4">
        <v>14.313019804010302</v>
      </c>
      <c r="N33" s="4">
        <f t="shared" si="9"/>
        <v>12.179258974975721</v>
      </c>
      <c r="O33" s="4">
        <f t="shared" si="2"/>
        <v>7.9960942524239265</v>
      </c>
      <c r="P33" s="4">
        <v>182415.56</v>
      </c>
      <c r="Q33" s="4">
        <v>2316419.4</v>
      </c>
      <c r="R33" s="4">
        <v>0</v>
      </c>
      <c r="S33" s="4">
        <v>5.4013894634266144</v>
      </c>
      <c r="T33" s="5">
        <f t="shared" si="10"/>
        <v>3.4147676077574879E-2</v>
      </c>
      <c r="U33" s="5">
        <f t="shared" si="4"/>
        <v>0.48037728191354012</v>
      </c>
      <c r="V33" s="5">
        <f t="shared" si="11"/>
        <v>7.8748934670465981E-2</v>
      </c>
      <c r="W33" s="5">
        <f t="shared" si="5"/>
        <v>0</v>
      </c>
      <c r="X33" s="5">
        <f t="shared" si="6"/>
        <v>-0.10894400583016225</v>
      </c>
      <c r="Y33" s="5" t="str">
        <f t="shared" si="12"/>
        <v>Low</v>
      </c>
    </row>
    <row r="34" spans="1:25" x14ac:dyDescent="0.3">
      <c r="A34" s="3" t="s">
        <v>34</v>
      </c>
      <c r="B34" s="3">
        <f t="shared" si="0"/>
        <v>45536</v>
      </c>
      <c r="C34" s="4">
        <v>22.43</v>
      </c>
      <c r="D34" s="4">
        <v>117.4027269</v>
      </c>
      <c r="E34" s="4">
        <f t="shared" si="7"/>
        <v>19.105178041652454</v>
      </c>
      <c r="F34" s="4">
        <v>17.785470150407317</v>
      </c>
      <c r="G34" s="4">
        <v>29342.461932945618</v>
      </c>
      <c r="H34" s="4">
        <v>11284.496419364828</v>
      </c>
      <c r="I34" s="4">
        <v>17922.998468861235</v>
      </c>
      <c r="J34" s="4">
        <v>58549.956821171683</v>
      </c>
      <c r="K34" s="4">
        <v>89674.482000075921</v>
      </c>
      <c r="L34" s="4">
        <f t="shared" si="8"/>
        <v>31124.525178904238</v>
      </c>
      <c r="M34" s="4">
        <v>14.313019804010302</v>
      </c>
      <c r="N34" s="4">
        <f t="shared" si="9"/>
        <v>12.191386164481246</v>
      </c>
      <c r="O34" s="4">
        <f t="shared" si="2"/>
        <v>6.9137918771712084</v>
      </c>
      <c r="P34" s="4">
        <v>385776.52</v>
      </c>
      <c r="Q34" s="4">
        <v>2316419.4</v>
      </c>
      <c r="R34" s="4">
        <v>150314</v>
      </c>
      <c r="S34" s="4">
        <v>3.9350652269551438</v>
      </c>
      <c r="T34" s="5">
        <f t="shared" si="10"/>
        <v>7.4201462209584262E-2</v>
      </c>
      <c r="U34" s="5">
        <f t="shared" si="4"/>
        <v>0.75697008268422772</v>
      </c>
      <c r="V34" s="5">
        <f t="shared" si="11"/>
        <v>0.16654001429965576</v>
      </c>
      <c r="W34" s="5">
        <f t="shared" si="5"/>
        <v>6.4890667035511787E-2</v>
      </c>
      <c r="X34" s="5">
        <f t="shared" si="6"/>
        <v>-0.14993521588966108</v>
      </c>
      <c r="Y34" s="5" t="str">
        <f t="shared" si="12"/>
        <v>Low</v>
      </c>
    </row>
    <row r="35" spans="1:25" x14ac:dyDescent="0.3">
      <c r="A35" s="2" t="s">
        <v>35</v>
      </c>
      <c r="B35" s="2">
        <f t="shared" si="0"/>
        <v>45566</v>
      </c>
      <c r="C35" s="1">
        <v>20.55</v>
      </c>
      <c r="D35" s="1">
        <v>116.8153653</v>
      </c>
      <c r="E35" s="1">
        <f t="shared" si="7"/>
        <v>17.591863833344533</v>
      </c>
      <c r="F35" s="1">
        <v>18.479053432638569</v>
      </c>
      <c r="G35" s="1">
        <v>29342.461932945618</v>
      </c>
      <c r="H35" s="1">
        <v>11284.496419364828</v>
      </c>
      <c r="I35" s="1">
        <v>17922.998468861235</v>
      </c>
      <c r="J35" s="1">
        <v>58549.956821171683</v>
      </c>
      <c r="K35" s="1">
        <v>89674.482000075921</v>
      </c>
      <c r="L35" s="1">
        <f t="shared" si="8"/>
        <v>31124.525178904238</v>
      </c>
      <c r="M35" s="1">
        <v>14.313019804010302</v>
      </c>
      <c r="N35" s="1">
        <f t="shared" si="9"/>
        <v>12.252685909299899</v>
      </c>
      <c r="O35" s="1">
        <f t="shared" si="2"/>
        <v>5.339177924044634</v>
      </c>
      <c r="P35" s="1">
        <v>872356.48</v>
      </c>
      <c r="Q35" s="1">
        <v>2316419.4</v>
      </c>
      <c r="R35" s="1">
        <v>274283</v>
      </c>
      <c r="S35" s="1">
        <v>4.7078959236676745</v>
      </c>
      <c r="T35">
        <f t="shared" si="10"/>
        <v>-4.8010554357023512E-2</v>
      </c>
      <c r="U35">
        <f t="shared" si="4"/>
        <v>0.13409005012268002</v>
      </c>
      <c r="V35">
        <f t="shared" si="11"/>
        <v>0.37659694958520895</v>
      </c>
      <c r="W35">
        <f t="shared" si="5"/>
        <v>0.1184081777246383</v>
      </c>
      <c r="X35">
        <f t="shared" si="6"/>
        <v>0.10223140788604768</v>
      </c>
      <c r="Y35" t="str">
        <f t="shared" si="12"/>
        <v>Moderate</v>
      </c>
    </row>
    <row r="36" spans="1:25" x14ac:dyDescent="0.3">
      <c r="A36" s="2" t="s">
        <v>36</v>
      </c>
      <c r="B36" s="2">
        <f t="shared" si="0"/>
        <v>45597</v>
      </c>
      <c r="C36" s="1">
        <v>20.28</v>
      </c>
      <c r="D36" s="1">
        <v>115.0144287</v>
      </c>
      <c r="E36" s="1">
        <f t="shared" si="7"/>
        <v>17.632570303763984</v>
      </c>
      <c r="F36" s="1">
        <v>18.681339880048736</v>
      </c>
      <c r="G36" s="1">
        <v>29342.461932945618</v>
      </c>
      <c r="H36" s="1">
        <v>11284.496419364828</v>
      </c>
      <c r="I36" s="1">
        <v>17922.998468861235</v>
      </c>
      <c r="J36" s="1">
        <v>58549.956821171683</v>
      </c>
      <c r="K36" s="1">
        <v>89674.482000075921</v>
      </c>
      <c r="L36" s="1">
        <f t="shared" si="8"/>
        <v>31124.525178904238</v>
      </c>
      <c r="M36" s="1">
        <v>14.313019804010302</v>
      </c>
      <c r="N36" s="1">
        <f t="shared" si="9"/>
        <v>12.444542798490033</v>
      </c>
      <c r="O36" s="1">
        <f t="shared" si="2"/>
        <v>5.1880275052739506</v>
      </c>
      <c r="P36" s="1">
        <v>759683.32</v>
      </c>
      <c r="Q36" s="1">
        <v>2316419.4</v>
      </c>
      <c r="R36" s="1">
        <v>51502</v>
      </c>
      <c r="S36" s="1">
        <v>4.9789455684983936</v>
      </c>
      <c r="T36">
        <f t="shared" si="10"/>
        <v>-5.6139954790117311E-2</v>
      </c>
      <c r="U36">
        <f t="shared" si="4"/>
        <v>4.1993216013127506E-2</v>
      </c>
      <c r="V36">
        <f t="shared" si="11"/>
        <v>0.32795586153353751</v>
      </c>
      <c r="W36">
        <f t="shared" si="5"/>
        <v>2.2233452197818755E-2</v>
      </c>
      <c r="X36">
        <f t="shared" si="6"/>
        <v>9.1084013127086513E-2</v>
      </c>
      <c r="Y36" t="str">
        <f t="shared" si="12"/>
        <v>Moderate</v>
      </c>
    </row>
    <row r="37" spans="1:25" x14ac:dyDescent="0.3">
      <c r="A37" s="2" t="s">
        <v>37</v>
      </c>
      <c r="B37" s="2">
        <f t="shared" si="0"/>
        <v>45627</v>
      </c>
      <c r="C37" s="1">
        <v>20.75</v>
      </c>
      <c r="D37" s="1">
        <v>114.161666</v>
      </c>
      <c r="E37" s="1">
        <f t="shared" si="7"/>
        <v>18.175978616149489</v>
      </c>
      <c r="F37" s="1">
        <v>19.01778760248482</v>
      </c>
      <c r="G37" s="1">
        <v>29342.461932945618</v>
      </c>
      <c r="H37" s="1">
        <v>11284.496419364828</v>
      </c>
      <c r="I37" s="1">
        <v>17922.998468861235</v>
      </c>
      <c r="J37" s="1">
        <v>58549.956821171683</v>
      </c>
      <c r="K37" s="1">
        <v>89674.482000075921</v>
      </c>
      <c r="L37" s="1">
        <f t="shared" si="8"/>
        <v>31124.525178904238</v>
      </c>
      <c r="M37" s="1">
        <v>14.313019804010302</v>
      </c>
      <c r="N37" s="1">
        <f t="shared" si="9"/>
        <v>12.537500813986286</v>
      </c>
      <c r="O37" s="1">
        <f t="shared" si="2"/>
        <v>5.6384778021632034</v>
      </c>
      <c r="P37" s="1">
        <v>64327.44</v>
      </c>
      <c r="Q37" s="1">
        <v>2316419.4</v>
      </c>
      <c r="R37" s="1">
        <v>0</v>
      </c>
      <c r="S37" s="1">
        <v>5.4377235389472647</v>
      </c>
      <c r="T37">
        <f t="shared" si="10"/>
        <v>-4.4264296348821425E-2</v>
      </c>
      <c r="U37">
        <f t="shared" si="4"/>
        <v>3.6918806514905027E-2</v>
      </c>
      <c r="V37">
        <f t="shared" si="11"/>
        <v>2.7770204307561924E-2</v>
      </c>
      <c r="W37">
        <f t="shared" si="5"/>
        <v>0</v>
      </c>
      <c r="X37">
        <f t="shared" si="6"/>
        <v>8.7789235353695795E-3</v>
      </c>
      <c r="Y37" t="str">
        <f t="shared" si="12"/>
        <v>Moderate</v>
      </c>
    </row>
    <row r="38" spans="1:25" x14ac:dyDescent="0.3">
      <c r="A38" s="2" t="s">
        <v>38</v>
      </c>
      <c r="B38" s="2">
        <f t="shared" si="0"/>
        <v>45658</v>
      </c>
      <c r="C38" s="1">
        <v>20.72</v>
      </c>
      <c r="D38" s="1">
        <v>113.15</v>
      </c>
      <c r="E38" s="1">
        <f t="shared" si="7"/>
        <v>18.311975254087493</v>
      </c>
      <c r="F38" s="1">
        <v>19.324711827963554</v>
      </c>
      <c r="G38" s="1">
        <v>30190.610733932543</v>
      </c>
      <c r="H38" s="1">
        <v>13349.914814004178</v>
      </c>
      <c r="I38" s="1">
        <v>17299.611608117528</v>
      </c>
      <c r="J38" s="1">
        <v>60840.137156054247</v>
      </c>
      <c r="K38" s="1">
        <v>102194.55760920933</v>
      </c>
      <c r="L38" s="1">
        <f t="shared" si="8"/>
        <v>41354.420453155079</v>
      </c>
      <c r="M38" s="1">
        <v>14.729614068349624</v>
      </c>
      <c r="N38" s="1">
        <f t="shared" si="9"/>
        <v>13.017776463411067</v>
      </c>
      <c r="O38" s="1">
        <f t="shared" si="2"/>
        <v>5.2941987906764254</v>
      </c>
      <c r="P38" s="1">
        <v>167548.48000000001</v>
      </c>
      <c r="Q38" s="1">
        <v>2033567.4400000004</v>
      </c>
      <c r="R38" s="1">
        <v>0</v>
      </c>
      <c r="S38" s="1">
        <v>5.3610685967747438</v>
      </c>
      <c r="T38">
        <f t="shared" si="10"/>
        <v>-5.2406296295223163E-2</v>
      </c>
      <c r="U38">
        <f t="shared" si="4"/>
        <v>-1.2473223367921038E-2</v>
      </c>
      <c r="V38">
        <f t="shared" si="11"/>
        <v>8.2391405716055313E-2</v>
      </c>
      <c r="W38">
        <f t="shared" si="5"/>
        <v>0</v>
      </c>
      <c r="X38">
        <f t="shared" si="6"/>
        <v>3.6817731344799876E-2</v>
      </c>
      <c r="Y38" t="str">
        <f t="shared" si="12"/>
        <v>Moderate</v>
      </c>
    </row>
    <row r="39" spans="1:25" x14ac:dyDescent="0.3">
      <c r="A39" s="2" t="s">
        <v>39</v>
      </c>
      <c r="B39" s="2">
        <f t="shared" si="0"/>
        <v>45689</v>
      </c>
      <c r="C39" s="1">
        <v>20.36</v>
      </c>
      <c r="D39" s="1">
        <v>111.34</v>
      </c>
      <c r="E39" s="1">
        <f t="shared" si="7"/>
        <v>18.286330159870666</v>
      </c>
      <c r="F39" s="1">
        <v>19.537065844558867</v>
      </c>
      <c r="G39" s="1">
        <v>30190.610733932543</v>
      </c>
      <c r="H39" s="1">
        <v>13349.914814004178</v>
      </c>
      <c r="I39" s="1">
        <v>17299.611608117528</v>
      </c>
      <c r="J39" s="1">
        <v>60840.137156054247</v>
      </c>
      <c r="K39" s="1">
        <v>102194.55760920933</v>
      </c>
      <c r="L39" s="1">
        <f t="shared" si="8"/>
        <v>41354.420453155079</v>
      </c>
      <c r="M39" s="1">
        <v>14.729614068349624</v>
      </c>
      <c r="N39" s="1">
        <f t="shared" si="9"/>
        <v>13.229400097314196</v>
      </c>
      <c r="O39" s="1">
        <f t="shared" si="2"/>
        <v>5.0569300625564697</v>
      </c>
      <c r="P39" s="1">
        <v>227590.7600000001</v>
      </c>
      <c r="Q39" s="1">
        <v>2033567.4400000004</v>
      </c>
      <c r="R39" s="1">
        <v>0</v>
      </c>
      <c r="S39" s="1">
        <v>5.5789901153361559</v>
      </c>
      <c r="T39">
        <f t="shared" si="10"/>
        <v>-6.4018604156802578E-2</v>
      </c>
      <c r="U39">
        <f t="shared" si="4"/>
        <v>-9.3576084916262667E-2</v>
      </c>
      <c r="V39">
        <f t="shared" si="11"/>
        <v>0.11191699646803946</v>
      </c>
      <c r="W39">
        <f t="shared" si="5"/>
        <v>0</v>
      </c>
      <c r="X39">
        <f t="shared" si="6"/>
        <v>6.7377921385276179E-2</v>
      </c>
      <c r="Y39" t="str">
        <f t="shared" si="12"/>
        <v>Moderate</v>
      </c>
    </row>
    <row r="40" spans="1:25" x14ac:dyDescent="0.3">
      <c r="A40" s="7" t="s">
        <v>40</v>
      </c>
      <c r="B40" s="7">
        <f t="shared" si="0"/>
        <v>45717</v>
      </c>
      <c r="C40" s="8">
        <v>18.68</v>
      </c>
      <c r="D40" s="8">
        <v>109.09</v>
      </c>
      <c r="E40" s="8">
        <f t="shared" si="7"/>
        <v>17.123476028966909</v>
      </c>
      <c r="F40" s="8">
        <v>19.079500745068657</v>
      </c>
      <c r="G40" s="8">
        <v>30190.610733932543</v>
      </c>
      <c r="H40" s="8">
        <v>13349.914814004178</v>
      </c>
      <c r="I40" s="8">
        <v>17299.611608117528</v>
      </c>
      <c r="J40" s="8">
        <v>60840.137156054247</v>
      </c>
      <c r="K40" s="8">
        <v>102194.55760920933</v>
      </c>
      <c r="L40" s="8">
        <f t="shared" si="8"/>
        <v>41354.420453155079</v>
      </c>
      <c r="M40" s="8">
        <v>14.729614068349624</v>
      </c>
      <c r="N40" s="8">
        <f t="shared" si="9"/>
        <v>13.502258748143388</v>
      </c>
      <c r="O40" s="8">
        <f t="shared" si="2"/>
        <v>3.6212172808235206</v>
      </c>
      <c r="P40" s="8">
        <v>712080.88</v>
      </c>
      <c r="Q40" s="8">
        <v>2033567.4400000004</v>
      </c>
      <c r="R40" s="8">
        <v>0</v>
      </c>
      <c r="S40" s="8">
        <v>5.1037291196099623</v>
      </c>
      <c r="T40" s="9">
        <f t="shared" si="10"/>
        <v>-0.10251970123522795</v>
      </c>
      <c r="U40" s="9">
        <f t="shared" si="4"/>
        <v>-0.29047619966549842</v>
      </c>
      <c r="V40" s="9">
        <f t="shared" si="11"/>
        <v>0.35016339561376919</v>
      </c>
      <c r="W40" s="9">
        <f t="shared" si="5"/>
        <v>0</v>
      </c>
      <c r="X40" s="9">
        <f t="shared" si="6"/>
        <v>0.18578982412862388</v>
      </c>
      <c r="Y40" s="9" t="str">
        <f t="shared" si="12"/>
        <v>High</v>
      </c>
    </row>
    <row r="41" spans="1:25" x14ac:dyDescent="0.3">
      <c r="A41" s="7" t="s">
        <v>41</v>
      </c>
      <c r="B41" s="7">
        <f t="shared" si="0"/>
        <v>45748</v>
      </c>
      <c r="C41" s="8">
        <v>18.04</v>
      </c>
      <c r="D41" s="8">
        <v>105.73</v>
      </c>
      <c r="E41" s="8">
        <f t="shared" si="7"/>
        <v>17.06232857277972</v>
      </c>
      <c r="F41" s="8">
        <v>19.005624335539075</v>
      </c>
      <c r="G41" s="8">
        <v>30190.610733932543</v>
      </c>
      <c r="H41" s="8">
        <v>13349.914814004178</v>
      </c>
      <c r="I41" s="8">
        <v>17299.611608117528</v>
      </c>
      <c r="J41" s="8">
        <v>60840.137156054247</v>
      </c>
      <c r="K41" s="8">
        <v>102194.55760920933</v>
      </c>
      <c r="L41" s="8">
        <f t="shared" si="8"/>
        <v>41354.420453155079</v>
      </c>
      <c r="M41" s="8">
        <v>14.729614068349624</v>
      </c>
      <c r="N41" s="8">
        <f t="shared" si="9"/>
        <v>13.931347837273833</v>
      </c>
      <c r="O41" s="8">
        <f t="shared" si="2"/>
        <v>3.1309807355058865</v>
      </c>
      <c r="P41" s="8">
        <v>570355.56000000017</v>
      </c>
      <c r="Q41" s="8">
        <v>2033567.4400000004</v>
      </c>
      <c r="R41" s="8">
        <v>0</v>
      </c>
      <c r="S41" s="8">
        <v>4.9733084841731729</v>
      </c>
      <c r="T41" s="9">
        <f t="shared" si="10"/>
        <v>-0.10224845700677876</v>
      </c>
      <c r="U41" s="9">
        <f t="shared" si="4"/>
        <v>-0.3704430872386511</v>
      </c>
      <c r="V41" s="9">
        <f t="shared" si="11"/>
        <v>0.28047044262274384</v>
      </c>
      <c r="W41" s="9">
        <f t="shared" si="5"/>
        <v>0</v>
      </c>
      <c r="X41" s="9">
        <f t="shared" si="6"/>
        <v>0.18829049671704343</v>
      </c>
      <c r="Y41" s="9" t="str">
        <f t="shared" si="12"/>
        <v>High</v>
      </c>
    </row>
    <row r="42" spans="1:25" x14ac:dyDescent="0.3">
      <c r="A42" s="7" t="s">
        <v>42</v>
      </c>
      <c r="B42" s="7">
        <f t="shared" si="0"/>
        <v>45778</v>
      </c>
      <c r="C42" s="8">
        <v>17.75</v>
      </c>
      <c r="D42" s="8">
        <v>103.21</v>
      </c>
      <c r="E42" s="8">
        <f t="shared" si="7"/>
        <v>17.19794593547137</v>
      </c>
      <c r="F42" s="8">
        <v>19.1490411933862</v>
      </c>
      <c r="G42" s="8">
        <v>30190.610733932543</v>
      </c>
      <c r="H42" s="8">
        <v>13349.914814004178</v>
      </c>
      <c r="I42" s="8">
        <v>17299.611608117528</v>
      </c>
      <c r="J42" s="8">
        <v>60840.137156054247</v>
      </c>
      <c r="K42" s="8">
        <v>102194.55760920933</v>
      </c>
      <c r="L42" s="8">
        <f t="shared" si="8"/>
        <v>41354.420453155079</v>
      </c>
      <c r="M42" s="8">
        <v>14.729614068349624</v>
      </c>
      <c r="N42" s="8">
        <f t="shared" si="9"/>
        <v>14.271498951990724</v>
      </c>
      <c r="O42" s="8">
        <f t="shared" si="2"/>
        <v>2.9264469834806466</v>
      </c>
      <c r="P42" s="8">
        <v>284895.20000000013</v>
      </c>
      <c r="Q42" s="8">
        <v>2033567.4400000004</v>
      </c>
      <c r="R42" s="8">
        <v>0</v>
      </c>
      <c r="S42" s="8">
        <v>5.0476476726603909</v>
      </c>
      <c r="T42" s="9">
        <f t="shared" si="10"/>
        <v>-0.10188997131557216</v>
      </c>
      <c r="U42" s="9">
        <f t="shared" si="4"/>
        <v>-0.42023548922972942</v>
      </c>
      <c r="V42" s="9">
        <f t="shared" si="11"/>
        <v>0.14009626353970345</v>
      </c>
      <c r="W42" s="9">
        <f t="shared" si="5"/>
        <v>0</v>
      </c>
      <c r="X42" s="9">
        <f t="shared" si="6"/>
        <v>0.16555543102125125</v>
      </c>
      <c r="Y42" s="9" t="str">
        <f t="shared" si="12"/>
        <v>High</v>
      </c>
    </row>
    <row r="43" spans="1:25" x14ac:dyDescent="0.3">
      <c r="A43" s="7" t="s">
        <v>43</v>
      </c>
      <c r="B43" s="7">
        <f t="shared" si="0"/>
        <v>45809</v>
      </c>
      <c r="C43" s="8">
        <v>16.989999999999998</v>
      </c>
      <c r="D43" s="8">
        <v>101.56</v>
      </c>
      <c r="E43" s="8">
        <f t="shared" si="7"/>
        <v>16.729027176053563</v>
      </c>
      <c r="F43" s="8">
        <v>19.11147804346086</v>
      </c>
      <c r="G43" s="8">
        <v>30190.610733932543</v>
      </c>
      <c r="H43" s="8">
        <v>13349.914814004178</v>
      </c>
      <c r="I43" s="8">
        <v>17299.611608117528</v>
      </c>
      <c r="J43" s="8">
        <v>60840.137156054247</v>
      </c>
      <c r="K43" s="8">
        <v>102194.55760920933</v>
      </c>
      <c r="L43" s="8">
        <f t="shared" si="8"/>
        <v>41354.420453155079</v>
      </c>
      <c r="M43" s="8">
        <v>14.729614068349624</v>
      </c>
      <c r="N43" s="8">
        <f t="shared" si="9"/>
        <v>14.503361626968909</v>
      </c>
      <c r="O43" s="8">
        <f t="shared" si="2"/>
        <v>2.2256655490846544</v>
      </c>
      <c r="P43" s="8">
        <v>71096.56</v>
      </c>
      <c r="Q43" s="8">
        <v>2033567.4400000004</v>
      </c>
      <c r="R43" s="8">
        <v>0</v>
      </c>
      <c r="S43" s="8">
        <v>4.9897902836298496</v>
      </c>
      <c r="T43" s="9">
        <f t="shared" si="10"/>
        <v>-0.12466073330327639</v>
      </c>
      <c r="U43" s="9">
        <f t="shared" si="4"/>
        <v>-0.55395609382894107</v>
      </c>
      <c r="V43" s="9">
        <f t="shared" si="11"/>
        <v>3.4961496039688747E-2</v>
      </c>
      <c r="W43" s="9">
        <f t="shared" si="5"/>
        <v>0</v>
      </c>
      <c r="X43" s="9">
        <f t="shared" si="6"/>
        <v>0.17839458079297657</v>
      </c>
      <c r="Y43" s="9" t="str">
        <f t="shared" si="12"/>
        <v>High</v>
      </c>
    </row>
    <row r="44" spans="1:25" x14ac:dyDescent="0.3">
      <c r="A44" s="7" t="s">
        <v>44</v>
      </c>
      <c r="B44" s="7">
        <f t="shared" si="0"/>
        <v>45839</v>
      </c>
      <c r="C44" s="8">
        <v>16.399999999999999</v>
      </c>
      <c r="D44" s="8">
        <v>99.37</v>
      </c>
      <c r="E44" s="8">
        <f t="shared" si="7"/>
        <v>16.503975042769444</v>
      </c>
      <c r="F44" s="8">
        <v>19.083552688283241</v>
      </c>
      <c r="G44" s="8">
        <v>29342.461932945618</v>
      </c>
      <c r="H44" s="8">
        <v>11284.496419364828</v>
      </c>
      <c r="I44" s="8">
        <v>17922.998468861235</v>
      </c>
      <c r="J44" s="8">
        <v>58549.956821171683</v>
      </c>
      <c r="K44" s="8">
        <v>89674.482000075921</v>
      </c>
      <c r="L44" s="8">
        <f t="shared" si="8"/>
        <v>31124.525178904238</v>
      </c>
      <c r="M44" s="8">
        <v>14.313019804010302</v>
      </c>
      <c r="N44" s="8">
        <f t="shared" si="9"/>
        <v>14.403763514149443</v>
      </c>
      <c r="O44" s="8">
        <f t="shared" si="2"/>
        <v>2.1002115286200009</v>
      </c>
      <c r="P44" s="8">
        <v>111404</v>
      </c>
      <c r="Q44" s="8">
        <v>2162010.8000000003</v>
      </c>
      <c r="R44" s="8">
        <v>205239</v>
      </c>
      <c r="S44" s="8">
        <v>4.8736444031552706</v>
      </c>
      <c r="T44" s="9">
        <f t="shared" si="10"/>
        <v>-0.13517282068226139</v>
      </c>
      <c r="U44" s="9">
        <f t="shared" si="4"/>
        <v>-0.56906754886337374</v>
      </c>
      <c r="V44" s="9">
        <f t="shared" si="11"/>
        <v>5.1527957214644801E-2</v>
      </c>
      <c r="W44" s="9">
        <f t="shared" si="5"/>
        <v>9.4929683052462077E-2</v>
      </c>
      <c r="X44" s="9">
        <f t="shared" si="6"/>
        <v>0.2126745024531855</v>
      </c>
      <c r="Y44" s="9" t="str">
        <f t="shared" si="12"/>
        <v>High</v>
      </c>
    </row>
    <row r="45" spans="1:25" x14ac:dyDescent="0.3">
      <c r="A45" s="7" t="s">
        <v>45</v>
      </c>
      <c r="B45" s="7">
        <f t="shared" si="0"/>
        <v>45870</v>
      </c>
      <c r="C45" s="8">
        <v>17.11</v>
      </c>
      <c r="D45" s="8">
        <v>97.56</v>
      </c>
      <c r="E45" s="8">
        <f t="shared" si="7"/>
        <v>17.537925379253792</v>
      </c>
      <c r="F45" s="8">
        <v>19.509160726370212</v>
      </c>
      <c r="G45" s="8">
        <v>29342.461932945618</v>
      </c>
      <c r="H45" s="8">
        <v>11284.496419364828</v>
      </c>
      <c r="I45" s="8">
        <v>17922.998468861235</v>
      </c>
      <c r="J45" s="8">
        <v>58549.956821171683</v>
      </c>
      <c r="K45" s="8">
        <v>89674.482000075921</v>
      </c>
      <c r="L45" s="8">
        <f t="shared" si="8"/>
        <v>31124.525178904238</v>
      </c>
      <c r="M45" s="8">
        <v>14.313019804010302</v>
      </c>
      <c r="N45" s="8">
        <f t="shared" si="9"/>
        <v>14.67099200903065</v>
      </c>
      <c r="O45" s="8">
        <f t="shared" si="2"/>
        <v>2.8669333702231423</v>
      </c>
      <c r="P45" s="8">
        <v>231186.16000000006</v>
      </c>
      <c r="Q45" s="8">
        <v>2162010.8000000003</v>
      </c>
      <c r="R45" s="8">
        <v>0</v>
      </c>
      <c r="S45" s="8">
        <v>5.4013894634266144</v>
      </c>
      <c r="T45" s="9">
        <f t="shared" si="10"/>
        <v>-0.10104152478747755</v>
      </c>
      <c r="U45" s="9">
        <f t="shared" si="4"/>
        <v>-0.46922298611580321</v>
      </c>
      <c r="V45" s="9">
        <f t="shared" si="11"/>
        <v>0.10693108471058518</v>
      </c>
      <c r="W45" s="9">
        <f t="shared" si="5"/>
        <v>0</v>
      </c>
      <c r="X45" s="9">
        <f t="shared" si="6"/>
        <v>0.1692988989034665</v>
      </c>
      <c r="Y45" s="9" t="str">
        <f t="shared" si="12"/>
        <v>High</v>
      </c>
    </row>
    <row r="46" spans="1:25" x14ac:dyDescent="0.3">
      <c r="A46" s="7" t="s">
        <v>46</v>
      </c>
      <c r="B46" s="7">
        <f t="shared" si="0"/>
        <v>45901</v>
      </c>
      <c r="C46" s="8">
        <v>15.6</v>
      </c>
      <c r="D46" s="8">
        <v>97.53</v>
      </c>
      <c r="E46" s="8">
        <f t="shared" si="7"/>
        <v>15.995078437403876</v>
      </c>
      <c r="F46" s="8">
        <v>17.785470150407317</v>
      </c>
      <c r="G46" s="8">
        <v>29342.461932945618</v>
      </c>
      <c r="H46" s="8">
        <v>11284.496419364828</v>
      </c>
      <c r="I46" s="8">
        <v>17922.998468861235</v>
      </c>
      <c r="J46" s="8">
        <v>58549.956821171683</v>
      </c>
      <c r="K46" s="8">
        <v>89674.482000075921</v>
      </c>
      <c r="L46" s="8">
        <f t="shared" si="8"/>
        <v>31124.525178904238</v>
      </c>
      <c r="M46" s="8">
        <v>14.313019804010302</v>
      </c>
      <c r="N46" s="8">
        <f t="shared" si="9"/>
        <v>14.67550477187563</v>
      </c>
      <c r="O46" s="8">
        <f t="shared" si="2"/>
        <v>1.319573665528246</v>
      </c>
      <c r="P46" s="8">
        <v>457259.2</v>
      </c>
      <c r="Q46" s="8">
        <v>2162010.8000000003</v>
      </c>
      <c r="R46" s="8">
        <v>0</v>
      </c>
      <c r="S46" s="8">
        <v>3.9350652269551438</v>
      </c>
      <c r="T46" s="9">
        <f t="shared" si="10"/>
        <v>-0.10066597609523625</v>
      </c>
      <c r="U46" s="9">
        <f t="shared" si="4"/>
        <v>-0.66466282274327138</v>
      </c>
      <c r="V46" s="9">
        <f t="shared" si="11"/>
        <v>0.21149718586049615</v>
      </c>
      <c r="W46" s="9">
        <f t="shared" si="5"/>
        <v>0</v>
      </c>
      <c r="X46" s="9">
        <f t="shared" si="6"/>
        <v>0.24420649617475093</v>
      </c>
      <c r="Y46" s="9" t="str">
        <f t="shared" si="12"/>
        <v>High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5369-CA0E-4B0D-9A31-0684041C63A4}">
  <dimension ref="A1"/>
  <sheetViews>
    <sheetView topLeftCell="A9" zoomScale="55" zoomScaleNormal="55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D41E-9A95-4752-98FF-0DEBCFE0C731}">
  <dimension ref="A3:B16"/>
  <sheetViews>
    <sheetView workbookViewId="0">
      <selection activeCell="B4" sqref="B4:B12"/>
    </sheetView>
  </sheetViews>
  <sheetFormatPr defaultRowHeight="14.4" x14ac:dyDescent="0.3"/>
  <cols>
    <col min="1" max="1" width="12.44140625" bestFit="1" customWidth="1"/>
    <col min="2" max="2" width="16.6640625" bestFit="1" customWidth="1"/>
  </cols>
  <sheetData>
    <row r="3" spans="1:2" x14ac:dyDescent="0.3">
      <c r="A3" s="16" t="s">
        <v>87</v>
      </c>
      <c r="B3" s="17" t="s">
        <v>89</v>
      </c>
    </row>
    <row r="4" spans="1:2" x14ac:dyDescent="0.3">
      <c r="A4" s="18">
        <v>1</v>
      </c>
      <c r="B4" s="19">
        <v>42.192054792623601</v>
      </c>
    </row>
    <row r="5" spans="1:2" x14ac:dyDescent="0.3">
      <c r="A5" s="20">
        <v>2</v>
      </c>
      <c r="B5" s="21">
        <v>42.265989203968196</v>
      </c>
    </row>
    <row r="6" spans="1:2" x14ac:dyDescent="0.3">
      <c r="A6" s="20">
        <v>3</v>
      </c>
      <c r="B6" s="21">
        <v>42.324828504060697</v>
      </c>
    </row>
    <row r="7" spans="1:2" x14ac:dyDescent="0.3">
      <c r="A7" s="20">
        <v>4</v>
      </c>
      <c r="B7" s="21">
        <v>42.361811347386094</v>
      </c>
    </row>
    <row r="8" spans="1:2" x14ac:dyDescent="0.3">
      <c r="A8" s="20">
        <v>5</v>
      </c>
      <c r="B8" s="21">
        <v>42.37268041209353</v>
      </c>
    </row>
    <row r="9" spans="1:2" x14ac:dyDescent="0.3">
      <c r="A9" s="20">
        <v>6</v>
      </c>
      <c r="B9" s="21">
        <v>42.401116466248062</v>
      </c>
    </row>
    <row r="10" spans="1:2" x14ac:dyDescent="0.3">
      <c r="A10" s="20">
        <v>7</v>
      </c>
      <c r="B10" s="21">
        <v>42.4103080625705</v>
      </c>
    </row>
    <row r="11" spans="1:2" x14ac:dyDescent="0.3">
      <c r="A11" s="20">
        <v>8</v>
      </c>
      <c r="B11" s="21">
        <v>42.4338230318371</v>
      </c>
    </row>
    <row r="12" spans="1:2" x14ac:dyDescent="0.3">
      <c r="A12" s="20">
        <v>9</v>
      </c>
      <c r="B12" s="21">
        <v>42.578627874331332</v>
      </c>
    </row>
    <row r="13" spans="1:2" x14ac:dyDescent="0.3">
      <c r="A13" s="20">
        <v>10</v>
      </c>
      <c r="B13" s="21">
        <v>42.494255187322899</v>
      </c>
    </row>
    <row r="14" spans="1:2" x14ac:dyDescent="0.3">
      <c r="A14" s="20">
        <v>11</v>
      </c>
      <c r="B14" s="21">
        <v>42.457847256986902</v>
      </c>
    </row>
    <row r="15" spans="1:2" x14ac:dyDescent="0.3">
      <c r="A15" s="20">
        <v>12</v>
      </c>
      <c r="B15" s="21">
        <v>42.467513317033195</v>
      </c>
    </row>
    <row r="16" spans="1:2" x14ac:dyDescent="0.3">
      <c r="A16" s="22" t="s">
        <v>88</v>
      </c>
      <c r="B16" s="23">
        <v>42.396737954705173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6A2E-E6D1-4391-A171-80811BFFCB0C}">
  <dimension ref="A1:K46"/>
  <sheetViews>
    <sheetView workbookViewId="0">
      <selection activeCell="F2" sqref="F2"/>
    </sheetView>
  </sheetViews>
  <sheetFormatPr defaultRowHeight="14.4" x14ac:dyDescent="0.3"/>
  <cols>
    <col min="1" max="1" width="10.5546875" bestFit="1" customWidth="1"/>
    <col min="2" max="2" width="10.5546875" customWidth="1"/>
    <col min="3" max="3" width="7.77734375" bestFit="1" customWidth="1"/>
    <col min="4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10" width="12" bestFit="1" customWidth="1"/>
    <col min="11" max="11" width="12.77734375" bestFit="1" customWidth="1"/>
  </cols>
  <sheetData>
    <row r="1" spans="1:11" x14ac:dyDescent="0.3">
      <c r="A1" t="s">
        <v>74</v>
      </c>
      <c r="B1" s="15" t="s">
        <v>86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</row>
    <row r="2" spans="1:11" x14ac:dyDescent="0.3">
      <c r="A2" s="11">
        <v>44562</v>
      </c>
      <c r="B2" s="11">
        <f>MONTH(A2)</f>
        <v>1</v>
      </c>
      <c r="C2">
        <v>38.51</v>
      </c>
      <c r="D2">
        <v>41.837895074046799</v>
      </c>
      <c r="E2">
        <v>0.39672641332834102</v>
      </c>
      <c r="F2">
        <v>8.8689263E-4</v>
      </c>
      <c r="G2">
        <v>0.121086261980831</v>
      </c>
      <c r="H2">
        <v>-9.7463664861783803E-2</v>
      </c>
      <c r="I2">
        <v>0.887258363548172</v>
      </c>
      <c r="J2">
        <v>0.23347524183499199</v>
      </c>
      <c r="K2" t="s">
        <v>84</v>
      </c>
    </row>
    <row r="3" spans="1:11" x14ac:dyDescent="0.3">
      <c r="A3" s="11">
        <v>44593</v>
      </c>
      <c r="B3" s="11">
        <f t="shared" ref="B3:B46" si="0">MONTH(A3)</f>
        <v>2</v>
      </c>
      <c r="C3">
        <v>38.69</v>
      </c>
      <c r="D3">
        <v>41.788329398611999</v>
      </c>
      <c r="E3">
        <v>0.39352147695453599</v>
      </c>
      <c r="F3">
        <v>1.4190282099999999E-3</v>
      </c>
      <c r="G3">
        <v>9.4076655052264702E-2</v>
      </c>
      <c r="H3">
        <v>-0.120150550086856</v>
      </c>
      <c r="I3">
        <v>0.90242840902200905</v>
      </c>
      <c r="J3">
        <v>0.23455514074222</v>
      </c>
      <c r="K3" t="s">
        <v>84</v>
      </c>
    </row>
    <row r="4" spans="1:11" x14ac:dyDescent="0.3">
      <c r="A4" s="11">
        <v>44621</v>
      </c>
      <c r="B4" s="11">
        <f t="shared" si="0"/>
        <v>3</v>
      </c>
      <c r="C4">
        <v>38.69</v>
      </c>
      <c r="D4">
        <v>41.753191144221098</v>
      </c>
      <c r="E4">
        <v>0.38571296531645</v>
      </c>
      <c r="F4">
        <v>1.4190282099999999E-3</v>
      </c>
      <c r="G4">
        <v>5.1352172591917503E-2</v>
      </c>
      <c r="H4">
        <v>-0.118208092485549</v>
      </c>
      <c r="I4">
        <v>0.90101800763960505</v>
      </c>
      <c r="J4">
        <v>0.224573828421709</v>
      </c>
      <c r="K4" t="s">
        <v>84</v>
      </c>
    </row>
    <row r="5" spans="1:11" x14ac:dyDescent="0.3">
      <c r="A5" s="11">
        <v>44652</v>
      </c>
      <c r="B5" s="11">
        <f t="shared" si="0"/>
        <v>4</v>
      </c>
      <c r="C5">
        <v>38.85</v>
      </c>
      <c r="D5">
        <v>41.768253482954798</v>
      </c>
      <c r="E5">
        <v>0.37906356276694397</v>
      </c>
      <c r="F5">
        <v>1.4190282099999999E-3</v>
      </c>
      <c r="G5">
        <v>4.7203848466626702E-2</v>
      </c>
      <c r="H5">
        <v>-0.11541774332472</v>
      </c>
      <c r="I5">
        <v>0.84804886921724398</v>
      </c>
      <c r="J5">
        <v>0.211995980273917</v>
      </c>
      <c r="K5" t="s">
        <v>84</v>
      </c>
    </row>
    <row r="6" spans="1:11" x14ac:dyDescent="0.3">
      <c r="A6" s="11">
        <v>44682</v>
      </c>
      <c r="B6" s="11">
        <f t="shared" si="0"/>
        <v>5</v>
      </c>
      <c r="C6">
        <v>38.92</v>
      </c>
      <c r="D6">
        <v>41.811239532980899</v>
      </c>
      <c r="E6">
        <v>0.37355844214984202</v>
      </c>
      <c r="F6">
        <v>1.3303389400000001E-3</v>
      </c>
      <c r="G6">
        <v>3.3057851239669402E-2</v>
      </c>
      <c r="H6">
        <v>-0.112</v>
      </c>
      <c r="I6">
        <v>0.86176212393136498</v>
      </c>
      <c r="J6">
        <v>0.210865974641507</v>
      </c>
      <c r="K6" t="s">
        <v>84</v>
      </c>
    </row>
    <row r="7" spans="1:11" x14ac:dyDescent="0.3">
      <c r="A7" s="11">
        <v>44713</v>
      </c>
      <c r="B7" s="11">
        <f t="shared" si="0"/>
        <v>6</v>
      </c>
      <c r="C7">
        <v>39.119999999999997</v>
      </c>
      <c r="D7">
        <v>41.866476978706302</v>
      </c>
      <c r="E7">
        <v>0.36732323858703603</v>
      </c>
      <c r="F7">
        <v>1.77378526E-3</v>
      </c>
      <c r="G7">
        <v>3.49588719153935E-2</v>
      </c>
      <c r="H7">
        <v>-0.110417258018734</v>
      </c>
      <c r="I7">
        <v>0.87324197720245</v>
      </c>
      <c r="J7">
        <v>0.21260353724052</v>
      </c>
      <c r="K7" t="s">
        <v>84</v>
      </c>
    </row>
    <row r="8" spans="1:11" x14ac:dyDescent="0.3">
      <c r="A8" s="11">
        <v>44743</v>
      </c>
      <c r="B8" s="11">
        <f t="shared" si="0"/>
        <v>7</v>
      </c>
      <c r="C8">
        <v>39.32</v>
      </c>
      <c r="D8">
        <v>41.940057939526604</v>
      </c>
      <c r="E8">
        <v>0.36509429736146598</v>
      </c>
      <c r="F8">
        <v>1.8624745199999999E-3</v>
      </c>
      <c r="G8">
        <v>2.75442157146998E-2</v>
      </c>
      <c r="H8">
        <v>-0.109480812641084</v>
      </c>
      <c r="I8">
        <v>0.87664010913721002</v>
      </c>
      <c r="J8">
        <v>0.21153034508723001</v>
      </c>
      <c r="K8" t="s">
        <v>84</v>
      </c>
    </row>
    <row r="9" spans="1:11" x14ac:dyDescent="0.3">
      <c r="A9" s="11">
        <v>44774</v>
      </c>
      <c r="B9" s="11">
        <f t="shared" si="0"/>
        <v>8</v>
      </c>
      <c r="C9">
        <v>39.51</v>
      </c>
      <c r="D9">
        <v>41.928994907728402</v>
      </c>
      <c r="E9">
        <v>0.35957064203889499</v>
      </c>
      <c r="F9">
        <v>1.95116378E-3</v>
      </c>
      <c r="G9">
        <v>4.53875626289416E-2</v>
      </c>
      <c r="H9">
        <v>-0.11389906963631199</v>
      </c>
      <c r="I9">
        <v>0.90096651306614906</v>
      </c>
      <c r="J9">
        <v>0.22008711183861099</v>
      </c>
      <c r="K9" t="s">
        <v>84</v>
      </c>
    </row>
    <row r="10" spans="1:11" x14ac:dyDescent="0.3">
      <c r="A10" s="11">
        <v>44805</v>
      </c>
      <c r="B10" s="11">
        <f t="shared" si="0"/>
        <v>9</v>
      </c>
      <c r="C10">
        <v>39.5</v>
      </c>
      <c r="D10">
        <v>41.936403605308101</v>
      </c>
      <c r="E10">
        <v>0.35372675614124299</v>
      </c>
      <c r="F10">
        <v>2.1285423099999998E-3</v>
      </c>
      <c r="G10">
        <v>1.41123341800734E-2</v>
      </c>
      <c r="H10">
        <v>-0.13083309476095001</v>
      </c>
      <c r="I10">
        <v>0.91203024373976804</v>
      </c>
      <c r="J10">
        <v>0.221125010980502</v>
      </c>
      <c r="K10" t="s">
        <v>84</v>
      </c>
    </row>
    <row r="11" spans="1:11" x14ac:dyDescent="0.3">
      <c r="A11" s="11">
        <v>44835</v>
      </c>
      <c r="B11" s="11">
        <f t="shared" si="0"/>
        <v>10</v>
      </c>
      <c r="C11">
        <v>39.44</v>
      </c>
      <c r="D11">
        <v>41.882229883629201</v>
      </c>
      <c r="E11">
        <v>0.37134909596662002</v>
      </c>
      <c r="F11">
        <v>2.21723157E-3</v>
      </c>
      <c r="G11">
        <v>8.4375000000000006E-2</v>
      </c>
      <c r="H11">
        <v>-0.121729237770193</v>
      </c>
      <c r="I11">
        <v>0.87377432910931896</v>
      </c>
      <c r="J11">
        <v>0.22755446166729101</v>
      </c>
      <c r="K11" t="s">
        <v>84</v>
      </c>
    </row>
    <row r="12" spans="1:11" x14ac:dyDescent="0.3">
      <c r="A12" s="11">
        <v>44866</v>
      </c>
      <c r="B12" s="11">
        <f t="shared" si="0"/>
        <v>11</v>
      </c>
      <c r="C12">
        <v>39.57</v>
      </c>
      <c r="D12">
        <v>41.872051327051302</v>
      </c>
      <c r="E12">
        <v>0.38624009763925499</v>
      </c>
      <c r="F12">
        <v>2.7493671499999998E-3</v>
      </c>
      <c r="G12">
        <v>8.3311432325886906E-2</v>
      </c>
      <c r="H12">
        <v>-0.134461009174312</v>
      </c>
      <c r="I12">
        <v>0.83933729460983497</v>
      </c>
      <c r="J12">
        <v>0.22409791379923999</v>
      </c>
      <c r="K12" t="s">
        <v>84</v>
      </c>
    </row>
    <row r="13" spans="1:11" x14ac:dyDescent="0.3">
      <c r="A13" s="11">
        <v>44896</v>
      </c>
      <c r="B13" s="11">
        <f t="shared" si="0"/>
        <v>12</v>
      </c>
      <c r="C13">
        <v>39.630000000000003</v>
      </c>
      <c r="D13">
        <v>41.848059481057298</v>
      </c>
      <c r="E13">
        <v>0.38967693769512701</v>
      </c>
      <c r="F13">
        <v>3.0154349400000001E-3</v>
      </c>
      <c r="G13">
        <v>7.4729337206231802E-2</v>
      </c>
      <c r="H13">
        <v>-0.130993150684932</v>
      </c>
      <c r="I13">
        <v>0.84632328866791995</v>
      </c>
      <c r="J13">
        <v>0.223097277831075</v>
      </c>
      <c r="K13" t="s">
        <v>84</v>
      </c>
    </row>
    <row r="14" spans="1:11" x14ac:dyDescent="0.3">
      <c r="A14" s="11">
        <v>44927</v>
      </c>
      <c r="B14" s="11">
        <f t="shared" si="0"/>
        <v>1</v>
      </c>
      <c r="C14">
        <v>39.590000000000003</v>
      </c>
      <c r="D14">
        <v>41.882335808940802</v>
      </c>
      <c r="E14">
        <v>0.43589713590415602</v>
      </c>
      <c r="F14">
        <v>2.3946101000000002E-3</v>
      </c>
      <c r="G14">
        <v>7.4591460200316206E-2</v>
      </c>
      <c r="H14">
        <v>-0.12759897465109701</v>
      </c>
      <c r="I14">
        <v>0.88980825343893299</v>
      </c>
      <c r="J14">
        <v>0.23124019863664999</v>
      </c>
      <c r="K14" t="s">
        <v>84</v>
      </c>
    </row>
    <row r="15" spans="1:11" x14ac:dyDescent="0.3">
      <c r="A15" s="11">
        <v>44958</v>
      </c>
      <c r="B15" s="11">
        <f t="shared" si="0"/>
        <v>2</v>
      </c>
      <c r="C15">
        <v>39.65</v>
      </c>
      <c r="D15">
        <v>41.915012711752503</v>
      </c>
      <c r="E15">
        <v>0.42809838617853102</v>
      </c>
      <c r="F15">
        <v>1.95116378E-3</v>
      </c>
      <c r="G15">
        <v>7.2965879265091904E-2</v>
      </c>
      <c r="H15">
        <v>-0.122593431483579</v>
      </c>
      <c r="I15">
        <v>0.90930548978741099</v>
      </c>
      <c r="J15">
        <v>0.23294288044284001</v>
      </c>
      <c r="K15" t="s">
        <v>84</v>
      </c>
    </row>
    <row r="16" spans="1:11" x14ac:dyDescent="0.3">
      <c r="A16" s="11">
        <v>44986</v>
      </c>
      <c r="B16" s="11">
        <f t="shared" si="0"/>
        <v>3</v>
      </c>
      <c r="C16">
        <v>39.9</v>
      </c>
      <c r="D16">
        <v>41.981813986382001</v>
      </c>
      <c r="E16">
        <v>0.42905007278693102</v>
      </c>
      <c r="F16">
        <v>2.30592084E-3</v>
      </c>
      <c r="G16">
        <v>3.2887700534759298E-2</v>
      </c>
      <c r="H16">
        <v>-0.103124136024329</v>
      </c>
      <c r="I16">
        <v>0.91610515631513101</v>
      </c>
      <c r="J16">
        <v>0.22220977706209799</v>
      </c>
      <c r="K16" t="s">
        <v>84</v>
      </c>
    </row>
    <row r="17" spans="1:11" x14ac:dyDescent="0.3">
      <c r="A17" s="11">
        <v>45017</v>
      </c>
      <c r="B17" s="11">
        <f t="shared" si="0"/>
        <v>4</v>
      </c>
      <c r="C17">
        <v>40.31</v>
      </c>
      <c r="D17">
        <v>42.111162796048703</v>
      </c>
      <c r="E17">
        <v>0.430889374906963</v>
      </c>
      <c r="F17">
        <v>2.57198862E-3</v>
      </c>
      <c r="G17">
        <v>5.5641421947449997E-2</v>
      </c>
      <c r="H17">
        <v>-9.9563557010365705E-2</v>
      </c>
      <c r="I17">
        <v>0.89024871613172196</v>
      </c>
      <c r="J17">
        <v>0.22090381484688101</v>
      </c>
      <c r="K17" t="s">
        <v>84</v>
      </c>
    </row>
    <row r="18" spans="1:11" x14ac:dyDescent="0.3">
      <c r="A18" s="11">
        <v>45047</v>
      </c>
      <c r="B18" s="11">
        <f t="shared" si="0"/>
        <v>5</v>
      </c>
      <c r="C18">
        <v>40.619999999999997</v>
      </c>
      <c r="D18">
        <v>42.199435373694797</v>
      </c>
      <c r="E18">
        <v>0.43355457143182402</v>
      </c>
      <c r="F18">
        <v>3.0154349400000001E-3</v>
      </c>
      <c r="G18">
        <v>8.9206505667816599E-2</v>
      </c>
      <c r="H18">
        <v>-9.9025974025973906E-2</v>
      </c>
      <c r="I18">
        <v>0.88792605669028801</v>
      </c>
      <c r="J18">
        <v>0.22701335384111801</v>
      </c>
      <c r="K18" t="s">
        <v>84</v>
      </c>
    </row>
    <row r="19" spans="1:11" x14ac:dyDescent="0.3">
      <c r="A19" s="11">
        <v>45078</v>
      </c>
      <c r="B19" s="11">
        <f t="shared" si="0"/>
        <v>6</v>
      </c>
      <c r="C19">
        <v>40.89</v>
      </c>
      <c r="D19">
        <v>42.246756206289803</v>
      </c>
      <c r="E19">
        <v>0.42918832376850502</v>
      </c>
      <c r="F19">
        <v>3.19281346E-3</v>
      </c>
      <c r="G19">
        <v>9.6993210475266697E-2</v>
      </c>
      <c r="H19">
        <v>-9.8012889366272796E-2</v>
      </c>
      <c r="I19">
        <v>0.89172840469243098</v>
      </c>
      <c r="J19">
        <v>0.228404686346939</v>
      </c>
      <c r="K19" t="s">
        <v>84</v>
      </c>
    </row>
    <row r="20" spans="1:11" x14ac:dyDescent="0.3">
      <c r="A20" s="11">
        <v>45108</v>
      </c>
      <c r="B20" s="11">
        <f t="shared" si="0"/>
        <v>7</v>
      </c>
      <c r="C20">
        <v>41.23</v>
      </c>
      <c r="D20">
        <v>42.208149286121298</v>
      </c>
      <c r="E20">
        <v>0.43140482910003097</v>
      </c>
      <c r="F20">
        <v>3.7249490399999998E-3</v>
      </c>
      <c r="G20">
        <v>8.8744588744588598E-2</v>
      </c>
      <c r="H20">
        <v>-8.8149907627342206E-2</v>
      </c>
      <c r="I20">
        <v>0.89256422437920602</v>
      </c>
      <c r="J20">
        <v>0.22439386027147701</v>
      </c>
      <c r="K20" t="s">
        <v>84</v>
      </c>
    </row>
    <row r="21" spans="1:11" x14ac:dyDescent="0.3">
      <c r="A21" s="11">
        <v>45139</v>
      </c>
      <c r="B21" s="11">
        <f t="shared" si="0"/>
        <v>8</v>
      </c>
      <c r="C21">
        <v>43.29</v>
      </c>
      <c r="D21">
        <v>42.264781463191298</v>
      </c>
      <c r="E21">
        <v>0.48964345972826601</v>
      </c>
      <c r="F21">
        <v>7.71596587E-3</v>
      </c>
      <c r="G21">
        <v>0.17369873817034701</v>
      </c>
      <c r="H21">
        <v>-3.29277022190409E-2</v>
      </c>
      <c r="I21">
        <v>0.90278979872565901</v>
      </c>
      <c r="J21">
        <v>0.23273561709113399</v>
      </c>
      <c r="K21" t="s">
        <v>84</v>
      </c>
    </row>
    <row r="22" spans="1:11" x14ac:dyDescent="0.3">
      <c r="A22" s="11">
        <v>45170</v>
      </c>
      <c r="B22" s="11">
        <f t="shared" si="0"/>
        <v>9</v>
      </c>
      <c r="C22">
        <v>47.54</v>
      </c>
      <c r="D22">
        <v>42.810700001537903</v>
      </c>
      <c r="E22">
        <v>0.62927012625201795</v>
      </c>
      <c r="F22">
        <v>1.5875378060000001E-2</v>
      </c>
      <c r="G22">
        <v>0.15967206714815499</v>
      </c>
      <c r="H22">
        <v>-0.10429732868757299</v>
      </c>
      <c r="I22">
        <v>0.90793220270350705</v>
      </c>
      <c r="J22">
        <v>0.25122316780927001</v>
      </c>
      <c r="K22" t="s">
        <v>85</v>
      </c>
    </row>
    <row r="23" spans="1:11" x14ac:dyDescent="0.3">
      <c r="A23" s="11">
        <v>45200</v>
      </c>
      <c r="B23" s="11">
        <f t="shared" si="0"/>
        <v>10</v>
      </c>
      <c r="C23">
        <v>45.42</v>
      </c>
      <c r="D23">
        <v>42.6096158870713</v>
      </c>
      <c r="E23">
        <v>0.57927677329624505</v>
      </c>
      <c r="F23">
        <v>1.17069827E-2</v>
      </c>
      <c r="G23">
        <v>0.17182331192839101</v>
      </c>
      <c r="H23">
        <v>-6.7199248120300703E-2</v>
      </c>
      <c r="I23">
        <v>0.87945410409099001</v>
      </c>
      <c r="J23">
        <v>0.240838905432918</v>
      </c>
      <c r="K23" t="s">
        <v>84</v>
      </c>
    </row>
    <row r="24" spans="1:11" x14ac:dyDescent="0.3">
      <c r="A24" s="11">
        <v>45231</v>
      </c>
      <c r="B24" s="11">
        <f t="shared" si="0"/>
        <v>11</v>
      </c>
      <c r="C24">
        <v>46.73</v>
      </c>
      <c r="D24">
        <v>42.689470633389703</v>
      </c>
      <c r="E24">
        <v>0.63707353456361804</v>
      </c>
      <c r="F24">
        <v>1.401290354E-2</v>
      </c>
      <c r="G24">
        <v>0.15534167468719901</v>
      </c>
      <c r="H24">
        <v>-6.4949863263445595E-2</v>
      </c>
      <c r="I24">
        <v>0.88217957720478801</v>
      </c>
      <c r="J24">
        <v>0.239563987623966</v>
      </c>
      <c r="K24" t="s">
        <v>84</v>
      </c>
    </row>
    <row r="25" spans="1:11" x14ac:dyDescent="0.3">
      <c r="A25" s="11">
        <v>45261</v>
      </c>
      <c r="B25" s="11">
        <f t="shared" si="0"/>
        <v>12</v>
      </c>
      <c r="C25">
        <v>48.48</v>
      </c>
      <c r="D25">
        <v>42.799323060198603</v>
      </c>
      <c r="E25">
        <v>0.70001357404642295</v>
      </c>
      <c r="F25">
        <v>1.738309553E-2</v>
      </c>
      <c r="G25">
        <v>0.11627458542229099</v>
      </c>
      <c r="H25">
        <v>-5.7822387082696901E-2</v>
      </c>
      <c r="I25">
        <v>0.88710876198416</v>
      </c>
      <c r="J25">
        <v>0.232623784215852</v>
      </c>
      <c r="K25" t="s">
        <v>84</v>
      </c>
    </row>
    <row r="26" spans="1:11" x14ac:dyDescent="0.3">
      <c r="A26" s="11">
        <v>45292</v>
      </c>
      <c r="B26" s="11">
        <f t="shared" si="0"/>
        <v>1</v>
      </c>
      <c r="C26">
        <v>49.65</v>
      </c>
      <c r="D26">
        <v>42.855933494883203</v>
      </c>
      <c r="E26">
        <v>0.80076516286035204</v>
      </c>
      <c r="F26">
        <v>2.0043773420000001E-2</v>
      </c>
      <c r="G26">
        <v>8.90357698289269E-2</v>
      </c>
      <c r="H26">
        <v>-5.9539052496799E-2</v>
      </c>
      <c r="I26">
        <v>0.87753578059780002</v>
      </c>
      <c r="J26">
        <v>0.22652897516449</v>
      </c>
      <c r="K26" t="s">
        <v>84</v>
      </c>
    </row>
    <row r="27" spans="1:11" x14ac:dyDescent="0.3">
      <c r="A27" s="11">
        <v>45323</v>
      </c>
      <c r="B27" s="11">
        <f t="shared" si="0"/>
        <v>2</v>
      </c>
      <c r="C27">
        <v>50.44</v>
      </c>
      <c r="D27">
        <v>43.094625501540101</v>
      </c>
      <c r="E27">
        <v>0.81672843881072099</v>
      </c>
      <c r="F27">
        <v>2.1019355310000001E-2</v>
      </c>
      <c r="G27">
        <v>3.6760250454453497E-2</v>
      </c>
      <c r="H27">
        <v>-5.7664080520025203E-2</v>
      </c>
      <c r="I27">
        <v>0.90872020671501696</v>
      </c>
      <c r="J27">
        <v>0.22236694619470401</v>
      </c>
      <c r="K27" t="s">
        <v>84</v>
      </c>
    </row>
    <row r="28" spans="1:11" x14ac:dyDescent="0.3">
      <c r="A28" s="11">
        <v>45352</v>
      </c>
      <c r="B28" s="11">
        <f t="shared" si="0"/>
        <v>3</v>
      </c>
      <c r="C28">
        <v>51.11</v>
      </c>
      <c r="D28">
        <v>43.239480381579</v>
      </c>
      <c r="E28">
        <v>0.83054509323659198</v>
      </c>
      <c r="F28">
        <v>2.164018015E-2</v>
      </c>
      <c r="G28">
        <v>4.22922393740749E-3</v>
      </c>
      <c r="H28">
        <v>-7.6226574015582194E-2</v>
      </c>
      <c r="I28">
        <v>0.91746704227296505</v>
      </c>
      <c r="J28">
        <v>0.22156855378867299</v>
      </c>
      <c r="K28" t="s">
        <v>84</v>
      </c>
    </row>
    <row r="29" spans="1:11" x14ac:dyDescent="0.3">
      <c r="A29" s="11">
        <v>45383</v>
      </c>
      <c r="B29" s="11">
        <f t="shared" si="0"/>
        <v>4</v>
      </c>
      <c r="C29">
        <v>51.25</v>
      </c>
      <c r="D29">
        <v>43.206017763154797</v>
      </c>
      <c r="E29">
        <v>0.81922799464107798</v>
      </c>
      <c r="F29">
        <v>2.1196733830000002E-2</v>
      </c>
      <c r="G29">
        <v>1.4441188781917099E-2</v>
      </c>
      <c r="H29">
        <v>-8.8341473773624904E-2</v>
      </c>
      <c r="I29">
        <v>0.88786726960180595</v>
      </c>
      <c r="J29">
        <v>0.21916159998311199</v>
      </c>
      <c r="K29" t="s">
        <v>84</v>
      </c>
    </row>
    <row r="30" spans="1:11" x14ac:dyDescent="0.3">
      <c r="A30" s="11">
        <v>45413</v>
      </c>
      <c r="B30" s="11">
        <f t="shared" si="0"/>
        <v>5</v>
      </c>
      <c r="C30">
        <v>51.03</v>
      </c>
      <c r="D30">
        <v>43.107366329604901</v>
      </c>
      <c r="E30">
        <v>0.80094263368207697</v>
      </c>
      <c r="F30">
        <v>2.0398530469999999E-2</v>
      </c>
      <c r="G30">
        <v>3.3915724563206601E-2</v>
      </c>
      <c r="H30">
        <v>-8.5744680851063806E-2</v>
      </c>
      <c r="I30">
        <v>0.87460038491268299</v>
      </c>
      <c r="J30">
        <v>0.218653981007631</v>
      </c>
      <c r="K30" t="s">
        <v>84</v>
      </c>
    </row>
    <row r="31" spans="1:11" x14ac:dyDescent="0.3">
      <c r="A31" s="11">
        <v>45444</v>
      </c>
      <c r="B31" s="11">
        <f t="shared" si="0"/>
        <v>6</v>
      </c>
      <c r="C31">
        <v>51.07</v>
      </c>
      <c r="D31">
        <v>43.090116213748097</v>
      </c>
      <c r="E31">
        <v>0.78499994362576497</v>
      </c>
      <c r="F31">
        <v>1.995508415E-2</v>
      </c>
      <c r="G31">
        <v>4.1022469593897999E-2</v>
      </c>
      <c r="H31">
        <v>-9.3341896810104893E-2</v>
      </c>
      <c r="I31">
        <v>0.86929006907726902</v>
      </c>
      <c r="J31">
        <v>0.21934166591579601</v>
      </c>
      <c r="K31" t="s">
        <v>84</v>
      </c>
    </row>
    <row r="32" spans="1:11" x14ac:dyDescent="0.3">
      <c r="A32" s="11">
        <v>45474</v>
      </c>
      <c r="B32" s="11">
        <f t="shared" si="0"/>
        <v>7</v>
      </c>
      <c r="C32">
        <v>50.9</v>
      </c>
      <c r="D32">
        <v>43.0827169620636</v>
      </c>
      <c r="E32">
        <v>0.76712359449894696</v>
      </c>
      <c r="F32">
        <v>1.8536055950000001E-2</v>
      </c>
      <c r="G32">
        <v>0.181102362204725</v>
      </c>
      <c r="H32">
        <v>-9.4623655913978505E-2</v>
      </c>
      <c r="I32">
        <v>0.86843193290936604</v>
      </c>
      <c r="J32">
        <v>0.246642169028959</v>
      </c>
      <c r="K32" t="s">
        <v>84</v>
      </c>
    </row>
    <row r="33" spans="1:11" x14ac:dyDescent="0.3">
      <c r="A33" s="11">
        <v>45505</v>
      </c>
      <c r="B33" s="11">
        <f t="shared" si="0"/>
        <v>8</v>
      </c>
      <c r="C33">
        <v>50.66</v>
      </c>
      <c r="D33">
        <v>43.107692724591601</v>
      </c>
      <c r="E33">
        <v>0.743251043424207</v>
      </c>
      <c r="F33">
        <v>1.3037321649999999E-2</v>
      </c>
      <c r="G33">
        <v>0.171471927162367</v>
      </c>
      <c r="H33">
        <v>-9.32239965472592E-2</v>
      </c>
      <c r="I33">
        <v>0.88717373074764005</v>
      </c>
      <c r="J33">
        <v>0.24646494665921501</v>
      </c>
      <c r="K33" t="s">
        <v>84</v>
      </c>
    </row>
    <row r="34" spans="1:11" x14ac:dyDescent="0.3">
      <c r="A34" s="11">
        <v>45536</v>
      </c>
      <c r="B34" s="11">
        <f t="shared" si="0"/>
        <v>9</v>
      </c>
      <c r="C34">
        <v>50.47</v>
      </c>
      <c r="D34">
        <v>42.988780016147999</v>
      </c>
      <c r="E34">
        <v>0.72968580715059606</v>
      </c>
      <c r="F34">
        <v>5.0552879899999998E-3</v>
      </c>
      <c r="G34">
        <v>0.180234070221066</v>
      </c>
      <c r="H34">
        <v>-0.106313020604998</v>
      </c>
      <c r="I34">
        <v>0.89976389745157603</v>
      </c>
      <c r="J34">
        <v>0.252829823302128</v>
      </c>
      <c r="K34" t="s">
        <v>85</v>
      </c>
    </row>
    <row r="35" spans="1:11" x14ac:dyDescent="0.3">
      <c r="A35" s="11">
        <v>45566</v>
      </c>
      <c r="B35" s="11">
        <f t="shared" si="0"/>
        <v>10</v>
      </c>
      <c r="C35">
        <v>50.22</v>
      </c>
      <c r="D35">
        <v>42.990919791268198</v>
      </c>
      <c r="E35">
        <v>0.74617524339360197</v>
      </c>
      <c r="F35">
        <v>8.5141692399999993E-3</v>
      </c>
      <c r="G35">
        <v>0.171338747707624</v>
      </c>
      <c r="H35">
        <v>-0.121232417950435</v>
      </c>
      <c r="I35">
        <v>0.86216511893549996</v>
      </c>
      <c r="J35">
        <v>0.24937448337034199</v>
      </c>
      <c r="K35" t="s">
        <v>84</v>
      </c>
    </row>
    <row r="36" spans="1:11" x14ac:dyDescent="0.3">
      <c r="A36" s="11">
        <v>45597</v>
      </c>
      <c r="B36" s="11">
        <f t="shared" si="0"/>
        <v>11</v>
      </c>
      <c r="C36">
        <v>49.24</v>
      </c>
      <c r="D36">
        <v>42.812019810519701</v>
      </c>
      <c r="E36">
        <v>0.72500536789883496</v>
      </c>
      <c r="F36">
        <v>4.52315241E-3</v>
      </c>
      <c r="G36">
        <v>0.159893758300133</v>
      </c>
      <c r="H36">
        <v>-0.121895648211438</v>
      </c>
      <c r="I36">
        <v>0.85130158990532201</v>
      </c>
      <c r="J36">
        <v>0.24441085445788699</v>
      </c>
      <c r="K36" t="s">
        <v>84</v>
      </c>
    </row>
    <row r="37" spans="1:11" x14ac:dyDescent="0.3">
      <c r="A37" s="11">
        <v>45627</v>
      </c>
      <c r="B37" s="11">
        <f t="shared" si="0"/>
        <v>12</v>
      </c>
      <c r="C37">
        <v>48.81</v>
      </c>
      <c r="D37">
        <v>42.755157409843697</v>
      </c>
      <c r="E37">
        <v>0.71158544862223405</v>
      </c>
      <c r="F37">
        <v>7.0951409999999999E-4</v>
      </c>
      <c r="G37">
        <v>0.148256587702955</v>
      </c>
      <c r="H37">
        <v>-0.131432545201669</v>
      </c>
      <c r="I37">
        <v>0.84592154333999903</v>
      </c>
      <c r="J37">
        <v>0.24194622574636701</v>
      </c>
      <c r="K37" t="s">
        <v>84</v>
      </c>
    </row>
    <row r="38" spans="1:11" x14ac:dyDescent="0.3">
      <c r="A38" s="11">
        <v>45658</v>
      </c>
      <c r="B38" s="11">
        <f t="shared" si="0"/>
        <v>1</v>
      </c>
      <c r="C38">
        <v>48.25</v>
      </c>
      <c r="D38" s="12">
        <v>42.642509942554128</v>
      </c>
      <c r="E38" s="1">
        <v>0.45045514993052649</v>
      </c>
      <c r="F38" s="19"/>
    </row>
    <row r="39" spans="1:11" x14ac:dyDescent="0.3">
      <c r="A39" s="11">
        <v>45689</v>
      </c>
      <c r="B39" s="11">
        <f t="shared" si="0"/>
        <v>2</v>
      </c>
      <c r="C39">
        <v>47.23</v>
      </c>
      <c r="D39" s="12">
        <v>42.419615591880721</v>
      </c>
      <c r="E39" s="1">
        <v>0.15362638791252436</v>
      </c>
      <c r="F39" s="21"/>
    </row>
    <row r="40" spans="1:11" x14ac:dyDescent="0.3">
      <c r="A40" s="11">
        <v>45717</v>
      </c>
      <c r="B40" s="11">
        <f t="shared" si="0"/>
        <v>3</v>
      </c>
      <c r="C40">
        <v>46.09</v>
      </c>
      <c r="D40" s="13">
        <v>42.249518745989548</v>
      </c>
      <c r="E40" s="1">
        <v>7.5309758071149702E-2</v>
      </c>
      <c r="F40" s="21"/>
    </row>
    <row r="41" spans="1:11" x14ac:dyDescent="0.3">
      <c r="A41" s="11">
        <v>45748</v>
      </c>
      <c r="B41" s="11">
        <f t="shared" si="0"/>
        <v>4</v>
      </c>
      <c r="C41">
        <v>44.45</v>
      </c>
      <c r="D41" s="13">
        <v>42.041047952331411</v>
      </c>
      <c r="E41" s="1">
        <v>0.32076339505468354</v>
      </c>
      <c r="F41" s="21"/>
    </row>
    <row r="42" spans="1:11" x14ac:dyDescent="0.3">
      <c r="A42" s="11">
        <v>45778</v>
      </c>
      <c r="B42" s="11">
        <f t="shared" si="0"/>
        <v>5</v>
      </c>
      <c r="C42">
        <v>43.19</v>
      </c>
      <c r="D42" s="13">
        <v>41.846720279042728</v>
      </c>
      <c r="E42" s="1">
        <v>0.52596013305080191</v>
      </c>
      <c r="F42" s="21"/>
    </row>
    <row r="43" spans="1:11" x14ac:dyDescent="0.3">
      <c r="A43" s="11">
        <v>45809</v>
      </c>
      <c r="B43" s="11">
        <f t="shared" si="0"/>
        <v>6</v>
      </c>
      <c r="C43">
        <v>42.35</v>
      </c>
      <c r="D43" s="13">
        <v>41.699487987396608</v>
      </c>
      <c r="E43" s="1">
        <v>0.70162847885145396</v>
      </c>
      <c r="F43" s="21"/>
    </row>
    <row r="44" spans="1:11" x14ac:dyDescent="0.3">
      <c r="A44" s="11">
        <v>45839</v>
      </c>
      <c r="B44" s="11">
        <f t="shared" si="0"/>
        <v>7</v>
      </c>
      <c r="C44">
        <v>41.31</v>
      </c>
      <c r="D44" s="13">
        <v>41.571902988829628</v>
      </c>
      <c r="E44" s="1">
        <v>0.83840507374087281</v>
      </c>
      <c r="F44" s="21"/>
    </row>
    <row r="45" spans="1:11" x14ac:dyDescent="0.3">
      <c r="A45" s="11">
        <v>45870</v>
      </c>
      <c r="B45" s="11">
        <f t="shared" si="0"/>
        <v>8</v>
      </c>
      <c r="C45">
        <v>40.43</v>
      </c>
      <c r="D45" s="13">
        <v>41.441164411644117</v>
      </c>
      <c r="E45" s="1">
        <v>0.99265862019298368</v>
      </c>
      <c r="F45" s="21"/>
    </row>
    <row r="46" spans="1:11" x14ac:dyDescent="0.3">
      <c r="A46" s="11">
        <v>45901</v>
      </c>
      <c r="B46" s="11">
        <f t="shared" si="0"/>
        <v>9</v>
      </c>
      <c r="C46">
        <v>40.229999999999997</v>
      </c>
      <c r="D46" s="14">
        <v>41.248846508766526</v>
      </c>
      <c r="E46" s="1">
        <v>1.3297813655648056</v>
      </c>
      <c r="F46" s="21"/>
    </row>
  </sheetData>
  <autoFilter ref="A1:K37" xr:uid="{910B6A2E-E6D1-4391-A171-80811BFFCB0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values</vt:lpstr>
      <vt:lpstr>Formula</vt:lpstr>
      <vt:lpstr>Data</vt:lpstr>
      <vt:lpstr>Sheet3</vt:lpstr>
      <vt:lpstr>Sheet2</vt:lpstr>
      <vt:lpstr>Sheet1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2025-10-27T05:24:56Z</dcterms:created>
  <dcterms:modified xsi:type="dcterms:W3CDTF">2025-10-28T17:26:59Z</dcterms:modified>
  <cp:category/>
</cp:coreProperties>
</file>