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684A4757-96EB-4D1A-8A17-D0BBA3CE98B4}" xr6:coauthVersionLast="47" xr6:coauthVersionMax="47" xr10:uidLastSave="{00000000-0000-0000-0000-000000000000}"/>
  <bookViews>
    <workbookView xWindow="-9390" yWindow="-21525" windowWidth="44310" windowHeight="21525" tabRatio="464" activeTab="1"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Matrix!$A$1:$M$78</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8" i="1" l="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36" i="1"/>
  <c r="H407" i="2"/>
  <c r="A407" i="2" s="1" a="1"/>
  <c r="A407" i="2" s="1"/>
  <c r="H406" i="2"/>
  <c r="A406" i="2"/>
  <c r="H405" i="2"/>
  <c r="A405" i="2" s="1" a="1"/>
  <c r="A405" i="2" s="1"/>
  <c r="H404" i="2"/>
  <c r="A404" i="2"/>
  <c r="H403" i="2"/>
  <c r="A403" i="2" s="1" a="1"/>
  <c r="A403" i="2" s="1"/>
  <c r="H402" i="2"/>
  <c r="A402" i="2"/>
  <c r="H401" i="2"/>
  <c r="H400" i="2"/>
  <c r="A400" i="2"/>
  <c r="H399" i="2"/>
  <c r="E399" i="2" s="1" a="1"/>
  <c r="E399" i="2" s="1"/>
  <c r="G398" i="2"/>
  <c r="E398" i="2"/>
  <c r="C398" i="2"/>
  <c r="A398" i="2"/>
  <c r="I38" i="1"/>
  <c r="A38" i="1"/>
  <c r="H285" i="2"/>
  <c r="A285" i="2" s="1" a="1"/>
  <c r="A285" i="2" s="1"/>
  <c r="H284" i="2"/>
  <c r="A284" i="2"/>
  <c r="H283" i="2"/>
  <c r="A283" i="2" s="1" a="1"/>
  <c r="A283" i="2" s="1"/>
  <c r="H282" i="2"/>
  <c r="A282" i="2"/>
  <c r="H281" i="2"/>
  <c r="A281" i="2" s="1" a="1"/>
  <c r="A281" i="2" s="1"/>
  <c r="H280" i="2"/>
  <c r="A280" i="2"/>
  <c r="H279" i="2"/>
  <c r="H278" i="2"/>
  <c r="A278" i="2"/>
  <c r="H277" i="2"/>
  <c r="E277" i="2" s="1" a="1"/>
  <c r="E277" i="2" s="1"/>
  <c r="G276" i="2"/>
  <c r="E276" i="2"/>
  <c r="C276" i="2"/>
  <c r="A276" i="2"/>
  <c r="I28" i="1"/>
  <c r="H175" i="2"/>
  <c r="A175" i="2" s="1" a="1"/>
  <c r="A175" i="2" s="1"/>
  <c r="H174" i="2"/>
  <c r="A174" i="2"/>
  <c r="H173" i="2"/>
  <c r="A173" i="2" s="1" a="1"/>
  <c r="A173" i="2" s="1"/>
  <c r="H172" i="2"/>
  <c r="A172" i="2"/>
  <c r="H171" i="2"/>
  <c r="A171" i="2" s="1" a="1"/>
  <c r="A171" i="2" s="1"/>
  <c r="H170" i="2"/>
  <c r="A170" i="2"/>
  <c r="H169" i="2"/>
  <c r="H168" i="2"/>
  <c r="A168" i="2"/>
  <c r="H167" i="2"/>
  <c r="E167" i="2" s="1" a="1"/>
  <c r="E167" i="2" s="1"/>
  <c r="G166" i="2"/>
  <c r="E166" i="2"/>
  <c r="C166" i="2"/>
  <c r="A166" i="2"/>
  <c r="I17" i="1"/>
  <c r="H649" i="2"/>
  <c r="A649" i="2" s="1" a="1"/>
  <c r="A649" i="2" s="1"/>
  <c r="H648" i="2"/>
  <c r="A648" i="2"/>
  <c r="H647" i="2"/>
  <c r="A647" i="2" s="1" a="1"/>
  <c r="A647" i="2" s="1"/>
  <c r="H646" i="2"/>
  <c r="A646" i="2"/>
  <c r="H645" i="2"/>
  <c r="A645" i="2" s="1" a="1"/>
  <c r="A645" i="2" s="1"/>
  <c r="H644" i="2"/>
  <c r="A644" i="2"/>
  <c r="H643" i="2"/>
  <c r="H642" i="2"/>
  <c r="A642" i="2"/>
  <c r="H641" i="2"/>
  <c r="E641" i="2" s="1" a="1"/>
  <c r="E641" i="2" s="1"/>
  <c r="G640" i="2"/>
  <c r="E640" i="2"/>
  <c r="C640" i="2"/>
  <c r="A640" i="2"/>
  <c r="I61" i="1"/>
  <c r="A61" i="1"/>
  <c r="H572" i="2"/>
  <c r="A572" i="2" s="1" a="1"/>
  <c r="A572" i="2" s="1"/>
  <c r="H571" i="2"/>
  <c r="A571" i="2"/>
  <c r="H570" i="2"/>
  <c r="A570" i="2" s="1" a="1"/>
  <c r="A570" i="2" s="1"/>
  <c r="H569" i="2"/>
  <c r="A569" i="2"/>
  <c r="H568" i="2"/>
  <c r="A568" i="2" s="1" a="1"/>
  <c r="A568" i="2" s="1"/>
  <c r="H567" i="2"/>
  <c r="A567" i="2"/>
  <c r="H566" i="2"/>
  <c r="H565" i="2"/>
  <c r="A565" i="2"/>
  <c r="H564" i="2"/>
  <c r="E564" i="2" s="1" a="1"/>
  <c r="E564" i="2" s="1"/>
  <c r="G563" i="2"/>
  <c r="E563" i="2"/>
  <c r="C563" i="2"/>
  <c r="A563" i="2"/>
  <c r="I54" i="1"/>
  <c r="A54" i="1"/>
  <c r="H517" i="2"/>
  <c r="A517" i="2" s="1" a="1"/>
  <c r="A517" i="2" s="1"/>
  <c r="H516" i="2"/>
  <c r="A516" i="2"/>
  <c r="H515" i="2"/>
  <c r="A515" i="2" s="1" a="1"/>
  <c r="A515" i="2" s="1"/>
  <c r="H514" i="2"/>
  <c r="A514" i="2"/>
  <c r="H513" i="2"/>
  <c r="A513" i="2" s="1" a="1"/>
  <c r="A513" i="2" s="1"/>
  <c r="H512" i="2"/>
  <c r="A512" i="2"/>
  <c r="H511" i="2"/>
  <c r="H510" i="2"/>
  <c r="A510" i="2"/>
  <c r="H509" i="2"/>
  <c r="E509" i="2" s="1" a="1"/>
  <c r="E509" i="2" s="1"/>
  <c r="G508" i="2"/>
  <c r="E508" i="2"/>
  <c r="C508" i="2"/>
  <c r="A508" i="2"/>
  <c r="I49" i="1"/>
  <c r="A49" i="1"/>
  <c r="A77" i="1"/>
  <c r="A76" i="1"/>
  <c r="A75" i="1"/>
  <c r="A74" i="1"/>
  <c r="A73" i="1"/>
  <c r="A72" i="1"/>
  <c r="A71" i="1"/>
  <c r="A70" i="1"/>
  <c r="A69" i="1"/>
  <c r="A68" i="1"/>
  <c r="A67" i="1"/>
  <c r="A66" i="1"/>
  <c r="A65" i="1"/>
  <c r="A64" i="1"/>
  <c r="A63" i="1"/>
  <c r="A62" i="1"/>
  <c r="A60" i="1"/>
  <c r="A59" i="1"/>
  <c r="A58" i="1"/>
  <c r="A57" i="1"/>
  <c r="A56" i="1"/>
  <c r="A55" i="1"/>
  <c r="A53" i="1"/>
  <c r="A52" i="1"/>
  <c r="A51" i="1"/>
  <c r="A50" i="1"/>
  <c r="A48" i="1"/>
  <c r="A47" i="1"/>
  <c r="A46" i="1"/>
  <c r="A45" i="1"/>
  <c r="A44" i="1"/>
  <c r="A43" i="1"/>
  <c r="A42" i="1"/>
  <c r="A41" i="1"/>
  <c r="A40" i="1"/>
  <c r="A39" i="1"/>
  <c r="A37" i="1"/>
  <c r="B279" i="15"/>
  <c r="B299" i="15"/>
  <c r="B286" i="15"/>
  <c r="C279" i="15"/>
  <c r="C299" i="15"/>
  <c r="C286" i="15"/>
  <c r="B206" i="15"/>
  <c r="B223" i="15"/>
  <c r="B211" i="15"/>
  <c r="C206" i="15"/>
  <c r="C223" i="15"/>
  <c r="C211" i="15"/>
  <c r="B126" i="15"/>
  <c r="B148" i="15"/>
  <c r="B132" i="15"/>
  <c r="C126" i="15"/>
  <c r="C148" i="15"/>
  <c r="C132" i="15"/>
  <c r="C46" i="15"/>
  <c r="C50" i="15"/>
  <c r="B46" i="15"/>
  <c r="B50" i="15"/>
  <c r="B51" i="15"/>
  <c r="C51" i="15"/>
  <c r="H263" i="2"/>
  <c r="A263" i="2" s="1" a="1"/>
  <c r="A263" i="2" s="1"/>
  <c r="H262" i="2"/>
  <c r="A262" i="2"/>
  <c r="H261" i="2"/>
  <c r="A261" i="2" s="1" a="1"/>
  <c r="A261" i="2" s="1"/>
  <c r="H260" i="2"/>
  <c r="A260" i="2"/>
  <c r="H259" i="2"/>
  <c r="A259" i="2" s="1" a="1"/>
  <c r="A259" i="2" s="1"/>
  <c r="H258" i="2"/>
  <c r="A258" i="2"/>
  <c r="H257" i="2"/>
  <c r="H256" i="2"/>
  <c r="A256" i="2"/>
  <c r="H255" i="2"/>
  <c r="C255" i="2" s="1"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E266" i="2" s="1" a="1"/>
  <c r="E266" i="2" s="1"/>
  <c r="G265" i="2"/>
  <c r="E265" i="2"/>
  <c r="C265" i="2"/>
  <c r="A265" i="2"/>
  <c r="H297" i="2"/>
  <c r="A297" i="2" s="1" a="1"/>
  <c r="A297" i="2" s="1"/>
  <c r="H296" i="2"/>
  <c r="A296" i="2"/>
  <c r="H295" i="2"/>
  <c r="A295" i="2" s="1" a="1"/>
  <c r="A295" i="2" s="1"/>
  <c r="H294" i="2"/>
  <c r="A294" i="2"/>
  <c r="H293" i="2"/>
  <c r="A293" i="2" s="1" a="1"/>
  <c r="A293" i="2" s="1"/>
  <c r="H292" i="2"/>
  <c r="A292" i="2"/>
  <c r="H291" i="2"/>
  <c r="A291" i="2" s="1" a="1"/>
  <c r="A291" i="2" s="1"/>
  <c r="H290" i="2"/>
  <c r="A290" i="2"/>
  <c r="H289" i="2"/>
  <c r="G289" i="2" s="1" a="1"/>
  <c r="G289" i="2" s="1"/>
  <c r="G288" i="2"/>
  <c r="E288" i="2"/>
  <c r="C288" i="2"/>
  <c r="A288" i="2"/>
  <c r="I27" i="1"/>
  <c r="I26" i="1"/>
  <c r="I25" i="1"/>
  <c r="A401" i="2" l="1" a="1"/>
  <c r="A401" i="2" s="1"/>
  <c r="A257" i="2" a="1"/>
  <c r="A257" i="2" s="1"/>
  <c r="G399" i="2" a="1"/>
  <c r="G399" i="2" s="1"/>
  <c r="A169" i="2" a="1"/>
  <c r="A169" i="2" s="1"/>
  <c r="A279" i="2" a="1"/>
  <c r="A279" i="2" s="1"/>
  <c r="C399" i="2" a="1"/>
  <c r="C399" i="2" s="1"/>
  <c r="G277" i="2" a="1"/>
  <c r="G277" i="2" s="1"/>
  <c r="C277" i="2" a="1"/>
  <c r="C277" i="2" s="1"/>
  <c r="C167" i="2" a="1"/>
  <c r="C167" i="2" s="1"/>
  <c r="A643" i="2" a="1"/>
  <c r="A643" i="2" s="1"/>
  <c r="G167" i="2" a="1"/>
  <c r="G167" i="2" s="1"/>
  <c r="G641" i="2" a="1"/>
  <c r="G641" i="2" s="1"/>
  <c r="C641" i="2" a="1"/>
  <c r="C641" i="2" s="1"/>
  <c r="G564" i="2" a="1"/>
  <c r="G564" i="2" s="1"/>
  <c r="A566" i="2" a="1"/>
  <c r="A566" i="2" s="1"/>
  <c r="C564" i="2" a="1"/>
  <c r="C564" i="2" s="1"/>
  <c r="A511" i="2" a="1"/>
  <c r="A511" i="2" s="1"/>
  <c r="G509" i="2" a="1"/>
  <c r="G509" i="2" s="1"/>
  <c r="C509" i="2" a="1"/>
  <c r="C509" i="2" s="1"/>
  <c r="C266" i="2" a="1"/>
  <c r="C266" i="2" s="1"/>
  <c r="E255" i="2" a="1"/>
  <c r="E255" i="2" s="1"/>
  <c r="C289" i="2" a="1"/>
  <c r="C289" i="2" s="1"/>
  <c r="E289" i="2" a="1"/>
  <c r="E289" i="2" s="1"/>
  <c r="G266" i="2" a="1"/>
  <c r="G266" i="2" s="1"/>
  <c r="G255" i="2" a="1"/>
  <c r="G255" i="2" s="1"/>
  <c r="H418" i="2"/>
  <c r="A418" i="2" s="1" a="1"/>
  <c r="A418" i="2" s="1"/>
  <c r="H417" i="2"/>
  <c r="A417" i="2"/>
  <c r="H416" i="2"/>
  <c r="A416" i="2" s="1" a="1"/>
  <c r="A416" i="2" s="1"/>
  <c r="H415" i="2"/>
  <c r="A415" i="2"/>
  <c r="H414" i="2"/>
  <c r="A414" i="2" s="1" a="1"/>
  <c r="A414" i="2" s="1"/>
  <c r="H413" i="2"/>
  <c r="A413" i="2"/>
  <c r="H412" i="2"/>
  <c r="A412" i="2" s="1" a="1"/>
  <c r="A412" i="2" s="1"/>
  <c r="H411" i="2"/>
  <c r="A411" i="2"/>
  <c r="H410" i="2"/>
  <c r="E410" i="2" s="1" a="1"/>
  <c r="E410" i="2" s="1"/>
  <c r="G409" i="2"/>
  <c r="E409" i="2"/>
  <c r="C409" i="2"/>
  <c r="A409" i="2"/>
  <c r="C410" i="2" l="1" a="1"/>
  <c r="C410" i="2" s="1"/>
  <c r="G410" i="2" a="1"/>
  <c r="G410"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6" i="15"/>
  <c r="D147"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3" i="15"/>
  <c r="D74"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528" i="2"/>
  <c r="A528" i="2" s="1" a="1"/>
  <c r="A528" i="2" s="1"/>
  <c r="H527" i="2"/>
  <c r="A527" i="2"/>
  <c r="H526" i="2"/>
  <c r="A526" i="2" s="1" a="1"/>
  <c r="A526" i="2" s="1"/>
  <c r="H525" i="2"/>
  <c r="A525" i="2"/>
  <c r="H524" i="2"/>
  <c r="A524" i="2" s="1" a="1"/>
  <c r="A524" i="2" s="1"/>
  <c r="H523" i="2"/>
  <c r="A523" i="2"/>
  <c r="H522" i="2"/>
  <c r="A522" i="2" s="1" a="1"/>
  <c r="A522" i="2" s="1"/>
  <c r="H521" i="2"/>
  <c r="A521" i="2"/>
  <c r="H520" i="2"/>
  <c r="C520" i="2" s="1" a="1"/>
  <c r="C520" i="2" s="1"/>
  <c r="G519" i="2"/>
  <c r="E519" i="2"/>
  <c r="C519" i="2"/>
  <c r="A519" i="2"/>
  <c r="I48"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605" i="2"/>
  <c r="A605" i="2" s="1" a="1"/>
  <c r="A605" i="2" s="1"/>
  <c r="H604" i="2"/>
  <c r="A604" i="2"/>
  <c r="H603" i="2"/>
  <c r="A603" i="2" s="1" a="1"/>
  <c r="A603" i="2" s="1"/>
  <c r="H602" i="2"/>
  <c r="A602" i="2"/>
  <c r="H601" i="2"/>
  <c r="A601" i="2" s="1" a="1"/>
  <c r="A601" i="2" s="1"/>
  <c r="H600" i="2"/>
  <c r="A600" i="2"/>
  <c r="H599" i="2"/>
  <c r="A599" i="2" s="1" a="1"/>
  <c r="A599" i="2" s="1"/>
  <c r="H598" i="2"/>
  <c r="A598" i="2"/>
  <c r="H597" i="2"/>
  <c r="C597" i="2" s="1" a="1"/>
  <c r="C597" i="2" s="1"/>
  <c r="G596" i="2"/>
  <c r="E596" i="2"/>
  <c r="C596" i="2"/>
  <c r="A596" i="2"/>
  <c r="I56" i="1"/>
  <c r="H693" i="2"/>
  <c r="A693" i="2" s="1" a="1"/>
  <c r="A693" i="2" s="1"/>
  <c r="H692" i="2"/>
  <c r="A692" i="2"/>
  <c r="H691" i="2"/>
  <c r="A691" i="2" s="1" a="1"/>
  <c r="A691" i="2" s="1"/>
  <c r="H690" i="2"/>
  <c r="A690" i="2"/>
  <c r="H689" i="2"/>
  <c r="A689" i="2" s="1" a="1"/>
  <c r="A689" i="2" s="1"/>
  <c r="H688" i="2"/>
  <c r="A688" i="2"/>
  <c r="H687" i="2"/>
  <c r="A687" i="2" s="1" a="1"/>
  <c r="A687" i="2" s="1"/>
  <c r="H686" i="2"/>
  <c r="A686" i="2"/>
  <c r="H685" i="2"/>
  <c r="G685" i="2" s="1" a="1"/>
  <c r="G685" i="2" s="1"/>
  <c r="G684" i="2"/>
  <c r="E684" i="2"/>
  <c r="C684" i="2"/>
  <c r="A684" i="2"/>
  <c r="I64" i="1"/>
  <c r="H583" i="2"/>
  <c r="A583" i="2" s="1" a="1"/>
  <c r="A583" i="2" s="1"/>
  <c r="H582" i="2"/>
  <c r="A582" i="2"/>
  <c r="H581" i="2"/>
  <c r="A581" i="2" s="1" a="1"/>
  <c r="A581" i="2" s="1"/>
  <c r="H580" i="2"/>
  <c r="A580" i="2"/>
  <c r="H579" i="2"/>
  <c r="A579" i="2" s="1" a="1"/>
  <c r="A579" i="2" s="1"/>
  <c r="H578" i="2"/>
  <c r="A578" i="2"/>
  <c r="H577" i="2"/>
  <c r="A577" i="2" s="1" a="1"/>
  <c r="A577" i="2" s="1"/>
  <c r="H576" i="2"/>
  <c r="A576" i="2"/>
  <c r="H575" i="2"/>
  <c r="G575" i="2" s="1" a="1"/>
  <c r="G575" i="2" s="1"/>
  <c r="G574" i="2"/>
  <c r="E574" i="2"/>
  <c r="C574" i="2"/>
  <c r="A574" i="2"/>
  <c r="I53" i="1"/>
  <c r="H847" i="2"/>
  <c r="A847" i="2" s="1" a="1"/>
  <c r="A847" i="2" s="1"/>
  <c r="H846" i="2"/>
  <c r="H845" i="2"/>
  <c r="A845" i="2" s="1" a="1"/>
  <c r="A845" i="2" s="1"/>
  <c r="H844" i="2"/>
  <c r="H843" i="2"/>
  <c r="A843" i="2" s="1" a="1"/>
  <c r="A843" i="2" s="1"/>
  <c r="H842" i="2"/>
  <c r="H841" i="2"/>
  <c r="A841" i="2" s="1" a="1"/>
  <c r="A841" i="2" s="1"/>
  <c r="H840" i="2"/>
  <c r="H839" i="2"/>
  <c r="H836" i="2"/>
  <c r="H835" i="2"/>
  <c r="H834" i="2"/>
  <c r="H833" i="2"/>
  <c r="H832" i="2"/>
  <c r="H831" i="2"/>
  <c r="H830" i="2"/>
  <c r="H829" i="2"/>
  <c r="H828" i="2"/>
  <c r="H825" i="2"/>
  <c r="H824" i="2"/>
  <c r="H823" i="2"/>
  <c r="H822" i="2"/>
  <c r="H821" i="2"/>
  <c r="H820" i="2"/>
  <c r="H819" i="2"/>
  <c r="H818" i="2"/>
  <c r="H817" i="2"/>
  <c r="H814" i="2"/>
  <c r="H813" i="2"/>
  <c r="H812" i="2"/>
  <c r="H811" i="2"/>
  <c r="H810" i="2"/>
  <c r="H809" i="2"/>
  <c r="H808" i="2"/>
  <c r="H807" i="2"/>
  <c r="H806" i="2"/>
  <c r="H803" i="2"/>
  <c r="H802" i="2"/>
  <c r="H801" i="2"/>
  <c r="H800" i="2"/>
  <c r="H799" i="2"/>
  <c r="H798" i="2"/>
  <c r="H797" i="2"/>
  <c r="H796" i="2"/>
  <c r="H795" i="2"/>
  <c r="H792" i="2"/>
  <c r="H791" i="2"/>
  <c r="H790" i="2"/>
  <c r="H789" i="2"/>
  <c r="H788" i="2"/>
  <c r="H787" i="2"/>
  <c r="H786" i="2"/>
  <c r="H785" i="2"/>
  <c r="H784" i="2"/>
  <c r="H781" i="2"/>
  <c r="H780" i="2"/>
  <c r="H779" i="2"/>
  <c r="H778" i="2"/>
  <c r="H777" i="2"/>
  <c r="H776" i="2"/>
  <c r="H775" i="2"/>
  <c r="H774" i="2"/>
  <c r="H773" i="2"/>
  <c r="H770" i="2"/>
  <c r="H769" i="2"/>
  <c r="H768" i="2"/>
  <c r="H767" i="2"/>
  <c r="H766" i="2"/>
  <c r="H765" i="2"/>
  <c r="H764" i="2"/>
  <c r="H763" i="2"/>
  <c r="H762" i="2"/>
  <c r="H759" i="2"/>
  <c r="H758" i="2"/>
  <c r="H757" i="2"/>
  <c r="H756" i="2"/>
  <c r="H755" i="2"/>
  <c r="H754" i="2"/>
  <c r="H753" i="2"/>
  <c r="H752" i="2"/>
  <c r="H751" i="2"/>
  <c r="H748" i="2"/>
  <c r="H747" i="2"/>
  <c r="H746" i="2"/>
  <c r="H745" i="2"/>
  <c r="H744" i="2"/>
  <c r="H743" i="2"/>
  <c r="H742" i="2"/>
  <c r="H741" i="2"/>
  <c r="H740" i="2"/>
  <c r="H737" i="2"/>
  <c r="H736" i="2"/>
  <c r="H735" i="2"/>
  <c r="H734" i="2"/>
  <c r="H733" i="2"/>
  <c r="H732" i="2"/>
  <c r="H731" i="2"/>
  <c r="H730" i="2"/>
  <c r="H729" i="2"/>
  <c r="H726" i="2"/>
  <c r="H725" i="2"/>
  <c r="H724" i="2"/>
  <c r="H723" i="2"/>
  <c r="H722" i="2"/>
  <c r="H721" i="2"/>
  <c r="H720" i="2"/>
  <c r="H719" i="2"/>
  <c r="H718" i="2"/>
  <c r="H715" i="2"/>
  <c r="H714" i="2"/>
  <c r="H713" i="2"/>
  <c r="H712" i="2"/>
  <c r="H711" i="2"/>
  <c r="H710" i="2"/>
  <c r="H709" i="2"/>
  <c r="H708" i="2"/>
  <c r="H707" i="2"/>
  <c r="H704" i="2"/>
  <c r="H703" i="2"/>
  <c r="H702" i="2"/>
  <c r="H701" i="2"/>
  <c r="H700" i="2"/>
  <c r="H699" i="2"/>
  <c r="H698" i="2"/>
  <c r="H697" i="2"/>
  <c r="H696" i="2"/>
  <c r="H682" i="2"/>
  <c r="H681" i="2"/>
  <c r="H680" i="2"/>
  <c r="H679" i="2"/>
  <c r="H678" i="2"/>
  <c r="H677" i="2"/>
  <c r="H676" i="2"/>
  <c r="H675" i="2"/>
  <c r="H674" i="2"/>
  <c r="H671" i="2"/>
  <c r="H670" i="2"/>
  <c r="H669" i="2"/>
  <c r="H668" i="2"/>
  <c r="H667" i="2"/>
  <c r="H666" i="2"/>
  <c r="H665" i="2"/>
  <c r="H664" i="2"/>
  <c r="H663" i="2"/>
  <c r="H660" i="2"/>
  <c r="H659" i="2"/>
  <c r="H658" i="2"/>
  <c r="H657" i="2"/>
  <c r="H656" i="2"/>
  <c r="H655" i="2"/>
  <c r="H654" i="2"/>
  <c r="H653" i="2"/>
  <c r="H652" i="2"/>
  <c r="H638" i="2"/>
  <c r="H637" i="2"/>
  <c r="H636" i="2"/>
  <c r="H635" i="2"/>
  <c r="H634" i="2"/>
  <c r="H633" i="2"/>
  <c r="H632" i="2"/>
  <c r="H631" i="2"/>
  <c r="H630" i="2"/>
  <c r="H627" i="2"/>
  <c r="H626" i="2"/>
  <c r="H625" i="2"/>
  <c r="H624" i="2"/>
  <c r="H623" i="2"/>
  <c r="H622" i="2"/>
  <c r="H621" i="2"/>
  <c r="H620" i="2"/>
  <c r="H619" i="2"/>
  <c r="H616" i="2"/>
  <c r="H615" i="2"/>
  <c r="H614" i="2"/>
  <c r="H613" i="2"/>
  <c r="H612" i="2"/>
  <c r="H611" i="2"/>
  <c r="H610" i="2"/>
  <c r="H609" i="2"/>
  <c r="H608" i="2"/>
  <c r="H594" i="2"/>
  <c r="H593" i="2"/>
  <c r="H592" i="2"/>
  <c r="H591" i="2"/>
  <c r="H590" i="2"/>
  <c r="H589" i="2"/>
  <c r="H588" i="2"/>
  <c r="H587" i="2"/>
  <c r="H586" i="2"/>
  <c r="H561" i="2"/>
  <c r="H560" i="2"/>
  <c r="H559" i="2"/>
  <c r="H558" i="2"/>
  <c r="H557" i="2"/>
  <c r="H556" i="2"/>
  <c r="H555" i="2"/>
  <c r="H554" i="2"/>
  <c r="H553" i="2"/>
  <c r="H550" i="2"/>
  <c r="H549" i="2"/>
  <c r="H548" i="2"/>
  <c r="H547" i="2"/>
  <c r="H546" i="2"/>
  <c r="H545" i="2"/>
  <c r="H544" i="2"/>
  <c r="H543" i="2"/>
  <c r="H542" i="2"/>
  <c r="H539" i="2"/>
  <c r="H538" i="2"/>
  <c r="H537" i="2"/>
  <c r="H536" i="2"/>
  <c r="H535" i="2"/>
  <c r="H534" i="2"/>
  <c r="H533" i="2"/>
  <c r="H532" i="2"/>
  <c r="H531" i="2"/>
  <c r="H506" i="2"/>
  <c r="H505" i="2"/>
  <c r="H504" i="2"/>
  <c r="H503" i="2"/>
  <c r="H502" i="2"/>
  <c r="H501" i="2"/>
  <c r="H500" i="2"/>
  <c r="H499" i="2"/>
  <c r="H498" i="2"/>
  <c r="H495" i="2"/>
  <c r="H494" i="2"/>
  <c r="H493" i="2"/>
  <c r="H492" i="2"/>
  <c r="H491" i="2"/>
  <c r="H490" i="2"/>
  <c r="H489" i="2"/>
  <c r="H488" i="2"/>
  <c r="H487" i="2"/>
  <c r="H484" i="2"/>
  <c r="H483" i="2"/>
  <c r="H482" i="2"/>
  <c r="H481" i="2"/>
  <c r="H480" i="2"/>
  <c r="H479" i="2"/>
  <c r="H478" i="2"/>
  <c r="H477" i="2"/>
  <c r="H476" i="2"/>
  <c r="H473" i="2"/>
  <c r="H472" i="2"/>
  <c r="H471" i="2"/>
  <c r="H470" i="2"/>
  <c r="H469" i="2"/>
  <c r="H468" i="2"/>
  <c r="H467" i="2"/>
  <c r="H466" i="2"/>
  <c r="H465" i="2"/>
  <c r="H462" i="2"/>
  <c r="H461" i="2"/>
  <c r="H460" i="2"/>
  <c r="H459" i="2"/>
  <c r="H458" i="2"/>
  <c r="H457" i="2"/>
  <c r="H456" i="2"/>
  <c r="H455" i="2"/>
  <c r="H454" i="2"/>
  <c r="H451" i="2"/>
  <c r="H450" i="2"/>
  <c r="H449" i="2"/>
  <c r="H448" i="2"/>
  <c r="H447" i="2"/>
  <c r="H446" i="2"/>
  <c r="H445" i="2"/>
  <c r="H444" i="2"/>
  <c r="H443" i="2"/>
  <c r="H440" i="2"/>
  <c r="H439" i="2"/>
  <c r="H438" i="2"/>
  <c r="H437" i="2"/>
  <c r="H436" i="2"/>
  <c r="H435" i="2"/>
  <c r="H434" i="2"/>
  <c r="H433" i="2"/>
  <c r="H432" i="2"/>
  <c r="H429" i="2"/>
  <c r="H428" i="2"/>
  <c r="H427" i="2"/>
  <c r="H426" i="2"/>
  <c r="H425" i="2"/>
  <c r="H424" i="2"/>
  <c r="H423" i="2"/>
  <c r="H422" i="2"/>
  <c r="H421" i="2"/>
  <c r="H396" i="2"/>
  <c r="H395" i="2"/>
  <c r="H394" i="2"/>
  <c r="H393" i="2"/>
  <c r="H392" i="2"/>
  <c r="H391" i="2"/>
  <c r="H390" i="2"/>
  <c r="H389" i="2"/>
  <c r="H388" i="2"/>
  <c r="H385" i="2"/>
  <c r="H384" i="2"/>
  <c r="H383" i="2"/>
  <c r="H382" i="2"/>
  <c r="H381" i="2"/>
  <c r="H380" i="2"/>
  <c r="H379" i="2"/>
  <c r="H378" i="2"/>
  <c r="H377" i="2"/>
  <c r="H374" i="2"/>
  <c r="H373" i="2"/>
  <c r="H372" i="2"/>
  <c r="H371" i="2"/>
  <c r="H370" i="2"/>
  <c r="H369" i="2"/>
  <c r="H368" i="2"/>
  <c r="H367" i="2"/>
  <c r="H366" i="2"/>
  <c r="H363" i="2"/>
  <c r="H362" i="2"/>
  <c r="H361" i="2"/>
  <c r="H360" i="2"/>
  <c r="H359" i="2"/>
  <c r="H358" i="2"/>
  <c r="H357" i="2"/>
  <c r="H356" i="2"/>
  <c r="H355" i="2"/>
  <c r="H352" i="2"/>
  <c r="H351" i="2"/>
  <c r="H350" i="2"/>
  <c r="H349" i="2"/>
  <c r="H348" i="2"/>
  <c r="H347" i="2"/>
  <c r="H346" i="2"/>
  <c r="H345" i="2"/>
  <c r="H344" i="2"/>
  <c r="H341" i="2"/>
  <c r="H340" i="2"/>
  <c r="H339" i="2"/>
  <c r="H338" i="2"/>
  <c r="H337" i="2"/>
  <c r="H336" i="2"/>
  <c r="H335" i="2"/>
  <c r="H334" i="2"/>
  <c r="H333" i="2"/>
  <c r="H330" i="2"/>
  <c r="H329" i="2"/>
  <c r="H328" i="2"/>
  <c r="H327" i="2"/>
  <c r="H326" i="2"/>
  <c r="H325" i="2"/>
  <c r="H324" i="2"/>
  <c r="H323" i="2"/>
  <c r="H322" i="2"/>
  <c r="H319" i="2"/>
  <c r="H318" i="2"/>
  <c r="H317" i="2"/>
  <c r="H316" i="2"/>
  <c r="H315" i="2"/>
  <c r="H314" i="2"/>
  <c r="H313" i="2"/>
  <c r="H312" i="2"/>
  <c r="H311" i="2"/>
  <c r="H308" i="2"/>
  <c r="H307" i="2"/>
  <c r="H306" i="2"/>
  <c r="H305" i="2"/>
  <c r="H304" i="2"/>
  <c r="H303" i="2"/>
  <c r="H302" i="2"/>
  <c r="H301" i="2"/>
  <c r="H300"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08" i="2"/>
  <c r="H207" i="2"/>
  <c r="H206" i="2"/>
  <c r="H205" i="2"/>
  <c r="H204" i="2"/>
  <c r="H203" i="2"/>
  <c r="H202" i="2"/>
  <c r="H201" i="2"/>
  <c r="H200" i="2"/>
  <c r="H219" i="2"/>
  <c r="H218" i="2"/>
  <c r="H217" i="2"/>
  <c r="H216" i="2"/>
  <c r="H215" i="2"/>
  <c r="H214" i="2"/>
  <c r="H213" i="2"/>
  <c r="H212" i="2"/>
  <c r="H211" i="2"/>
  <c r="H197" i="2"/>
  <c r="H196" i="2"/>
  <c r="H195" i="2"/>
  <c r="H194" i="2"/>
  <c r="H193" i="2"/>
  <c r="H192" i="2"/>
  <c r="H191" i="2"/>
  <c r="H190" i="2"/>
  <c r="H189" i="2"/>
  <c r="H186" i="2"/>
  <c r="H185" i="2"/>
  <c r="H184" i="2"/>
  <c r="H183" i="2"/>
  <c r="H182" i="2"/>
  <c r="H181" i="2"/>
  <c r="H180" i="2"/>
  <c r="H179" i="2"/>
  <c r="H178"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846" i="2"/>
  <c r="A844" i="2"/>
  <c r="A842" i="2"/>
  <c r="A840" i="2"/>
  <c r="G838" i="2"/>
  <c r="E838" i="2"/>
  <c r="C838" i="2"/>
  <c r="A838" i="2"/>
  <c r="I78" i="1"/>
  <c r="I39" i="1"/>
  <c r="D182" i="15" l="1"/>
  <c r="D183" i="15"/>
  <c r="D106" i="15"/>
  <c r="E520" i="2" a="1"/>
  <c r="E520" i="2" s="1"/>
  <c r="G520" i="2" a="1"/>
  <c r="G520" i="2" s="1"/>
  <c r="D105" i="15"/>
  <c r="G101" i="2" a="1"/>
  <c r="G101" i="2" s="1"/>
  <c r="C101" i="2" a="1"/>
  <c r="C101" i="2" s="1"/>
  <c r="G90" i="2" a="1"/>
  <c r="G90" i="2" s="1"/>
  <c r="E90" i="2" a="1"/>
  <c r="E90" i="2" s="1"/>
  <c r="E597" i="2" a="1"/>
  <c r="E597" i="2" s="1"/>
  <c r="G597" i="2" a="1"/>
  <c r="G597" i="2" s="1"/>
  <c r="E685" i="2" a="1"/>
  <c r="E685" i="2" s="1"/>
  <c r="C685" i="2" a="1"/>
  <c r="C685" i="2" s="1"/>
  <c r="C575" i="2" a="1"/>
  <c r="C575" i="2" s="1"/>
  <c r="E575" i="2" a="1"/>
  <c r="E575" i="2" s="1"/>
  <c r="G608" i="2" l="1"/>
  <c r="A836" i="2" l="1" a="1"/>
  <c r="A836" i="2" s="1"/>
  <c r="A835" i="2"/>
  <c r="A834" i="2" a="1"/>
  <c r="A834" i="2" s="1"/>
  <c r="A833" i="2"/>
  <c r="A832" i="2" a="1"/>
  <c r="A832" i="2" s="1"/>
  <c r="A831" i="2"/>
  <c r="A830" i="2" a="1"/>
  <c r="A830" i="2" s="1"/>
  <c r="A829" i="2"/>
  <c r="G828" i="2" a="1"/>
  <c r="G828" i="2" s="1"/>
  <c r="E828" i="2" a="1"/>
  <c r="E828" i="2" s="1"/>
  <c r="C828" i="2" a="1"/>
  <c r="C828" i="2" s="1"/>
  <c r="G827" i="2"/>
  <c r="E827" i="2"/>
  <c r="C827" i="2"/>
  <c r="A827" i="2"/>
  <c r="A825" i="2" a="1"/>
  <c r="A825" i="2" s="1"/>
  <c r="A824" i="2"/>
  <c r="A823" i="2" a="1"/>
  <c r="A823" i="2" s="1"/>
  <c r="A822" i="2"/>
  <c r="A821" i="2" a="1"/>
  <c r="A821" i="2" s="1"/>
  <c r="A820" i="2"/>
  <c r="A819" i="2" a="1"/>
  <c r="A819" i="2" s="1"/>
  <c r="A818" i="2"/>
  <c r="G817" i="2" a="1"/>
  <c r="G817" i="2" s="1"/>
  <c r="E817" i="2" a="1"/>
  <c r="E817" i="2" s="1"/>
  <c r="C817" i="2" a="1"/>
  <c r="C817" i="2" s="1"/>
  <c r="G816" i="2"/>
  <c r="E816" i="2"/>
  <c r="C816" i="2"/>
  <c r="A816" i="2"/>
  <c r="A814" i="2" a="1"/>
  <c r="A814" i="2" s="1"/>
  <c r="A813" i="2"/>
  <c r="A812" i="2" a="1"/>
  <c r="A812" i="2" s="1"/>
  <c r="A811" i="2"/>
  <c r="A810" i="2" a="1"/>
  <c r="A810" i="2" s="1"/>
  <c r="A809" i="2"/>
  <c r="A808" i="2" a="1"/>
  <c r="A808" i="2" s="1"/>
  <c r="A807" i="2"/>
  <c r="G806" i="2" a="1"/>
  <c r="G806" i="2" s="1"/>
  <c r="E806" i="2" a="1"/>
  <c r="E806" i="2" s="1"/>
  <c r="C806" i="2" a="1"/>
  <c r="C806" i="2" s="1"/>
  <c r="G805" i="2"/>
  <c r="E805" i="2"/>
  <c r="C805" i="2"/>
  <c r="A805" i="2"/>
  <c r="A803" i="2" a="1"/>
  <c r="A803" i="2" s="1"/>
  <c r="A802" i="2"/>
  <c r="A801" i="2" a="1"/>
  <c r="A801" i="2" s="1"/>
  <c r="A800" i="2"/>
  <c r="A799" i="2" a="1"/>
  <c r="A799" i="2" s="1"/>
  <c r="A798" i="2"/>
  <c r="A797" i="2" a="1"/>
  <c r="A797" i="2" s="1"/>
  <c r="A796" i="2"/>
  <c r="G795" i="2" a="1"/>
  <c r="G795" i="2" s="1"/>
  <c r="E795" i="2" a="1"/>
  <c r="E795" i="2" s="1"/>
  <c r="C795" i="2" a="1"/>
  <c r="C795" i="2" s="1"/>
  <c r="G794" i="2"/>
  <c r="E794" i="2"/>
  <c r="C794" i="2"/>
  <c r="A794" i="2"/>
  <c r="A792" i="2" a="1"/>
  <c r="A792" i="2" s="1"/>
  <c r="A791" i="2"/>
  <c r="A790" i="2" a="1"/>
  <c r="A790" i="2" s="1"/>
  <c r="A789" i="2"/>
  <c r="A788" i="2" a="1"/>
  <c r="A788" i="2" s="1"/>
  <c r="A787" i="2"/>
  <c r="A786" i="2" a="1"/>
  <c r="A786" i="2" s="1"/>
  <c r="A785" i="2"/>
  <c r="G784" i="2" a="1"/>
  <c r="G784" i="2" s="1"/>
  <c r="E784" i="2" a="1"/>
  <c r="E784" i="2" s="1"/>
  <c r="C784" i="2" a="1"/>
  <c r="C784" i="2" s="1"/>
  <c r="G783" i="2"/>
  <c r="E783" i="2"/>
  <c r="C783" i="2"/>
  <c r="A783" i="2"/>
  <c r="A781" i="2" a="1"/>
  <c r="A781" i="2" s="1"/>
  <c r="A780" i="2"/>
  <c r="A779" i="2" a="1"/>
  <c r="A779" i="2" s="1"/>
  <c r="A778" i="2"/>
  <c r="A777" i="2" a="1"/>
  <c r="A777" i="2" s="1"/>
  <c r="A776" i="2"/>
  <c r="A775" i="2" a="1"/>
  <c r="A775" i="2" s="1"/>
  <c r="A774" i="2"/>
  <c r="G773" i="2" a="1"/>
  <c r="G773" i="2" s="1"/>
  <c r="E773" i="2" a="1"/>
  <c r="E773" i="2" s="1"/>
  <c r="C773" i="2" a="1"/>
  <c r="C773" i="2" s="1"/>
  <c r="G772" i="2"/>
  <c r="E772" i="2"/>
  <c r="C772" i="2"/>
  <c r="A772" i="2"/>
  <c r="A770" i="2" a="1"/>
  <c r="A770" i="2" s="1"/>
  <c r="A769" i="2"/>
  <c r="A768" i="2" a="1"/>
  <c r="A768" i="2" s="1"/>
  <c r="A767" i="2"/>
  <c r="A766" i="2" a="1"/>
  <c r="A766" i="2" s="1"/>
  <c r="A765" i="2"/>
  <c r="A764" i="2" a="1"/>
  <c r="A764" i="2" s="1"/>
  <c r="A763" i="2"/>
  <c r="G762" i="2" a="1"/>
  <c r="G762" i="2" s="1"/>
  <c r="E762" i="2" a="1"/>
  <c r="E762" i="2" s="1"/>
  <c r="C762" i="2" a="1"/>
  <c r="C762" i="2" s="1"/>
  <c r="G761" i="2"/>
  <c r="E761" i="2"/>
  <c r="C761" i="2"/>
  <c r="A761" i="2"/>
  <c r="A759" i="2" a="1"/>
  <c r="A759" i="2" s="1"/>
  <c r="A758" i="2"/>
  <c r="A757" i="2" a="1"/>
  <c r="A757" i="2" s="1"/>
  <c r="A756" i="2"/>
  <c r="A755" i="2" a="1"/>
  <c r="A755" i="2" s="1"/>
  <c r="A754" i="2"/>
  <c r="A753" i="2" a="1"/>
  <c r="A753" i="2" s="1"/>
  <c r="A752" i="2"/>
  <c r="G751" i="2" a="1"/>
  <c r="G751" i="2" s="1"/>
  <c r="E751" i="2" a="1"/>
  <c r="E751" i="2" s="1"/>
  <c r="C751" i="2" a="1"/>
  <c r="C751" i="2" s="1"/>
  <c r="G750" i="2"/>
  <c r="E750" i="2"/>
  <c r="C750" i="2"/>
  <c r="A750" i="2"/>
  <c r="A748" i="2" a="1"/>
  <c r="A748" i="2" s="1"/>
  <c r="A747" i="2"/>
  <c r="A746" i="2" a="1"/>
  <c r="A746" i="2" s="1"/>
  <c r="A745" i="2"/>
  <c r="A744" i="2" a="1"/>
  <c r="A744" i="2" s="1"/>
  <c r="A743" i="2"/>
  <c r="A742" i="2" a="1"/>
  <c r="A742" i="2" s="1"/>
  <c r="A741" i="2"/>
  <c r="G740" i="2" a="1"/>
  <c r="G740" i="2" s="1"/>
  <c r="E740" i="2" a="1"/>
  <c r="E740" i="2" s="1"/>
  <c r="C740" i="2" a="1"/>
  <c r="C740" i="2" s="1"/>
  <c r="G739" i="2"/>
  <c r="E739" i="2"/>
  <c r="C739" i="2"/>
  <c r="A739" i="2"/>
  <c r="A737" i="2" a="1"/>
  <c r="A737" i="2" s="1"/>
  <c r="A736" i="2"/>
  <c r="A735" i="2" a="1"/>
  <c r="A735" i="2" s="1"/>
  <c r="A734" i="2"/>
  <c r="A733" i="2" a="1"/>
  <c r="A733" i="2" s="1"/>
  <c r="A732" i="2"/>
  <c r="A731" i="2" a="1"/>
  <c r="A731" i="2" s="1"/>
  <c r="A730" i="2"/>
  <c r="G729" i="2" a="1"/>
  <c r="G729" i="2" s="1"/>
  <c r="E729" i="2" a="1"/>
  <c r="E729" i="2" s="1"/>
  <c r="C729" i="2" a="1"/>
  <c r="C729" i="2" s="1"/>
  <c r="G728" i="2"/>
  <c r="E728" i="2"/>
  <c r="C728" i="2"/>
  <c r="A728" i="2"/>
  <c r="A726" i="2" a="1"/>
  <c r="A726" i="2" s="1"/>
  <c r="A725" i="2"/>
  <c r="A724" i="2" a="1"/>
  <c r="A724" i="2" s="1"/>
  <c r="A723" i="2"/>
  <c r="A722" i="2" a="1"/>
  <c r="A722" i="2" s="1"/>
  <c r="A721" i="2"/>
  <c r="A720" i="2" a="1"/>
  <c r="A720" i="2" s="1"/>
  <c r="A719" i="2"/>
  <c r="G718" i="2" a="1"/>
  <c r="G718" i="2" s="1"/>
  <c r="E718" i="2" a="1"/>
  <c r="E718" i="2" s="1"/>
  <c r="C718" i="2" a="1"/>
  <c r="C718" i="2" s="1"/>
  <c r="G717" i="2"/>
  <c r="E717" i="2"/>
  <c r="C717" i="2"/>
  <c r="A717" i="2"/>
  <c r="A715" i="2" a="1"/>
  <c r="A715" i="2" s="1"/>
  <c r="A714" i="2"/>
  <c r="A713" i="2" a="1"/>
  <c r="A713" i="2" s="1"/>
  <c r="A712" i="2"/>
  <c r="A711" i="2" a="1"/>
  <c r="A711" i="2" s="1"/>
  <c r="A710" i="2"/>
  <c r="A709" i="2" a="1"/>
  <c r="A709" i="2" s="1"/>
  <c r="A708" i="2"/>
  <c r="G707" i="2" a="1"/>
  <c r="G707" i="2" s="1"/>
  <c r="E707" i="2" a="1"/>
  <c r="E707" i="2" s="1"/>
  <c r="C707" i="2" a="1"/>
  <c r="C707" i="2" s="1"/>
  <c r="G706" i="2"/>
  <c r="E706" i="2"/>
  <c r="C706" i="2"/>
  <c r="A706" i="2"/>
  <c r="A704" i="2" a="1"/>
  <c r="A704" i="2" s="1"/>
  <c r="A703" i="2"/>
  <c r="A702" i="2" a="1"/>
  <c r="A702" i="2" s="1"/>
  <c r="A701" i="2"/>
  <c r="A700" i="2" a="1"/>
  <c r="A700" i="2" s="1"/>
  <c r="A699" i="2"/>
  <c r="A698" i="2" a="1"/>
  <c r="A698" i="2" s="1"/>
  <c r="A697" i="2"/>
  <c r="G696" i="2" a="1"/>
  <c r="G696" i="2" s="1"/>
  <c r="E696" i="2" a="1"/>
  <c r="E696" i="2" s="1"/>
  <c r="C696" i="2" a="1"/>
  <c r="C696" i="2" s="1"/>
  <c r="G695" i="2"/>
  <c r="E695" i="2"/>
  <c r="C695" i="2"/>
  <c r="A695" i="2"/>
  <c r="A682" i="2" a="1"/>
  <c r="A682" i="2" s="1"/>
  <c r="A681" i="2"/>
  <c r="A680" i="2" a="1"/>
  <c r="A680" i="2" s="1"/>
  <c r="A679" i="2"/>
  <c r="A678" i="2" a="1"/>
  <c r="A678" i="2" s="1"/>
  <c r="A677" i="2"/>
  <c r="A676" i="2" a="1"/>
  <c r="A676" i="2" s="1"/>
  <c r="A675" i="2"/>
  <c r="G674" i="2" a="1"/>
  <c r="G674" i="2" s="1"/>
  <c r="E674" i="2" a="1"/>
  <c r="E674" i="2" s="1"/>
  <c r="C674" i="2" a="1"/>
  <c r="C674" i="2" s="1"/>
  <c r="G673" i="2"/>
  <c r="E673" i="2"/>
  <c r="C673" i="2"/>
  <c r="A673" i="2"/>
  <c r="A671" i="2" a="1"/>
  <c r="A671" i="2" s="1"/>
  <c r="A670" i="2"/>
  <c r="A669" i="2" a="1"/>
  <c r="A669" i="2" s="1"/>
  <c r="A668" i="2"/>
  <c r="A667" i="2" a="1"/>
  <c r="A667" i="2" s="1"/>
  <c r="A666" i="2"/>
  <c r="A665" i="2" a="1"/>
  <c r="A665" i="2" s="1"/>
  <c r="A664" i="2"/>
  <c r="G663" i="2" a="1"/>
  <c r="G663" i="2" s="1"/>
  <c r="E663" i="2" a="1"/>
  <c r="E663" i="2" s="1"/>
  <c r="C663" i="2" a="1"/>
  <c r="C663" i="2" s="1"/>
  <c r="G662" i="2"/>
  <c r="E662" i="2"/>
  <c r="C662" i="2"/>
  <c r="A662" i="2"/>
  <c r="A660" i="2" a="1"/>
  <c r="A660" i="2" s="1"/>
  <c r="A659" i="2"/>
  <c r="A658" i="2" a="1"/>
  <c r="A658" i="2" s="1"/>
  <c r="A657" i="2"/>
  <c r="A656" i="2" a="1"/>
  <c r="A656" i="2" s="1"/>
  <c r="A655" i="2"/>
  <c r="A654" i="2" a="1"/>
  <c r="A654" i="2" s="1"/>
  <c r="A653" i="2"/>
  <c r="G652" i="2" a="1"/>
  <c r="G652" i="2" s="1"/>
  <c r="E652" i="2" a="1"/>
  <c r="E652" i="2" s="1"/>
  <c r="C652" i="2" a="1"/>
  <c r="C652" i="2" s="1"/>
  <c r="G651" i="2"/>
  <c r="E651" i="2"/>
  <c r="C651" i="2"/>
  <c r="A651" i="2"/>
  <c r="A638" i="2" a="1"/>
  <c r="A638" i="2" s="1"/>
  <c r="A637" i="2"/>
  <c r="A636" i="2" a="1"/>
  <c r="A636" i="2" s="1"/>
  <c r="A635" i="2"/>
  <c r="A634" i="2" a="1"/>
  <c r="A634" i="2" s="1"/>
  <c r="A633" i="2"/>
  <c r="A632" i="2" a="1"/>
  <c r="A632" i="2" s="1"/>
  <c r="A631" i="2"/>
  <c r="G630" i="2" a="1"/>
  <c r="G630" i="2" s="1"/>
  <c r="E630" i="2" a="1"/>
  <c r="E630" i="2" s="1"/>
  <c r="C630" i="2" a="1"/>
  <c r="C630" i="2" s="1"/>
  <c r="G629" i="2"/>
  <c r="E629" i="2"/>
  <c r="C629" i="2"/>
  <c r="A629" i="2"/>
  <c r="A627" i="2" a="1"/>
  <c r="A627" i="2" s="1"/>
  <c r="A626" i="2"/>
  <c r="A625" i="2" a="1"/>
  <c r="A625" i="2" s="1"/>
  <c r="A624" i="2"/>
  <c r="A623" i="2" a="1"/>
  <c r="A623" i="2" s="1"/>
  <c r="A622" i="2"/>
  <c r="A621" i="2" a="1"/>
  <c r="A621" i="2" s="1"/>
  <c r="A620" i="2"/>
  <c r="G619" i="2" a="1"/>
  <c r="G619" i="2" s="1"/>
  <c r="E619" i="2" a="1"/>
  <c r="E619" i="2" s="1"/>
  <c r="C619" i="2" a="1"/>
  <c r="C619" i="2" s="1"/>
  <c r="G618" i="2"/>
  <c r="E618" i="2"/>
  <c r="C618" i="2"/>
  <c r="A618" i="2"/>
  <c r="A616" i="2" a="1"/>
  <c r="A616" i="2" s="1"/>
  <c r="A615" i="2"/>
  <c r="A614" i="2" a="1"/>
  <c r="A614" i="2" s="1"/>
  <c r="A613" i="2"/>
  <c r="A612" i="2" a="1"/>
  <c r="A612" i="2" s="1"/>
  <c r="A611" i="2"/>
  <c r="A610" i="2" a="1"/>
  <c r="A610" i="2" s="1"/>
  <c r="A609" i="2"/>
  <c r="E608" i="2" a="1"/>
  <c r="E608" i="2" s="1"/>
  <c r="C608" i="2" a="1"/>
  <c r="C608" i="2" s="1"/>
  <c r="G607" i="2"/>
  <c r="E607" i="2"/>
  <c r="C607" i="2"/>
  <c r="A607" i="2"/>
  <c r="A594" i="2" a="1"/>
  <c r="A594" i="2" s="1"/>
  <c r="A593" i="2"/>
  <c r="A592" i="2" a="1"/>
  <c r="A592" i="2" s="1"/>
  <c r="A591" i="2"/>
  <c r="A590" i="2" a="1"/>
  <c r="A590" i="2" s="1"/>
  <c r="A589" i="2"/>
  <c r="A588" i="2" a="1"/>
  <c r="A588" i="2" s="1"/>
  <c r="A587" i="2"/>
  <c r="G586" i="2" a="1"/>
  <c r="G586" i="2" s="1"/>
  <c r="E586" i="2" a="1"/>
  <c r="E586" i="2" s="1"/>
  <c r="C586" i="2" a="1"/>
  <c r="C586" i="2" s="1"/>
  <c r="G585" i="2"/>
  <c r="E585" i="2"/>
  <c r="C585" i="2"/>
  <c r="A585" i="2"/>
  <c r="A561" i="2" a="1"/>
  <c r="A561" i="2" s="1"/>
  <c r="A560" i="2"/>
  <c r="A559" i="2" a="1"/>
  <c r="A559" i="2" s="1"/>
  <c r="A558" i="2"/>
  <c r="A557" i="2" a="1"/>
  <c r="A557" i="2" s="1"/>
  <c r="A556" i="2"/>
  <c r="A555" i="2" a="1"/>
  <c r="A555" i="2" s="1"/>
  <c r="A554" i="2"/>
  <c r="G553" i="2" a="1"/>
  <c r="G553" i="2" s="1"/>
  <c r="E553" i="2" a="1"/>
  <c r="E553" i="2" s="1"/>
  <c r="C553" i="2" a="1"/>
  <c r="C553" i="2" s="1"/>
  <c r="G552" i="2"/>
  <c r="E552" i="2"/>
  <c r="C552" i="2"/>
  <c r="A552" i="2"/>
  <c r="A550" i="2" a="1"/>
  <c r="A550" i="2" s="1"/>
  <c r="A549" i="2"/>
  <c r="A548" i="2" a="1"/>
  <c r="A548" i="2" s="1"/>
  <c r="A547" i="2"/>
  <c r="A546" i="2" a="1"/>
  <c r="A546" i="2" s="1"/>
  <c r="A545" i="2"/>
  <c r="A544" i="2" a="1"/>
  <c r="A544" i="2" s="1"/>
  <c r="A543" i="2"/>
  <c r="G542" i="2" a="1"/>
  <c r="G542" i="2" s="1"/>
  <c r="E542" i="2" a="1"/>
  <c r="E542" i="2" s="1"/>
  <c r="C542" i="2" a="1"/>
  <c r="C542" i="2" s="1"/>
  <c r="G541" i="2"/>
  <c r="E541" i="2"/>
  <c r="C541" i="2"/>
  <c r="A541" i="2"/>
  <c r="A539" i="2" a="1"/>
  <c r="A539" i="2" s="1"/>
  <c r="A538" i="2"/>
  <c r="A537" i="2" a="1"/>
  <c r="A537" i="2" s="1"/>
  <c r="A536" i="2"/>
  <c r="A535" i="2" a="1"/>
  <c r="A535" i="2" s="1"/>
  <c r="A534" i="2"/>
  <c r="A533" i="2" a="1"/>
  <c r="A533" i="2" s="1"/>
  <c r="A532" i="2"/>
  <c r="G531" i="2" a="1"/>
  <c r="G531" i="2" s="1"/>
  <c r="E531" i="2" a="1"/>
  <c r="E531" i="2" s="1"/>
  <c r="C531" i="2" a="1"/>
  <c r="C531" i="2" s="1"/>
  <c r="G530" i="2"/>
  <c r="E530" i="2"/>
  <c r="C530" i="2"/>
  <c r="A530" i="2"/>
  <c r="A506" i="2" a="1"/>
  <c r="A506" i="2" s="1"/>
  <c r="A505" i="2"/>
  <c r="A504" i="2" a="1"/>
  <c r="A504" i="2" s="1"/>
  <c r="A503" i="2"/>
  <c r="A502" i="2" a="1"/>
  <c r="A502" i="2" s="1"/>
  <c r="A501" i="2"/>
  <c r="A500" i="2" a="1"/>
  <c r="A500" i="2" s="1"/>
  <c r="A499" i="2"/>
  <c r="G498" i="2" a="1"/>
  <c r="G498" i="2" s="1"/>
  <c r="E498" i="2" a="1"/>
  <c r="E498" i="2" s="1"/>
  <c r="C498" i="2" a="1"/>
  <c r="C498" i="2" s="1"/>
  <c r="G497" i="2"/>
  <c r="E497" i="2"/>
  <c r="C497" i="2"/>
  <c r="A497" i="2"/>
  <c r="A495" i="2" a="1"/>
  <c r="A495" i="2" s="1"/>
  <c r="A494" i="2"/>
  <c r="A493" i="2" a="1"/>
  <c r="A493" i="2" s="1"/>
  <c r="A492" i="2"/>
  <c r="A491" i="2" a="1"/>
  <c r="A491" i="2" s="1"/>
  <c r="A490" i="2"/>
  <c r="A489" i="2" a="1"/>
  <c r="A489" i="2" s="1"/>
  <c r="A488" i="2"/>
  <c r="G487" i="2" a="1"/>
  <c r="G487" i="2" s="1"/>
  <c r="E487" i="2" a="1"/>
  <c r="E487" i="2" s="1"/>
  <c r="C487" i="2" a="1"/>
  <c r="C487" i="2" s="1"/>
  <c r="G486" i="2"/>
  <c r="E486" i="2"/>
  <c r="C486" i="2"/>
  <c r="A486" i="2"/>
  <c r="A484" i="2" a="1"/>
  <c r="A484" i="2" s="1"/>
  <c r="A483" i="2"/>
  <c r="A482" i="2" a="1"/>
  <c r="A482" i="2" s="1"/>
  <c r="A481" i="2"/>
  <c r="A480" i="2" a="1"/>
  <c r="A480" i="2" s="1"/>
  <c r="A479" i="2"/>
  <c r="A478" i="2" a="1"/>
  <c r="A478" i="2" s="1"/>
  <c r="A477" i="2"/>
  <c r="G476" i="2" a="1"/>
  <c r="G476" i="2" s="1"/>
  <c r="E476" i="2" a="1"/>
  <c r="E476" i="2" s="1"/>
  <c r="C476" i="2" a="1"/>
  <c r="C476" i="2" s="1"/>
  <c r="G475" i="2"/>
  <c r="E475" i="2"/>
  <c r="C475" i="2"/>
  <c r="A475" i="2"/>
  <c r="A473" i="2" a="1"/>
  <c r="A473" i="2" s="1"/>
  <c r="A472" i="2"/>
  <c r="A471" i="2" a="1"/>
  <c r="A471" i="2" s="1"/>
  <c r="A470" i="2"/>
  <c r="A469" i="2" a="1"/>
  <c r="A469" i="2" s="1"/>
  <c r="A468" i="2"/>
  <c r="A467" i="2" a="1"/>
  <c r="A467" i="2" s="1"/>
  <c r="A466" i="2"/>
  <c r="G465" i="2" a="1"/>
  <c r="G465" i="2" s="1"/>
  <c r="E465" i="2" a="1"/>
  <c r="E465" i="2" s="1"/>
  <c r="C465" i="2" a="1"/>
  <c r="C465" i="2" s="1"/>
  <c r="G464" i="2"/>
  <c r="E464" i="2"/>
  <c r="C464" i="2"/>
  <c r="A464" i="2"/>
  <c r="G454" i="2" a="1"/>
  <c r="G454" i="2" s="1"/>
  <c r="A462" i="2" a="1"/>
  <c r="A462" i="2" s="1"/>
  <c r="A461" i="2"/>
  <c r="A460" i="2" a="1"/>
  <c r="A460" i="2" s="1"/>
  <c r="A459" i="2"/>
  <c r="A458" i="2" a="1"/>
  <c r="A458" i="2" s="1"/>
  <c r="A457" i="2"/>
  <c r="A456" i="2" a="1"/>
  <c r="A456" i="2" s="1"/>
  <c r="A455" i="2"/>
  <c r="E454" i="2" a="1"/>
  <c r="E454" i="2" s="1"/>
  <c r="C454" i="2" a="1"/>
  <c r="C454" i="2" s="1"/>
  <c r="G453" i="2"/>
  <c r="E453" i="2"/>
  <c r="C453" i="2"/>
  <c r="A453" i="2"/>
  <c r="A451" i="2" a="1"/>
  <c r="A451" i="2" s="1"/>
  <c r="A450" i="2"/>
  <c r="A449" i="2" a="1"/>
  <c r="A449" i="2" s="1"/>
  <c r="A448" i="2"/>
  <c r="A447" i="2" a="1"/>
  <c r="A447" i="2" s="1"/>
  <c r="A446" i="2"/>
  <c r="A445" i="2" a="1"/>
  <c r="A445" i="2" s="1"/>
  <c r="A444" i="2"/>
  <c r="G443" i="2" a="1"/>
  <c r="G443" i="2" s="1"/>
  <c r="E443" i="2" a="1"/>
  <c r="E443" i="2" s="1"/>
  <c r="C443" i="2" a="1"/>
  <c r="C443" i="2" s="1"/>
  <c r="G442" i="2"/>
  <c r="E442" i="2"/>
  <c r="C442" i="2"/>
  <c r="A442" i="2"/>
  <c r="A440" i="2" a="1"/>
  <c r="A440" i="2" s="1"/>
  <c r="A439" i="2"/>
  <c r="A438" i="2" a="1"/>
  <c r="A438" i="2" s="1"/>
  <c r="A437" i="2"/>
  <c r="A436" i="2" a="1"/>
  <c r="A436" i="2" s="1"/>
  <c r="A435" i="2"/>
  <c r="A434" i="2" a="1"/>
  <c r="A434" i="2" s="1"/>
  <c r="A433" i="2"/>
  <c r="G432" i="2" a="1"/>
  <c r="G432" i="2" s="1"/>
  <c r="E432" i="2" a="1"/>
  <c r="E432" i="2" s="1"/>
  <c r="C432" i="2" a="1"/>
  <c r="C432" i="2" s="1"/>
  <c r="G431" i="2"/>
  <c r="E431" i="2"/>
  <c r="C431" i="2"/>
  <c r="A431" i="2"/>
  <c r="A429" i="2" a="1"/>
  <c r="A429" i="2" s="1"/>
  <c r="A428" i="2"/>
  <c r="A427" i="2" a="1"/>
  <c r="A427" i="2" s="1"/>
  <c r="A426" i="2"/>
  <c r="A425" i="2" a="1"/>
  <c r="A425" i="2" s="1"/>
  <c r="A424" i="2"/>
  <c r="A423" i="2" a="1"/>
  <c r="A423" i="2" s="1"/>
  <c r="A422" i="2"/>
  <c r="G421" i="2" a="1"/>
  <c r="G421" i="2" s="1"/>
  <c r="E421" i="2" a="1"/>
  <c r="E421" i="2" s="1"/>
  <c r="C421" i="2" a="1"/>
  <c r="C421" i="2" s="1"/>
  <c r="G420" i="2"/>
  <c r="E420" i="2"/>
  <c r="C420" i="2"/>
  <c r="A420" i="2"/>
  <c r="A396" i="2" a="1"/>
  <c r="A396" i="2" s="1"/>
  <c r="A395" i="2"/>
  <c r="A394" i="2" a="1"/>
  <c r="A394" i="2" s="1"/>
  <c r="A393" i="2"/>
  <c r="A392" i="2" a="1"/>
  <c r="A392" i="2" s="1"/>
  <c r="A391" i="2"/>
  <c r="A390" i="2" a="1"/>
  <c r="A390" i="2" s="1"/>
  <c r="A389" i="2"/>
  <c r="G388" i="2" a="1"/>
  <c r="G388" i="2" s="1"/>
  <c r="E388" i="2" a="1"/>
  <c r="E388" i="2" s="1"/>
  <c r="C388" i="2" a="1"/>
  <c r="C388" i="2" s="1"/>
  <c r="G387" i="2"/>
  <c r="E387" i="2"/>
  <c r="C387" i="2"/>
  <c r="A387" i="2"/>
  <c r="A385" i="2" a="1"/>
  <c r="A385" i="2" s="1"/>
  <c r="A384" i="2"/>
  <c r="A383" i="2" a="1"/>
  <c r="A383" i="2" s="1"/>
  <c r="A382" i="2"/>
  <c r="A381" i="2" a="1"/>
  <c r="A381" i="2" s="1"/>
  <c r="A380" i="2"/>
  <c r="A379" i="2" a="1"/>
  <c r="A379" i="2" s="1"/>
  <c r="A378" i="2"/>
  <c r="G377" i="2" a="1"/>
  <c r="G377" i="2" s="1"/>
  <c r="E377" i="2" a="1"/>
  <c r="E377" i="2" s="1"/>
  <c r="C377" i="2" a="1"/>
  <c r="C377" i="2" s="1"/>
  <c r="G376" i="2"/>
  <c r="E376" i="2"/>
  <c r="C376" i="2"/>
  <c r="A376" i="2"/>
  <c r="A374" i="2" a="1"/>
  <c r="A374" i="2" s="1"/>
  <c r="A373" i="2"/>
  <c r="A372" i="2" a="1"/>
  <c r="A372" i="2" s="1"/>
  <c r="A371" i="2"/>
  <c r="A370" i="2" a="1"/>
  <c r="A370" i="2" s="1"/>
  <c r="A369" i="2"/>
  <c r="A368" i="2" a="1"/>
  <c r="A368" i="2" s="1"/>
  <c r="A367" i="2"/>
  <c r="G366" i="2" a="1"/>
  <c r="G366" i="2" s="1"/>
  <c r="E366" i="2" a="1"/>
  <c r="E366" i="2" s="1"/>
  <c r="C366" i="2" a="1"/>
  <c r="C366" i="2" s="1"/>
  <c r="G365" i="2"/>
  <c r="E365" i="2"/>
  <c r="C365" i="2"/>
  <c r="A365" i="2"/>
  <c r="A363" i="2" a="1"/>
  <c r="A363" i="2" s="1"/>
  <c r="A362" i="2"/>
  <c r="A361" i="2" a="1"/>
  <c r="A361" i="2" s="1"/>
  <c r="A360" i="2"/>
  <c r="A359" i="2" a="1"/>
  <c r="A359" i="2" s="1"/>
  <c r="A358" i="2"/>
  <c r="A357" i="2" a="1"/>
  <c r="A357" i="2" s="1"/>
  <c r="A356" i="2"/>
  <c r="G355" i="2" a="1"/>
  <c r="G355" i="2" s="1"/>
  <c r="E355" i="2" a="1"/>
  <c r="E355" i="2" s="1"/>
  <c r="C355" i="2" a="1"/>
  <c r="C355" i="2" s="1"/>
  <c r="G354" i="2"/>
  <c r="E354" i="2"/>
  <c r="C354" i="2"/>
  <c r="A354" i="2"/>
  <c r="A352" i="2" a="1"/>
  <c r="A352" i="2" s="1"/>
  <c r="A351" i="2"/>
  <c r="A350" i="2" a="1"/>
  <c r="A350" i="2" s="1"/>
  <c r="A349" i="2"/>
  <c r="A348" i="2" a="1"/>
  <c r="A348" i="2" s="1"/>
  <c r="A347" i="2"/>
  <c r="A346" i="2" a="1"/>
  <c r="A346" i="2" s="1"/>
  <c r="A345" i="2"/>
  <c r="G344" i="2" a="1"/>
  <c r="G344" i="2" s="1"/>
  <c r="E344" i="2" a="1"/>
  <c r="E344" i="2" s="1"/>
  <c r="C344" i="2" a="1"/>
  <c r="C344" i="2" s="1"/>
  <c r="G343" i="2"/>
  <c r="E343" i="2"/>
  <c r="C343" i="2"/>
  <c r="A343" i="2"/>
  <c r="A341" i="2" a="1"/>
  <c r="A341" i="2" s="1"/>
  <c r="A340" i="2"/>
  <c r="A339" i="2" a="1"/>
  <c r="A339" i="2" s="1"/>
  <c r="A338" i="2"/>
  <c r="A337" i="2" a="1"/>
  <c r="A337" i="2" s="1"/>
  <c r="A336" i="2"/>
  <c r="A335" i="2" a="1"/>
  <c r="A335" i="2" s="1"/>
  <c r="A334" i="2"/>
  <c r="G333" i="2" a="1"/>
  <c r="G333" i="2" s="1"/>
  <c r="E333" i="2" a="1"/>
  <c r="E333" i="2" s="1"/>
  <c r="C333" i="2" a="1"/>
  <c r="C333" i="2" s="1"/>
  <c r="G332" i="2"/>
  <c r="E332" i="2"/>
  <c r="C332" i="2"/>
  <c r="A332" i="2"/>
  <c r="A330" i="2" a="1"/>
  <c r="A330" i="2" s="1"/>
  <c r="A329" i="2"/>
  <c r="A328" i="2" a="1"/>
  <c r="A328" i="2" s="1"/>
  <c r="A327" i="2"/>
  <c r="A326" i="2" a="1"/>
  <c r="A326" i="2" s="1"/>
  <c r="A325" i="2"/>
  <c r="A324" i="2" a="1"/>
  <c r="A324" i="2" s="1"/>
  <c r="A323" i="2"/>
  <c r="G322" i="2" a="1"/>
  <c r="G322" i="2" s="1"/>
  <c r="E322" i="2" a="1"/>
  <c r="E322" i="2" s="1"/>
  <c r="C322" i="2" a="1"/>
  <c r="C322" i="2" s="1"/>
  <c r="G321" i="2"/>
  <c r="E321" i="2"/>
  <c r="C321" i="2"/>
  <c r="A321" i="2"/>
  <c r="A319" i="2" a="1"/>
  <c r="A319" i="2" s="1"/>
  <c r="A318" i="2"/>
  <c r="A317" i="2" a="1"/>
  <c r="A317" i="2" s="1"/>
  <c r="A316" i="2"/>
  <c r="A315" i="2" a="1"/>
  <c r="A315" i="2" s="1"/>
  <c r="A314" i="2"/>
  <c r="A313" i="2" a="1"/>
  <c r="A313" i="2" s="1"/>
  <c r="A312" i="2"/>
  <c r="G311" i="2" a="1"/>
  <c r="G311" i="2" s="1"/>
  <c r="E311" i="2" a="1"/>
  <c r="E311" i="2" s="1"/>
  <c r="C311" i="2" a="1"/>
  <c r="C311" i="2" s="1"/>
  <c r="G310" i="2"/>
  <c r="E310" i="2"/>
  <c r="C310" i="2"/>
  <c r="A310" i="2"/>
  <c r="A308" i="2" a="1"/>
  <c r="A308" i="2" s="1"/>
  <c r="A307" i="2"/>
  <c r="A306" i="2" a="1"/>
  <c r="A306" i="2" s="1"/>
  <c r="A305" i="2"/>
  <c r="A304" i="2" a="1"/>
  <c r="A304" i="2" s="1"/>
  <c r="A303" i="2"/>
  <c r="A302" i="2" a="1"/>
  <c r="A302" i="2" s="1"/>
  <c r="A301" i="2"/>
  <c r="G300" i="2" a="1"/>
  <c r="G300" i="2" s="1"/>
  <c r="E300" i="2" a="1"/>
  <c r="E300" i="2" s="1"/>
  <c r="C300" i="2" a="1"/>
  <c r="C300" i="2" s="1"/>
  <c r="G299" i="2"/>
  <c r="E299" i="2"/>
  <c r="C299" i="2"/>
  <c r="A299"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52" i="1" l="1"/>
  <c r="I7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8" i="1" l="1"/>
  <c r="I75" i="1"/>
  <c r="B250" i="14" l="1"/>
  <c r="B187" i="14"/>
  <c r="B124" i="14"/>
  <c r="B61" i="14"/>
  <c r="B235" i="14"/>
  <c r="B172" i="14"/>
  <c r="B109" i="14"/>
  <c r="B46" i="14"/>
  <c r="I3" i="1"/>
  <c r="I4" i="1"/>
  <c r="I5" i="1"/>
  <c r="I6" i="1"/>
  <c r="I7" i="1"/>
  <c r="I8" i="1"/>
  <c r="I9" i="1"/>
  <c r="I13" i="1"/>
  <c r="I14" i="1"/>
  <c r="I15" i="1"/>
  <c r="I16" i="1"/>
  <c r="I18" i="1"/>
  <c r="I19" i="1"/>
  <c r="I20" i="1"/>
  <c r="I21" i="1"/>
  <c r="I22" i="1"/>
  <c r="I23" i="1"/>
  <c r="I24" i="1"/>
  <c r="I29" i="1"/>
  <c r="I30" i="1"/>
  <c r="I31" i="1"/>
  <c r="I32" i="1"/>
  <c r="I33" i="1"/>
  <c r="I34" i="1"/>
  <c r="I35" i="1"/>
  <c r="I36" i="1"/>
  <c r="I37" i="1"/>
  <c r="I40" i="1"/>
  <c r="I41" i="1"/>
  <c r="I42" i="1"/>
  <c r="I43" i="1"/>
  <c r="I44" i="1"/>
  <c r="D75" i="15" s="1"/>
  <c r="I45" i="1"/>
  <c r="I46" i="1"/>
  <c r="I47" i="1"/>
  <c r="I50" i="1"/>
  <c r="I51" i="1"/>
  <c r="I55" i="1"/>
  <c r="D280" i="15" s="1"/>
  <c r="I57" i="1"/>
  <c r="I59" i="1"/>
  <c r="I60" i="1"/>
  <c r="I62" i="1"/>
  <c r="I63" i="1"/>
  <c r="I65" i="1"/>
  <c r="I66" i="1"/>
  <c r="I67" i="1"/>
  <c r="I68" i="1"/>
  <c r="I69" i="1"/>
  <c r="I70" i="1"/>
  <c r="I71" i="1"/>
  <c r="I72" i="1"/>
  <c r="I73" i="1"/>
  <c r="I74" i="1"/>
  <c r="I77" i="1"/>
  <c r="I2" i="1"/>
  <c r="D222" i="15" l="1"/>
  <c r="D145" i="15"/>
  <c r="D72" i="15"/>
  <c r="D51" i="15"/>
  <c r="D10" i="15"/>
  <c r="D149" i="15"/>
  <c r="D150" i="15"/>
  <c r="D223" i="15"/>
  <c r="D144" i="15"/>
  <c r="D221" i="15"/>
  <c r="D71" i="15"/>
  <c r="D70" i="15"/>
  <c r="D300" i="15"/>
  <c r="D267" i="15"/>
  <c r="D192" i="15"/>
  <c r="D30" i="15"/>
  <c r="D61" i="15"/>
  <c r="D218" i="15"/>
  <c r="D211" i="15"/>
  <c r="D203" i="15"/>
  <c r="D132" i="15"/>
  <c r="D286" i="15"/>
  <c r="D206" i="15"/>
  <c r="D148" i="15"/>
  <c r="D299" i="15"/>
  <c r="D275" i="15"/>
  <c r="D41" i="15"/>
  <c r="D279" i="15"/>
  <c r="D46" i="15"/>
  <c r="D126" i="15"/>
  <c r="D122" i="15"/>
  <c r="D243" i="15"/>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839" i="2" l="1" a="1"/>
  <c r="E839" i="2" s="1"/>
  <c r="G839" i="2" a="1"/>
  <c r="G839" i="2" s="1"/>
  <c r="C839" i="2" l="1" a="1"/>
  <c r="C8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<sst xmlns="http://schemas.openxmlformats.org/spreadsheetml/2006/main" count="1014" uniqueCount="399">
  <si>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</si>
  <si>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</si>
  <si>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</si>
  <si>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</si>
  <si>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</si>
  <si>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</si>
  <si>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</si>
  <si>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</si>
  <si>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</si>
  <si>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</si>
  <si>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</si>
  <si>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</si>
  <si>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</si>
  <si>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</si>
  <si>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</si>
  <si>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</si>
  <si>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</si>
  <si>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</si>
  <si>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</si>
  <si>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</si>
  <si>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</si>
  <si>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</si>
  <si>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</si>
  <si>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</si>
  <si>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</si>
  <si>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</si>
  <si>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</si>
  <si>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</si>
  <si>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</si>
  <si>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</si>
  <si>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</si>
  <si>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</si>
  <si>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</si>
  <si>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</si>
  <si>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</si>
  <si>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</si>
  <si>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</si>
  <si>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</si>
  <si>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</si>
  <si>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</si>
  <si>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</si>
  <si>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</si>
  <si>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</si>
  <si>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</si>
  <si>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</si>
  <si>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</si>
  <si>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</si>
  <si>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</si>
  <si>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</si>
  <si>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</si>
  <si>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</si>
  <si>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</si>
  <si>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</si>
  <si>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</si>
  <si>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</si>
  <si>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</si>
  <si>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</si>
  <si>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</si>
  <si>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</si>
  <si>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</si>
  <si>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</si>
  <si>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</si>
  <si>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</si>
  <si>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</si>
  <si>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</si>
  <si>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</si>
  <si>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</si>
  <si>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</si>
  <si>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</si>
  <si>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</si>
  <si>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</si>
  <si>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</si>
  <si>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</si>
  <si>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</si>
  <si>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</si>
  <si>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</si>
  <si>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</si>
  <si>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</si>
  <si>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</si>
  <si>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</si>
  <si>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</si>
  <si>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</si>
  <si>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</si>
  <si>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</si>
  <si>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</si>
  <si>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</si>
  <si>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</si>
  <si>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</si>
  <si>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</si>
  <si>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</si>
  <si>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</si>
  <si>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</si>
  <si>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</si>
  <si>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</si>
  <si>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</si>
  <si>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</si>
  <si>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</si>
  <si>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</si>
  <si>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</si>
  <si>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</si>
  <si>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</si>
  <si>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</si>
  <si>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</si>
  <si>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</si>
  <si>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</si>
  <si>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</si>
  <si>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</si>
  <si>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</si>
  <si>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</si>
  <si>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</si>
  <si>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</si>
  <si>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</si>
  <si>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</si>
  <si>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</si>
  <si>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</si>
  <si>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</si>
  <si>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</si>
  <si>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</si>
  <si>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</si>
  <si>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</si>
  <si>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</si>
  <si>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</si>
  <si>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</si>
  <si>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</si>
  <si>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</si>
  <si>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</si>
  <si>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</si>
  <si>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</si>
  <si>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</si>
  <si>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</si>
  <si>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</si>
  <si>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</si>
  <si>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</si>
  <si>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</si>
  <si>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</si>
  <si>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</si>
  <si>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</si>
  <si>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</si>
  <si>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</si>
  <si>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</si>
  <si>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</si>
  <si>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</si>
  <si>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</si>
  <si>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</si>
  <si>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</si>
  <si>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</si>
  <si>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</si>
  <si>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</si>
  <si>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</si>
  <si>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</si>
  <si>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</si>
  <si>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</si>
  <si>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</si>
  <si>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</si>
  <si>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</si>
  <si>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</si>
  <si>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</si>
  <si>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</si>
  <si>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</si>
  <si>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</si>
  <si>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</si>
  <si>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</si>
  <si>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</si>
  <si>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</si>
  <si>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</si>
  <si>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</si>
  <si>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</si>
  <si>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</si>
  <si>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</si>
  <si>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</si>
  <si>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</si>
  <si>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</si>
  <si>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</si>
  <si>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</si>
  <si>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</si>
  <si>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</si>
  <si>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</si>
  <si>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</si>
  <si>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</si>
  <si>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</si>
  <si>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</si>
  <si>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</si>
  <si>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</si>
  <si>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</si>
  <si>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</si>
  <si>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</si>
  <si>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</si>
  <si>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</si>
  <si>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</si>
  <si>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</si>
  <si>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</si>
  <si>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</si>
  <si>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</si>
  <si>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</si>
  <si>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</si>
  <si>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</si>
  <si>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</si>
  <si>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</si>
  <si>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</si>
  <si>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</si>
  <si>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</si>
  <si>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</si>
  <si>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</si>
  <si>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</si>
  <si>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</si>
  <si>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</si>
  <si>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</si>
  <si>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</si>
  <si>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</si>
  <si>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</si>
  <si>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</si>
  <si>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</si>
  <si>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</si>
  <si>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</si>
  <si>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</si>
  <si>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</si>
  <si>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</si>
  <si>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</si>
  <si>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</si>
  <si>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</si>
  <si>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</si>
  <si>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</si>
  <si>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</si>
  <si>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</si>
  <si>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</si>
  <si>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</si>
  <si>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</si>
  <si>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</si>
  <si>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</si>
  <si>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</si>
  <si>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</si>
  <si>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</si>
  <si>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</si>
  <si>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</si>
  <si>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</si>
  <si>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</si>
  <si>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</si>
  <si>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</si>
  <si>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</si>
  <si>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</si>
  <si>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</si>
  <si>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</si>
  <si>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</si>
  <si>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</si>
  <si>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</si>
  <si>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</si>
  <si>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</si>
  <si>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</si>
  <si>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</si>
  <si>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</si>
  <si>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</si>
  <si>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</si>
  <si>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</si>
  <si>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</si>
  <si>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</si>
  <si>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</si>
  <si>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</si>
  <si>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</si>
  <si>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</si>
  <si>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</si>
  <si>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</si>
  <si>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</si>
  <si>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</si>
  <si>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</si>
  <si>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</si>
  <si>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</si>
  <si>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</si>
  <si>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</si>
  <si>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</si>
  <si>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</si>
  <si>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</si>
  <si>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</si>
  <si>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</si>
  <si>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</si>
  <si>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</si>
  <si>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</si>
  <si>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</si>
  <si>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</si>
  <si>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</si>
  <si>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</si>
  <si>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</si>
  <si>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</si>
  <si>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</si>
  <si>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</si>
  <si>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</si>
  <si>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</si>
  <si>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</si>
  <si>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</si>
  <si>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</si>
  <si>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</si>
  <si>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</si>
  <si>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</si>
  <si>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</si>
  <si>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</si>
  <si>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</si>
  <si>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</si>
  <si>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</si>
  <si>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</si>
  <si>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</si>
  <si>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</si>
  <si>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</si>
  <si>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</si>
  <si>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</si>
  <si>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</si>
  <si>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</si>
  <si>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</si>
  <si>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</si>
  <si>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</si>
  <si>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</si>
  <si>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</si>
  <si>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</si>
  <si>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</si>
  <si>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</si>
  <si>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</si>
  <si>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</si>
  <si>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</si>
  <si>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</si>
  <si>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</si>
  <si>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</si>
  <si>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</si>
  <si>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</si>
  <si>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</si>
  <si>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</si>
  <si>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</si>
  <si>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</si>
  <si>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</si>
  <si>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</si>
  <si>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</si>
  <si>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</si>
  <si>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</si>
  <si>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</si>
  <si>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</si>
  <si>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</si>
  <si>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</si>
  <si>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</si>
  <si>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</si>
  <si>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</si>
  <si>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</si>
  <si>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</si>
  <si>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</si>
  <si>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</si>
  <si>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</si>
  <si>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</si>
  <si>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</si>
  <si>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</si>
  <si>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</si>
  <si>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</si>
  <si>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</si>
  <si>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</si>
  <si>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</si>
  <si>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</si>
  <si>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</si>
  <si>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</si>
  <si>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</si>
  <si>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</si>
  <si>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</si>
  <si>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</si>
  <si>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</si>
  <si>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</si>
  <si>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</si>
  <si>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</si>
  <si>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</si>
  <si>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</si>
  <si>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</si>
  <si>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</si>
  <si>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</si>
  <si>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</si>
  <si>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</si>
  <si>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</si>
  <si>
    <t>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</si>
  <si>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The vendor's system shall employ cryptographic authentication to prevent unauthorized access to telematics systems and data.</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</si>
  <si>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t>
  </si>
  <si>
    <t>SCP-092</t>
  </si>
  <si>
    <t>The vendors’ systems shall implement protection of remote communication sessions by implementation of an inactivity timer that disconnects / de-authenticates the user after no more than 5 minutes of inactivity.</t>
  </si>
  <si>
    <t>UL 1376 4.5 Sensitive services implement session management: System management services accessible over wireless and IP interfaces must implement session management to limit multiple sessions, and ensure on-going authentication</t>
  </si>
  <si>
    <t>SCP-140</t>
  </si>
  <si>
    <t>UL 1376 2.8 Brute force protection: Implement protection against brute force attacks</t>
  </si>
  <si>
    <t>SII-041</t>
  </si>
  <si>
    <t>Vendors shall implement a hardware based root of trust for boot authentication of the device.</t>
  </si>
  <si>
    <t>UL 1376 1.5 Hardware root of trust: Device implements a hardware based root of trust for updates and boot authentication
SAE J3101 9.1 Authenticated Boot</t>
  </si>
  <si>
    <t>Inspection of vendor-supplied documentation detailing the implementation of a hardware based root of trust for secure boot of the device.</t>
  </si>
  <si>
    <t>CM-040</t>
  </si>
  <si>
    <t>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</si>
  <si>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UL 1376 3.2 Systems configured to secure defaults: Systems must be configured to secure defaults</t>
  </si>
  <si>
    <t>Inspection of vendor-supplied documentation confirming that a) all device configuration options have their security tradeoffs documented and that b) the device’s default configuration is the most-secure.</t>
  </si>
  <si>
    <t>Sufficient customer guidance should be provided to allow for that customer to understand the risks associated with enabling any insecure features of the device.</t>
  </si>
  <si>
    <t>M-040</t>
  </si>
  <si>
    <t>Vendors must provide manual backup/override capabilities to their safety related services to ensure that any failure of the device does not result in a safety issue.</t>
  </si>
  <si>
    <t>UL 1376 4.3 Manual back-up / override for safety critical operations: Manual backup/override must be provided for safety related services</t>
  </si>
  <si>
    <t>Inspection of vendor-supplied documentation detailing the system’s safety related services and the manual backup/override associated with them. Test the manual override capabilities to confirm their functionality.</t>
  </si>
  <si>
    <t>SAA-050</t>
  </si>
  <si>
    <t>Cryptographic keys used in the vendors’ systems must be generated, stored and managed according to industry best practice.</t>
  </si>
  <si>
    <t>UL 1376 2.6 Industry best practice key management: Cryptographic keys must be managed to industry best practice
NIST 800-57</t>
  </si>
  <si>
    <t xml:space="preserve">Inspection of vendor-supplied documentation detailing the adherence to industry best practices. </t>
  </si>
  <si>
    <t>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</si>
  <si>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For each role used in the clour or back-end syste: test that a session for a user with that role is automatically disconnected / de-authenticated after no more than five minutes of inactivity, or a documented maximum inactivity delay. This test is especially important for high-privilege or admin roles.</t>
  </si>
  <si>
    <t>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</si>
  <si>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
UL 1376 2.8 Brute force protection: Implement protection against brute force attacks</t>
  </si>
  <si>
    <t>Inspection of 3rd party documentation of a demonstration by the vendor that asserts that hash cracking the stored passwords (hashes) is too expensive to be practical..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</si>
</sst>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7" fillId="3" borderId="5" xfId="0" applyFont="1" applyFill="1" applyBorder="1" applyAlignment="1">
      <alignment vertical="top"/>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3" fillId="0" borderId="0" xfId="1" applyAlignment="1">
      <alignment horizontal="left" vertical="top" wrapText="1"/>
    </xf>
    <xf numFmtId="0" fontId="0" fillId="0" borderId="0" xfId="0" applyAlignment="1">
      <alignment horizontal="left" vertical="top"/>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horizontal="left" vertical="center" wrapText="1"/>
    </xf>
    <xf numFmtId="0" fontId="4"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8"/>
  <sheetViews>
    <sheetView zoomScale="85" zoomScaleNormal="85" workbookViewId="0">
      <pane xSplit="4" ySplit="1" topLeftCell="E59" activePane="bottomRight" state="frozen"/>
      <selection pane="topRight" activeCell="D1" sqref="D1"/>
      <selection pane="bottomLeft" activeCell="A2" sqref="A2"/>
      <selection pane="bottomRight" activeCell="D61" sqref="D61"/>
    </sheetView>
  </sheetViews>
  <sheetFormatPr defaultColWidth="32" defaultRowHeight="14.6" x14ac:dyDescent="0.4"/>
  <cols>
    <col min="1" max="1" width="32" style="21"/>
    <col min="2" max="2" width="27" style="3" customWidth="1"/>
    <col min="3" max="3" width="32" style="3"/>
    <col min="4" max="4" width="45.07421875" style="57" customWidth="1"/>
    <col min="5" max="5" width="107.61328125" style="57" customWidth="1"/>
    <col min="6" max="6" width="32" style="57"/>
    <col min="7" max="7" width="23.3828125" style="57" customWidth="1"/>
    <col min="8" max="8" width="46.07421875" style="57" customWidth="1"/>
    <col min="9" max="9" width="46.07421875" style="3" customWidth="1"/>
    <col min="10" max="10" width="14.921875" style="8" bestFit="1" customWidth="1"/>
    <col min="11" max="11" width="21.3828125" style="8" customWidth="1"/>
    <col min="12" max="12" width="18.3828125" style="8" customWidth="1"/>
    <col min="13" max="13" width="14.07421875" style="8" customWidth="1"/>
    <col min="14" max="16384" width="32" style="3"/>
  </cols>
  <sheetData>
    <row r="1" spans="1:13" ht="34.5" customHeight="1" thickBot="1" x14ac:dyDescent="0.45">
      <c r="A1" s="19" t="s">
        <v>232</v>
      </c>
      <c r="B1" s="1" t="s">
        <v>135</v>
      </c>
      <c r="C1" s="2" t="s">
        <v>172</v>
      </c>
      <c r="D1" s="51" t="s">
        <v>136</v>
      </c>
      <c r="E1" s="51" t="s">
        <v>139</v>
      </c>
      <c r="F1" s="51" t="s">
        <v>138</v>
      </c>
      <c r="G1" s="51" t="s">
        <v>240</v>
      </c>
      <c r="H1" s="51" t="s">
        <v>137</v>
      </c>
      <c r="I1" s="2" t="s">
        <v>173</v>
      </c>
      <c r="J1" s="1" t="s">
        <v>169</v>
      </c>
      <c r="K1" s="1" t="s">
        <v>289</v>
      </c>
      <c r="L1" s="1" t="s">
        <v>171</v>
      </c>
      <c r="M1" s="1" t="s">
        <v>193</v>
      </c>
    </row>
    <row r="2" spans="1:13" ht="274.5" customHeight="1" thickBot="1" x14ac:dyDescent="0.45">
      <c r="A2" s="20" t="str">
        <f t="shared" ref="A2:A35" si="0">IF($J2="Yes",$J$1&amp;";"&amp;CHAR(10),"")&amp;IF($K2="Yes",$K$1&amp;";"&amp;CHAR(10),"")&amp;IF($L2="Yes",$L$1&amp;";"&amp;CHAR(10),"")&amp;IF($M2="Yes",$M$1&amp;";"&amp;CHAR(10),"")</f>
        <v xml:space="preserve">Cloud or Back-end;
</v>
      </c>
      <c r="B2" s="4" t="s">
        <v>0</v>
      </c>
      <c r="C2" s="5" t="s">
        <v>1</v>
      </c>
      <c r="D2" s="52" t="s">
        <v>2</v>
      </c>
      <c r="E2" s="52" t="s">
        <v>329</v>
      </c>
      <c r="F2" s="52" t="s">
        <v>3</v>
      </c>
      <c r="G2" s="52" t="s">
        <v>4</v>
      </c>
      <c r="H2" s="52" t="s">
        <v>5</v>
      </c>
      <c r="I2" s="5" t="str">
        <f>B2&amp; " " &amp;"("&amp;C2&amp;")"&amp;" - "&amp;D2</f>
        <v>AA-010 (Audit and Accountability) - The vendor's system shall record event and system logs</v>
      </c>
      <c r="J2" s="6" t="s">
        <v>213</v>
      </c>
      <c r="K2" s="6" t="s">
        <v>213</v>
      </c>
      <c r="L2" s="6" t="s">
        <v>213</v>
      </c>
      <c r="M2" s="6" t="s">
        <v>212</v>
      </c>
    </row>
    <row r="3" spans="1:13" ht="391.5" customHeight="1" thickBot="1" x14ac:dyDescent="0.45">
      <c r="A3" s="20" t="str">
        <f t="shared" si="0"/>
        <v xml:space="preserve">Mobile App;
Vehicle Connection;
Connectivity/Communications;
Cloud or Back-end;
</v>
      </c>
      <c r="B3" s="4" t="s">
        <v>6</v>
      </c>
      <c r="C3" s="5" t="s">
        <v>7</v>
      </c>
      <c r="D3" s="52" t="s">
        <v>276</v>
      </c>
      <c r="E3" s="52" t="s">
        <v>347</v>
      </c>
      <c r="F3" s="52" t="s">
        <v>8</v>
      </c>
      <c r="G3" s="52" t="s">
        <v>4</v>
      </c>
      <c r="H3" s="52" t="s">
        <v>9</v>
      </c>
      <c r="I3" s="5" t="str">
        <f t="shared" ref="I3:I77" si="1">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212</v>
      </c>
      <c r="K3" s="6" t="s">
        <v>212</v>
      </c>
      <c r="L3" s="6" t="s">
        <v>212</v>
      </c>
      <c r="M3" s="6" t="s">
        <v>212</v>
      </c>
    </row>
    <row r="4" spans="1:13" ht="201.75" customHeight="1" thickBot="1" x14ac:dyDescent="0.45">
      <c r="A4" s="20" t="str">
        <f t="shared" si="0"/>
        <v xml:space="preserve">Vehicle Connection;
Connectivity/Communications;
</v>
      </c>
      <c r="B4" s="4" t="s">
        <v>10</v>
      </c>
      <c r="C4" s="5" t="s">
        <v>11</v>
      </c>
      <c r="D4" s="52" t="s">
        <v>277</v>
      </c>
      <c r="E4" s="52" t="s">
        <v>327</v>
      </c>
      <c r="F4" s="52" t="s">
        <v>140</v>
      </c>
      <c r="G4" s="52" t="s">
        <v>175</v>
      </c>
      <c r="H4" s="52" t="s">
        <v>174</v>
      </c>
      <c r="I4" s="5" t="str">
        <f t="shared" si="1"/>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213</v>
      </c>
      <c r="K4" s="6" t="s">
        <v>212</v>
      </c>
      <c r="L4" s="6" t="s">
        <v>212</v>
      </c>
      <c r="M4" s="6" t="s">
        <v>213</v>
      </c>
    </row>
    <row r="5" spans="1:13" ht="246" customHeight="1" thickBot="1" x14ac:dyDescent="0.45">
      <c r="A5" s="20" t="str">
        <f t="shared" si="0"/>
        <v xml:space="preserve">Mobile App;
Vehicle Connection;
Connectivity/Communications;
Cloud or Back-end;
</v>
      </c>
      <c r="B5" s="4" t="s">
        <v>12</v>
      </c>
      <c r="C5" s="5" t="s">
        <v>13</v>
      </c>
      <c r="D5" s="52" t="s">
        <v>370</v>
      </c>
      <c r="E5" s="52" t="s">
        <v>348</v>
      </c>
      <c r="F5" s="52" t="s">
        <v>145</v>
      </c>
      <c r="G5" s="52" t="s">
        <v>175</v>
      </c>
      <c r="H5" s="52" t="s">
        <v>176</v>
      </c>
      <c r="I5" s="5" t="str">
        <f t="shared" si="1"/>
        <v>AC-030 (Access Control) - The vendor's system shall employ cryptographic authentication to prevent unauthorized access to telematics systems and data.</v>
      </c>
      <c r="J5" s="6" t="s">
        <v>212</v>
      </c>
      <c r="K5" s="6" t="s">
        <v>212</v>
      </c>
      <c r="L5" s="6" t="s">
        <v>212</v>
      </c>
      <c r="M5" s="6" t="s">
        <v>212</v>
      </c>
    </row>
    <row r="6" spans="1:13" ht="251.25" customHeight="1" thickBot="1" x14ac:dyDescent="0.45">
      <c r="A6" s="20" t="str">
        <f t="shared" si="0"/>
        <v xml:space="preserve">Mobile App;
Vehicle Connection;
Connectivity/Communications;
Cloud or Back-end;
</v>
      </c>
      <c r="B6" s="4" t="s">
        <v>14</v>
      </c>
      <c r="C6" s="5" t="s">
        <v>13</v>
      </c>
      <c r="D6" s="52" t="s">
        <v>15</v>
      </c>
      <c r="E6" s="52" t="s">
        <v>292</v>
      </c>
      <c r="F6" s="52" t="s">
        <v>16</v>
      </c>
      <c r="G6" s="52" t="s">
        <v>4</v>
      </c>
      <c r="H6" s="52" t="s">
        <v>165</v>
      </c>
      <c r="I6" s="5" t="str">
        <f t="shared" si="1"/>
        <v>AC-040 (Access Control) - The vendor shall identify all instances where the telematics system includes actions that cannot support access authentication and/or execute with elevated privileges</v>
      </c>
      <c r="J6" s="6" t="s">
        <v>212</v>
      </c>
      <c r="K6" s="6" t="s">
        <v>212</v>
      </c>
      <c r="L6" s="6" t="s">
        <v>212</v>
      </c>
      <c r="M6" s="6" t="s">
        <v>212</v>
      </c>
    </row>
    <row r="7" spans="1:13" ht="87.9" thickBot="1" x14ac:dyDescent="0.45">
      <c r="A7" s="20" t="str">
        <f t="shared" si="0"/>
        <v xml:space="preserve">Mobile App;
Vehicle Connection;
Connectivity/Communications;
Cloud or Back-end;
</v>
      </c>
      <c r="B7" s="4" t="s">
        <v>17</v>
      </c>
      <c r="C7" s="5" t="s">
        <v>13</v>
      </c>
      <c r="D7" s="52" t="s">
        <v>18</v>
      </c>
      <c r="E7" s="52" t="s">
        <v>293</v>
      </c>
      <c r="F7" s="52" t="s">
        <v>19</v>
      </c>
      <c r="G7" s="52" t="s">
        <v>4</v>
      </c>
      <c r="H7" s="52" t="s">
        <v>365</v>
      </c>
      <c r="I7" s="5" t="str">
        <f t="shared" si="1"/>
        <v>AC-041 (Access Control) - Identifying information about the connected devices will not be made available without authentication first.</v>
      </c>
      <c r="J7" s="6" t="s">
        <v>212</v>
      </c>
      <c r="K7" s="6" t="s">
        <v>212</v>
      </c>
      <c r="L7" s="6" t="s">
        <v>212</v>
      </c>
      <c r="M7" s="6" t="s">
        <v>212</v>
      </c>
    </row>
    <row r="8" spans="1:13" ht="183.75" customHeight="1" thickBot="1" x14ac:dyDescent="0.45">
      <c r="A8" s="20" t="str">
        <f t="shared" si="0"/>
        <v xml:space="preserve">Mobile App;
Vehicle Connection;
Connectivity/Communications;
Cloud or Back-end;
</v>
      </c>
      <c r="B8" s="4" t="s">
        <v>20</v>
      </c>
      <c r="C8" s="5" t="s">
        <v>13</v>
      </c>
      <c r="D8" s="52" t="s">
        <v>21</v>
      </c>
      <c r="E8" s="52" t="s">
        <v>294</v>
      </c>
      <c r="F8" s="52" t="s">
        <v>22</v>
      </c>
      <c r="G8" s="52" t="s">
        <v>4</v>
      </c>
      <c r="H8" s="52" t="s">
        <v>165</v>
      </c>
      <c r="I8" s="5" t="str">
        <f t="shared" si="1"/>
        <v>AC-050 (Access Control) - All remote access methods and possible remote actions to/on telematics system shall be documented.</v>
      </c>
      <c r="J8" s="6" t="s">
        <v>212</v>
      </c>
      <c r="K8" s="6" t="s">
        <v>212</v>
      </c>
      <c r="L8" s="6" t="s">
        <v>212</v>
      </c>
      <c r="M8" s="6" t="s">
        <v>212</v>
      </c>
    </row>
    <row r="9" spans="1:13" ht="154.5" customHeight="1" thickBot="1" x14ac:dyDescent="0.45">
      <c r="A9" s="20" t="str">
        <f t="shared" si="0"/>
        <v xml:space="preserve">Vehicle Connection;
Connectivity/Communications;
</v>
      </c>
      <c r="B9" s="4" t="s">
        <v>23</v>
      </c>
      <c r="C9" s="5" t="s">
        <v>13</v>
      </c>
      <c r="D9" s="52" t="s">
        <v>278</v>
      </c>
      <c r="E9" s="52" t="s">
        <v>295</v>
      </c>
      <c r="F9" s="52" t="s">
        <v>24</v>
      </c>
      <c r="G9" s="52" t="s">
        <v>4</v>
      </c>
      <c r="H9" s="52" t="s">
        <v>25</v>
      </c>
      <c r="I9" s="5" t="str">
        <f t="shared" si="1"/>
        <v>AC-060 (Access Control) - For all components of the system, the vendor shall provide a listing of all wireless communication interfaces to the system and specify how the interfaces can be configured and/or disabled.</v>
      </c>
      <c r="J9" s="6" t="s">
        <v>213</v>
      </c>
      <c r="K9" s="6" t="s">
        <v>212</v>
      </c>
      <c r="L9" s="6" t="s">
        <v>212</v>
      </c>
      <c r="M9" s="6" t="s">
        <v>213</v>
      </c>
    </row>
    <row r="10" spans="1:13" ht="154.5" customHeight="1" thickBot="1" x14ac:dyDescent="0.45">
      <c r="A10" s="20" t="str">
        <f t="shared" si="0"/>
        <v xml:space="preserve">Vehicle Connection;
Connectivity/Communications;
</v>
      </c>
      <c r="B10" s="4" t="s">
        <v>245</v>
      </c>
      <c r="C10" s="5" t="s">
        <v>13</v>
      </c>
      <c r="D10" s="52" t="s">
        <v>252</v>
      </c>
      <c r="E10" s="52" t="s">
        <v>349</v>
      </c>
      <c r="F10" s="52" t="s">
        <v>246</v>
      </c>
      <c r="G10" s="52" t="s">
        <v>4</v>
      </c>
      <c r="H10" s="52"/>
      <c r="I10" s="5" t="str">
        <f t="shared" ref="I10" si="2">B10&amp; " " &amp;"("&amp;C10&amp;")"&amp;" - "&amp;D10</f>
        <v>AC-061 (Access Control) - The vendor shall not use any deprecated encryption+authentication on any WiFi interface of the device. At the time of drafting this includes WEP, WPS or open/none.</v>
      </c>
      <c r="J10" s="6" t="s">
        <v>213</v>
      </c>
      <c r="K10" s="6" t="s">
        <v>212</v>
      </c>
      <c r="L10" s="6" t="s">
        <v>212</v>
      </c>
      <c r="M10" s="6" t="s">
        <v>213</v>
      </c>
    </row>
    <row r="11" spans="1:13" ht="154.5" customHeight="1" thickBot="1" x14ac:dyDescent="0.45">
      <c r="A11" s="20" t="str">
        <f t="shared" si="0"/>
        <v xml:space="preserve">Vehicle Connection;
Connectivity/Communications;
</v>
      </c>
      <c r="B11" s="4" t="s">
        <v>247</v>
      </c>
      <c r="C11" s="5" t="s">
        <v>13</v>
      </c>
      <c r="D11" s="52" t="s">
        <v>259</v>
      </c>
      <c r="E11" s="52" t="s">
        <v>311</v>
      </c>
      <c r="F11" s="52" t="s">
        <v>260</v>
      </c>
      <c r="G11" s="52" t="s">
        <v>4</v>
      </c>
      <c r="H11" s="52"/>
      <c r="I11" s="5" t="str">
        <f t="shared" ref="I11:I12" si="3">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213</v>
      </c>
      <c r="K11" s="6" t="s">
        <v>212</v>
      </c>
      <c r="L11" s="6" t="s">
        <v>212</v>
      </c>
      <c r="M11" s="6" t="s">
        <v>213</v>
      </c>
    </row>
    <row r="12" spans="1:13" ht="154.5" customHeight="1" thickBot="1" x14ac:dyDescent="0.45">
      <c r="A12" s="20" t="str">
        <f t="shared" si="0"/>
        <v xml:space="preserve">Vehicle Connection;
Connectivity/Communications;
</v>
      </c>
      <c r="B12" s="4" t="s">
        <v>253</v>
      </c>
      <c r="C12" s="5" t="s">
        <v>13</v>
      </c>
      <c r="D12" s="52" t="s">
        <v>254</v>
      </c>
      <c r="E12" s="52"/>
      <c r="F12" s="52" t="s">
        <v>255</v>
      </c>
      <c r="G12" s="52" t="s">
        <v>4</v>
      </c>
      <c r="H12" s="52"/>
      <c r="I12" s="5" t="str">
        <f t="shared" si="3"/>
        <v>AC-063 (Access Control) - Any and all software or firmware implementing wirelss interface encrytion+authentication (those satisfying AC-061 and AC-062 above) will be prepared for future deprecation of methods. i.e. That software/firmware is upgradable.</v>
      </c>
      <c r="J12" s="6" t="s">
        <v>213</v>
      </c>
      <c r="K12" s="6" t="s">
        <v>212</v>
      </c>
      <c r="L12" s="6" t="s">
        <v>212</v>
      </c>
      <c r="M12" s="6" t="s">
        <v>213</v>
      </c>
    </row>
    <row r="13" spans="1:13" ht="207" customHeight="1" thickBot="1" x14ac:dyDescent="0.45">
      <c r="A13" s="20" t="str">
        <f t="shared" si="0"/>
        <v xml:space="preserve">Cloud or Back-end;
</v>
      </c>
      <c r="B13" s="4" t="s">
        <v>26</v>
      </c>
      <c r="C13" s="5" t="s">
        <v>27</v>
      </c>
      <c r="D13" s="52" t="s">
        <v>28</v>
      </c>
      <c r="E13" s="52" t="s">
        <v>397</v>
      </c>
      <c r="F13" s="52" t="s">
        <v>29</v>
      </c>
      <c r="G13" s="52" t="s">
        <v>4</v>
      </c>
      <c r="H13" s="52" t="s">
        <v>165</v>
      </c>
      <c r="I13" s="5" t="str">
        <f t="shared" si="1"/>
        <v>AC-070 (Identification and Authentication) - Authentication attempts to the vendor’s devices and backends shall be rate-limited to an industry accepted rate.</v>
      </c>
      <c r="J13" s="6" t="s">
        <v>213</v>
      </c>
      <c r="K13" s="6" t="s">
        <v>213</v>
      </c>
      <c r="L13" s="6" t="s">
        <v>213</v>
      </c>
      <c r="M13" s="6" t="s">
        <v>212</v>
      </c>
    </row>
    <row r="14" spans="1:13" ht="159" customHeight="1" thickBot="1" x14ac:dyDescent="0.45">
      <c r="A14" s="20" t="str">
        <f t="shared" si="0"/>
        <v xml:space="preserve">Mobile App;
Vehicle Connection;
Connectivity/Communications;
</v>
      </c>
      <c r="B14" s="4" t="s">
        <v>30</v>
      </c>
      <c r="C14" s="5" t="s">
        <v>31</v>
      </c>
      <c r="D14" s="52" t="s">
        <v>32</v>
      </c>
      <c r="E14" s="52" t="s">
        <v>313</v>
      </c>
      <c r="F14" s="52" t="s">
        <v>33</v>
      </c>
      <c r="G14" s="52" t="s">
        <v>4</v>
      </c>
      <c r="H14" s="52" t="s">
        <v>34</v>
      </c>
      <c r="I14" s="5" t="str">
        <f t="shared" si="1"/>
        <v>AC-080 (Device-Local Authentication) - All authentication offered on device-local interfaces shall expect credentials which are unique to each device instance and uncorrelated to any and all public information about the device.</v>
      </c>
      <c r="J14" s="6" t="s">
        <v>212</v>
      </c>
      <c r="K14" s="6" t="s">
        <v>212</v>
      </c>
      <c r="L14" s="6" t="s">
        <v>212</v>
      </c>
      <c r="M14" s="6" t="s">
        <v>213</v>
      </c>
    </row>
    <row r="15" spans="1:13" ht="249.65" customHeight="1" thickBot="1" x14ac:dyDescent="0.45">
      <c r="A15" s="20" t="str">
        <f t="shared" si="0"/>
        <v xml:space="preserve">Vehicle Connection;
Connectivity/Communications;
</v>
      </c>
      <c r="B15" s="4" t="s">
        <v>35</v>
      </c>
      <c r="C15" s="5" t="s">
        <v>11</v>
      </c>
      <c r="D15" s="52" t="s">
        <v>369</v>
      </c>
      <c r="E15" s="52" t="s">
        <v>371</v>
      </c>
      <c r="F15" s="52" t="s">
        <v>36</v>
      </c>
      <c r="G15" s="52" t="s">
        <v>4</v>
      </c>
      <c r="H15" s="52" t="s">
        <v>37</v>
      </c>
      <c r="I15" s="5" t="str">
        <f t="shared" si="1"/>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J15" s="6" t="s">
        <v>213</v>
      </c>
      <c r="K15" s="6" t="s">
        <v>212</v>
      </c>
      <c r="L15" s="6" t="s">
        <v>212</v>
      </c>
      <c r="M15" s="6" t="s">
        <v>213</v>
      </c>
    </row>
    <row r="16" spans="1:13" ht="251.25" customHeight="1" thickBot="1" x14ac:dyDescent="0.45">
      <c r="A16" s="20" t="str">
        <f t="shared" si="0"/>
        <v xml:space="preserve">Mobile App;
Vehicle Connection;
Connectivity/Communications;
Cloud or Back-end;
</v>
      </c>
      <c r="B16" s="4" t="s">
        <v>38</v>
      </c>
      <c r="C16" s="5" t="s">
        <v>39</v>
      </c>
      <c r="D16" s="52" t="s">
        <v>40</v>
      </c>
      <c r="E16" s="52" t="s">
        <v>296</v>
      </c>
      <c r="F16" s="52" t="s">
        <v>146</v>
      </c>
      <c r="G16" s="52" t="s">
        <v>175</v>
      </c>
      <c r="H16" s="52" t="s">
        <v>177</v>
      </c>
      <c r="I16" s="5" t="str">
        <f t="shared" si="1"/>
        <v>CM-020 (Configuration Management) - The vendor’s devices shall have all services used for troubleshooting disabled or properly protected from unauthorized access and use.</v>
      </c>
      <c r="J16" s="6" t="s">
        <v>212</v>
      </c>
      <c r="K16" s="6" t="s">
        <v>212</v>
      </c>
      <c r="L16" s="6" t="s">
        <v>212</v>
      </c>
      <c r="M16" s="6" t="s">
        <v>212</v>
      </c>
    </row>
    <row r="17" spans="1:13" ht="291.64999999999998" customHeight="1" thickBot="1" x14ac:dyDescent="0.45">
      <c r="A17" s="20" t="str">
        <f t="shared" si="0"/>
        <v xml:space="preserve">Mobile App;
Vehicle Connection;
Connectivity/Communications;
Cloud or Back-end;
</v>
      </c>
      <c r="B17" s="4" t="s">
        <v>41</v>
      </c>
      <c r="C17" s="5" t="s">
        <v>39</v>
      </c>
      <c r="D17" s="52" t="s">
        <v>194</v>
      </c>
      <c r="E17" s="52" t="s">
        <v>350</v>
      </c>
      <c r="F17" s="52" t="s">
        <v>148</v>
      </c>
      <c r="G17" s="52" t="s">
        <v>175</v>
      </c>
      <c r="H17" s="52" t="s">
        <v>366</v>
      </c>
      <c r="I17" s="5" t="str">
        <f t="shared" ref="I17" si="4">B17&amp; " " &amp;"("&amp;C17&amp;")"&amp;" - "&amp;D17</f>
        <v>CM-030 (Configuration Management) - Vendor ensures that any and all interfaces used for testing or debug are unavailalbe in production builds of the devices</v>
      </c>
      <c r="J17" s="6" t="s">
        <v>212</v>
      </c>
      <c r="K17" s="6" t="s">
        <v>212</v>
      </c>
      <c r="L17" s="6" t="s">
        <v>212</v>
      </c>
      <c r="M17" s="6" t="s">
        <v>212</v>
      </c>
    </row>
    <row r="18" spans="1:13" ht="291.64999999999998" customHeight="1" thickBot="1" x14ac:dyDescent="0.45">
      <c r="A18" s="20" t="str">
        <f t="shared" si="0"/>
        <v xml:space="preserve">Mobile App;
Vehicle Connection;
Connectivity/Communications;
Cloud or Back-end;
</v>
      </c>
      <c r="B18" s="4" t="s">
        <v>381</v>
      </c>
      <c r="C18" s="5" t="s">
        <v>39</v>
      </c>
      <c r="D18" s="52" t="s">
        <v>382</v>
      </c>
      <c r="E18" s="52" t="s">
        <v>383</v>
      </c>
      <c r="F18" s="52" t="s">
        <v>384</v>
      </c>
      <c r="G18" s="52" t="s">
        <v>175</v>
      </c>
      <c r="H18" s="52" t="s">
        <v>385</v>
      </c>
      <c r="I18" s="5" t="str">
        <f t="shared" si="1"/>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J18" s="6" t="s">
        <v>212</v>
      </c>
      <c r="K18" s="6" t="s">
        <v>212</v>
      </c>
      <c r="L18" s="6" t="s">
        <v>212</v>
      </c>
      <c r="M18" s="6" t="s">
        <v>212</v>
      </c>
    </row>
    <row r="19" spans="1:13" ht="138" customHeight="1" thickBot="1" x14ac:dyDescent="0.45">
      <c r="A19" s="20" t="str">
        <f t="shared" si="0"/>
        <v xml:space="preserve">Mobile App;
Vehicle Connection;
Connectivity/Communications;
Cloud or Back-end;
</v>
      </c>
      <c r="B19" s="4" t="s">
        <v>42</v>
      </c>
      <c r="C19" s="5" t="s">
        <v>27</v>
      </c>
      <c r="D19" s="52" t="s">
        <v>208</v>
      </c>
      <c r="E19" s="52" t="s">
        <v>297</v>
      </c>
      <c r="F19" s="52" t="s">
        <v>147</v>
      </c>
      <c r="G19" s="52" t="s">
        <v>4</v>
      </c>
      <c r="H19" s="52" t="s">
        <v>209</v>
      </c>
      <c r="I19" s="5" t="str">
        <f t="shared" si="1"/>
        <v>IA-010 (Identification and Authentication) - All remote hosts of the vendor's system shall be configured to uniquely identify and authenticate all other remote hosts of the system and/or any other interfacing systems.</v>
      </c>
      <c r="J19" s="6" t="s">
        <v>212</v>
      </c>
      <c r="K19" s="6" t="s">
        <v>212</v>
      </c>
      <c r="L19" s="6" t="s">
        <v>212</v>
      </c>
      <c r="M19" s="6" t="s">
        <v>212</v>
      </c>
    </row>
    <row r="20" spans="1:13" ht="270" customHeight="1" thickBot="1" x14ac:dyDescent="0.45">
      <c r="A20" s="20" t="str">
        <f t="shared" si="0"/>
        <v xml:space="preserve">Vehicle Connection;
Connectivity/Communications;
</v>
      </c>
      <c r="B20" s="4" t="s">
        <v>43</v>
      </c>
      <c r="C20" s="5" t="s">
        <v>27</v>
      </c>
      <c r="D20" s="52" t="s">
        <v>279</v>
      </c>
      <c r="E20" s="52" t="s">
        <v>298</v>
      </c>
      <c r="F20" s="52" t="s">
        <v>141</v>
      </c>
      <c r="G20" s="52" t="s">
        <v>4</v>
      </c>
      <c r="H20" s="52" t="s">
        <v>165</v>
      </c>
      <c r="I20" s="5" t="str">
        <f t="shared" si="1"/>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20" s="6" t="s">
        <v>213</v>
      </c>
      <c r="K20" s="6" t="s">
        <v>212</v>
      </c>
      <c r="L20" s="6" t="s">
        <v>212</v>
      </c>
      <c r="M20" s="6" t="s">
        <v>213</v>
      </c>
    </row>
    <row r="21" spans="1:13" ht="291.89999999999998" thickBot="1" x14ac:dyDescent="0.45">
      <c r="A21" s="20" t="str">
        <f t="shared" si="0"/>
        <v xml:space="preserve">Mobile App;
Vehicle Connection;
Connectivity/Communications;
Cloud or Back-end;
</v>
      </c>
      <c r="B21" s="4" t="s">
        <v>44</v>
      </c>
      <c r="C21" s="5" t="s">
        <v>27</v>
      </c>
      <c r="D21" s="52" t="s">
        <v>345</v>
      </c>
      <c r="E21" s="52" t="s">
        <v>351</v>
      </c>
      <c r="F21" s="52" t="s">
        <v>149</v>
      </c>
      <c r="G21" s="52" t="s">
        <v>4</v>
      </c>
      <c r="H21" s="61" t="s">
        <v>150</v>
      </c>
      <c r="I21" s="5" t="str">
        <f t="shared" si="1"/>
        <v>IA-030 (Identification and Authentication) - Cryptographic modules used in the vendors system shall be compliant with Federal Information Processing Standards (FIPS) 140-2: Level 1.</v>
      </c>
      <c r="J21" s="6" t="s">
        <v>212</v>
      </c>
      <c r="K21" s="6" t="s">
        <v>212</v>
      </c>
      <c r="L21" s="6" t="s">
        <v>212</v>
      </c>
      <c r="M21" s="6" t="s">
        <v>212</v>
      </c>
    </row>
    <row r="22" spans="1:13" ht="351" customHeight="1" thickBot="1" x14ac:dyDescent="0.45">
      <c r="A22" s="20" t="str">
        <f t="shared" si="0"/>
        <v xml:space="preserve">Mobile App;
Vehicle Connection;
Connectivity/Communications;
Cloud or Back-end;
</v>
      </c>
      <c r="B22" s="4" t="s">
        <v>45</v>
      </c>
      <c r="C22" s="5" t="s">
        <v>46</v>
      </c>
      <c r="D22" s="52" t="s">
        <v>47</v>
      </c>
      <c r="E22" s="52" t="s">
        <v>330</v>
      </c>
      <c r="F22" s="52" t="s">
        <v>151</v>
      </c>
      <c r="G22" s="52" t="s">
        <v>175</v>
      </c>
      <c r="H22" s="52" t="s">
        <v>178</v>
      </c>
      <c r="I22" s="5" t="str">
        <f t="shared" si="1"/>
        <v>IR-010 (Incidence Response) - The vendor shall have a documented incident response plan (IRP) in place which provides the carriers with a point of contact for components used within their telematics system</v>
      </c>
      <c r="J22" s="6" t="s">
        <v>212</v>
      </c>
      <c r="K22" s="6" t="s">
        <v>212</v>
      </c>
      <c r="L22" s="6" t="s">
        <v>212</v>
      </c>
      <c r="M22" s="6" t="s">
        <v>212</v>
      </c>
    </row>
    <row r="23" spans="1:13" ht="327" customHeight="1" thickBot="1" x14ac:dyDescent="0.45">
      <c r="A23" s="20" t="str">
        <f t="shared" si="0"/>
        <v xml:space="preserve">Mobile App;
Vehicle Connection;
Connectivity/Communications;
Cloud or Back-end;
</v>
      </c>
      <c r="B23" s="4" t="s">
        <v>48</v>
      </c>
      <c r="C23" s="5" t="s">
        <v>49</v>
      </c>
      <c r="D23" s="52" t="s">
        <v>50</v>
      </c>
      <c r="E23" s="52" t="s">
        <v>299</v>
      </c>
      <c r="F23" s="52" t="s">
        <v>152</v>
      </c>
      <c r="G23" s="52" t="s">
        <v>4</v>
      </c>
      <c r="H23" s="52" t="s">
        <v>165</v>
      </c>
      <c r="I23" s="5" t="str">
        <f t="shared" si="1"/>
        <v>M-010 (Maintenance) - The vendor shall have procedures in place to ensure that components outside of the carrier’s direct control are not updated or modified without prior coordination and approval by an organization-defined individual or role</v>
      </c>
      <c r="J23" s="6" t="s">
        <v>212</v>
      </c>
      <c r="K23" s="6" t="s">
        <v>212</v>
      </c>
      <c r="L23" s="6" t="s">
        <v>212</v>
      </c>
      <c r="M23" s="6" t="s">
        <v>212</v>
      </c>
    </row>
    <row r="24" spans="1:13" ht="252" customHeight="1" thickBot="1" x14ac:dyDescent="0.45">
      <c r="A24" s="20" t="str">
        <f t="shared" si="0"/>
        <v xml:space="preserve">Cloud or Back-end;
</v>
      </c>
      <c r="B24" s="4" t="s">
        <v>51</v>
      </c>
      <c r="C24" s="5" t="s">
        <v>49</v>
      </c>
      <c r="D24" s="52" t="s">
        <v>196</v>
      </c>
      <c r="E24" s="52" t="s">
        <v>315</v>
      </c>
      <c r="F24" s="52" t="s">
        <v>52</v>
      </c>
      <c r="G24" s="52" t="s">
        <v>175</v>
      </c>
      <c r="H24" s="52" t="s">
        <v>178</v>
      </c>
      <c r="I24" s="5" t="str">
        <f t="shared" si="1"/>
        <v>M-020 (Maintenance) - The vendor shall have procedures in place to test backup restoration processes of their own systems and their own facilities on at least an annual basis.</v>
      </c>
      <c r="J24" s="6" t="s">
        <v>213</v>
      </c>
      <c r="K24" s="6" t="s">
        <v>213</v>
      </c>
      <c r="L24" s="6" t="s">
        <v>213</v>
      </c>
      <c r="M24" s="6" t="s">
        <v>212</v>
      </c>
    </row>
    <row r="25" spans="1:13" s="50" customFormat="1" ht="147" customHeight="1" thickBot="1" x14ac:dyDescent="0.45">
      <c r="A25" s="20" t="str">
        <f t="shared" si="0"/>
        <v xml:space="preserve">Cloud or Back-end;
</v>
      </c>
      <c r="B25" s="48" t="s">
        <v>264</v>
      </c>
      <c r="C25" s="49" t="s">
        <v>265</v>
      </c>
      <c r="D25" s="53" t="s">
        <v>266</v>
      </c>
      <c r="E25" s="53" t="s">
        <v>267</v>
      </c>
      <c r="F25" s="53" t="s">
        <v>268</v>
      </c>
      <c r="G25" s="53" t="s">
        <v>175</v>
      </c>
      <c r="H25" s="53"/>
      <c r="I25" s="49" t="str">
        <f t="shared" si="1"/>
        <v>M-030 (Disposal of Goods) - The vendor must have a disposal of goods policy which covers the management of all computer equipment and storage media dealing with customer information including but not limited to PII and customer business operations data.</v>
      </c>
      <c r="J25" s="47" t="s">
        <v>213</v>
      </c>
      <c r="K25" s="47" t="s">
        <v>213</v>
      </c>
      <c r="L25" s="47" t="s">
        <v>213</v>
      </c>
      <c r="M25" s="47" t="s">
        <v>212</v>
      </c>
    </row>
    <row r="26" spans="1:13" s="50" customFormat="1" ht="102.45" thickBot="1" x14ac:dyDescent="0.45">
      <c r="A26" s="20" t="str">
        <f t="shared" si="0"/>
        <v xml:space="preserve">Cloud or Back-end;
</v>
      </c>
      <c r="B26" s="48" t="s">
        <v>269</v>
      </c>
      <c r="C26" s="49" t="s">
        <v>265</v>
      </c>
      <c r="D26" s="53" t="s">
        <v>270</v>
      </c>
      <c r="E26" s="53" t="s">
        <v>267</v>
      </c>
      <c r="F26" s="53" t="s">
        <v>271</v>
      </c>
      <c r="G26" s="53" t="s">
        <v>4</v>
      </c>
      <c r="H26" s="53"/>
      <c r="I26" s="49" t="str">
        <f t="shared" si="1"/>
        <v>M-031 (Disposal of Goods) - The vendor's disposal of goods policy must forbid disposal in skips, dumps or landfills until it has been processed to purge or clear previously stored information.</v>
      </c>
      <c r="J26" s="47" t="s">
        <v>213</v>
      </c>
      <c r="K26" s="47" t="s">
        <v>213</v>
      </c>
      <c r="L26" s="47" t="s">
        <v>213</v>
      </c>
      <c r="M26" s="47" t="s">
        <v>212</v>
      </c>
    </row>
    <row r="27" spans="1:13" s="50" customFormat="1" ht="143.25" customHeight="1" thickBot="1" x14ac:dyDescent="0.45">
      <c r="A27" s="20" t="str">
        <f t="shared" si="0"/>
        <v xml:space="preserve">Cloud or Back-end;
</v>
      </c>
      <c r="B27" s="48" t="s">
        <v>272</v>
      </c>
      <c r="C27" s="49" t="s">
        <v>265</v>
      </c>
      <c r="D27" s="53" t="s">
        <v>273</v>
      </c>
      <c r="E27" s="53" t="s">
        <v>274</v>
      </c>
      <c r="F27" s="53" t="s">
        <v>275</v>
      </c>
      <c r="G27" s="53" t="s">
        <v>187</v>
      </c>
      <c r="H27" s="53"/>
      <c r="I27" s="49" t="str">
        <f t="shared" si="1"/>
        <v>M-032 (Disposal of Goods) - The vendor's processes to remove previously stored information must include acceptable processes for magnetic media, solid-state media, printers, scanners, laptops, smartphones, server and deskstop computers.</v>
      </c>
      <c r="J27" s="47" t="s">
        <v>213</v>
      </c>
      <c r="K27" s="47" t="s">
        <v>213</v>
      </c>
      <c r="L27" s="47" t="s">
        <v>213</v>
      </c>
      <c r="M27" s="47" t="s">
        <v>212</v>
      </c>
    </row>
    <row r="28" spans="1:13" s="50" customFormat="1" ht="143.25" customHeight="1" thickBot="1" x14ac:dyDescent="0.45">
      <c r="A28" s="20" t="str">
        <f t="shared" si="0"/>
        <v xml:space="preserve">Vehicle Connection;
Connectivity/Communications;
</v>
      </c>
      <c r="B28" s="48" t="s">
        <v>386</v>
      </c>
      <c r="C28" s="49" t="s">
        <v>49</v>
      </c>
      <c r="D28" s="53" t="s">
        <v>387</v>
      </c>
      <c r="E28" s="53" t="s">
        <v>388</v>
      </c>
      <c r="F28" s="53" t="s">
        <v>389</v>
      </c>
      <c r="G28" s="53" t="s">
        <v>175</v>
      </c>
      <c r="H28" s="53"/>
      <c r="I28" s="49" t="str">
        <f t="shared" ref="I28" si="5">B28&amp; " " &amp;"("&amp;C28&amp;")"&amp;" - "&amp;D28</f>
        <v>M-040 (Maintenance) - Vendors must provide manual backup/override capabilities to their safety related services to ensure that any failure of the device does not result in a safety issue.</v>
      </c>
      <c r="J28" s="47" t="s">
        <v>213</v>
      </c>
      <c r="K28" s="47" t="s">
        <v>212</v>
      </c>
      <c r="L28" s="47" t="s">
        <v>212</v>
      </c>
      <c r="M28" s="47" t="s">
        <v>213</v>
      </c>
    </row>
    <row r="29" spans="1:13" ht="409.5" customHeight="1" thickBot="1" x14ac:dyDescent="0.45">
      <c r="A29" s="20" t="str">
        <f t="shared" si="0"/>
        <v xml:space="preserve">Cloud or Back-end;
</v>
      </c>
      <c r="B29" s="4" t="s">
        <v>53</v>
      </c>
      <c r="C29" s="5" t="s">
        <v>54</v>
      </c>
      <c r="D29" s="52" t="s">
        <v>280</v>
      </c>
      <c r="E29" s="52" t="s">
        <v>300</v>
      </c>
      <c r="F29" s="52" t="s">
        <v>153</v>
      </c>
      <c r="G29" s="52" t="s">
        <v>4</v>
      </c>
      <c r="H29" s="52" t="s">
        <v>165</v>
      </c>
      <c r="I29" s="5" t="str">
        <f t="shared" si="1"/>
        <v>P-010 (Planning) - The vendor shall have a System Security Plan (SSP) which details a clear and concise understanding of authorization boundaries of the telematics system.</v>
      </c>
      <c r="J29" s="6" t="s">
        <v>213</v>
      </c>
      <c r="K29" s="6" t="s">
        <v>213</v>
      </c>
      <c r="L29" s="6" t="s">
        <v>213</v>
      </c>
      <c r="M29" s="6" t="s">
        <v>212</v>
      </c>
    </row>
    <row r="30" spans="1:13" ht="316.5" customHeight="1" thickBot="1" x14ac:dyDescent="0.45">
      <c r="A30" s="20" t="str">
        <f t="shared" si="0"/>
        <v xml:space="preserve">Cloud or Back-end;
</v>
      </c>
      <c r="B30" s="6" t="s">
        <v>55</v>
      </c>
      <c r="C30" s="6" t="s">
        <v>54</v>
      </c>
      <c r="D30" s="54" t="s">
        <v>56</v>
      </c>
      <c r="E30" s="54" t="s">
        <v>301</v>
      </c>
      <c r="F30" s="58" t="s">
        <v>394</v>
      </c>
      <c r="G30" s="54" t="s">
        <v>4</v>
      </c>
      <c r="H30" s="54" t="s">
        <v>165</v>
      </c>
      <c r="I30" s="5" t="str">
        <f t="shared" si="1"/>
        <v xml:space="preserve">P-020 (Planning) - The vendor shall have a documented Information Security Architecture (ISA) for the telematics system.  </v>
      </c>
      <c r="J30" s="6" t="s">
        <v>213</v>
      </c>
      <c r="K30" s="6" t="s">
        <v>213</v>
      </c>
      <c r="L30" s="6" t="s">
        <v>213</v>
      </c>
      <c r="M30" s="6" t="s">
        <v>212</v>
      </c>
    </row>
    <row r="31" spans="1:13" ht="117" thickBot="1" x14ac:dyDescent="0.45">
      <c r="A31" s="20" t="str">
        <f t="shared" si="0"/>
        <v xml:space="preserve">Cloud or Back-end;
</v>
      </c>
      <c r="B31" s="4" t="s">
        <v>57</v>
      </c>
      <c r="C31" s="5" t="s">
        <v>54</v>
      </c>
      <c r="D31" s="52" t="s">
        <v>314</v>
      </c>
      <c r="E31" s="52" t="s">
        <v>324</v>
      </c>
      <c r="F31" s="52" t="s">
        <v>154</v>
      </c>
      <c r="G31" s="52" t="s">
        <v>175</v>
      </c>
      <c r="H31" s="52" t="s">
        <v>179</v>
      </c>
      <c r="I31" s="5" t="str">
        <f t="shared" si="1"/>
        <v>P-030 (Planning) - The vendor shall provide interfaces to their backend using the Open Telematics API -- enabling carriers to have failover to other providers to avoid interruptions due to single point of failure in provider telematics services.</v>
      </c>
      <c r="J31" s="6" t="s">
        <v>213</v>
      </c>
      <c r="K31" s="6" t="s">
        <v>213</v>
      </c>
      <c r="L31" s="6" t="s">
        <v>213</v>
      </c>
      <c r="M31" s="6" t="s">
        <v>212</v>
      </c>
    </row>
    <row r="32" spans="1:13" ht="340.3" customHeight="1" thickBot="1" x14ac:dyDescent="0.45">
      <c r="A32" s="20" t="str">
        <f t="shared" si="0"/>
        <v xml:space="preserve">Mobile App;
Vehicle Connection;
Connectivity/Communications;
Cloud or Back-end;
</v>
      </c>
      <c r="B32" s="4" t="s">
        <v>58</v>
      </c>
      <c r="C32" s="5" t="s">
        <v>59</v>
      </c>
      <c r="D32" s="52" t="s">
        <v>281</v>
      </c>
      <c r="E32" s="52" t="s">
        <v>331</v>
      </c>
      <c r="F32" s="52" t="s">
        <v>60</v>
      </c>
      <c r="G32" s="52" t="s">
        <v>4</v>
      </c>
      <c r="H32" s="52" t="s">
        <v>165</v>
      </c>
      <c r="I32" s="5" t="str">
        <f t="shared" si="1"/>
        <v>PS-010 (Personnel Security) - The vendor shall have personnel security policies &amp; procedures, position risk categorization, personnel screening, personnel termination, personnel transfer, access agreements and third-party personnel security.</v>
      </c>
      <c r="J32" s="6" t="s">
        <v>212</v>
      </c>
      <c r="K32" s="6" t="s">
        <v>212</v>
      </c>
      <c r="L32" s="6" t="s">
        <v>212</v>
      </c>
      <c r="M32" s="6" t="s">
        <v>212</v>
      </c>
    </row>
    <row r="33" spans="1:13" ht="248.15" thickBot="1" x14ac:dyDescent="0.45">
      <c r="A33" s="20" t="str">
        <f t="shared" si="0"/>
        <v xml:space="preserve">Mobile App;
Vehicle Connection;
Connectivity/Communications;
Cloud or Back-end;
</v>
      </c>
      <c r="B33" s="4" t="s">
        <v>61</v>
      </c>
      <c r="C33" s="5" t="s">
        <v>62</v>
      </c>
      <c r="D33" s="52" t="s">
        <v>195</v>
      </c>
      <c r="E33" s="52" t="s">
        <v>302</v>
      </c>
      <c r="F33" s="52" t="s">
        <v>63</v>
      </c>
      <c r="G33" s="52" t="s">
        <v>4</v>
      </c>
      <c r="H33" s="52" t="s">
        <v>165</v>
      </c>
      <c r="I33" s="5" t="str">
        <f t="shared" si="1"/>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3" s="9" t="s">
        <v>212</v>
      </c>
      <c r="K33" s="6" t="s">
        <v>212</v>
      </c>
      <c r="L33" s="6" t="s">
        <v>212</v>
      </c>
      <c r="M33" s="6" t="s">
        <v>212</v>
      </c>
    </row>
    <row r="34" spans="1:13" ht="291.89999999999998" thickBot="1" x14ac:dyDescent="0.45">
      <c r="A34" s="20" t="str">
        <f t="shared" si="0"/>
        <v xml:space="preserve">Mobile App;
Vehicle Connection;
Connectivity/Communications;
Cloud or Back-end;
</v>
      </c>
      <c r="B34" s="4" t="s">
        <v>64</v>
      </c>
      <c r="C34" s="5" t="s">
        <v>62</v>
      </c>
      <c r="D34" s="52" t="s">
        <v>65</v>
      </c>
      <c r="E34" s="52" t="s">
        <v>316</v>
      </c>
      <c r="F34" s="52" t="s">
        <v>66</v>
      </c>
      <c r="G34" s="52" t="s">
        <v>4</v>
      </c>
      <c r="H34" s="52" t="s">
        <v>165</v>
      </c>
      <c r="I34" s="5" t="str">
        <f t="shared" si="1"/>
        <v>RA-020 (Risk Assessment) - The vendor shall use the results of risk assessments to influence systems development and processes.</v>
      </c>
      <c r="J34" s="6" t="s">
        <v>212</v>
      </c>
      <c r="K34" s="6" t="s">
        <v>212</v>
      </c>
      <c r="L34" s="6" t="s">
        <v>212</v>
      </c>
      <c r="M34" s="6" t="s">
        <v>212</v>
      </c>
    </row>
    <row r="35" spans="1:13" ht="409.6" customHeight="1" thickBot="1" x14ac:dyDescent="0.45">
      <c r="A35" s="20" t="str">
        <f t="shared" si="0"/>
        <v xml:space="preserve">Mobile App;
Vehicle Connection;
Connectivity/Communications;
Cloud or Back-end;
</v>
      </c>
      <c r="B35" s="4" t="s">
        <v>67</v>
      </c>
      <c r="C35" s="5" t="s">
        <v>68</v>
      </c>
      <c r="D35" s="52" t="s">
        <v>282</v>
      </c>
      <c r="E35" s="52" t="s">
        <v>317</v>
      </c>
      <c r="F35" s="52" t="s">
        <v>164</v>
      </c>
      <c r="G35" s="52" t="s">
        <v>175</v>
      </c>
      <c r="H35" s="61" t="s">
        <v>346</v>
      </c>
      <c r="I35" s="5" t="str">
        <f t="shared" si="1"/>
        <v>SAA-010 (Security Management) - The vendor shall have an Information Security Management Plan (ISMP).</v>
      </c>
      <c r="J35" s="6" t="s">
        <v>212</v>
      </c>
      <c r="K35" s="6" t="s">
        <v>212</v>
      </c>
      <c r="L35" s="6" t="s">
        <v>212</v>
      </c>
      <c r="M35" s="6" t="s">
        <v>212</v>
      </c>
    </row>
    <row r="36" spans="1:13" ht="219" thickBot="1" x14ac:dyDescent="0.45">
      <c r="A36" s="20" t="str">
        <f>IF($J36="Yes",$J$1&amp;";"&amp;CHAR(10),"")&amp;IF($K36="Yes",$K$1&amp;";"&amp;CHAR(10),"")&amp;IF($L36="Yes",$L$1&amp;";"&amp;CHAR(10),"")&amp;IF($M36="Yes",$M$1&amp;";"&amp;CHAR(10),"")</f>
        <v xml:space="preserve">Mobile App;
Vehicle Connection;
Connectivity/Communications;
Cloud or Back-end;
</v>
      </c>
      <c r="B36" s="4" t="s">
        <v>69</v>
      </c>
      <c r="C36" s="5" t="s">
        <v>70</v>
      </c>
      <c r="D36" s="52" t="s">
        <v>207</v>
      </c>
      <c r="E36" s="52" t="s">
        <v>318</v>
      </c>
      <c r="F36" s="52" t="s">
        <v>155</v>
      </c>
      <c r="G36" s="52" t="s">
        <v>175</v>
      </c>
      <c r="H36" s="52" t="s">
        <v>180</v>
      </c>
      <c r="I36" s="5" t="str">
        <f t="shared" si="1"/>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6" s="6" t="s">
        <v>212</v>
      </c>
      <c r="K36" s="6" t="s">
        <v>212</v>
      </c>
      <c r="L36" s="6" t="s">
        <v>212</v>
      </c>
      <c r="M36" s="6" t="s">
        <v>212</v>
      </c>
    </row>
    <row r="37" spans="1:13" ht="146.15" thickBot="1" x14ac:dyDescent="0.45">
      <c r="A37" s="20" t="str">
        <f>IF($J37="Yes",$J$1&amp;";"&amp;CHAR(10),"")&amp;IF($K37="Yes",$K$1&amp;";"&amp;CHAR(10),"")&amp;IF($L37="Yes",$L$1&amp;";"&amp;CHAR(10),"")&amp;IF($M37="Yes",$M$1&amp;";"&amp;CHAR(10),"")</f>
        <v xml:space="preserve">Mobile App;
Vehicle Connection;
Connectivity/Communications;
Cloud or Back-end;
</v>
      </c>
      <c r="B37" s="4" t="s">
        <v>71</v>
      </c>
      <c r="C37" s="5" t="s">
        <v>72</v>
      </c>
      <c r="D37" s="52" t="s">
        <v>283</v>
      </c>
      <c r="E37" s="52" t="s">
        <v>303</v>
      </c>
      <c r="F37" s="52" t="s">
        <v>156</v>
      </c>
      <c r="G37" s="52" t="s">
        <v>4</v>
      </c>
      <c r="H37" s="52" t="s">
        <v>165</v>
      </c>
      <c r="I37" s="5" t="str">
        <f t="shared" si="1"/>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7" s="9" t="s">
        <v>212</v>
      </c>
      <c r="K37" s="6" t="s">
        <v>212</v>
      </c>
      <c r="L37" s="6" t="s">
        <v>212</v>
      </c>
      <c r="M37" s="6" t="s">
        <v>212</v>
      </c>
    </row>
    <row r="38" spans="1:13" ht="87.9" thickBot="1" x14ac:dyDescent="0.45">
      <c r="A38" s="20" t="str">
        <f t="shared" ref="A38:A77" si="6">IF($J38="Yes",$J$1&amp;";"&amp;CHAR(10),"")&amp;IF($K38="Yes",$K$1&amp;";"&amp;CHAR(10),"")&amp;IF($L38="Yes",$L$1&amp;";"&amp;CHAR(10),"")&amp;IF($M38="Yes",$M$1&amp;";"&amp;CHAR(10),"")</f>
        <v xml:space="preserve">Mobile App;
Vehicle Connection;
Connectivity/Communications;
Cloud or Back-end;
</v>
      </c>
      <c r="B38" s="6" t="s">
        <v>263</v>
      </c>
      <c r="C38" s="7" t="s">
        <v>72</v>
      </c>
      <c r="D38" s="55" t="s">
        <v>233</v>
      </c>
      <c r="E38" s="55" t="s">
        <v>304</v>
      </c>
      <c r="F38" s="59" t="s">
        <v>235</v>
      </c>
      <c r="G38" s="52" t="s">
        <v>187</v>
      </c>
      <c r="H38" s="52" t="s">
        <v>165</v>
      </c>
      <c r="I38" s="5" t="str">
        <f>B38&amp; " " &amp;"("&amp;C38&amp;")"&amp;" - "&amp;D38</f>
        <v>SAA-040 (System and Service Acquisition) - The vendor shall perform due diligence to ensure its suppliers also meet the vendor's security requirements</v>
      </c>
      <c r="J38" s="6" t="s">
        <v>212</v>
      </c>
      <c r="K38" s="6" t="s">
        <v>212</v>
      </c>
      <c r="L38" s="6" t="s">
        <v>212</v>
      </c>
      <c r="M38" s="6" t="s">
        <v>212</v>
      </c>
    </row>
    <row r="39" spans="1:13" ht="73.3" thickBot="1" x14ac:dyDescent="0.45">
      <c r="A39" s="20" t="str">
        <f t="shared" si="6"/>
        <v xml:space="preserve">Mobile App;
Vehicle Connection;
Connectivity/Communications;
Cloud or Back-end;
</v>
      </c>
      <c r="B39" s="6" t="s">
        <v>390</v>
      </c>
      <c r="C39" s="7" t="s">
        <v>68</v>
      </c>
      <c r="D39" s="55" t="s">
        <v>391</v>
      </c>
      <c r="E39" s="55" t="s">
        <v>392</v>
      </c>
      <c r="F39" s="59" t="s">
        <v>393</v>
      </c>
      <c r="G39" s="52" t="s">
        <v>175</v>
      </c>
      <c r="H39" s="52" t="s">
        <v>165</v>
      </c>
      <c r="I39" s="5" t="str">
        <f>B39&amp; " " &amp;"("&amp;C39&amp;")"&amp;" - "&amp;D39</f>
        <v>SAA-050 (Security Management) - Cryptographic keys used in the vendors’ systems must be generated, stored and managed according to industry best practice.</v>
      </c>
      <c r="J39" s="6" t="s">
        <v>212</v>
      </c>
      <c r="K39" s="6" t="s">
        <v>212</v>
      </c>
      <c r="L39" s="6" t="s">
        <v>212</v>
      </c>
      <c r="M39" s="6" t="s">
        <v>212</v>
      </c>
    </row>
    <row r="40" spans="1:13" ht="291.89999999999998" thickBot="1" x14ac:dyDescent="0.45">
      <c r="A40" s="20" t="str">
        <f t="shared" si="6"/>
        <v xml:space="preserve">Mobile App;
Vehicle Connection;
Connectivity/Communications;
Cloud or Back-end;
</v>
      </c>
      <c r="B40" s="4" t="s">
        <v>73</v>
      </c>
      <c r="C40" s="5" t="s">
        <v>74</v>
      </c>
      <c r="D40" s="52" t="s">
        <v>75</v>
      </c>
      <c r="E40" s="52" t="s">
        <v>352</v>
      </c>
      <c r="F40" s="52" t="s">
        <v>356</v>
      </c>
      <c r="G40" s="52" t="s">
        <v>175</v>
      </c>
      <c r="H40" s="52" t="s">
        <v>367</v>
      </c>
      <c r="I40" s="5" t="str">
        <f t="shared" si="1"/>
        <v>SCP-010 (Protecting Communications paths for systems) - Communication paths that traverse outside controlled boundaries must protect confidentiality and integrity of data</v>
      </c>
      <c r="J40" s="6" t="s">
        <v>212</v>
      </c>
      <c r="K40" s="6" t="s">
        <v>212</v>
      </c>
      <c r="L40" s="6" t="s">
        <v>212</v>
      </c>
      <c r="M40" s="6" t="s">
        <v>212</v>
      </c>
    </row>
    <row r="41" spans="1:13" ht="131.6" thickBot="1" x14ac:dyDescent="0.45">
      <c r="A41" s="20" t="str">
        <f t="shared" si="6"/>
        <v xml:space="preserve">Mobile App;
Vehicle Connection;
Connectivity/Communications;
Cloud or Back-end;
</v>
      </c>
      <c r="B41" s="4" t="s">
        <v>76</v>
      </c>
      <c r="C41" s="5" t="s">
        <v>77</v>
      </c>
      <c r="D41" s="52" t="s">
        <v>201</v>
      </c>
      <c r="E41" s="52" t="s">
        <v>167</v>
      </c>
      <c r="F41" s="52" t="s">
        <v>78</v>
      </c>
      <c r="G41" s="52" t="s">
        <v>4</v>
      </c>
      <c r="H41" s="52" t="s">
        <v>165</v>
      </c>
      <c r="I41" s="5" t="str">
        <f t="shared" si="1"/>
        <v>SCP-011 (Protecting Communication paths for systems) - Communication path cryptographic protections must not use identities, keys or shared secrets which are common across multiple deployed devices</v>
      </c>
      <c r="J41" s="6" t="s">
        <v>212</v>
      </c>
      <c r="K41" s="6" t="s">
        <v>212</v>
      </c>
      <c r="L41" s="6" t="s">
        <v>212</v>
      </c>
      <c r="M41" s="6" t="s">
        <v>212</v>
      </c>
    </row>
    <row r="42" spans="1:13" ht="233.6" thickBot="1" x14ac:dyDescent="0.45">
      <c r="A42" s="20" t="str">
        <f t="shared" si="6"/>
        <v xml:space="preserve">Mobile App;
Vehicle Connection;
Connectivity/Communications;
Cloud or Back-end;
</v>
      </c>
      <c r="B42" s="4" t="s">
        <v>79</v>
      </c>
      <c r="C42" s="5" t="s">
        <v>7</v>
      </c>
      <c r="D42" s="52" t="s">
        <v>284</v>
      </c>
      <c r="E42" s="52" t="s">
        <v>353</v>
      </c>
      <c r="F42" s="52" t="s">
        <v>357</v>
      </c>
      <c r="G42" s="52" t="s">
        <v>175</v>
      </c>
      <c r="H42" s="52" t="s">
        <v>368</v>
      </c>
      <c r="I42" s="5" t="str">
        <f t="shared" si="1"/>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42" s="6" t="s">
        <v>212</v>
      </c>
      <c r="K42" s="6" t="s">
        <v>212</v>
      </c>
      <c r="L42" s="6" t="s">
        <v>212</v>
      </c>
      <c r="M42" s="6" t="s">
        <v>212</v>
      </c>
    </row>
    <row r="43" spans="1:13" ht="173.25" customHeight="1" thickBot="1" x14ac:dyDescent="0.45">
      <c r="A43" s="20" t="str">
        <f t="shared" si="6"/>
        <v xml:space="preserve">Mobile App;
Vehicle Connection;
Connectivity/Communications;
Cloud or Back-end;
</v>
      </c>
      <c r="B43" s="4" t="s">
        <v>80</v>
      </c>
      <c r="C43" s="5" t="s">
        <v>7</v>
      </c>
      <c r="D43" s="52" t="s">
        <v>285</v>
      </c>
      <c r="E43" s="52"/>
      <c r="F43" s="52" t="s">
        <v>358</v>
      </c>
      <c r="G43" s="52" t="s">
        <v>4</v>
      </c>
      <c r="H43" s="52" t="s">
        <v>165</v>
      </c>
      <c r="I43" s="5" t="str">
        <f t="shared" si="1"/>
        <v>SCP-030 (Protecting Data on Devices) - Vendors will supply documentation detailing what data is and is not protected at rest by cryptography.
Vendors are encouraged to expand the list of categories of data which will be protected on-device.</v>
      </c>
      <c r="J43" s="6" t="s">
        <v>212</v>
      </c>
      <c r="K43" s="6" t="s">
        <v>212</v>
      </c>
      <c r="L43" s="6" t="s">
        <v>212</v>
      </c>
      <c r="M43" s="6" t="s">
        <v>212</v>
      </c>
    </row>
    <row r="44" spans="1:13" ht="277.3" thickBot="1" x14ac:dyDescent="0.45">
      <c r="A44" s="20" t="str">
        <f t="shared" si="6"/>
        <v xml:space="preserve">Mobile App;
Vehicle Connection;
Connectivity/Communications;
Cloud or Back-end;
</v>
      </c>
      <c r="B44" s="4" t="s">
        <v>81</v>
      </c>
      <c r="C44" s="5" t="s">
        <v>7</v>
      </c>
      <c r="D44" s="52" t="s">
        <v>286</v>
      </c>
      <c r="E44" s="52" t="s">
        <v>305</v>
      </c>
      <c r="F44" s="52" t="s">
        <v>142</v>
      </c>
      <c r="G44" s="52" t="s">
        <v>4</v>
      </c>
      <c r="H44" s="52" t="s">
        <v>165</v>
      </c>
      <c r="I44" s="5" t="str">
        <f t="shared" si="1"/>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4" s="6" t="s">
        <v>212</v>
      </c>
      <c r="K44" s="6" t="s">
        <v>212</v>
      </c>
      <c r="L44" s="6" t="s">
        <v>212</v>
      </c>
      <c r="M44" s="6" t="s">
        <v>212</v>
      </c>
    </row>
    <row r="45" spans="1:13" ht="160.75" thickBot="1" x14ac:dyDescent="0.45">
      <c r="A45" s="20" t="str">
        <f t="shared" si="6"/>
        <v xml:space="preserve">Cloud or Back-end;
</v>
      </c>
      <c r="B45" s="4" t="s">
        <v>82</v>
      </c>
      <c r="C45" s="5" t="s">
        <v>83</v>
      </c>
      <c r="D45" s="52" t="s">
        <v>287</v>
      </c>
      <c r="E45" s="52" t="s">
        <v>319</v>
      </c>
      <c r="F45" s="52" t="s">
        <v>359</v>
      </c>
      <c r="G45" s="52" t="s">
        <v>175</v>
      </c>
      <c r="H45" s="52" t="s">
        <v>181</v>
      </c>
      <c r="I45" s="5" t="str">
        <f t="shared" si="1"/>
        <v>SCP-050 (Protecting Data in the Backend) - All customer-related data will be logically segmented (e.g. encrypted with segmented keys) such that it is possible to produce all data related to one customer without inadvertently exposing any data of any others.</v>
      </c>
      <c r="J45" s="6" t="s">
        <v>213</v>
      </c>
      <c r="K45" s="6" t="s">
        <v>213</v>
      </c>
      <c r="L45" s="6" t="s">
        <v>213</v>
      </c>
      <c r="M45" s="6" t="s">
        <v>212</v>
      </c>
    </row>
    <row r="46" spans="1:13" ht="235.5" customHeight="1" thickBot="1" x14ac:dyDescent="0.45">
      <c r="A46" s="20" t="str">
        <f t="shared" si="6"/>
        <v xml:space="preserve">Vehicle Connection;
Connectivity/Communications;
</v>
      </c>
      <c r="B46" s="4" t="s">
        <v>84</v>
      </c>
      <c r="C46" s="5" t="s">
        <v>85</v>
      </c>
      <c r="D46" s="52" t="s">
        <v>86</v>
      </c>
      <c r="E46" s="52" t="s">
        <v>332</v>
      </c>
      <c r="F46" s="52" t="s">
        <v>360</v>
      </c>
      <c r="G46" s="52" t="s">
        <v>175</v>
      </c>
      <c r="H46" s="52" t="s">
        <v>182</v>
      </c>
      <c r="I46" s="5" t="str">
        <f t="shared" si="1"/>
        <v>SCP-060 (Protecting Vehicle Network Escalation from Devices) - The vendor shall enforce controls integrated into the telematics device to limit the possible commands and data transmitted to the vehicle network.</v>
      </c>
      <c r="J46" s="6" t="s">
        <v>213</v>
      </c>
      <c r="K46" s="6" t="s">
        <v>212</v>
      </c>
      <c r="L46" s="6" t="s">
        <v>212</v>
      </c>
      <c r="M46" s="6" t="s">
        <v>213</v>
      </c>
    </row>
    <row r="47" spans="1:13" ht="409.5" customHeight="1" thickBot="1" x14ac:dyDescent="0.45">
      <c r="A47" s="20" t="str">
        <f t="shared" si="6"/>
        <v xml:space="preserve">Mobile App;
Connectivity/Communications;
Cloud or Back-end;
</v>
      </c>
      <c r="B47" s="4" t="s">
        <v>87</v>
      </c>
      <c r="C47" s="5" t="s">
        <v>88</v>
      </c>
      <c r="D47" s="52" t="s">
        <v>288</v>
      </c>
      <c r="E47" s="52" t="s">
        <v>333</v>
      </c>
      <c r="F47" s="52" t="s">
        <v>306</v>
      </c>
      <c r="G47" s="52" t="s">
        <v>175</v>
      </c>
      <c r="H47" s="52" t="s">
        <v>183</v>
      </c>
      <c r="I47" s="5" t="str">
        <f t="shared" si="1"/>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7" s="6" t="s">
        <v>212</v>
      </c>
      <c r="K47" s="6" t="s">
        <v>213</v>
      </c>
      <c r="L47" s="6" t="s">
        <v>212</v>
      </c>
      <c r="M47" s="6" t="s">
        <v>212</v>
      </c>
    </row>
    <row r="48" spans="1:13" ht="117" customHeight="1" thickBot="1" x14ac:dyDescent="0.45">
      <c r="A48" s="20" t="str">
        <f t="shared" si="6"/>
        <v xml:space="preserve">Mobile App;
Connectivity/Communications;
Cloud or Back-end;
</v>
      </c>
      <c r="B48" s="4" t="s">
        <v>248</v>
      </c>
      <c r="C48" s="5" t="s">
        <v>88</v>
      </c>
      <c r="D48" s="52" t="s">
        <v>262</v>
      </c>
      <c r="E48" s="52" t="s">
        <v>312</v>
      </c>
      <c r="F48" s="52" t="s">
        <v>261</v>
      </c>
      <c r="G48" s="52" t="s">
        <v>4</v>
      </c>
      <c r="H48" s="52"/>
      <c r="I48" s="5" t="str">
        <f t="shared" ref="I48" si="7">B48&amp; " " &amp;"("&amp;C48&amp;")"&amp;" - "&amp;D48</f>
        <v>SCP-091 (System and Communication Protocols) - The vendor shall implement checks for expired certificates and ensure the ability to remove trust in any given root certificate authority from their systems and devices PKI implementations.</v>
      </c>
      <c r="J48" s="6" t="s">
        <v>212</v>
      </c>
      <c r="K48" s="6" t="s">
        <v>213</v>
      </c>
      <c r="L48" s="6" t="s">
        <v>212</v>
      </c>
      <c r="M48" s="6" t="s">
        <v>212</v>
      </c>
    </row>
    <row r="49" spans="1:13" ht="141" customHeight="1" thickBot="1" x14ac:dyDescent="0.45">
      <c r="A49" s="20" t="str">
        <f t="shared" si="6"/>
        <v xml:space="preserve">Cloud or Back-end;
</v>
      </c>
      <c r="B49" s="4" t="s">
        <v>372</v>
      </c>
      <c r="C49" s="5" t="s">
        <v>88</v>
      </c>
      <c r="D49" s="52" t="s">
        <v>373</v>
      </c>
      <c r="E49" s="52" t="s">
        <v>374</v>
      </c>
      <c r="F49" s="52" t="s">
        <v>395</v>
      </c>
      <c r="G49" s="52" t="s">
        <v>4</v>
      </c>
      <c r="H49" s="52"/>
      <c r="I49" s="5" t="str">
        <f t="shared" ref="I49" si="8">B49&amp; " " &amp;"("&amp;C49&amp;")"&amp;" - "&amp;D49</f>
        <v>SCP-092 (System and Communication Protocols) - The vendors’ systems shall implement protection of remote communication sessions by implementation of an inactivity timer that disconnects / de-authenticates the user after no more than 5 minutes of inactivity.</v>
      </c>
      <c r="J49" s="6" t="s">
        <v>213</v>
      </c>
      <c r="K49" s="6" t="s">
        <v>213</v>
      </c>
      <c r="L49" s="6" t="s">
        <v>213</v>
      </c>
      <c r="M49" s="6" t="s">
        <v>212</v>
      </c>
    </row>
    <row r="50" spans="1:13" ht="87.9" thickBot="1" x14ac:dyDescent="0.45">
      <c r="A50" s="20" t="str">
        <f t="shared" si="6"/>
        <v xml:space="preserve">Vehicle Connection;
</v>
      </c>
      <c r="B50" s="4" t="s">
        <v>89</v>
      </c>
      <c r="C50" s="5" t="s">
        <v>88</v>
      </c>
      <c r="D50" s="52" t="s">
        <v>90</v>
      </c>
      <c r="E50" s="52" t="s">
        <v>334</v>
      </c>
      <c r="F50" s="52" t="s">
        <v>91</v>
      </c>
      <c r="G50" s="52" t="s">
        <v>4</v>
      </c>
      <c r="H50" s="52" t="s">
        <v>165</v>
      </c>
      <c r="I50" s="5" t="str">
        <f t="shared" si="1"/>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50" s="6" t="s">
        <v>213</v>
      </c>
      <c r="K50" s="6" t="s">
        <v>212</v>
      </c>
      <c r="L50" s="6" t="s">
        <v>213</v>
      </c>
      <c r="M50" s="6" t="s">
        <v>213</v>
      </c>
    </row>
    <row r="51" spans="1:13" ht="117" thickBot="1" x14ac:dyDescent="0.45">
      <c r="A51" s="20" t="str">
        <f t="shared" si="6"/>
        <v xml:space="preserve">Cloud or Back-end;
</v>
      </c>
      <c r="B51" s="4" t="s">
        <v>92</v>
      </c>
      <c r="C51" s="5" t="s">
        <v>88</v>
      </c>
      <c r="D51" s="52" t="s">
        <v>210</v>
      </c>
      <c r="E51" s="52" t="s">
        <v>93</v>
      </c>
      <c r="F51" s="52" t="s">
        <v>211</v>
      </c>
      <c r="G51" s="52" t="s">
        <v>175</v>
      </c>
      <c r="H51" s="52" t="s">
        <v>184</v>
      </c>
      <c r="I51" s="5" t="str">
        <f t="shared" si="1"/>
        <v>SCP-110 (System and Communication Protocols) - The vendor’s system shall provide a means to download unstructured customer data in an industry-standard format (Open Telematics API). This download will occur over secured communication protocols.</v>
      </c>
      <c r="J51" s="6" t="s">
        <v>213</v>
      </c>
      <c r="K51" s="6" t="s">
        <v>213</v>
      </c>
      <c r="L51" s="6" t="s">
        <v>213</v>
      </c>
      <c r="M51" s="6" t="s">
        <v>212</v>
      </c>
    </row>
    <row r="52" spans="1:13" s="26" customFormat="1" ht="188.05" customHeight="1" thickBot="1" x14ac:dyDescent="0.45">
      <c r="A52" s="20" t="str">
        <f t="shared" si="6"/>
        <v xml:space="preserve">Mobile App;
Connectivity/Communications;
Cloud or Back-end;
</v>
      </c>
      <c r="B52" s="23" t="s">
        <v>227</v>
      </c>
      <c r="C52" s="24" t="s">
        <v>229</v>
      </c>
      <c r="D52" s="53" t="s">
        <v>228</v>
      </c>
      <c r="E52" s="53" t="s">
        <v>321</v>
      </c>
      <c r="F52" s="53" t="s">
        <v>230</v>
      </c>
      <c r="G52" s="53" t="s">
        <v>4</v>
      </c>
      <c r="H52" s="53"/>
      <c r="I52" s="24" t="str">
        <f t="shared" ref="I52" si="9">B52&amp; " " &amp;"("&amp;C52&amp;")"&amp;" - "&amp;D52</f>
        <v>SCP-120 (Unique API Keys and API Passwords) - The vendor’s software shall not contain any credentials that are shared among other copies of software; e.g. the software cannot contain hardcoded API keys or API passwords</v>
      </c>
      <c r="J52" s="25" t="s">
        <v>212</v>
      </c>
      <c r="K52" s="25" t="s">
        <v>213</v>
      </c>
      <c r="L52" s="25" t="s">
        <v>212</v>
      </c>
      <c r="M52" s="25" t="s">
        <v>212</v>
      </c>
    </row>
    <row r="53" spans="1:13" s="26" customFormat="1" ht="174" customHeight="1" thickBot="1" x14ac:dyDescent="0.45">
      <c r="A53" s="20" t="str">
        <f t="shared" si="6"/>
        <v xml:space="preserve">Mobile App;
Connectivity/Communications;
Cloud or Back-end;
</v>
      </c>
      <c r="B53" s="23" t="s">
        <v>236</v>
      </c>
      <c r="C53" s="24" t="s">
        <v>88</v>
      </c>
      <c r="D53" s="53" t="s">
        <v>256</v>
      </c>
      <c r="E53" s="53" t="s">
        <v>290</v>
      </c>
      <c r="F53" s="53" t="s">
        <v>257</v>
      </c>
      <c r="G53" s="53" t="s">
        <v>4</v>
      </c>
      <c r="H53" s="53"/>
      <c r="I53" s="24" t="str">
        <f t="shared" ref="I53" si="10">B53&amp; " " &amp;"("&amp;C53&amp;")"&amp;" - "&amp;D53</f>
        <v>SCP-130 (System and Communication Protocols) - Vendors shall limit hardware support for deprecated or insecure communcations protocols. This includes those with known vulnerabilities.</v>
      </c>
      <c r="J53" s="25" t="s">
        <v>212</v>
      </c>
      <c r="K53" s="25" t="s">
        <v>213</v>
      </c>
      <c r="L53" s="25" t="s">
        <v>212</v>
      </c>
      <c r="M53" s="25" t="s">
        <v>212</v>
      </c>
    </row>
    <row r="54" spans="1:13" s="26" customFormat="1" ht="174" customHeight="1" thickBot="1" x14ac:dyDescent="0.45">
      <c r="A54" s="20" t="str">
        <f t="shared" si="6"/>
        <v xml:space="preserve">Mobile App;
Vehicle Connection;
Connectivity/Communications;
</v>
      </c>
      <c r="B54" s="23" t="s">
        <v>375</v>
      </c>
      <c r="C54" s="24" t="s">
        <v>7</v>
      </c>
      <c r="D54" s="53" t="s">
        <v>396</v>
      </c>
      <c r="E54" s="53" t="s">
        <v>376</v>
      </c>
      <c r="F54" s="53" t="s">
        <v>398</v>
      </c>
      <c r="G54" s="53" t="s">
        <v>187</v>
      </c>
      <c r="H54" s="53"/>
      <c r="I54" s="24" t="str">
        <f t="shared" ref="I54" si="11">B54&amp; " " &amp;"("&amp;C54&amp;")"&amp;" - "&amp;D54</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J54" s="25" t="s">
        <v>212</v>
      </c>
      <c r="K54" s="25" t="s">
        <v>212</v>
      </c>
      <c r="L54" s="25" t="s">
        <v>212</v>
      </c>
      <c r="M54" s="25" t="s">
        <v>213</v>
      </c>
    </row>
    <row r="55" spans="1:13" ht="204.45" thickBot="1" x14ac:dyDescent="0.45">
      <c r="A55" s="20" t="str">
        <f t="shared" si="6"/>
        <v xml:space="preserve">Mobile App;
Vehicle Connection;
Connectivity/Communications;
Cloud or Back-end;
</v>
      </c>
      <c r="B55" s="4" t="s">
        <v>94</v>
      </c>
      <c r="C55" s="5" t="s">
        <v>95</v>
      </c>
      <c r="D55" s="52" t="s">
        <v>158</v>
      </c>
      <c r="E55" s="52" t="s">
        <v>335</v>
      </c>
      <c r="F55" s="52" t="s">
        <v>157</v>
      </c>
      <c r="G55" s="52" t="s">
        <v>175</v>
      </c>
      <c r="H55" s="52" t="s">
        <v>185</v>
      </c>
      <c r="I55" s="5" t="str">
        <f t="shared" si="1"/>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5" s="6" t="s">
        <v>212</v>
      </c>
      <c r="K55" s="6" t="s">
        <v>212</v>
      </c>
      <c r="L55" s="6" t="s">
        <v>212</v>
      </c>
      <c r="M55" s="6" t="s">
        <v>212</v>
      </c>
    </row>
    <row r="56" spans="1:13" ht="262.75" thickBot="1" x14ac:dyDescent="0.45">
      <c r="A56" s="20" t="str">
        <f t="shared" si="6"/>
        <v xml:space="preserve">Mobile App;
Vehicle Connection;
Connectivity/Communications;
Cloud or Back-end;
</v>
      </c>
      <c r="B56" s="4" t="s">
        <v>242</v>
      </c>
      <c r="C56" s="5" t="s">
        <v>95</v>
      </c>
      <c r="D56" s="52" t="s">
        <v>243</v>
      </c>
      <c r="E56" s="52" t="s">
        <v>354</v>
      </c>
      <c r="F56" s="52" t="s">
        <v>244</v>
      </c>
      <c r="G56" s="52" t="s">
        <v>4</v>
      </c>
      <c r="H56" s="52"/>
      <c r="I56" s="5" t="str">
        <f t="shared" ref="I56" si="12">B56&amp; " " &amp;"("&amp;C56&amp;")"&amp;" - "&amp;D56</f>
        <v>SII-011 (Protecting Firmware on Devices) - The vendor shall implement/deploy secure over the air update systems including assurances of integrity&amp;authenticity. Also rollback protections and a means of denying the use of old potentially compromised signing keys.</v>
      </c>
      <c r="J56" s="6" t="s">
        <v>212</v>
      </c>
      <c r="K56" s="6" t="s">
        <v>212</v>
      </c>
      <c r="L56" s="6" t="s">
        <v>212</v>
      </c>
      <c r="M56" s="6" t="s">
        <v>212</v>
      </c>
    </row>
    <row r="57" spans="1:13" ht="306.45" thickBot="1" x14ac:dyDescent="0.45">
      <c r="A57" s="20" t="str">
        <f t="shared" si="6"/>
        <v xml:space="preserve">Mobile App;
Vehicle Connection;
Connectivity/Communications;
Cloud or Back-end;
</v>
      </c>
      <c r="B57" s="4" t="s">
        <v>96</v>
      </c>
      <c r="C57" s="5" t="s">
        <v>95</v>
      </c>
      <c r="D57" s="52" t="s">
        <v>206</v>
      </c>
      <c r="E57" s="52" t="s">
        <v>336</v>
      </c>
      <c r="F57" s="52" t="s">
        <v>204</v>
      </c>
      <c r="G57" s="52" t="s">
        <v>4</v>
      </c>
      <c r="H57" s="52" t="s">
        <v>165</v>
      </c>
      <c r="I57" s="5" t="str">
        <f t="shared" si="1"/>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7" s="6" t="s">
        <v>212</v>
      </c>
      <c r="K57" s="6" t="s">
        <v>212</v>
      </c>
      <c r="L57" s="6" t="s">
        <v>212</v>
      </c>
      <c r="M57" s="6" t="s">
        <v>212</v>
      </c>
    </row>
    <row r="58" spans="1:13" s="26" customFormat="1" ht="409.5" customHeight="1" thickBot="1" x14ac:dyDescent="0.45">
      <c r="A58" s="20" t="str">
        <f t="shared" si="6"/>
        <v xml:space="preserve">Mobile App;
Vehicle Connection;
Connectivity/Communications;
Cloud or Back-end;
</v>
      </c>
      <c r="B58" s="23" t="s">
        <v>203</v>
      </c>
      <c r="C58" s="24" t="s">
        <v>95</v>
      </c>
      <c r="D58" s="53" t="s">
        <v>344</v>
      </c>
      <c r="E58" s="53" t="s">
        <v>355</v>
      </c>
      <c r="F58" s="53" t="s">
        <v>205</v>
      </c>
      <c r="G58" s="53" t="s">
        <v>4</v>
      </c>
      <c r="H58" s="53" t="s">
        <v>165</v>
      </c>
      <c r="I58" s="24" t="str">
        <f t="shared" ref="I58" si="13">B58&amp; " " &amp;"("&amp;C58&amp;")"&amp;" - "&amp;D58</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8" s="6" t="s">
        <v>212</v>
      </c>
      <c r="K58" s="6" t="s">
        <v>212</v>
      </c>
      <c r="L58" s="6" t="s">
        <v>212</v>
      </c>
      <c r="M58" s="6" t="s">
        <v>212</v>
      </c>
    </row>
    <row r="59" spans="1:13" ht="353.25" customHeight="1" thickBot="1" x14ac:dyDescent="0.45">
      <c r="A59" s="20" t="str">
        <f t="shared" si="6"/>
        <v xml:space="preserve">Mobile App;
Vehicle Connection;
Connectivity/Communications;
</v>
      </c>
      <c r="B59" s="4" t="s">
        <v>97</v>
      </c>
      <c r="C59" s="5" t="s">
        <v>95</v>
      </c>
      <c r="D59" s="52" t="s">
        <v>98</v>
      </c>
      <c r="E59" s="52" t="s">
        <v>326</v>
      </c>
      <c r="F59" s="52" t="s">
        <v>99</v>
      </c>
      <c r="G59" s="52" t="s">
        <v>4</v>
      </c>
      <c r="H59" s="52" t="s">
        <v>100</v>
      </c>
      <c r="I59" s="5" t="str">
        <f t="shared" si="1"/>
        <v>SII-030 (Protecting Firmware on Devices) - The vendor shall use digitally signed software on telematics devices and prohibit execution of unsigned or invalidly signed software.</v>
      </c>
      <c r="J59" s="6" t="s">
        <v>212</v>
      </c>
      <c r="K59" s="6" t="s">
        <v>212</v>
      </c>
      <c r="L59" s="6" t="s">
        <v>212</v>
      </c>
      <c r="M59" s="6" t="s">
        <v>213</v>
      </c>
    </row>
    <row r="60" spans="1:13" ht="277.3" thickBot="1" x14ac:dyDescent="0.45">
      <c r="A60" s="20" t="str">
        <f t="shared" si="6"/>
        <v xml:space="preserve">Vehicle Connection;
Connectivity/Communications;
</v>
      </c>
      <c r="B60" s="4" t="s">
        <v>101</v>
      </c>
      <c r="C60" s="5" t="s">
        <v>95</v>
      </c>
      <c r="D60" s="52" t="s">
        <v>168</v>
      </c>
      <c r="E60" s="52" t="s">
        <v>337</v>
      </c>
      <c r="F60" s="52" t="s">
        <v>361</v>
      </c>
      <c r="G60" s="52" t="s">
        <v>175</v>
      </c>
      <c r="H60" s="52" t="s">
        <v>186</v>
      </c>
      <c r="I60" s="5" t="str">
        <f t="shared" si="1"/>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60" s="6" t="s">
        <v>213</v>
      </c>
      <c r="K60" s="6" t="s">
        <v>212</v>
      </c>
      <c r="L60" s="6" t="s">
        <v>212</v>
      </c>
      <c r="M60" s="6" t="s">
        <v>213</v>
      </c>
    </row>
    <row r="61" spans="1:13" ht="73.3" thickBot="1" x14ac:dyDescent="0.45">
      <c r="A61" s="20" t="str">
        <f t="shared" si="6"/>
        <v xml:space="preserve">Vehicle Connection;
Connectivity/Communications;
</v>
      </c>
      <c r="B61" s="4" t="s">
        <v>377</v>
      </c>
      <c r="C61" s="5" t="s">
        <v>95</v>
      </c>
      <c r="D61" s="52" t="s">
        <v>378</v>
      </c>
      <c r="E61" s="52" t="s">
        <v>379</v>
      </c>
      <c r="F61" s="52" t="s">
        <v>380</v>
      </c>
      <c r="G61" s="52" t="s">
        <v>4</v>
      </c>
      <c r="H61" s="52"/>
      <c r="I61" s="5" t="str">
        <f t="shared" ref="I61" si="14">B61&amp; " " &amp;"("&amp;C61&amp;")"&amp;" - "&amp;D61</f>
        <v>SII-041 (Protecting Firmware on Devices) - Vendors shall implement a hardware based root of trust for boot authentication of the device.</v>
      </c>
      <c r="J61" s="6" t="s">
        <v>213</v>
      </c>
      <c r="K61" s="6" t="s">
        <v>212</v>
      </c>
      <c r="L61" s="6" t="s">
        <v>212</v>
      </c>
      <c r="M61" s="6" t="s">
        <v>213</v>
      </c>
    </row>
    <row r="62" spans="1:13" ht="146.15" thickBot="1" x14ac:dyDescent="0.45">
      <c r="A62" s="20" t="str">
        <f t="shared" si="6"/>
        <v xml:space="preserve">Vehicle Connection;
Connectivity/Communications;
</v>
      </c>
      <c r="B62" s="4" t="s">
        <v>102</v>
      </c>
      <c r="C62" s="5" t="s">
        <v>95</v>
      </c>
      <c r="D62" s="52" t="s">
        <v>103</v>
      </c>
      <c r="E62" s="52" t="s">
        <v>307</v>
      </c>
      <c r="F62" s="52" t="s">
        <v>104</v>
      </c>
      <c r="G62" s="52" t="s">
        <v>187</v>
      </c>
      <c r="H62" s="52" t="s">
        <v>188</v>
      </c>
      <c r="I62" s="5" t="str">
        <f t="shared" si="1"/>
        <v>SII-060 (Protecting Firmware on Devices) - The vendor shall provide a means (and document the process) for customers to verify the firmware in their devices.</v>
      </c>
      <c r="J62" s="6" t="s">
        <v>213</v>
      </c>
      <c r="K62" s="6" t="s">
        <v>212</v>
      </c>
      <c r="L62" s="6" t="s">
        <v>212</v>
      </c>
      <c r="M62" s="6" t="s">
        <v>213</v>
      </c>
    </row>
    <row r="63" spans="1:13" ht="160.75" thickBot="1" x14ac:dyDescent="0.45">
      <c r="A63" s="20" t="str">
        <f t="shared" si="6"/>
        <v xml:space="preserve">Mobile App;
Vehicle Connection;
Connectivity/Communications;
Cloud or Back-end;
</v>
      </c>
      <c r="B63" s="4" t="s">
        <v>105</v>
      </c>
      <c r="C63" s="5" t="s">
        <v>95</v>
      </c>
      <c r="D63" s="52" t="s">
        <v>200</v>
      </c>
      <c r="E63" s="52" t="s">
        <v>320</v>
      </c>
      <c r="F63" s="52" t="s">
        <v>159</v>
      </c>
      <c r="G63" s="52" t="s">
        <v>175</v>
      </c>
      <c r="H63" s="52" t="s">
        <v>189</v>
      </c>
      <c r="I63" s="5" t="str">
        <f t="shared" si="1"/>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63" s="6" t="s">
        <v>212</v>
      </c>
      <c r="K63" s="6" t="s">
        <v>212</v>
      </c>
      <c r="L63" s="6" t="s">
        <v>212</v>
      </c>
      <c r="M63" s="6" t="s">
        <v>212</v>
      </c>
    </row>
    <row r="64" spans="1:13" ht="142.5" customHeight="1" thickBot="1" x14ac:dyDescent="0.45">
      <c r="A64" s="20" t="str">
        <f t="shared" si="6"/>
        <v xml:space="preserve">Mobile App;
Vehicle Connection;
Connectivity/Communications;
Cloud or Back-end;
</v>
      </c>
      <c r="B64" s="4" t="s">
        <v>238</v>
      </c>
      <c r="C64" s="5" t="s">
        <v>95</v>
      </c>
      <c r="D64" s="52" t="s">
        <v>239</v>
      </c>
      <c r="E64" s="52" t="s">
        <v>325</v>
      </c>
      <c r="F64" s="52" t="s">
        <v>241</v>
      </c>
      <c r="G64" s="52" t="s">
        <v>4</v>
      </c>
      <c r="H64" s="52"/>
      <c r="I64" s="5" t="str">
        <f t="shared" ref="I64" si="15">B64&amp; " " &amp;"("&amp;C64&amp;")"&amp;" - "&amp;D64</f>
        <v>SII-071 (Protecting Firmware on Devices) - The vendor shall use the techniques of sanitizing/filtering inputs, segmenting memory spaces of input parsers from other execution and/or using provably correct or memory safe languages for input processing.</v>
      </c>
      <c r="J64" s="6" t="s">
        <v>212</v>
      </c>
      <c r="K64" s="6" t="s">
        <v>212</v>
      </c>
      <c r="L64" s="6" t="s">
        <v>212</v>
      </c>
      <c r="M64" s="6" t="s">
        <v>212</v>
      </c>
    </row>
    <row r="65" spans="1:13" ht="195.75" customHeight="1" thickBot="1" x14ac:dyDescent="0.45">
      <c r="A65" s="20" t="str">
        <f t="shared" si="6"/>
        <v xml:space="preserve">Mobile App;
Vehicle Connection;
Connectivity/Communications;
Cloud or Back-end;
</v>
      </c>
      <c r="B65" s="4" t="s">
        <v>106</v>
      </c>
      <c r="C65" s="5" t="s">
        <v>95</v>
      </c>
      <c r="D65" s="52" t="s">
        <v>107</v>
      </c>
      <c r="E65" s="52" t="s">
        <v>328</v>
      </c>
      <c r="F65" s="52" t="s">
        <v>108</v>
      </c>
      <c r="G65" s="52" t="s">
        <v>4</v>
      </c>
      <c r="H65" s="52" t="s">
        <v>165</v>
      </c>
      <c r="I65" s="5" t="str">
        <f t="shared" si="1"/>
        <v>SII-080 (Protecting Firmware on Devices) - The vendor shall design security components that fail-secure to protect integrity of systems and data.</v>
      </c>
      <c r="J65" s="6" t="s">
        <v>212</v>
      </c>
      <c r="K65" s="6" t="s">
        <v>212</v>
      </c>
      <c r="L65" s="6" t="s">
        <v>212</v>
      </c>
      <c r="M65" s="6" t="s">
        <v>212</v>
      </c>
    </row>
    <row r="66" spans="1:13" ht="201.65" customHeight="1" thickBot="1" x14ac:dyDescent="0.45">
      <c r="A66" s="20" t="str">
        <f t="shared" si="6"/>
        <v xml:space="preserve">Mobile App;
Vehicle Connection;
Connectivity/Communications;
Cloud or Back-end;
</v>
      </c>
      <c r="B66" s="4" t="s">
        <v>109</v>
      </c>
      <c r="C66" s="5" t="s">
        <v>95</v>
      </c>
      <c r="D66" s="52" t="s">
        <v>110</v>
      </c>
      <c r="E66" s="52" t="s">
        <v>338</v>
      </c>
      <c r="F66" s="52" t="s">
        <v>111</v>
      </c>
      <c r="G66" s="52" t="s">
        <v>187</v>
      </c>
      <c r="H66" s="52" t="s">
        <v>190</v>
      </c>
      <c r="I66" s="5" t="str">
        <f t="shared" si="1"/>
        <v>SII-081 (Protecting Firmware on Devices) - The vendor shall utilize protective mechanisms to protect components from unauthorized runtime/volatile modification of code.</v>
      </c>
      <c r="J66" s="6" t="s">
        <v>212</v>
      </c>
      <c r="K66" s="6" t="s">
        <v>212</v>
      </c>
      <c r="L66" s="6" t="s">
        <v>212</v>
      </c>
      <c r="M66" s="6" t="s">
        <v>212</v>
      </c>
    </row>
    <row r="67" spans="1:13" ht="306.45" thickBot="1" x14ac:dyDescent="0.45">
      <c r="A67" s="20" t="str">
        <f t="shared" si="6"/>
        <v xml:space="preserve">Mobile App;
Vehicle Connection;
Connectivity/Communications;
Cloud or Back-end;
</v>
      </c>
      <c r="B67" s="4" t="s">
        <v>112</v>
      </c>
      <c r="C67" s="5" t="s">
        <v>113</v>
      </c>
      <c r="D67" s="52" t="s">
        <v>202</v>
      </c>
      <c r="E67" s="52" t="s">
        <v>339</v>
      </c>
      <c r="F67" s="52" t="s">
        <v>160</v>
      </c>
      <c r="G67" s="52" t="s">
        <v>4</v>
      </c>
      <c r="H67" s="52" t="s">
        <v>165</v>
      </c>
      <c r="I67" s="5" t="str">
        <f t="shared" si="1"/>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7" s="6" t="s">
        <v>212</v>
      </c>
      <c r="K67" s="6" t="s">
        <v>212</v>
      </c>
      <c r="L67" s="6" t="s">
        <v>212</v>
      </c>
      <c r="M67" s="6" t="s">
        <v>212</v>
      </c>
    </row>
    <row r="68" spans="1:13" ht="120" customHeight="1" thickBot="1" x14ac:dyDescent="0.45">
      <c r="A68" s="20" t="str">
        <f t="shared" si="6"/>
        <v xml:space="preserve">Cloud or Back-end;
</v>
      </c>
      <c r="B68" s="4" t="s">
        <v>114</v>
      </c>
      <c r="C68" s="5" t="s">
        <v>115</v>
      </c>
      <c r="D68" s="52" t="s">
        <v>116</v>
      </c>
      <c r="E68" s="52" t="s">
        <v>308</v>
      </c>
      <c r="F68" s="52" t="s">
        <v>117</v>
      </c>
      <c r="G68" s="52" t="s">
        <v>175</v>
      </c>
      <c r="H68" s="52" t="s">
        <v>191</v>
      </c>
      <c r="I68" s="5" t="str">
        <f t="shared" si="1"/>
        <v>SII-100 (Incident Response) - The vendor must monitor information systems for attack and unauthorized access including employing automated analysis tools</v>
      </c>
      <c r="J68" s="6" t="s">
        <v>213</v>
      </c>
      <c r="K68" s="6" t="s">
        <v>213</v>
      </c>
      <c r="L68" s="6" t="s">
        <v>213</v>
      </c>
      <c r="M68" s="6" t="s">
        <v>212</v>
      </c>
    </row>
    <row r="69" spans="1:13" ht="248.15" thickBot="1" x14ac:dyDescent="0.45">
      <c r="A69" s="20" t="str">
        <f t="shared" si="6"/>
        <v xml:space="preserve">Connectivity/Communications;
Cloud or Back-end;
</v>
      </c>
      <c r="B69" s="4" t="s">
        <v>118</v>
      </c>
      <c r="C69" s="5" t="s">
        <v>113</v>
      </c>
      <c r="D69" s="52" t="s">
        <v>143</v>
      </c>
      <c r="E69" s="52" t="s">
        <v>322</v>
      </c>
      <c r="F69" s="52" t="s">
        <v>119</v>
      </c>
      <c r="G69" s="52" t="s">
        <v>4</v>
      </c>
      <c r="H69" s="52" t="s">
        <v>165</v>
      </c>
      <c r="I69" s="5" t="str">
        <f t="shared" si="1"/>
        <v xml:space="preserve">SII-110 (Vulnerability Management) - The vendor conducts regular vulnerability scans of operating environment to verify software components in use have been patched according to remediation SLAs. 
</v>
      </c>
      <c r="J69" s="6" t="s">
        <v>213</v>
      </c>
      <c r="K69" s="6" t="s">
        <v>213</v>
      </c>
      <c r="L69" s="6" t="s">
        <v>212</v>
      </c>
      <c r="M69" s="6" t="s">
        <v>212</v>
      </c>
    </row>
    <row r="70" spans="1:13" ht="248.15" thickBot="1" x14ac:dyDescent="0.45">
      <c r="A70" s="20" t="str">
        <f t="shared" si="6"/>
        <v xml:space="preserve">Mobile App;
Vehicle Connection;
Connectivity/Communications;
Cloud or Back-end;
</v>
      </c>
      <c r="B70" s="4" t="s">
        <v>120</v>
      </c>
      <c r="C70" s="5" t="s">
        <v>113</v>
      </c>
      <c r="D70" s="52" t="s">
        <v>121</v>
      </c>
      <c r="E70" s="52" t="s">
        <v>340</v>
      </c>
      <c r="F70" s="52" t="s">
        <v>122</v>
      </c>
      <c r="G70" s="52" t="s">
        <v>187</v>
      </c>
      <c r="H70" s="52" t="s">
        <v>192</v>
      </c>
      <c r="I70" s="5" t="str">
        <f t="shared" si="1"/>
        <v>SII-120 (Vulnerability Management) - The vendor shall have a vulnerability management process that includes steps to triage any found vulnerabilities and plan remediation.</v>
      </c>
      <c r="J70" s="6" t="s">
        <v>212</v>
      </c>
      <c r="K70" s="6" t="s">
        <v>212</v>
      </c>
      <c r="L70" s="6" t="s">
        <v>212</v>
      </c>
      <c r="M70" s="6" t="s">
        <v>212</v>
      </c>
    </row>
    <row r="71" spans="1:13" ht="172.5" customHeight="1" thickBot="1" x14ac:dyDescent="0.45">
      <c r="A71" s="20" t="str">
        <f t="shared" si="6"/>
        <v xml:space="preserve">Mobile App;
Vehicle Connection;
Connectivity/Communications;
Cloud or Back-end;
</v>
      </c>
      <c r="B71" s="4" t="s">
        <v>123</v>
      </c>
      <c r="C71" s="5" t="s">
        <v>113</v>
      </c>
      <c r="D71" s="52" t="s">
        <v>197</v>
      </c>
      <c r="E71" s="52" t="s">
        <v>323</v>
      </c>
      <c r="F71" s="52" t="s">
        <v>161</v>
      </c>
      <c r="G71" s="52" t="s">
        <v>4</v>
      </c>
      <c r="H71" s="52" t="s">
        <v>165</v>
      </c>
      <c r="I71" s="5" t="str">
        <f t="shared" si="1"/>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71" s="6" t="s">
        <v>212</v>
      </c>
      <c r="K71" s="6" t="s">
        <v>212</v>
      </c>
      <c r="L71" s="6" t="s">
        <v>212</v>
      </c>
      <c r="M71" s="6" t="s">
        <v>212</v>
      </c>
    </row>
    <row r="72" spans="1:13" ht="230.4" customHeight="1" thickBot="1" x14ac:dyDescent="0.45">
      <c r="A72" s="20" t="str">
        <f t="shared" si="6"/>
        <v xml:space="preserve">Mobile App;
Vehicle Connection;
Connectivity/Communications;
Cloud or Back-end;
</v>
      </c>
      <c r="B72" s="4" t="s">
        <v>124</v>
      </c>
      <c r="C72" s="5" t="s">
        <v>113</v>
      </c>
      <c r="D72" s="52" t="s">
        <v>125</v>
      </c>
      <c r="E72" s="52" t="s">
        <v>341</v>
      </c>
      <c r="F72" s="52" t="s">
        <v>126</v>
      </c>
      <c r="G72" s="52" t="s">
        <v>4</v>
      </c>
      <c r="H72" s="52" t="s">
        <v>127</v>
      </c>
      <c r="I72" s="5" t="str">
        <f t="shared" si="1"/>
        <v>SII-140 (Vulnerability Management) - The vendor shall implement ongoing monitoring and protection against malicious code in production using a well governed process that addresses all entry and exit points in the system.</v>
      </c>
      <c r="J72" s="6" t="s">
        <v>212</v>
      </c>
      <c r="K72" s="6" t="s">
        <v>212</v>
      </c>
      <c r="L72" s="6" t="s">
        <v>212</v>
      </c>
      <c r="M72" s="6" t="s">
        <v>212</v>
      </c>
    </row>
    <row r="73" spans="1:13" ht="141.75" customHeight="1" thickBot="1" x14ac:dyDescent="0.45">
      <c r="A73" s="20" t="str">
        <f t="shared" si="6"/>
        <v xml:space="preserve">Mobile App;
Vehicle Connection;
Connectivity/Communications;
Cloud or Back-end;
</v>
      </c>
      <c r="B73" s="4" t="s">
        <v>128</v>
      </c>
      <c r="C73" s="5" t="s">
        <v>113</v>
      </c>
      <c r="D73" s="52" t="s">
        <v>129</v>
      </c>
      <c r="E73" s="52" t="s">
        <v>309</v>
      </c>
      <c r="F73" s="52" t="s">
        <v>162</v>
      </c>
      <c r="G73" s="52" t="s">
        <v>4</v>
      </c>
      <c r="H73" s="52" t="s">
        <v>165</v>
      </c>
      <c r="I73" s="5" t="str">
        <f t="shared" si="1"/>
        <v>SII-150 (Vulnerability Management) - The vendor shall verify code according to best-practice coding standards</v>
      </c>
      <c r="J73" s="6" t="s">
        <v>212</v>
      </c>
      <c r="K73" s="6" t="s">
        <v>212</v>
      </c>
      <c r="L73" s="6" t="s">
        <v>212</v>
      </c>
      <c r="M73" s="6" t="s">
        <v>212</v>
      </c>
    </row>
    <row r="74" spans="1:13" ht="175.3" thickBot="1" x14ac:dyDescent="0.45">
      <c r="A74" s="20" t="str">
        <f t="shared" si="6"/>
        <v xml:space="preserve">Mobile App;
Vehicle Connection;
Connectivity/Communications;
Cloud or Back-end;
</v>
      </c>
      <c r="B74" s="4" t="s">
        <v>130</v>
      </c>
      <c r="C74" s="5" t="s">
        <v>131</v>
      </c>
      <c r="D74" s="52" t="s">
        <v>132</v>
      </c>
      <c r="E74" s="52" t="s">
        <v>342</v>
      </c>
      <c r="F74" s="52" t="s">
        <v>362</v>
      </c>
      <c r="G74" s="52" t="s">
        <v>4</v>
      </c>
      <c r="H74" s="52" t="s">
        <v>165</v>
      </c>
      <c r="I74" s="5" t="str">
        <f t="shared" si="1"/>
        <v>SII-170 (System and Information Integrity) - The vendor shall actively monitor resources such as NIST Common Vulnerabilities and Exposures (CVE), Bugtraq, for security alerts and advisories related to the telematics system’s components</v>
      </c>
      <c r="J74" s="6" t="s">
        <v>212</v>
      </c>
      <c r="K74" s="6" t="s">
        <v>212</v>
      </c>
      <c r="L74" s="6" t="s">
        <v>212</v>
      </c>
      <c r="M74" s="6" t="s">
        <v>212</v>
      </c>
    </row>
    <row r="75" spans="1:13" s="26" customFormat="1" ht="211.5" customHeight="1" thickBot="1" x14ac:dyDescent="0.45">
      <c r="A75" s="20" t="str">
        <f t="shared" si="6"/>
        <v xml:space="preserve">Mobile App;
Vehicle Connection;
Connectivity/Communications;
Cloud or Back-end;
</v>
      </c>
      <c r="B75" s="23" t="s">
        <v>198</v>
      </c>
      <c r="C75" s="24" t="s">
        <v>131</v>
      </c>
      <c r="D75" s="53" t="s">
        <v>199</v>
      </c>
      <c r="E75" s="53" t="s">
        <v>343</v>
      </c>
      <c r="F75" s="53" t="s">
        <v>363</v>
      </c>
      <c r="G75" s="53" t="s">
        <v>4</v>
      </c>
      <c r="H75" s="53" t="s">
        <v>165</v>
      </c>
      <c r="I75" s="24" t="str">
        <f t="shared" ref="I75:I76" si="16">B75&amp; " " &amp;"("&amp;C75&amp;")"&amp;" - "&amp;D75</f>
        <v>SII-171 (System and Information Integrity) - The vendor shall notify their customers of any vulnerabilities discovered in the telematics systems components via monitoring or vulnerability disclosure programs. The notification to customers will happen in a timely manner.</v>
      </c>
      <c r="J75" s="25" t="s">
        <v>212</v>
      </c>
      <c r="K75" s="25" t="s">
        <v>212</v>
      </c>
      <c r="L75" s="25" t="s">
        <v>212</v>
      </c>
      <c r="M75" s="25" t="s">
        <v>212</v>
      </c>
    </row>
    <row r="76" spans="1:13" ht="409.6" thickBot="1" x14ac:dyDescent="0.45">
      <c r="A76" s="20" t="str">
        <f t="shared" si="6"/>
        <v xml:space="preserve">Mobile App;
Vehicle Connection;
Connectivity/Communications;
Cloud or Back-end;
</v>
      </c>
      <c r="B76" s="6" t="s">
        <v>133</v>
      </c>
      <c r="C76" s="7" t="s">
        <v>134</v>
      </c>
      <c r="D76" s="55" t="s">
        <v>144</v>
      </c>
      <c r="E76" s="55" t="s">
        <v>310</v>
      </c>
      <c r="F76" s="59" t="s">
        <v>163</v>
      </c>
      <c r="G76" s="52" t="s">
        <v>4</v>
      </c>
      <c r="H76" s="52" t="s">
        <v>165</v>
      </c>
      <c r="I76" s="5" t="str">
        <f t="shared" si="16"/>
        <v xml:space="preserve">SII-180 (Secure Software Development Lifecycle (SDLC)) - Remediation SLA or objectives are defined and are adhered to by the security and development teams. Identified vulnerabilities are remediated or mitigated using suitable compensating controls
</v>
      </c>
      <c r="J76" s="6" t="s">
        <v>212</v>
      </c>
      <c r="K76" s="6" t="s">
        <v>212</v>
      </c>
      <c r="L76" s="6" t="s">
        <v>212</v>
      </c>
      <c r="M76" s="6" t="s">
        <v>212</v>
      </c>
    </row>
    <row r="77" spans="1:13" s="26" customFormat="1" ht="409.6" thickBot="1" x14ac:dyDescent="0.45">
      <c r="A77" s="20" t="str">
        <f t="shared" si="6"/>
        <v xml:space="preserve">Mobile App;
</v>
      </c>
      <c r="B77" s="25" t="s">
        <v>223</v>
      </c>
      <c r="C77" s="27" t="s">
        <v>224</v>
      </c>
      <c r="D77" s="56" t="s">
        <v>231</v>
      </c>
      <c r="E77" s="56" t="s">
        <v>291</v>
      </c>
      <c r="F77" s="60" t="s">
        <v>226</v>
      </c>
      <c r="G77" s="53" t="s">
        <v>187</v>
      </c>
      <c r="H77" s="53" t="s">
        <v>225</v>
      </c>
      <c r="I77" s="24" t="str">
        <f t="shared" si="1"/>
        <v>SII-190 (Software Resiliency / Code Protections) - The vendor’s software will have software resiliency measures included that will slow the progress of tampering and reverse engineering efforts.</v>
      </c>
      <c r="J77" s="25" t="s">
        <v>212</v>
      </c>
      <c r="K77" s="25" t="s">
        <v>213</v>
      </c>
      <c r="L77" s="25" t="s">
        <v>213</v>
      </c>
      <c r="M77" s="25" t="s">
        <v>213</v>
      </c>
    </row>
    <row r="78" spans="1:13" ht="73.3" thickBot="1" x14ac:dyDescent="0.45">
      <c r="A78" s="20" t="str">
        <f>IF($J78="Yes",$J$1&amp;";"&amp;CHAR(10),"")&amp;IF($K78="Yes",$K$1&amp;";"&amp;CHAR(10),"")&amp;IF($L78="Yes",$L$1&amp;";"&amp;CHAR(10),"")&amp;IF($M78="Yes",$M$1&amp;";"&amp;CHAR(10),"")</f>
        <v xml:space="preserve">Mobile App;
Vehicle Connection;
Connectivity/Communications;
Cloud or Back-end;
</v>
      </c>
      <c r="B78" s="4" t="s">
        <v>234</v>
      </c>
      <c r="C78" s="5" t="s">
        <v>131</v>
      </c>
      <c r="D78" s="52" t="s">
        <v>258</v>
      </c>
      <c r="E78" s="52" t="s">
        <v>237</v>
      </c>
      <c r="F78" s="52" t="s">
        <v>364</v>
      </c>
      <c r="G78" s="52" t="s">
        <v>187</v>
      </c>
      <c r="H78" s="52" t="s">
        <v>165</v>
      </c>
      <c r="I78" s="5" t="str">
        <f t="shared" ref="I78" si="17">B78&amp; " " &amp;"("&amp;C78&amp;")"&amp;" - "&amp;D78</f>
        <v>SII-200 (System and Information Integrity) - The vendor shall participate in a cybersecurity information sharing and analysis group in the heavy vehicle industry</v>
      </c>
      <c r="J78" s="6" t="s">
        <v>212</v>
      </c>
      <c r="K78" s="6" t="s">
        <v>212</v>
      </c>
      <c r="L78" s="6" t="s">
        <v>212</v>
      </c>
      <c r="M78" s="6" t="s">
        <v>212</v>
      </c>
    </row>
  </sheetData>
  <autoFilter ref="A1:M78" xr:uid="{00000000-0009-0000-0000-000006000000}"/>
  <sortState xmlns:xlrd2="http://schemas.microsoft.com/office/spreadsheetml/2017/richdata2" ref="B2:L77">
    <sortCondition ref="B2:B77"/>
  </sortState>
  <pageMargins left="0.45" right="0.45" top="0.5" bottom="0.5" header="0.3" footer="0.3"/>
  <pageSetup paperSize="5" orientation="landscape" r:id="rId1"/>
  <headerFooter>
    <oddFooter>&amp;L&amp;F&amp;CPage &amp;P of &amp;N</oddFooter>
  </headerFooter>
  <rowBreaks count="1" manualBreakCount="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847"/>
  <sheetViews>
    <sheetView showGridLines="0" showZeros="0" tabSelected="1" view="pageBreakPreview" topLeftCell="A395" zoomScale="60" zoomScaleNormal="100" workbookViewId="0">
      <selection activeCell="A410" sqref="A410:B410"/>
    </sheetView>
  </sheetViews>
  <sheetFormatPr defaultColWidth="9.07421875" defaultRowHeight="16.75" x14ac:dyDescent="0.45"/>
  <cols>
    <col min="1" max="2" width="9.07421875" style="34"/>
    <col min="3" max="6" width="20.07421875" style="35" customWidth="1"/>
    <col min="7" max="7" width="118.61328125" style="34" customWidth="1"/>
    <col min="8" max="8" width="9.07421875" style="34" hidden="1" customWidth="1"/>
    <col min="9" max="16384" width="9.07421875" style="34"/>
  </cols>
  <sheetData>
    <row r="1" spans="1:8" s="32" customFormat="1" x14ac:dyDescent="0.4">
      <c r="A1" s="99" t="str">
        <f>Matrix!$B$1</f>
        <v>Ref #</v>
      </c>
      <c r="B1" s="81"/>
      <c r="C1" s="97" t="str">
        <f>Matrix!$C$1</f>
        <v>Category</v>
      </c>
      <c r="D1" s="92"/>
      <c r="E1" s="97" t="str">
        <f>Matrix!$G$1</f>
        <v>Criticality:
High, Medium, or Low</v>
      </c>
      <c r="F1" s="92"/>
      <c r="G1" s="46" t="str">
        <f>Matrix!$E$1</f>
        <v xml:space="preserve">Public Requirements References/Descriptions </v>
      </c>
    </row>
    <row r="2" spans="1:8" s="33" customFormat="1" ht="15.75" customHeight="1" x14ac:dyDescent="0.4">
      <c r="A2" s="98" t="s">
        <v>0</v>
      </c>
      <c r="B2" s="98"/>
      <c r="C2" s="98" t="str" cm="1">
        <f t="array" aca="1" ref="C2" ca="1">OFFSET(Matrix!$C$1,$H2 - 1,0)</f>
        <v>Audit and Accountability</v>
      </c>
      <c r="D2" s="72"/>
      <c r="E2" s="98" t="str" cm="1">
        <f t="array" aca="1" ref="E2" ca="1">OFFSET(Matrix!$G$1, $H2 - 1,0)</f>
        <v>Medium</v>
      </c>
      <c r="F2" s="72"/>
      <c r="G2" s="98"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3">
        <f>MATCH($A2,Matrix!$B$2:$B$79,0)+1</f>
        <v>2</v>
      </c>
    </row>
    <row r="3" spans="1:8" s="33" customFormat="1" x14ac:dyDescent="0.4">
      <c r="A3" s="97" t="str">
        <f>Matrix!$A$1</f>
        <v>Applicable Component Categories</v>
      </c>
      <c r="B3" s="92"/>
      <c r="C3" s="92"/>
      <c r="D3" s="92"/>
      <c r="E3" s="92"/>
      <c r="F3" s="92"/>
      <c r="G3" s="98"/>
      <c r="H3" s="33">
        <f>MATCH($A2,Matrix!$B$2:$B$79,0)+1</f>
        <v>2</v>
      </c>
    </row>
    <row r="4" spans="1:8" s="33" customFormat="1" ht="76.5" customHeight="1" x14ac:dyDescent="0.4">
      <c r="A4" s="98" t="str" cm="1">
        <f t="array" aca="1" ref="A4" ca="1">OFFSET(Matrix!$A$1,$H4 - 1,0)</f>
        <v xml:space="preserve">Cloud or Back-end;
</v>
      </c>
      <c r="B4" s="98"/>
      <c r="C4" s="98"/>
      <c r="D4" s="98"/>
      <c r="E4" s="98"/>
      <c r="F4" s="98"/>
      <c r="G4" s="98"/>
      <c r="H4" s="33">
        <f>MATCH($A2,Matrix!$B$2:$B$79,0)+1</f>
        <v>2</v>
      </c>
    </row>
    <row r="5" spans="1:8" s="33" customFormat="1" x14ac:dyDescent="0.4">
      <c r="A5" s="97" t="str">
        <f>Matrix!$D$1</f>
        <v>Requirement</v>
      </c>
      <c r="B5" s="92"/>
      <c r="C5" s="92"/>
      <c r="D5" s="92"/>
      <c r="E5" s="92"/>
      <c r="F5" s="92"/>
      <c r="G5" s="98"/>
      <c r="H5" s="33">
        <f>MATCH($A2,Matrix!$B$2:$B$79,0)+1</f>
        <v>2</v>
      </c>
    </row>
    <row r="6" spans="1:8" s="33" customFormat="1" ht="94.5" customHeight="1" x14ac:dyDescent="0.4">
      <c r="A6" s="98" t="str" cm="1">
        <f t="array" aca="1" ref="A6" ca="1">OFFSET(Matrix!$D$1,$H6 - 1,0)</f>
        <v>The vendor's system shall record event and system logs</v>
      </c>
      <c r="B6" s="98"/>
      <c r="C6" s="98"/>
      <c r="D6" s="98"/>
      <c r="E6" s="98"/>
      <c r="F6" s="98"/>
      <c r="G6" s="98"/>
      <c r="H6" s="33">
        <f>MATCH($A2,Matrix!$B$2:$B$79,0)+1</f>
        <v>2</v>
      </c>
    </row>
    <row r="7" spans="1:8" s="33" customFormat="1" x14ac:dyDescent="0.4">
      <c r="A7" s="99" t="str">
        <f>Matrix!$F$1</f>
        <v xml:space="preserve">Verification: Inspection, Demonstration, Test, or Analysis </v>
      </c>
      <c r="B7" s="81"/>
      <c r="C7" s="81"/>
      <c r="D7" s="81"/>
      <c r="E7" s="81"/>
      <c r="F7" s="81"/>
      <c r="G7" s="98"/>
      <c r="H7" s="33">
        <f>MATCH($A2,Matrix!$B$2:$B$79,0)+1</f>
        <v>2</v>
      </c>
    </row>
    <row r="8" spans="1:8" s="33" customFormat="1" ht="94.5" customHeight="1" x14ac:dyDescent="0.4">
      <c r="A8" s="98" t="str" cm="1">
        <f t="array" aca="1" ref="A8" ca="1">OFFSET(Matrix!$F$1,$H8 - 1,0)</f>
        <v>Inspection of vendor-supplied documentation detailing locations where audit logs are stored and the types of events logged.</v>
      </c>
      <c r="B8" s="98"/>
      <c r="C8" s="98"/>
      <c r="D8" s="98"/>
      <c r="E8" s="98"/>
      <c r="F8" s="98"/>
      <c r="G8" s="98"/>
      <c r="H8" s="33">
        <f>MATCH($A2,Matrix!$B$2:$B$79,0)+1</f>
        <v>2</v>
      </c>
    </row>
    <row r="9" spans="1:8" s="33" customFormat="1" x14ac:dyDescent="0.4">
      <c r="A9" s="97" t="str">
        <f>Matrix!$H$1</f>
        <v>Remarks</v>
      </c>
      <c r="B9" s="92"/>
      <c r="C9" s="92"/>
      <c r="D9" s="92"/>
      <c r="E9" s="92"/>
      <c r="F9" s="92"/>
      <c r="G9" s="98"/>
      <c r="H9" s="33">
        <f>MATCH($A2,Matrix!$B$2:$B$79,0)+1</f>
        <v>2</v>
      </c>
    </row>
    <row r="10" spans="1:8" s="33" customFormat="1" ht="49.5" customHeight="1" x14ac:dyDescent="0.4">
      <c r="A10" s="98" t="str" cm="1">
        <f t="array" aca="1" ref="A10" ca="1">OFFSET(Matrix!$H$1,$H10 - 1,0)</f>
        <v>Ideally the logs are immutable,  backed up, and retained for a certain period of time</v>
      </c>
      <c r="B10" s="98"/>
      <c r="C10" s="98"/>
      <c r="D10" s="98"/>
      <c r="E10" s="98"/>
      <c r="F10" s="98"/>
      <c r="G10" s="98"/>
      <c r="H10" s="33">
        <f>MATCH($A2,Matrix!$B$2:$B$79,0)+1</f>
        <v>2</v>
      </c>
    </row>
    <row r="11" spans="1:8" s="77" customFormat="1" ht="46.5" customHeight="1" thickBot="1" x14ac:dyDescent="0.45">
      <c r="A11" s="76"/>
      <c r="B11" s="76"/>
      <c r="C11" s="76"/>
      <c r="D11" s="76"/>
      <c r="E11" s="76"/>
      <c r="F11" s="76"/>
      <c r="G11" s="76"/>
      <c r="H11" s="76"/>
    </row>
    <row r="12" spans="1:8" s="32" customFormat="1" ht="17.25" customHeight="1" x14ac:dyDescent="0.4">
      <c r="A12" s="93" t="str">
        <f>Matrix!$B$1</f>
        <v>Ref #</v>
      </c>
      <c r="B12" s="94"/>
      <c r="C12" s="67" t="str">
        <f>Matrix!$C$1</f>
        <v>Category</v>
      </c>
      <c r="D12" s="68"/>
      <c r="E12" s="67" t="str">
        <f>Matrix!$G$1</f>
        <v>Criticality:
High, Medium, or Low</v>
      </c>
      <c r="F12" s="68"/>
      <c r="G12" s="31" t="str">
        <f>Matrix!$E$1</f>
        <v xml:space="preserve">Public Requirements References/Descriptions </v>
      </c>
    </row>
    <row r="13" spans="1:8" s="33" customFormat="1" ht="15.75" customHeight="1" x14ac:dyDescent="0.4">
      <c r="A13" s="69" t="s">
        <v>6</v>
      </c>
      <c r="B13" s="70"/>
      <c r="C13" s="71" t="str" cm="1">
        <f t="array" aca="1" ref="C13" ca="1">OFFSET(Matrix!$C$1,$H13 - 1,0)</f>
        <v>Protecting Data on Devices</v>
      </c>
      <c r="D13" s="72"/>
      <c r="E13" s="71" t="str" cm="1">
        <f t="array" aca="1" ref="E13" ca="1">OFFSET(Matrix!$G$1, $H13 - 1,0)</f>
        <v>Medium</v>
      </c>
      <c r="F13" s="72"/>
      <c r="G13" s="85"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3">
        <f>MATCH($A13,Matrix!$B$2:$B$79,0)+1</f>
        <v>3</v>
      </c>
    </row>
    <row r="14" spans="1:8" s="33" customFormat="1" ht="17.25" customHeight="1" x14ac:dyDescent="0.4">
      <c r="A14" s="91" t="str">
        <f>Matrix!$A$1</f>
        <v>Applicable Component Categories</v>
      </c>
      <c r="B14" s="92"/>
      <c r="C14" s="92"/>
      <c r="D14" s="92"/>
      <c r="E14" s="92"/>
      <c r="F14" s="92"/>
      <c r="G14" s="86"/>
      <c r="H14" s="33">
        <f>MATCH($A13,Matrix!$B$2:$B$79,0)+1</f>
        <v>3</v>
      </c>
    </row>
    <row r="15" spans="1:8" s="33" customFormat="1" ht="76.5" customHeight="1" x14ac:dyDescent="0.4">
      <c r="A15" s="69" t="str" cm="1">
        <f t="array" aca="1" ref="A15" ca="1">OFFSET(Matrix!$A$1,$H15 - 1,0)</f>
        <v xml:space="preserve">Mobile App;
Vehicle Connection;
Connectivity/Communications;
Cloud or Back-end;
</v>
      </c>
      <c r="B15" s="78"/>
      <c r="C15" s="78"/>
      <c r="D15" s="78"/>
      <c r="E15" s="78"/>
      <c r="F15" s="79"/>
      <c r="G15" s="86"/>
      <c r="H15" s="33">
        <f>MATCH($A13,Matrix!$B$2:$B$79,0)+1</f>
        <v>3</v>
      </c>
    </row>
    <row r="16" spans="1:8" s="33" customFormat="1" ht="17.25" customHeight="1" x14ac:dyDescent="0.4">
      <c r="A16" s="91" t="str">
        <f>Matrix!$D$1</f>
        <v>Requirement</v>
      </c>
      <c r="B16" s="92"/>
      <c r="C16" s="92"/>
      <c r="D16" s="92"/>
      <c r="E16" s="92"/>
      <c r="F16" s="92"/>
      <c r="G16" s="86"/>
      <c r="H16" s="33">
        <f>MATCH($A13,Matrix!$B$2:$B$79,0)+1</f>
        <v>3</v>
      </c>
    </row>
    <row r="17" spans="1:8" s="33" customFormat="1" ht="94.5" customHeight="1" x14ac:dyDescent="0.4">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86"/>
      <c r="H17" s="33">
        <f>MATCH($A13,Matrix!$B$2:$B$79,0)+1</f>
        <v>3</v>
      </c>
    </row>
    <row r="18" spans="1:8" s="33" customFormat="1" x14ac:dyDescent="0.4">
      <c r="A18" s="80" t="str">
        <f>Matrix!$F$1</f>
        <v xml:space="preserve">Verification: Inspection, Demonstration, Test, or Analysis </v>
      </c>
      <c r="B18" s="81"/>
      <c r="C18" s="81"/>
      <c r="D18" s="81"/>
      <c r="E18" s="81"/>
      <c r="F18" s="81"/>
      <c r="G18" s="86"/>
      <c r="H18" s="33">
        <f>MATCH($A13,Matrix!$B$2:$B$79,0)+1</f>
        <v>3</v>
      </c>
    </row>
    <row r="19" spans="1:8" s="33" customFormat="1" ht="94.5" customHeight="1" x14ac:dyDescent="0.4">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86"/>
      <c r="H19" s="33">
        <f>MATCH($A13,Matrix!$B$2:$B$79,0)+1</f>
        <v>3</v>
      </c>
    </row>
    <row r="20" spans="1:8" s="33" customFormat="1" ht="17.25" customHeight="1" x14ac:dyDescent="0.4">
      <c r="A20" s="91" t="str">
        <f>Matrix!$H$1</f>
        <v>Remarks</v>
      </c>
      <c r="B20" s="92"/>
      <c r="C20" s="92"/>
      <c r="D20" s="92"/>
      <c r="E20" s="92"/>
      <c r="F20" s="92"/>
      <c r="G20" s="86"/>
      <c r="H20" s="33">
        <f>MATCH($A13,Matrix!$B$2:$B$79,0)+1</f>
        <v>3</v>
      </c>
    </row>
    <row r="21" spans="1:8" s="33" customFormat="1" ht="59.25" customHeight="1" thickBot="1" x14ac:dyDescent="0.45">
      <c r="A21" s="62" t="str" cm="1">
        <f t="array" aca="1" ref="A21" ca="1">OFFSET(Matrix!$H$1,$H21 - 1,0)</f>
        <v>e.g. a Linux system with MAC configured to deny access to the processes dealing with protected data and also denying debugger access to the memory space of those processes.</v>
      </c>
      <c r="B21" s="63"/>
      <c r="C21" s="63"/>
      <c r="D21" s="63"/>
      <c r="E21" s="63"/>
      <c r="F21" s="64"/>
      <c r="G21" s="87"/>
      <c r="H21" s="33">
        <f>MATCH($A13,Matrix!$B$2:$B$79,0)+1</f>
        <v>3</v>
      </c>
    </row>
    <row r="22" spans="1:8" s="77" customFormat="1" ht="46.5" customHeight="1" thickBot="1" x14ac:dyDescent="0.45">
      <c r="A22" s="76"/>
      <c r="B22" s="76"/>
      <c r="C22" s="76"/>
      <c r="D22" s="76"/>
      <c r="E22" s="76"/>
      <c r="F22" s="76"/>
      <c r="G22" s="76"/>
      <c r="H22" s="76"/>
    </row>
    <row r="23" spans="1:8" s="32" customFormat="1" x14ac:dyDescent="0.4">
      <c r="A23" s="65" t="str">
        <f>Matrix!$B$1</f>
        <v>Ref #</v>
      </c>
      <c r="B23" s="66"/>
      <c r="C23" s="67" t="str">
        <f>Matrix!$C$1</f>
        <v>Category</v>
      </c>
      <c r="D23" s="68"/>
      <c r="E23" s="67" t="str">
        <f>Matrix!$G$1</f>
        <v>Criticality:
High, Medium, or Low</v>
      </c>
      <c r="F23" s="68"/>
      <c r="G23" s="31" t="str">
        <f>Matrix!$E$1</f>
        <v xml:space="preserve">Public Requirements References/Descriptions </v>
      </c>
    </row>
    <row r="24" spans="1:8" s="33" customFormat="1" ht="15.75" customHeight="1" x14ac:dyDescent="0.4">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3">
        <f>MATCH($A24,Matrix!$B$2:$B$79,0)+1</f>
        <v>4</v>
      </c>
    </row>
    <row r="25" spans="1:8" s="33" customFormat="1" x14ac:dyDescent="0.4">
      <c r="A25" s="91" t="str">
        <f>Matrix!$A$1</f>
        <v>Applicable Component Categories</v>
      </c>
      <c r="B25" s="92"/>
      <c r="C25" s="92"/>
      <c r="D25" s="92"/>
      <c r="E25" s="92"/>
      <c r="F25" s="92"/>
      <c r="G25" s="74"/>
      <c r="H25" s="33">
        <f>MATCH($A24,Matrix!$B$2:$B$79,0)+1</f>
        <v>4</v>
      </c>
    </row>
    <row r="26" spans="1:8" s="33" customFormat="1" ht="76.5" customHeight="1" x14ac:dyDescent="0.4">
      <c r="A26" s="69" t="str" cm="1">
        <f t="array" aca="1" ref="A26" ca="1">OFFSET(Matrix!$A$1,$H26 - 1,0)</f>
        <v xml:space="preserve">Vehicle Connection;
Connectivity/Communications;
</v>
      </c>
      <c r="B26" s="78"/>
      <c r="C26" s="78"/>
      <c r="D26" s="78"/>
      <c r="E26" s="78"/>
      <c r="F26" s="79"/>
      <c r="G26" s="74"/>
      <c r="H26" s="33">
        <f>MATCH($A24,Matrix!$B$2:$B$79,0)+1</f>
        <v>4</v>
      </c>
    </row>
    <row r="27" spans="1:8" s="33" customFormat="1" x14ac:dyDescent="0.4">
      <c r="A27" s="91" t="str">
        <f>Matrix!$D$1</f>
        <v>Requirement</v>
      </c>
      <c r="B27" s="92"/>
      <c r="C27" s="92"/>
      <c r="D27" s="92"/>
      <c r="E27" s="92"/>
      <c r="F27" s="92"/>
      <c r="G27" s="74"/>
      <c r="H27" s="33">
        <f>MATCH($A24,Matrix!$B$2:$B$79,0)+1</f>
        <v>4</v>
      </c>
    </row>
    <row r="28" spans="1:8" s="33" customFormat="1" ht="94.5" customHeight="1" x14ac:dyDescent="0.4">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3">
        <f>MATCH($A24,Matrix!$B$2:$B$79,0)+1</f>
        <v>4</v>
      </c>
    </row>
    <row r="29" spans="1:8" s="33" customFormat="1" x14ac:dyDescent="0.4">
      <c r="A29" s="80" t="str">
        <f>Matrix!$F$1</f>
        <v xml:space="preserve">Verification: Inspection, Demonstration, Test, or Analysis </v>
      </c>
      <c r="B29" s="81"/>
      <c r="C29" s="81"/>
      <c r="D29" s="81"/>
      <c r="E29" s="81"/>
      <c r="F29" s="81"/>
      <c r="G29" s="74"/>
      <c r="H29" s="33">
        <f>MATCH($A24,Matrix!$B$2:$B$79,0)+1</f>
        <v>4</v>
      </c>
    </row>
    <row r="30" spans="1:8" s="33" customFormat="1" ht="94.5" customHeight="1" x14ac:dyDescent="0.4">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3">
        <f>MATCH($A24,Matrix!$B$2:$B$79,0)+1</f>
        <v>4</v>
      </c>
    </row>
    <row r="31" spans="1:8" s="33" customFormat="1" x14ac:dyDescent="0.4">
      <c r="A31" s="91" t="str">
        <f>Matrix!$H$1</f>
        <v>Remarks</v>
      </c>
      <c r="B31" s="92"/>
      <c r="C31" s="92"/>
      <c r="D31" s="92"/>
      <c r="E31" s="92"/>
      <c r="F31" s="92"/>
      <c r="G31" s="74"/>
      <c r="H31" s="33">
        <f>MATCH($A24,Matrix!$B$2:$B$79,0)+1</f>
        <v>4</v>
      </c>
    </row>
    <row r="32" spans="1:8" s="33" customFormat="1" ht="49.5" customHeight="1" thickBot="1" x14ac:dyDescent="0.45">
      <c r="A32" s="62" t="str" cm="1">
        <f t="array" aca="1" ref="A32" ca="1">OFFSET(Matrix!$H$1,$H32 - 1,0)</f>
        <v>This principle underpins system security</v>
      </c>
      <c r="B32" s="63"/>
      <c r="C32" s="63"/>
      <c r="D32" s="63"/>
      <c r="E32" s="63"/>
      <c r="F32" s="64"/>
      <c r="G32" s="75"/>
      <c r="H32" s="33">
        <f>MATCH($A24,Matrix!$B$2:$B$79,0)+1</f>
        <v>4</v>
      </c>
    </row>
    <row r="33" spans="1:8" s="77" customFormat="1" ht="46.5" customHeight="1" thickBot="1" x14ac:dyDescent="0.45">
      <c r="A33" s="76"/>
      <c r="B33" s="76"/>
      <c r="C33" s="76"/>
      <c r="D33" s="76"/>
      <c r="E33" s="76"/>
      <c r="F33" s="76"/>
      <c r="G33" s="76"/>
      <c r="H33" s="76"/>
    </row>
    <row r="34" spans="1:8" s="32" customFormat="1" ht="17.25" customHeight="1" x14ac:dyDescent="0.4">
      <c r="A34" s="65" t="str">
        <f>Matrix!$B$1</f>
        <v>Ref #</v>
      </c>
      <c r="B34" s="66"/>
      <c r="C34" s="67" t="str">
        <f>Matrix!$C$1</f>
        <v>Category</v>
      </c>
      <c r="D34" s="68"/>
      <c r="E34" s="67" t="str">
        <f>Matrix!$G$1</f>
        <v>Criticality:
High, Medium, or Low</v>
      </c>
      <c r="F34" s="68"/>
      <c r="G34" s="31" t="str">
        <f>Matrix!$E$1</f>
        <v xml:space="preserve">Public Requirements References/Descriptions </v>
      </c>
    </row>
    <row r="35" spans="1:8" s="33" customFormat="1" ht="15.75" customHeight="1" x14ac:dyDescent="0.4">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3">
        <f>MATCH($A35,Matrix!$B$2:$B$79,0)+1</f>
        <v>5</v>
      </c>
    </row>
    <row r="36" spans="1:8" s="33" customFormat="1" ht="17.25" customHeight="1" x14ac:dyDescent="0.4">
      <c r="A36" s="91" t="str">
        <f>Matrix!$A$1</f>
        <v>Applicable Component Categories</v>
      </c>
      <c r="B36" s="92"/>
      <c r="C36" s="92"/>
      <c r="D36" s="92"/>
      <c r="E36" s="92"/>
      <c r="F36" s="92"/>
      <c r="G36" s="74"/>
      <c r="H36" s="33">
        <f>MATCH($A35,Matrix!$B$2:$B$79,0)+1</f>
        <v>5</v>
      </c>
    </row>
    <row r="37" spans="1:8" s="33" customFormat="1" ht="76.5" customHeight="1" x14ac:dyDescent="0.4">
      <c r="A37" s="69" t="str" cm="1">
        <f t="array" aca="1" ref="A37" ca="1">OFFSET(Matrix!$A$1,$H37 - 1,0)</f>
        <v xml:space="preserve">Mobile App;
Vehicle Connection;
Connectivity/Communications;
Cloud or Back-end;
</v>
      </c>
      <c r="B37" s="78"/>
      <c r="C37" s="78"/>
      <c r="D37" s="78"/>
      <c r="E37" s="78"/>
      <c r="F37" s="79"/>
      <c r="G37" s="74"/>
      <c r="H37" s="33">
        <f>MATCH($A35,Matrix!$B$2:$B$79,0)+1</f>
        <v>5</v>
      </c>
    </row>
    <row r="38" spans="1:8" s="33" customFormat="1" ht="17.25" customHeight="1" x14ac:dyDescent="0.4">
      <c r="A38" s="91" t="str">
        <f>Matrix!$D$1</f>
        <v>Requirement</v>
      </c>
      <c r="B38" s="92"/>
      <c r="C38" s="92"/>
      <c r="D38" s="92"/>
      <c r="E38" s="92"/>
      <c r="F38" s="92"/>
      <c r="G38" s="74"/>
      <c r="H38" s="33">
        <f>MATCH($A35,Matrix!$B$2:$B$79,0)+1</f>
        <v>5</v>
      </c>
    </row>
    <row r="39" spans="1:8" s="33" customFormat="1" ht="94.5" customHeight="1" x14ac:dyDescent="0.4">
      <c r="A39" s="69" t="str" cm="1">
        <f t="array" aca="1" ref="A39" ca="1">OFFSET(Matrix!$D$1,$H39 - 1,0)</f>
        <v>The vendor's system shall employ cryptographic authentication to prevent unauthorized access to telematics systems and data.</v>
      </c>
      <c r="B39" s="78"/>
      <c r="C39" s="78"/>
      <c r="D39" s="78"/>
      <c r="E39" s="78"/>
      <c r="F39" s="79"/>
      <c r="G39" s="74"/>
      <c r="H39" s="33">
        <f>MATCH($A35,Matrix!$B$2:$B$79,0)+1</f>
        <v>5</v>
      </c>
    </row>
    <row r="40" spans="1:8" s="33" customFormat="1" x14ac:dyDescent="0.4">
      <c r="A40" s="80" t="str">
        <f>Matrix!$F$1</f>
        <v xml:space="preserve">Verification: Inspection, Demonstration, Test, or Analysis </v>
      </c>
      <c r="B40" s="81"/>
      <c r="C40" s="81"/>
      <c r="D40" s="81"/>
      <c r="E40" s="81"/>
      <c r="F40" s="81"/>
      <c r="G40" s="74"/>
      <c r="H40" s="33">
        <f>MATCH($A35,Matrix!$B$2:$B$79,0)+1</f>
        <v>5</v>
      </c>
    </row>
    <row r="41" spans="1:8" s="33" customFormat="1" ht="118.5" customHeight="1" x14ac:dyDescent="0.4">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3">
        <f>MATCH($A35,Matrix!$B$2:$B$79,0)+1</f>
        <v>5</v>
      </c>
    </row>
    <row r="42" spans="1:8" s="33" customFormat="1" ht="17.25" customHeight="1" x14ac:dyDescent="0.4">
      <c r="A42" s="91" t="str">
        <f>Matrix!$H$1</f>
        <v>Remarks</v>
      </c>
      <c r="B42" s="92"/>
      <c r="C42" s="92"/>
      <c r="D42" s="92"/>
      <c r="E42" s="92"/>
      <c r="F42" s="92"/>
      <c r="G42" s="74"/>
      <c r="H42" s="33">
        <f>MATCH($A35,Matrix!$B$2:$B$79,0)+1</f>
        <v>5</v>
      </c>
    </row>
    <row r="43" spans="1:8" s="33" customFormat="1" ht="84" customHeight="1" thickBot="1" x14ac:dyDescent="0.45">
      <c r="A43" s="62" t="str" cm="1">
        <f t="array" aca="1" ref="A43" ca="1">OFFSET(Matrix!$H$1,$H43 - 1,0)</f>
        <v xml:space="preserve"> Identity management is critical
e.g. PINs, single-sign on with carrier’s identity provider (SAML or other), vendor managed identity provider (SAML or other)</v>
      </c>
      <c r="B43" s="63"/>
      <c r="C43" s="63"/>
      <c r="D43" s="63"/>
      <c r="E43" s="63"/>
      <c r="F43" s="64"/>
      <c r="G43" s="75"/>
      <c r="H43" s="33">
        <f>MATCH($A35,Matrix!$B$2:$B$79,0)+1</f>
        <v>5</v>
      </c>
    </row>
    <row r="44" spans="1:8" s="77" customFormat="1" ht="46.5" customHeight="1" thickBot="1" x14ac:dyDescent="0.45">
      <c r="A44" s="76"/>
      <c r="B44" s="76"/>
      <c r="C44" s="76"/>
      <c r="D44" s="76"/>
      <c r="E44" s="76"/>
      <c r="F44" s="76"/>
      <c r="G44" s="76"/>
      <c r="H44" s="76"/>
    </row>
    <row r="45" spans="1:8" s="32" customFormat="1" x14ac:dyDescent="0.4">
      <c r="A45" s="65" t="str">
        <f>Matrix!$B$1</f>
        <v>Ref #</v>
      </c>
      <c r="B45" s="66"/>
      <c r="C45" s="67" t="str">
        <f>Matrix!$C$1</f>
        <v>Category</v>
      </c>
      <c r="D45" s="68"/>
      <c r="E45" s="67" t="str">
        <f>Matrix!$G$1</f>
        <v>Criticality:
High, Medium, or Low</v>
      </c>
      <c r="F45" s="68"/>
      <c r="G45" s="31" t="str">
        <f>Matrix!$E$1</f>
        <v xml:space="preserve">Public Requirements References/Descriptions </v>
      </c>
    </row>
    <row r="46" spans="1:8" s="33" customFormat="1" ht="15.75" customHeight="1" x14ac:dyDescent="0.4">
      <c r="A46" s="69" t="s">
        <v>14</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3">
        <f>MATCH($A46,Matrix!$B$2:$B$79,0)+1</f>
        <v>6</v>
      </c>
    </row>
    <row r="47" spans="1:8" s="33" customFormat="1" x14ac:dyDescent="0.4">
      <c r="A47" s="91" t="str">
        <f>Matrix!$A$1</f>
        <v>Applicable Component Categories</v>
      </c>
      <c r="B47" s="92"/>
      <c r="C47" s="92"/>
      <c r="D47" s="92"/>
      <c r="E47" s="92"/>
      <c r="F47" s="92"/>
      <c r="G47" s="74"/>
      <c r="H47" s="33">
        <f>MATCH($A46,Matrix!$B$2:$B$79,0)+1</f>
        <v>6</v>
      </c>
    </row>
    <row r="48" spans="1:8" s="33" customFormat="1" ht="76.5" customHeight="1" x14ac:dyDescent="0.4">
      <c r="A48" s="69" t="str" cm="1">
        <f t="array" aca="1" ref="A48" ca="1">OFFSET(Matrix!$A$1,$H48 - 1,0)</f>
        <v xml:space="preserve">Mobile App;
Vehicle Connection;
Connectivity/Communications;
Cloud or Back-end;
</v>
      </c>
      <c r="B48" s="78"/>
      <c r="C48" s="78"/>
      <c r="D48" s="78"/>
      <c r="E48" s="78"/>
      <c r="F48" s="79"/>
      <c r="G48" s="74"/>
      <c r="H48" s="33">
        <f>MATCH($A46,Matrix!$B$2:$B$79,0)+1</f>
        <v>6</v>
      </c>
    </row>
    <row r="49" spans="1:8" s="33" customFormat="1" x14ac:dyDescent="0.4">
      <c r="A49" s="91" t="str">
        <f>Matrix!$D$1</f>
        <v>Requirement</v>
      </c>
      <c r="B49" s="92"/>
      <c r="C49" s="92"/>
      <c r="D49" s="92"/>
      <c r="E49" s="92"/>
      <c r="F49" s="92"/>
      <c r="G49" s="74"/>
      <c r="H49" s="33">
        <f>MATCH($A46,Matrix!$B$2:$B$79,0)+1</f>
        <v>6</v>
      </c>
    </row>
    <row r="50" spans="1:8" s="33" customFormat="1" ht="94.5" customHeight="1" x14ac:dyDescent="0.4">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3">
        <f>MATCH($A46,Matrix!$B$2:$B$79,0)+1</f>
        <v>6</v>
      </c>
    </row>
    <row r="51" spans="1:8" s="33" customFormat="1" x14ac:dyDescent="0.4">
      <c r="A51" s="80" t="str">
        <f>Matrix!$F$1</f>
        <v xml:space="preserve">Verification: Inspection, Demonstration, Test, or Analysis </v>
      </c>
      <c r="B51" s="81"/>
      <c r="C51" s="81"/>
      <c r="D51" s="81"/>
      <c r="E51" s="81"/>
      <c r="F51" s="81"/>
      <c r="G51" s="74"/>
      <c r="H51" s="33">
        <f>MATCH($A46,Matrix!$B$2:$B$79,0)+1</f>
        <v>6</v>
      </c>
    </row>
    <row r="52" spans="1:8" s="33" customFormat="1" ht="94.5" customHeight="1" x14ac:dyDescent="0.4">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3">
        <f>MATCH($A46,Matrix!$B$2:$B$79,0)+1</f>
        <v>6</v>
      </c>
    </row>
    <row r="53" spans="1:8" s="33" customFormat="1" x14ac:dyDescent="0.4">
      <c r="A53" s="91" t="str">
        <f>Matrix!$H$1</f>
        <v>Remarks</v>
      </c>
      <c r="B53" s="92"/>
      <c r="C53" s="92"/>
      <c r="D53" s="92"/>
      <c r="E53" s="92"/>
      <c r="F53" s="92"/>
      <c r="G53" s="74"/>
      <c r="H53" s="33">
        <f>MATCH($A46,Matrix!$B$2:$B$79,0)+1</f>
        <v>6</v>
      </c>
    </row>
    <row r="54" spans="1:8" s="33" customFormat="1" ht="49.5" customHeight="1" thickBot="1" x14ac:dyDescent="0.45">
      <c r="A54" s="62" t="str" cm="1">
        <f t="array" aca="1" ref="A54" ca="1">OFFSET(Matrix!$H$1,$H54 - 1,0)</f>
        <v>-</v>
      </c>
      <c r="B54" s="63"/>
      <c r="C54" s="63"/>
      <c r="D54" s="63"/>
      <c r="E54" s="63"/>
      <c r="F54" s="64"/>
      <c r="G54" s="75"/>
      <c r="H54" s="33">
        <f>MATCH($A46,Matrix!$B$2:$B$79,0)+1</f>
        <v>6</v>
      </c>
    </row>
    <row r="55" spans="1:8" s="77" customFormat="1" ht="46.5" customHeight="1" thickBot="1" x14ac:dyDescent="0.45">
      <c r="A55" s="76"/>
      <c r="B55" s="76"/>
      <c r="C55" s="76"/>
      <c r="D55" s="76"/>
      <c r="E55" s="76"/>
      <c r="F55" s="76"/>
      <c r="G55" s="76"/>
      <c r="H55" s="76"/>
    </row>
    <row r="56" spans="1:8" s="32" customFormat="1" ht="17.25" customHeight="1" x14ac:dyDescent="0.4">
      <c r="A56" s="65" t="str">
        <f>Matrix!$B$1</f>
        <v>Ref #</v>
      </c>
      <c r="B56" s="66"/>
      <c r="C56" s="67" t="str">
        <f>Matrix!$C$1</f>
        <v>Category</v>
      </c>
      <c r="D56" s="68"/>
      <c r="E56" s="67" t="str">
        <f>Matrix!$G$1</f>
        <v>Criticality:
High, Medium, or Low</v>
      </c>
      <c r="F56" s="68"/>
      <c r="G56" s="31" t="str">
        <f>Matrix!$E$1</f>
        <v xml:space="preserve">Public Requirements References/Descriptions </v>
      </c>
    </row>
    <row r="57" spans="1:8" s="33" customFormat="1" ht="15.75" customHeight="1" x14ac:dyDescent="0.4">
      <c r="A57" s="69" t="s">
        <v>17</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3">
        <f>MATCH($A57,Matrix!$B$2:$B$79,0)+1</f>
        <v>7</v>
      </c>
    </row>
    <row r="58" spans="1:8" s="33" customFormat="1" ht="17.25" customHeight="1" x14ac:dyDescent="0.4">
      <c r="A58" s="91" t="str">
        <f>Matrix!$A$1</f>
        <v>Applicable Component Categories</v>
      </c>
      <c r="B58" s="92"/>
      <c r="C58" s="92"/>
      <c r="D58" s="92"/>
      <c r="E58" s="92"/>
      <c r="F58" s="92"/>
      <c r="G58" s="74"/>
      <c r="H58" s="33">
        <f>MATCH($A57,Matrix!$B$2:$B$79,0)+1</f>
        <v>7</v>
      </c>
    </row>
    <row r="59" spans="1:8" s="33" customFormat="1" ht="76.5" customHeight="1" x14ac:dyDescent="0.4">
      <c r="A59" s="69" t="str" cm="1">
        <f t="array" aca="1" ref="A59" ca="1">OFFSET(Matrix!$A$1,$H59 - 1,0)</f>
        <v xml:space="preserve">Mobile App;
Vehicle Connection;
Connectivity/Communications;
Cloud or Back-end;
</v>
      </c>
      <c r="B59" s="78"/>
      <c r="C59" s="78"/>
      <c r="D59" s="78"/>
      <c r="E59" s="78"/>
      <c r="F59" s="79"/>
      <c r="G59" s="74"/>
      <c r="H59" s="33">
        <f>MATCH($A57,Matrix!$B$2:$B$79,0)+1</f>
        <v>7</v>
      </c>
    </row>
    <row r="60" spans="1:8" s="33" customFormat="1" ht="17.25" customHeight="1" x14ac:dyDescent="0.4">
      <c r="A60" s="91" t="str">
        <f>Matrix!$D$1</f>
        <v>Requirement</v>
      </c>
      <c r="B60" s="92"/>
      <c r="C60" s="92"/>
      <c r="D60" s="92"/>
      <c r="E60" s="92"/>
      <c r="F60" s="92"/>
      <c r="G60" s="74"/>
      <c r="H60" s="33">
        <f>MATCH($A57,Matrix!$B$2:$B$79,0)+1</f>
        <v>7</v>
      </c>
    </row>
    <row r="61" spans="1:8" s="33" customFormat="1" ht="94.5" customHeight="1" x14ac:dyDescent="0.4">
      <c r="A61" s="69" t="str" cm="1">
        <f t="array" aca="1" ref="A61" ca="1">OFFSET(Matrix!$D$1,$H61 - 1,0)</f>
        <v>Identifying information about the connected devices will not be made available without authentication first.</v>
      </c>
      <c r="B61" s="78"/>
      <c r="C61" s="78"/>
      <c r="D61" s="78"/>
      <c r="E61" s="78"/>
      <c r="F61" s="79"/>
      <c r="G61" s="74"/>
      <c r="H61" s="33">
        <f>MATCH($A57,Matrix!$B$2:$B$79,0)+1</f>
        <v>7</v>
      </c>
    </row>
    <row r="62" spans="1:8" s="33" customFormat="1" x14ac:dyDescent="0.4">
      <c r="A62" s="80" t="str">
        <f>Matrix!$F$1</f>
        <v xml:space="preserve">Verification: Inspection, Demonstration, Test, or Analysis </v>
      </c>
      <c r="B62" s="81"/>
      <c r="C62" s="81"/>
      <c r="D62" s="81"/>
      <c r="E62" s="81"/>
      <c r="F62" s="81"/>
      <c r="G62" s="74"/>
      <c r="H62" s="33">
        <f>MATCH($A57,Matrix!$B$2:$B$79,0)+1</f>
        <v>7</v>
      </c>
    </row>
    <row r="63" spans="1:8" s="33" customFormat="1" ht="94.5" customHeight="1" x14ac:dyDescent="0.4">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3">
        <f>MATCH($A57,Matrix!$B$2:$B$79,0)+1</f>
        <v>7</v>
      </c>
    </row>
    <row r="64" spans="1:8" s="33" customFormat="1" ht="17.25" customHeight="1" x14ac:dyDescent="0.4">
      <c r="A64" s="91" t="str">
        <f>Matrix!$H$1</f>
        <v>Remarks</v>
      </c>
      <c r="B64" s="92"/>
      <c r="C64" s="92"/>
      <c r="D64" s="92"/>
      <c r="E64" s="92"/>
      <c r="F64" s="92"/>
      <c r="G64" s="74"/>
      <c r="H64" s="33">
        <f>MATCH($A57,Matrix!$B$2:$B$79,0)+1</f>
        <v>7</v>
      </c>
    </row>
    <row r="65" spans="1:8" s="33" customFormat="1" ht="67.5" customHeight="1" thickBot="1" x14ac:dyDescent="0.45">
      <c r="A65" s="6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3"/>
      <c r="C65" s="63"/>
      <c r="D65" s="63"/>
      <c r="E65" s="63"/>
      <c r="F65" s="64"/>
      <c r="G65" s="75"/>
      <c r="H65" s="33">
        <f>MATCH($A57,Matrix!$B$2:$B$79,0)+1</f>
        <v>7</v>
      </c>
    </row>
    <row r="66" spans="1:8" s="77" customFormat="1" ht="46.5" customHeight="1" thickBot="1" x14ac:dyDescent="0.45">
      <c r="A66" s="76"/>
      <c r="B66" s="76"/>
      <c r="C66" s="76"/>
      <c r="D66" s="76"/>
      <c r="E66" s="76"/>
      <c r="F66" s="76"/>
      <c r="G66" s="76"/>
      <c r="H66" s="76"/>
    </row>
    <row r="67" spans="1:8" s="32" customFormat="1" x14ac:dyDescent="0.4">
      <c r="A67" s="65" t="str">
        <f>Matrix!$B$1</f>
        <v>Ref #</v>
      </c>
      <c r="B67" s="66"/>
      <c r="C67" s="67" t="str">
        <f>Matrix!$C$1</f>
        <v>Category</v>
      </c>
      <c r="D67" s="68"/>
      <c r="E67" s="67" t="str">
        <f>Matrix!$G$1</f>
        <v>Criticality:
High, Medium, or Low</v>
      </c>
      <c r="F67" s="68"/>
      <c r="G67" s="31" t="str">
        <f>Matrix!$E$1</f>
        <v xml:space="preserve">Public Requirements References/Descriptions </v>
      </c>
    </row>
    <row r="68" spans="1:8" s="33" customFormat="1" ht="15.75" customHeight="1" x14ac:dyDescent="0.4">
      <c r="A68" s="69" t="s">
        <v>20</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3">
        <f>MATCH($A68,Matrix!$B$2:$B$79,0)+1</f>
        <v>8</v>
      </c>
    </row>
    <row r="69" spans="1:8" s="33" customFormat="1" x14ac:dyDescent="0.4">
      <c r="A69" s="91" t="str">
        <f>Matrix!$A$1</f>
        <v>Applicable Component Categories</v>
      </c>
      <c r="B69" s="92"/>
      <c r="C69" s="92"/>
      <c r="D69" s="92"/>
      <c r="E69" s="92"/>
      <c r="F69" s="92"/>
      <c r="G69" s="74"/>
      <c r="H69" s="33">
        <f>MATCH($A68,Matrix!$B$2:$B$79,0)+1</f>
        <v>8</v>
      </c>
    </row>
    <row r="70" spans="1:8" s="33" customFormat="1" ht="76.5" customHeight="1" x14ac:dyDescent="0.4">
      <c r="A70" s="69" t="str" cm="1">
        <f t="array" aca="1" ref="A70" ca="1">OFFSET(Matrix!$A$1,$H70 - 1,0)</f>
        <v xml:space="preserve">Mobile App;
Vehicle Connection;
Connectivity/Communications;
Cloud or Back-end;
</v>
      </c>
      <c r="B70" s="78"/>
      <c r="C70" s="78"/>
      <c r="D70" s="78"/>
      <c r="E70" s="78"/>
      <c r="F70" s="79"/>
      <c r="G70" s="74"/>
      <c r="H70" s="33">
        <f>MATCH($A68,Matrix!$B$2:$B$79,0)+1</f>
        <v>8</v>
      </c>
    </row>
    <row r="71" spans="1:8" s="33" customFormat="1" x14ac:dyDescent="0.4">
      <c r="A71" s="91" t="str">
        <f>Matrix!$D$1</f>
        <v>Requirement</v>
      </c>
      <c r="B71" s="92"/>
      <c r="C71" s="92"/>
      <c r="D71" s="92"/>
      <c r="E71" s="92"/>
      <c r="F71" s="92"/>
      <c r="G71" s="74"/>
      <c r="H71" s="33">
        <f>MATCH($A68,Matrix!$B$2:$B$79,0)+1</f>
        <v>8</v>
      </c>
    </row>
    <row r="72" spans="1:8" s="33" customFormat="1" ht="94.5" customHeight="1" x14ac:dyDescent="0.4">
      <c r="A72" s="69" t="str" cm="1">
        <f t="array" aca="1" ref="A72" ca="1">OFFSET(Matrix!$D$1,$H72 - 1,0)</f>
        <v>All remote access methods and possible remote actions to/on telematics system shall be documented.</v>
      </c>
      <c r="B72" s="78"/>
      <c r="C72" s="78"/>
      <c r="D72" s="78"/>
      <c r="E72" s="78"/>
      <c r="F72" s="79"/>
      <c r="G72" s="74"/>
      <c r="H72" s="33">
        <f>MATCH($A68,Matrix!$B$2:$B$79,0)+1</f>
        <v>8</v>
      </c>
    </row>
    <row r="73" spans="1:8" s="33" customFormat="1" x14ac:dyDescent="0.4">
      <c r="A73" s="80" t="str">
        <f>Matrix!$F$1</f>
        <v xml:space="preserve">Verification: Inspection, Demonstration, Test, or Analysis </v>
      </c>
      <c r="B73" s="81"/>
      <c r="C73" s="81"/>
      <c r="D73" s="81"/>
      <c r="E73" s="81"/>
      <c r="F73" s="81"/>
      <c r="G73" s="74"/>
      <c r="H73" s="33">
        <f>MATCH($A68,Matrix!$B$2:$B$79,0)+1</f>
        <v>8</v>
      </c>
    </row>
    <row r="74" spans="1:8" s="33" customFormat="1" ht="94.5" customHeight="1" x14ac:dyDescent="0.4">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3">
        <f>MATCH($A68,Matrix!$B$2:$B$79,0)+1</f>
        <v>8</v>
      </c>
    </row>
    <row r="75" spans="1:8" s="33" customFormat="1" x14ac:dyDescent="0.4">
      <c r="A75" s="91" t="str">
        <f>Matrix!$H$1</f>
        <v>Remarks</v>
      </c>
      <c r="B75" s="92"/>
      <c r="C75" s="92"/>
      <c r="D75" s="92"/>
      <c r="E75" s="92"/>
      <c r="F75" s="92"/>
      <c r="G75" s="74"/>
      <c r="H75" s="33">
        <f>MATCH($A68,Matrix!$B$2:$B$79,0)+1</f>
        <v>8</v>
      </c>
    </row>
    <row r="76" spans="1:8" s="33" customFormat="1" ht="49.5" customHeight="1" thickBot="1" x14ac:dyDescent="0.45">
      <c r="A76" s="62" t="str" cm="1">
        <f t="array" aca="1" ref="A76" ca="1">OFFSET(Matrix!$H$1,$H76 - 1,0)</f>
        <v>-</v>
      </c>
      <c r="B76" s="63"/>
      <c r="C76" s="63"/>
      <c r="D76" s="63"/>
      <c r="E76" s="63"/>
      <c r="F76" s="64"/>
      <c r="G76" s="75"/>
      <c r="H76" s="33">
        <f>MATCH($A68,Matrix!$B$2:$B$79,0)+1</f>
        <v>8</v>
      </c>
    </row>
    <row r="77" spans="1:8" s="77" customFormat="1" ht="46.5" customHeight="1" thickBot="1" x14ac:dyDescent="0.45">
      <c r="A77" s="76"/>
      <c r="B77" s="76"/>
      <c r="C77" s="76"/>
      <c r="D77" s="76"/>
      <c r="E77" s="76"/>
      <c r="F77" s="76"/>
      <c r="G77" s="76"/>
      <c r="H77" s="76"/>
    </row>
    <row r="78" spans="1:8" s="32" customFormat="1" ht="17.25" customHeight="1" x14ac:dyDescent="0.4">
      <c r="A78" s="65" t="str">
        <f>Matrix!$B$1</f>
        <v>Ref #</v>
      </c>
      <c r="B78" s="66"/>
      <c r="C78" s="67" t="str">
        <f>Matrix!$C$1</f>
        <v>Category</v>
      </c>
      <c r="D78" s="68"/>
      <c r="E78" s="67" t="str">
        <f>Matrix!$G$1</f>
        <v>Criticality:
High, Medium, or Low</v>
      </c>
      <c r="F78" s="68"/>
      <c r="G78" s="31" t="str">
        <f>Matrix!$E$1</f>
        <v xml:space="preserve">Public Requirements References/Descriptions </v>
      </c>
    </row>
    <row r="79" spans="1:8" s="33" customFormat="1" ht="15.75" customHeight="1" x14ac:dyDescent="0.4">
      <c r="A79" s="69" t="s">
        <v>23</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3">
        <f>MATCH($A79,Matrix!$B$2:$B$79,0)+1</f>
        <v>9</v>
      </c>
    </row>
    <row r="80" spans="1:8" s="33" customFormat="1" ht="17.25" customHeight="1" x14ac:dyDescent="0.4">
      <c r="A80" s="91" t="str">
        <f>Matrix!$A$1</f>
        <v>Applicable Component Categories</v>
      </c>
      <c r="B80" s="92"/>
      <c r="C80" s="92"/>
      <c r="D80" s="92"/>
      <c r="E80" s="92"/>
      <c r="F80" s="92"/>
      <c r="G80" s="74"/>
      <c r="H80" s="33">
        <f>MATCH($A79,Matrix!$B$2:$B$79,0)+1</f>
        <v>9</v>
      </c>
    </row>
    <row r="81" spans="1:8" s="33" customFormat="1" ht="76.5" customHeight="1" x14ac:dyDescent="0.4">
      <c r="A81" s="69" t="str" cm="1">
        <f t="array" aca="1" ref="A81" ca="1">OFFSET(Matrix!$A$1,$H81 - 1,0)</f>
        <v xml:space="preserve">Vehicle Connection;
Connectivity/Communications;
</v>
      </c>
      <c r="B81" s="78"/>
      <c r="C81" s="78"/>
      <c r="D81" s="78"/>
      <c r="E81" s="78"/>
      <c r="F81" s="79"/>
      <c r="G81" s="74"/>
      <c r="H81" s="33">
        <f>MATCH($A79,Matrix!$B$2:$B$79,0)+1</f>
        <v>9</v>
      </c>
    </row>
    <row r="82" spans="1:8" s="33" customFormat="1" ht="17.25" customHeight="1" x14ac:dyDescent="0.4">
      <c r="A82" s="91" t="str">
        <f>Matrix!$D$1</f>
        <v>Requirement</v>
      </c>
      <c r="B82" s="92"/>
      <c r="C82" s="92"/>
      <c r="D82" s="92"/>
      <c r="E82" s="92"/>
      <c r="F82" s="92"/>
      <c r="G82" s="74"/>
      <c r="H82" s="33">
        <f>MATCH($A79,Matrix!$B$2:$B$79,0)+1</f>
        <v>9</v>
      </c>
    </row>
    <row r="83" spans="1:8" s="33" customFormat="1" ht="94.5" customHeight="1" x14ac:dyDescent="0.4">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3">
        <f>MATCH($A79,Matrix!$B$2:$B$79,0)+1</f>
        <v>9</v>
      </c>
    </row>
    <row r="84" spans="1:8" s="33" customFormat="1" x14ac:dyDescent="0.4">
      <c r="A84" s="80" t="str">
        <f>Matrix!$F$1</f>
        <v xml:space="preserve">Verification: Inspection, Demonstration, Test, or Analysis </v>
      </c>
      <c r="B84" s="81"/>
      <c r="C84" s="81"/>
      <c r="D84" s="81"/>
      <c r="E84" s="81"/>
      <c r="F84" s="81"/>
      <c r="G84" s="74"/>
      <c r="H84" s="33">
        <f>MATCH($A79,Matrix!$B$2:$B$79,0)+1</f>
        <v>9</v>
      </c>
    </row>
    <row r="85" spans="1:8" s="33" customFormat="1" ht="104.25" customHeight="1" x14ac:dyDescent="0.4">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3">
        <f>MATCH($A79,Matrix!$B$2:$B$79,0)+1</f>
        <v>9</v>
      </c>
    </row>
    <row r="86" spans="1:8" s="33" customFormat="1" ht="17.25" customHeight="1" x14ac:dyDescent="0.4">
      <c r="A86" s="91" t="str">
        <f>Matrix!$H$1</f>
        <v>Remarks</v>
      </c>
      <c r="B86" s="92"/>
      <c r="C86" s="92"/>
      <c r="D86" s="92"/>
      <c r="E86" s="92"/>
      <c r="F86" s="92"/>
      <c r="G86" s="74"/>
      <c r="H86" s="33">
        <f>MATCH($A79,Matrix!$B$2:$B$79,0)+1</f>
        <v>9</v>
      </c>
    </row>
    <row r="87" spans="1:8" s="33" customFormat="1" ht="72" customHeight="1" thickBot="1" x14ac:dyDescent="0.45">
      <c r="A87" s="62" t="str" cm="1">
        <f t="array" aca="1" ref="A87" ca="1">OFFSET(Matrix!$H$1,$H87 - 1,0)</f>
        <v>e.g. Bluetooth, cellular, satellite, Wi-Fi hotspot, Wi-Fi client, infrared, NFC, RFID</v>
      </c>
      <c r="B87" s="63"/>
      <c r="C87" s="63"/>
      <c r="D87" s="63"/>
      <c r="E87" s="63"/>
      <c r="F87" s="64"/>
      <c r="G87" s="75"/>
      <c r="H87" s="33">
        <f>MATCH($A79,Matrix!$B$2:$B$79,0)+1</f>
        <v>9</v>
      </c>
    </row>
    <row r="88" spans="1:8" s="76" customFormat="1" ht="46.5" customHeight="1" thickBot="1" x14ac:dyDescent="0.45"/>
    <row r="89" spans="1:8" s="32" customFormat="1" ht="17.25" customHeight="1" x14ac:dyDescent="0.4">
      <c r="A89" s="93" t="str">
        <f>Matrix!$B$1</f>
        <v>Ref #</v>
      </c>
      <c r="B89" s="94"/>
      <c r="C89" s="95" t="str">
        <f>Matrix!$C$1</f>
        <v>Category</v>
      </c>
      <c r="D89" s="96"/>
      <c r="E89" s="95" t="str">
        <f>Matrix!$G$1</f>
        <v>Criticality:
High, Medium, or Low</v>
      </c>
      <c r="F89" s="96"/>
      <c r="G89" s="31" t="str">
        <f>Matrix!$E$1</f>
        <v xml:space="preserve">Public Requirements References/Descriptions </v>
      </c>
    </row>
    <row r="90" spans="1:8" s="33" customFormat="1" ht="15.75" customHeight="1" x14ac:dyDescent="0.4">
      <c r="A90" s="69" t="s">
        <v>245</v>
      </c>
      <c r="B90" s="70"/>
      <c r="C90" s="69" t="str" cm="1">
        <f t="array" aca="1" ref="C90" ca="1">OFFSET(Matrix!$C$1,$H90 - 1,0)</f>
        <v>Access Control</v>
      </c>
      <c r="D90" s="70"/>
      <c r="E90" s="69" t="str" cm="1">
        <f t="array" aca="1" ref="E90" ca="1">OFFSET(Matrix!$G$1, $H90 - 1,0)</f>
        <v>Medium</v>
      </c>
      <c r="F90" s="79"/>
      <c r="G90" s="85"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3">
        <f>MATCH($A90,Matrix!$B$2:$B$79,0)+1</f>
        <v>10</v>
      </c>
    </row>
    <row r="91" spans="1:8" s="33" customFormat="1" ht="17.25" customHeight="1" x14ac:dyDescent="0.4">
      <c r="A91" s="82" t="str">
        <f>Matrix!$A$1</f>
        <v>Applicable Component Categories</v>
      </c>
      <c r="B91" s="83"/>
      <c r="C91" s="83"/>
      <c r="D91" s="83"/>
      <c r="E91" s="83"/>
      <c r="F91" s="84"/>
      <c r="G91" s="86"/>
      <c r="H91" s="33">
        <f>MATCH($A90,Matrix!$B$2:$B$79,0)+1</f>
        <v>10</v>
      </c>
    </row>
    <row r="92" spans="1:8" s="33" customFormat="1" ht="76.5" customHeight="1" x14ac:dyDescent="0.4">
      <c r="A92" s="69" t="str" cm="1">
        <f t="array" aca="1" ref="A92" ca="1">OFFSET(Matrix!$A$1,$H92 - 1,0)</f>
        <v xml:space="preserve">Vehicle Connection;
Connectivity/Communications;
</v>
      </c>
      <c r="B92" s="78"/>
      <c r="C92" s="78"/>
      <c r="D92" s="78"/>
      <c r="E92" s="78"/>
      <c r="F92" s="79"/>
      <c r="G92" s="86"/>
      <c r="H92" s="33">
        <f>MATCH($A90,Matrix!$B$2:$B$79,0)+1</f>
        <v>10</v>
      </c>
    </row>
    <row r="93" spans="1:8" s="33" customFormat="1" ht="17.25" customHeight="1" x14ac:dyDescent="0.4">
      <c r="A93" s="82" t="str">
        <f>Matrix!$D$1</f>
        <v>Requirement</v>
      </c>
      <c r="B93" s="83"/>
      <c r="C93" s="83"/>
      <c r="D93" s="83"/>
      <c r="E93" s="83"/>
      <c r="F93" s="84"/>
      <c r="G93" s="86"/>
      <c r="H93" s="33">
        <f>MATCH($A90,Matrix!$B$2:$B$79,0)+1</f>
        <v>10</v>
      </c>
    </row>
    <row r="94" spans="1:8" s="33" customFormat="1" ht="94.5" customHeight="1" x14ac:dyDescent="0.4">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86"/>
      <c r="H94" s="33">
        <f>MATCH($A90,Matrix!$B$2:$B$79,0)+1</f>
        <v>10</v>
      </c>
    </row>
    <row r="95" spans="1:8" s="33" customFormat="1" x14ac:dyDescent="0.4">
      <c r="A95" s="88" t="str">
        <f>Matrix!$F$1</f>
        <v xml:space="preserve">Verification: Inspection, Demonstration, Test, or Analysis </v>
      </c>
      <c r="B95" s="89"/>
      <c r="C95" s="89"/>
      <c r="D95" s="89"/>
      <c r="E95" s="89"/>
      <c r="F95" s="90"/>
      <c r="G95" s="86"/>
      <c r="H95" s="33">
        <f>MATCH($A90,Matrix!$B$2:$B$79,0)+1</f>
        <v>10</v>
      </c>
    </row>
    <row r="96" spans="1:8" s="33" customFormat="1" ht="104.25" customHeight="1" x14ac:dyDescent="0.4">
      <c r="A96" s="69" t="str" cm="1">
        <f t="array" aca="1" ref="A96" ca="1">OFFSET(Matrix!$F$1,$H96 - 1,0)</f>
        <v>Test that the device will not connect to WEP, WPS or open Wi-Fi hotspots.</v>
      </c>
      <c r="B96" s="78"/>
      <c r="C96" s="78"/>
      <c r="D96" s="78"/>
      <c r="E96" s="78"/>
      <c r="F96" s="79"/>
      <c r="G96" s="86"/>
      <c r="H96" s="33">
        <f>MATCH($A90,Matrix!$B$2:$B$79,0)+1</f>
        <v>10</v>
      </c>
    </row>
    <row r="97" spans="1:8" s="33" customFormat="1" ht="17.25" customHeight="1" x14ac:dyDescent="0.4">
      <c r="A97" s="82" t="str">
        <f>Matrix!$H$1</f>
        <v>Remarks</v>
      </c>
      <c r="B97" s="83"/>
      <c r="C97" s="83"/>
      <c r="D97" s="83"/>
      <c r="E97" s="83"/>
      <c r="F97" s="84"/>
      <c r="G97" s="86"/>
      <c r="H97" s="33">
        <f>MATCH($A90,Matrix!$B$2:$B$79,0)+1</f>
        <v>10</v>
      </c>
    </row>
    <row r="98" spans="1:8" s="33" customFormat="1" ht="72" customHeight="1" thickBot="1" x14ac:dyDescent="0.45">
      <c r="A98" s="62" cm="1">
        <f t="array" aca="1" ref="A98" ca="1">OFFSET(Matrix!$H$1,$H98 - 1,0)</f>
        <v>0</v>
      </c>
      <c r="B98" s="63"/>
      <c r="C98" s="63"/>
      <c r="D98" s="63"/>
      <c r="E98" s="63"/>
      <c r="F98" s="64"/>
      <c r="G98" s="87"/>
      <c r="H98" s="33">
        <f>MATCH($A90,Matrix!$B$2:$B$79,0)+1</f>
        <v>10</v>
      </c>
    </row>
    <row r="99" spans="1:8" s="76" customFormat="1" ht="46.5" customHeight="1" thickBot="1" x14ac:dyDescent="0.45"/>
    <row r="100" spans="1:8" s="32" customFormat="1" ht="17.25" customHeight="1" x14ac:dyDescent="0.4">
      <c r="A100" s="93" t="str">
        <f>Matrix!$B$1</f>
        <v>Ref #</v>
      </c>
      <c r="B100" s="94"/>
      <c r="C100" s="95" t="str">
        <f>Matrix!$C$1</f>
        <v>Category</v>
      </c>
      <c r="D100" s="96"/>
      <c r="E100" s="95" t="str">
        <f>Matrix!$G$1</f>
        <v>Criticality:
High, Medium, or Low</v>
      </c>
      <c r="F100" s="96"/>
      <c r="G100" s="31" t="str">
        <f>Matrix!$E$1</f>
        <v xml:space="preserve">Public Requirements References/Descriptions </v>
      </c>
    </row>
    <row r="101" spans="1:8" s="33" customFormat="1" ht="15.75" customHeight="1" x14ac:dyDescent="0.4">
      <c r="A101" s="69" t="s">
        <v>247</v>
      </c>
      <c r="B101" s="70"/>
      <c r="C101" s="69" t="str" cm="1">
        <f t="array" aca="1" ref="C101" ca="1">OFFSET(Matrix!$C$1,$H101 - 1,0)</f>
        <v>Access Control</v>
      </c>
      <c r="D101" s="70"/>
      <c r="E101" s="69" t="str" cm="1">
        <f t="array" aca="1" ref="E101" ca="1">OFFSET(Matrix!$G$1, $H101 - 1,0)</f>
        <v>Medium</v>
      </c>
      <c r="F101" s="79"/>
      <c r="G101" s="85" t="str" cm="1">
        <f t="array" aca="1" ref="G101" ca="1">OFFSET(Matrix!$E$1,$H101 - 1,0)</f>
        <v>FMCSA GDL 44 Make sure Bluetooth devices support and use Secure Simple Pairing (SSP) rather than legacy pairing.
FMCSA GDL 45 Numeric Comparison is preferred to Passkey Entry for pairing.</v>
      </c>
      <c r="H101" s="33">
        <f>MATCH($A101,Matrix!$B$2:$B$79,0)+1</f>
        <v>11</v>
      </c>
    </row>
    <row r="102" spans="1:8" s="33" customFormat="1" ht="17.25" customHeight="1" x14ac:dyDescent="0.4">
      <c r="A102" s="82" t="str">
        <f>Matrix!$A$1</f>
        <v>Applicable Component Categories</v>
      </c>
      <c r="B102" s="83"/>
      <c r="C102" s="83"/>
      <c r="D102" s="83"/>
      <c r="E102" s="83"/>
      <c r="F102" s="84"/>
      <c r="G102" s="86"/>
      <c r="H102" s="33">
        <f>MATCH($A101,Matrix!$B$2:$B$79,0)+1</f>
        <v>11</v>
      </c>
    </row>
    <row r="103" spans="1:8" s="33" customFormat="1" ht="76.5" customHeight="1" x14ac:dyDescent="0.4">
      <c r="A103" s="69" t="str" cm="1">
        <f t="array" aca="1" ref="A103" ca="1">OFFSET(Matrix!$A$1,$H103 - 1,0)</f>
        <v xml:space="preserve">Vehicle Connection;
Connectivity/Communications;
</v>
      </c>
      <c r="B103" s="78"/>
      <c r="C103" s="78"/>
      <c r="D103" s="78"/>
      <c r="E103" s="78"/>
      <c r="F103" s="79"/>
      <c r="G103" s="86"/>
      <c r="H103" s="33">
        <f>MATCH($A101,Matrix!$B$2:$B$79,0)+1</f>
        <v>11</v>
      </c>
    </row>
    <row r="104" spans="1:8" s="33" customFormat="1" ht="17.25" customHeight="1" x14ac:dyDescent="0.4">
      <c r="A104" s="82" t="str">
        <f>Matrix!$D$1</f>
        <v>Requirement</v>
      </c>
      <c r="B104" s="83"/>
      <c r="C104" s="83"/>
      <c r="D104" s="83"/>
      <c r="E104" s="83"/>
      <c r="F104" s="84"/>
      <c r="G104" s="86"/>
      <c r="H104" s="33">
        <f>MATCH($A101,Matrix!$B$2:$B$79,0)+1</f>
        <v>11</v>
      </c>
    </row>
    <row r="105" spans="1:8" s="33" customFormat="1" ht="94.5" customHeight="1" x14ac:dyDescent="0.4">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86"/>
      <c r="H105" s="33">
        <f>MATCH($A101,Matrix!$B$2:$B$79,0)+1</f>
        <v>11</v>
      </c>
    </row>
    <row r="106" spans="1:8" s="33" customFormat="1" x14ac:dyDescent="0.4">
      <c r="A106" s="88" t="str">
        <f>Matrix!$F$1</f>
        <v xml:space="preserve">Verification: Inspection, Demonstration, Test, or Analysis </v>
      </c>
      <c r="B106" s="89"/>
      <c r="C106" s="89"/>
      <c r="D106" s="89"/>
      <c r="E106" s="89"/>
      <c r="F106" s="90"/>
      <c r="G106" s="86"/>
      <c r="H106" s="33">
        <f>MATCH($A101,Matrix!$B$2:$B$79,0)+1</f>
        <v>11</v>
      </c>
    </row>
    <row r="107" spans="1:8" s="33" customFormat="1" ht="104.25" customHeight="1" x14ac:dyDescent="0.4">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86"/>
      <c r="H107" s="33">
        <f>MATCH($A101,Matrix!$B$2:$B$79,0)+1</f>
        <v>11</v>
      </c>
    </row>
    <row r="108" spans="1:8" s="33" customFormat="1" ht="17.25" customHeight="1" x14ac:dyDescent="0.4">
      <c r="A108" s="82" t="str">
        <f>Matrix!$H$1</f>
        <v>Remarks</v>
      </c>
      <c r="B108" s="83"/>
      <c r="C108" s="83"/>
      <c r="D108" s="83"/>
      <c r="E108" s="83"/>
      <c r="F108" s="84"/>
      <c r="G108" s="86"/>
      <c r="H108" s="33">
        <f>MATCH($A101,Matrix!$B$2:$B$79,0)+1</f>
        <v>11</v>
      </c>
    </row>
    <row r="109" spans="1:8" s="33" customFormat="1" ht="72" customHeight="1" thickBot="1" x14ac:dyDescent="0.45">
      <c r="A109" s="62" cm="1">
        <f t="array" aca="1" ref="A109" ca="1">OFFSET(Matrix!$H$1,$H109 - 1,0)</f>
        <v>0</v>
      </c>
      <c r="B109" s="63"/>
      <c r="C109" s="63"/>
      <c r="D109" s="63"/>
      <c r="E109" s="63"/>
      <c r="F109" s="64"/>
      <c r="G109" s="87"/>
      <c r="H109" s="33">
        <f>MATCH($A101,Matrix!$B$2:$B$79,0)+1</f>
        <v>11</v>
      </c>
    </row>
    <row r="110" spans="1:8" s="76" customFormat="1" ht="46.5" customHeight="1" thickBot="1" x14ac:dyDescent="0.45"/>
    <row r="111" spans="1:8" s="32" customFormat="1" ht="17.25" customHeight="1" x14ac:dyDescent="0.4">
      <c r="A111" s="93" t="str">
        <f>Matrix!$B$1</f>
        <v>Ref #</v>
      </c>
      <c r="B111" s="94"/>
      <c r="C111" s="95" t="str">
        <f>Matrix!$C$1</f>
        <v>Category</v>
      </c>
      <c r="D111" s="96"/>
      <c r="E111" s="95" t="str">
        <f>Matrix!$G$1</f>
        <v>Criticality:
High, Medium, or Low</v>
      </c>
      <c r="F111" s="96"/>
      <c r="G111" s="31" t="str">
        <f>Matrix!$E$1</f>
        <v xml:space="preserve">Public Requirements References/Descriptions </v>
      </c>
    </row>
    <row r="112" spans="1:8" s="33" customFormat="1" ht="15.75" customHeight="1" x14ac:dyDescent="0.4">
      <c r="A112" s="69" t="s">
        <v>253</v>
      </c>
      <c r="B112" s="70"/>
      <c r="C112" s="69" t="str" cm="1">
        <f t="array" aca="1" ref="C112" ca="1">OFFSET(Matrix!$C$1,$H112 - 1,0)</f>
        <v>Access Control</v>
      </c>
      <c r="D112" s="70"/>
      <c r="E112" s="69" t="str" cm="1">
        <f t="array" aca="1" ref="E112" ca="1">OFFSET(Matrix!$G$1, $H112 - 1,0)</f>
        <v>Medium</v>
      </c>
      <c r="F112" s="79"/>
      <c r="G112" s="85" cm="1">
        <f t="array" aca="1" ref="G112" ca="1">OFFSET(Matrix!$E$1,$H112 - 1,0)</f>
        <v>0</v>
      </c>
      <c r="H112" s="33">
        <f>MATCH($A112,Matrix!$B$2:$B$79,0)+1</f>
        <v>12</v>
      </c>
    </row>
    <row r="113" spans="1:8" s="33" customFormat="1" ht="17.25" customHeight="1" x14ac:dyDescent="0.4">
      <c r="A113" s="82" t="str">
        <f>Matrix!$A$1</f>
        <v>Applicable Component Categories</v>
      </c>
      <c r="B113" s="83"/>
      <c r="C113" s="83"/>
      <c r="D113" s="83"/>
      <c r="E113" s="83"/>
      <c r="F113" s="84"/>
      <c r="G113" s="86"/>
      <c r="H113" s="33">
        <f>MATCH($A112,Matrix!$B$2:$B$79,0)+1</f>
        <v>12</v>
      </c>
    </row>
    <row r="114" spans="1:8" s="33" customFormat="1" ht="76.5" customHeight="1" x14ac:dyDescent="0.4">
      <c r="A114" s="69" t="str" cm="1">
        <f t="array" aca="1" ref="A114" ca="1">OFFSET(Matrix!$A$1,$H114 - 1,0)</f>
        <v xml:space="preserve">Vehicle Connection;
Connectivity/Communications;
</v>
      </c>
      <c r="B114" s="78"/>
      <c r="C114" s="78"/>
      <c r="D114" s="78"/>
      <c r="E114" s="78"/>
      <c r="F114" s="79"/>
      <c r="G114" s="86"/>
      <c r="H114" s="33">
        <f>MATCH($A112,Matrix!$B$2:$B$79,0)+1</f>
        <v>12</v>
      </c>
    </row>
    <row r="115" spans="1:8" s="33" customFormat="1" ht="17.25" customHeight="1" x14ac:dyDescent="0.4">
      <c r="A115" s="82" t="str">
        <f>Matrix!$D$1</f>
        <v>Requirement</v>
      </c>
      <c r="B115" s="83"/>
      <c r="C115" s="83"/>
      <c r="D115" s="83"/>
      <c r="E115" s="83"/>
      <c r="F115" s="84"/>
      <c r="G115" s="86"/>
      <c r="H115" s="33">
        <f>MATCH($A112,Matrix!$B$2:$B$79,0)+1</f>
        <v>12</v>
      </c>
    </row>
    <row r="116" spans="1:8" s="33" customFormat="1" ht="94.5" customHeight="1" x14ac:dyDescent="0.4">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86"/>
      <c r="H116" s="33">
        <f>MATCH($A112,Matrix!$B$2:$B$79,0)+1</f>
        <v>12</v>
      </c>
    </row>
    <row r="117" spans="1:8" s="33" customFormat="1" x14ac:dyDescent="0.4">
      <c r="A117" s="88" t="str">
        <f>Matrix!$F$1</f>
        <v xml:space="preserve">Verification: Inspection, Demonstration, Test, or Analysis </v>
      </c>
      <c r="B117" s="89"/>
      <c r="C117" s="89"/>
      <c r="D117" s="89"/>
      <c r="E117" s="89"/>
      <c r="F117" s="90"/>
      <c r="G117" s="86"/>
      <c r="H117" s="33">
        <f>MATCH($A112,Matrix!$B$2:$B$79,0)+1</f>
        <v>12</v>
      </c>
    </row>
    <row r="118" spans="1:8" s="33" customFormat="1" ht="104.25" customHeight="1" x14ac:dyDescent="0.4">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86"/>
      <c r="H118" s="33">
        <f>MATCH($A112,Matrix!$B$2:$B$79,0)+1</f>
        <v>12</v>
      </c>
    </row>
    <row r="119" spans="1:8" s="33" customFormat="1" ht="17.25" customHeight="1" x14ac:dyDescent="0.4">
      <c r="A119" s="82" t="str">
        <f>Matrix!$H$1</f>
        <v>Remarks</v>
      </c>
      <c r="B119" s="83"/>
      <c r="C119" s="83"/>
      <c r="D119" s="83"/>
      <c r="E119" s="83"/>
      <c r="F119" s="84"/>
      <c r="G119" s="86"/>
      <c r="H119" s="33">
        <f>MATCH($A112,Matrix!$B$2:$B$79,0)+1</f>
        <v>12</v>
      </c>
    </row>
    <row r="120" spans="1:8" s="33" customFormat="1" ht="72" customHeight="1" thickBot="1" x14ac:dyDescent="0.45">
      <c r="A120" s="62" cm="1">
        <f t="array" aca="1" ref="A120" ca="1">OFFSET(Matrix!$H$1,$H120 - 1,0)</f>
        <v>0</v>
      </c>
      <c r="B120" s="63"/>
      <c r="C120" s="63"/>
      <c r="D120" s="63"/>
      <c r="E120" s="63"/>
      <c r="F120" s="64"/>
      <c r="G120" s="87"/>
      <c r="H120" s="33">
        <f>MATCH($A112,Matrix!$B$2:$B$79,0)+1</f>
        <v>12</v>
      </c>
    </row>
    <row r="121" spans="1:8" s="77" customFormat="1" ht="46.5" customHeight="1" thickBot="1" x14ac:dyDescent="0.45">
      <c r="A121" s="76"/>
      <c r="B121" s="76"/>
      <c r="C121" s="76"/>
      <c r="D121" s="76"/>
      <c r="E121" s="76"/>
      <c r="F121" s="76"/>
      <c r="G121" s="76"/>
      <c r="H121" s="76"/>
    </row>
    <row r="122" spans="1:8" s="32" customFormat="1" x14ac:dyDescent="0.4">
      <c r="A122" s="65" t="str">
        <f>Matrix!$B$1</f>
        <v>Ref #</v>
      </c>
      <c r="B122" s="66"/>
      <c r="C122" s="67" t="str">
        <f>Matrix!$C$1</f>
        <v>Category</v>
      </c>
      <c r="D122" s="68"/>
      <c r="E122" s="67" t="str">
        <f>Matrix!$G$1</f>
        <v>Criticality:
High, Medium, or Low</v>
      </c>
      <c r="F122" s="68"/>
      <c r="G122" s="31" t="str">
        <f>Matrix!$E$1</f>
        <v xml:space="preserve">Public Requirements References/Descriptions </v>
      </c>
    </row>
    <row r="123" spans="1:8" s="33" customFormat="1" ht="15.75" customHeight="1" x14ac:dyDescent="0.4">
      <c r="A123" s="69" t="s">
        <v>26</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
UL 1376 2.8 Brute force protection: Implement protection against brute force attacks</v>
      </c>
      <c r="H123" s="33">
        <f>MATCH($A123,Matrix!$B$2:$B$79,0)+1</f>
        <v>13</v>
      </c>
    </row>
    <row r="124" spans="1:8" s="33" customFormat="1" x14ac:dyDescent="0.4">
      <c r="A124" s="91" t="str">
        <f>Matrix!$A$1</f>
        <v>Applicable Component Categories</v>
      </c>
      <c r="B124" s="92"/>
      <c r="C124" s="92"/>
      <c r="D124" s="92"/>
      <c r="E124" s="92"/>
      <c r="F124" s="92"/>
      <c r="G124" s="74"/>
      <c r="H124" s="33">
        <f>MATCH($A123,Matrix!$B$2:$B$79,0)+1</f>
        <v>13</v>
      </c>
    </row>
    <row r="125" spans="1:8" s="33" customFormat="1" ht="76.5" customHeight="1" x14ac:dyDescent="0.4">
      <c r="A125" s="69" t="str" cm="1">
        <f t="array" aca="1" ref="A125" ca="1">OFFSET(Matrix!$A$1,$H125 - 1,0)</f>
        <v xml:space="preserve">Cloud or Back-end;
</v>
      </c>
      <c r="B125" s="78"/>
      <c r="C125" s="78"/>
      <c r="D125" s="78"/>
      <c r="E125" s="78"/>
      <c r="F125" s="79"/>
      <c r="G125" s="74"/>
      <c r="H125" s="33">
        <f>MATCH($A123,Matrix!$B$2:$B$79,0)+1</f>
        <v>13</v>
      </c>
    </row>
    <row r="126" spans="1:8" s="33" customFormat="1" x14ac:dyDescent="0.4">
      <c r="A126" s="91" t="str">
        <f>Matrix!$D$1</f>
        <v>Requirement</v>
      </c>
      <c r="B126" s="92"/>
      <c r="C126" s="92"/>
      <c r="D126" s="92"/>
      <c r="E126" s="92"/>
      <c r="F126" s="92"/>
      <c r="G126" s="74"/>
      <c r="H126" s="33">
        <f>MATCH($A123,Matrix!$B$2:$B$79,0)+1</f>
        <v>13</v>
      </c>
    </row>
    <row r="127" spans="1:8" s="33" customFormat="1" ht="94.5" customHeight="1" x14ac:dyDescent="0.4">
      <c r="A127" s="69" t="str" cm="1">
        <f t="array" aca="1" ref="A127" ca="1">OFFSET(Matrix!$D$1,$H127 - 1,0)</f>
        <v>Authentication attempts to the vendor’s devices and backends shall be rate-limited to an industry accepted rate.</v>
      </c>
      <c r="B127" s="78"/>
      <c r="C127" s="78"/>
      <c r="D127" s="78"/>
      <c r="E127" s="78"/>
      <c r="F127" s="79"/>
      <c r="G127" s="74"/>
      <c r="H127" s="33">
        <f>MATCH($A123,Matrix!$B$2:$B$79,0)+1</f>
        <v>13</v>
      </c>
    </row>
    <row r="128" spans="1:8" s="33" customFormat="1" x14ac:dyDescent="0.4">
      <c r="A128" s="80" t="str">
        <f>Matrix!$F$1</f>
        <v xml:space="preserve">Verification: Inspection, Demonstration, Test, or Analysis </v>
      </c>
      <c r="B128" s="81"/>
      <c r="C128" s="81"/>
      <c r="D128" s="81"/>
      <c r="E128" s="81"/>
      <c r="F128" s="81"/>
      <c r="G128" s="74"/>
      <c r="H128" s="33">
        <f>MATCH($A123,Matrix!$B$2:$B$79,0)+1</f>
        <v>13</v>
      </c>
    </row>
    <row r="129" spans="1:8" s="33" customFormat="1" ht="94.5" customHeight="1" x14ac:dyDescent="0.4">
      <c r="A129" s="69" t="str" cm="1">
        <f t="array" aca="1" ref="A129" ca="1">OFFSET(Matrix!$F$1,$H129 - 1,0)</f>
        <v>Inspection of vendor-supplied documentation detailing the methods used to enforce rate limiting.</v>
      </c>
      <c r="B129" s="78"/>
      <c r="C129" s="78"/>
      <c r="D129" s="78"/>
      <c r="E129" s="78"/>
      <c r="F129" s="79"/>
      <c r="G129" s="74"/>
      <c r="H129" s="33">
        <f>MATCH($A123,Matrix!$B$2:$B$79,0)+1</f>
        <v>13</v>
      </c>
    </row>
    <row r="130" spans="1:8" s="33" customFormat="1" x14ac:dyDescent="0.4">
      <c r="A130" s="91" t="str">
        <f>Matrix!$H$1</f>
        <v>Remarks</v>
      </c>
      <c r="B130" s="92"/>
      <c r="C130" s="92"/>
      <c r="D130" s="92"/>
      <c r="E130" s="92"/>
      <c r="F130" s="92"/>
      <c r="G130" s="74"/>
      <c r="H130" s="33">
        <f>MATCH($A123,Matrix!$B$2:$B$79,0)+1</f>
        <v>13</v>
      </c>
    </row>
    <row r="131" spans="1:8" s="33" customFormat="1" ht="49.5" customHeight="1" thickBot="1" x14ac:dyDescent="0.45">
      <c r="A131" s="62" t="str" cm="1">
        <f t="array" aca="1" ref="A131" ca="1">OFFSET(Matrix!$H$1,$H131 - 1,0)</f>
        <v>-</v>
      </c>
      <c r="B131" s="63"/>
      <c r="C131" s="63"/>
      <c r="D131" s="63"/>
      <c r="E131" s="63"/>
      <c r="F131" s="64"/>
      <c r="G131" s="75"/>
      <c r="H131" s="33">
        <f>MATCH($A123,Matrix!$B$2:$B$79,0)+1</f>
        <v>13</v>
      </c>
    </row>
    <row r="132" spans="1:8" s="77" customFormat="1" ht="46.5" customHeight="1" thickBot="1" x14ac:dyDescent="0.45">
      <c r="A132" s="76"/>
      <c r="B132" s="76"/>
      <c r="C132" s="76"/>
      <c r="D132" s="76"/>
      <c r="E132" s="76"/>
      <c r="F132" s="76"/>
      <c r="G132" s="76"/>
      <c r="H132" s="76"/>
    </row>
    <row r="133" spans="1:8" s="32" customFormat="1" ht="17.25" customHeight="1" x14ac:dyDescent="0.4">
      <c r="A133" s="65" t="str">
        <f>Matrix!$B$1</f>
        <v>Ref #</v>
      </c>
      <c r="B133" s="66"/>
      <c r="C133" s="67" t="str">
        <f>Matrix!$C$1</f>
        <v>Category</v>
      </c>
      <c r="D133" s="68"/>
      <c r="E133" s="67" t="str">
        <f>Matrix!$G$1</f>
        <v>Criticality:
High, Medium, or Low</v>
      </c>
      <c r="F133" s="68"/>
      <c r="G133" s="31" t="str">
        <f>Matrix!$E$1</f>
        <v xml:space="preserve">Public Requirements References/Descriptions </v>
      </c>
    </row>
    <row r="134" spans="1:8" s="33" customFormat="1" ht="15.75" customHeight="1" x14ac:dyDescent="0.4">
      <c r="A134" s="69" t="s">
        <v>30</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3">
        <f>MATCH($A134,Matrix!$B$2:$B$79,0)+1</f>
        <v>14</v>
      </c>
    </row>
    <row r="135" spans="1:8" s="33" customFormat="1" ht="17.25" customHeight="1" x14ac:dyDescent="0.4">
      <c r="A135" s="91" t="str">
        <f>Matrix!$A$1</f>
        <v>Applicable Component Categories</v>
      </c>
      <c r="B135" s="92"/>
      <c r="C135" s="92"/>
      <c r="D135" s="92"/>
      <c r="E135" s="92"/>
      <c r="F135" s="92"/>
      <c r="G135" s="74"/>
      <c r="H135" s="33">
        <f>MATCH($A134,Matrix!$B$2:$B$79,0)+1</f>
        <v>14</v>
      </c>
    </row>
    <row r="136" spans="1:8" s="33" customFormat="1" ht="76.5" customHeight="1" x14ac:dyDescent="0.4">
      <c r="A136" s="69" t="str" cm="1">
        <f t="array" aca="1" ref="A136" ca="1">OFFSET(Matrix!$A$1,$H136 - 1,0)</f>
        <v xml:space="preserve">Mobile App;
Vehicle Connection;
Connectivity/Communications;
</v>
      </c>
      <c r="B136" s="78"/>
      <c r="C136" s="78"/>
      <c r="D136" s="78"/>
      <c r="E136" s="78"/>
      <c r="F136" s="79"/>
      <c r="G136" s="74"/>
      <c r="H136" s="33">
        <f>MATCH($A134,Matrix!$B$2:$B$79,0)+1</f>
        <v>14</v>
      </c>
    </row>
    <row r="137" spans="1:8" s="33" customFormat="1" ht="17.25" customHeight="1" x14ac:dyDescent="0.4">
      <c r="A137" s="91" t="str">
        <f>Matrix!$D$1</f>
        <v>Requirement</v>
      </c>
      <c r="B137" s="92"/>
      <c r="C137" s="92"/>
      <c r="D137" s="92"/>
      <c r="E137" s="92"/>
      <c r="F137" s="92"/>
      <c r="G137" s="74"/>
      <c r="H137" s="33">
        <f>MATCH($A134,Matrix!$B$2:$B$79,0)+1</f>
        <v>14</v>
      </c>
    </row>
    <row r="138" spans="1:8" s="33" customFormat="1" ht="94.5" customHeight="1" x14ac:dyDescent="0.4">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3">
        <f>MATCH($A134,Matrix!$B$2:$B$79,0)+1</f>
        <v>14</v>
      </c>
    </row>
    <row r="139" spans="1:8" s="33" customFormat="1" x14ac:dyDescent="0.4">
      <c r="A139" s="80" t="str">
        <f>Matrix!$F$1</f>
        <v xml:space="preserve">Verification: Inspection, Demonstration, Test, or Analysis </v>
      </c>
      <c r="B139" s="81"/>
      <c r="C139" s="81"/>
      <c r="D139" s="81"/>
      <c r="E139" s="81"/>
      <c r="F139" s="81"/>
      <c r="G139" s="74"/>
      <c r="H139" s="33">
        <f>MATCH($A134,Matrix!$B$2:$B$79,0)+1</f>
        <v>14</v>
      </c>
    </row>
    <row r="140" spans="1:8" s="33" customFormat="1" ht="94.5" customHeight="1" x14ac:dyDescent="0.4">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3">
        <f>MATCH($A134,Matrix!$B$2:$B$79,0)+1</f>
        <v>14</v>
      </c>
    </row>
    <row r="141" spans="1:8" s="33" customFormat="1" ht="17.25" customHeight="1" x14ac:dyDescent="0.4">
      <c r="A141" s="91" t="str">
        <f>Matrix!$H$1</f>
        <v>Remarks</v>
      </c>
      <c r="B141" s="92"/>
      <c r="C141" s="92"/>
      <c r="D141" s="92"/>
      <c r="E141" s="92"/>
      <c r="F141" s="92"/>
      <c r="G141" s="74"/>
      <c r="H141" s="33">
        <f>MATCH($A134,Matrix!$B$2:$B$79,0)+1</f>
        <v>14</v>
      </c>
    </row>
    <row r="142" spans="1:8" s="33" customFormat="1" ht="63" customHeight="1" thickBot="1" x14ac:dyDescent="0.45">
      <c r="A142" s="62" t="str" cm="1">
        <f t="array" aca="1" ref="A142" ca="1">OFFSET(Matrix!$H$1,$H142 - 1,0)</f>
        <v>This requirement applies to many common facilities found on devices. e.g. local management portals, local Wi-Fi access points, Bluetooth pairing codes, local ssh servers, local serial console logins</v>
      </c>
      <c r="B142" s="63"/>
      <c r="C142" s="63"/>
      <c r="D142" s="63"/>
      <c r="E142" s="63"/>
      <c r="F142" s="64"/>
      <c r="G142" s="75"/>
      <c r="H142" s="33">
        <f>MATCH($A134,Matrix!$B$2:$B$79,0)+1</f>
        <v>14</v>
      </c>
    </row>
    <row r="143" spans="1:8" s="77" customFormat="1" ht="46.5" customHeight="1" thickBot="1" x14ac:dyDescent="0.45">
      <c r="A143" s="76"/>
      <c r="B143" s="76"/>
      <c r="C143" s="76"/>
      <c r="D143" s="76"/>
      <c r="E143" s="76"/>
      <c r="F143" s="76"/>
      <c r="G143" s="76"/>
      <c r="H143" s="76"/>
    </row>
    <row r="144" spans="1:8" s="32" customFormat="1" x14ac:dyDescent="0.4">
      <c r="A144" s="65" t="str">
        <f>Matrix!$B$1</f>
        <v>Ref #</v>
      </c>
      <c r="B144" s="66"/>
      <c r="C144" s="67" t="str">
        <f>Matrix!$C$1</f>
        <v>Category</v>
      </c>
      <c r="D144" s="68"/>
      <c r="E144" s="67" t="str">
        <f>Matrix!$G$1</f>
        <v>Criticality:
High, Medium, or Low</v>
      </c>
      <c r="F144" s="68"/>
      <c r="G144" s="31" t="str">
        <f>Matrix!$E$1</f>
        <v xml:space="preserve">Public Requirements References/Descriptions </v>
      </c>
    </row>
    <row r="145" spans="1:8" s="33" customFormat="1" ht="15.75" customHeight="1" x14ac:dyDescent="0.4">
      <c r="A145" s="69" t="s">
        <v>35</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v>
      </c>
      <c r="H145" s="33">
        <f>MATCH($A145,Matrix!$B$2:$B$79,0)+1</f>
        <v>15</v>
      </c>
    </row>
    <row r="146" spans="1:8" s="33" customFormat="1" x14ac:dyDescent="0.4">
      <c r="A146" s="91" t="str">
        <f>Matrix!$A$1</f>
        <v>Applicable Component Categories</v>
      </c>
      <c r="B146" s="92"/>
      <c r="C146" s="92"/>
      <c r="D146" s="92"/>
      <c r="E146" s="92"/>
      <c r="F146" s="92"/>
      <c r="G146" s="74"/>
      <c r="H146" s="33">
        <f>MATCH($A145,Matrix!$B$2:$B$79,0)+1</f>
        <v>15</v>
      </c>
    </row>
    <row r="147" spans="1:8" s="33" customFormat="1" ht="76.5" customHeight="1" x14ac:dyDescent="0.4">
      <c r="A147" s="69" t="str" cm="1">
        <f t="array" aca="1" ref="A147" ca="1">OFFSET(Matrix!$A$1,$H147 - 1,0)</f>
        <v xml:space="preserve">Vehicle Connection;
Connectivity/Communications;
</v>
      </c>
      <c r="B147" s="78"/>
      <c r="C147" s="78"/>
      <c r="D147" s="78"/>
      <c r="E147" s="78"/>
      <c r="F147" s="79"/>
      <c r="G147" s="74"/>
      <c r="H147" s="33">
        <f>MATCH($A145,Matrix!$B$2:$B$79,0)+1</f>
        <v>15</v>
      </c>
    </row>
    <row r="148" spans="1:8" s="33" customFormat="1" x14ac:dyDescent="0.4">
      <c r="A148" s="91" t="str">
        <f>Matrix!$D$1</f>
        <v>Requirement</v>
      </c>
      <c r="B148" s="92"/>
      <c r="C148" s="92"/>
      <c r="D148" s="92"/>
      <c r="E148" s="92"/>
      <c r="F148" s="92"/>
      <c r="G148" s="74"/>
      <c r="H148" s="33">
        <f>MATCH($A145,Matrix!$B$2:$B$79,0)+1</f>
        <v>15</v>
      </c>
    </row>
    <row r="149" spans="1:8" s="33" customFormat="1" ht="94.5" customHeight="1" x14ac:dyDescent="0.4">
      <c r="A149" s="69" t="str" cm="1">
        <f t="array" aca="1" ref="A149" ca="1">OFFSET(Matrix!$D$1,$H149 - 1,0)</f>
        <v>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B149" s="78"/>
      <c r="C149" s="78"/>
      <c r="D149" s="78"/>
      <c r="E149" s="78"/>
      <c r="F149" s="79"/>
      <c r="G149" s="74"/>
      <c r="H149" s="33">
        <f>MATCH($A145,Matrix!$B$2:$B$79,0)+1</f>
        <v>15</v>
      </c>
    </row>
    <row r="150" spans="1:8" s="33" customFormat="1" x14ac:dyDescent="0.4">
      <c r="A150" s="80" t="str">
        <f>Matrix!$F$1</f>
        <v xml:space="preserve">Verification: Inspection, Demonstration, Test, or Analysis </v>
      </c>
      <c r="B150" s="81"/>
      <c r="C150" s="81"/>
      <c r="D150" s="81"/>
      <c r="E150" s="81"/>
      <c r="F150" s="81"/>
      <c r="G150" s="74"/>
      <c r="H150" s="33">
        <f>MATCH($A145,Matrix!$B$2:$B$79,0)+1</f>
        <v>15</v>
      </c>
    </row>
    <row r="151" spans="1:8" s="33" customFormat="1" ht="94.5" customHeight="1" x14ac:dyDescent="0.4">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3">
        <f>MATCH($A145,Matrix!$B$2:$B$79,0)+1</f>
        <v>15</v>
      </c>
    </row>
    <row r="152" spans="1:8" s="33" customFormat="1" x14ac:dyDescent="0.4">
      <c r="A152" s="91" t="str">
        <f>Matrix!$H$1</f>
        <v>Remarks</v>
      </c>
      <c r="B152" s="92"/>
      <c r="C152" s="92"/>
      <c r="D152" s="92"/>
      <c r="E152" s="92"/>
      <c r="F152" s="92"/>
      <c r="G152" s="74"/>
      <c r="H152" s="33">
        <f>MATCH($A145,Matrix!$B$2:$B$79,0)+1</f>
        <v>15</v>
      </c>
    </row>
    <row r="153" spans="1:8" s="33" customFormat="1" ht="69.75" customHeight="1" thickBot="1" x14ac:dyDescent="0.45">
      <c r="A153" s="6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3"/>
      <c r="C153" s="63"/>
      <c r="D153" s="63"/>
      <c r="E153" s="63"/>
      <c r="F153" s="64"/>
      <c r="G153" s="75"/>
      <c r="H153" s="33">
        <f>MATCH($A145,Matrix!$B$2:$B$79,0)+1</f>
        <v>15</v>
      </c>
    </row>
    <row r="154" spans="1:8" s="77" customFormat="1" ht="46.5" customHeight="1" thickBot="1" x14ac:dyDescent="0.45">
      <c r="A154" s="76"/>
      <c r="B154" s="76"/>
      <c r="C154" s="76"/>
      <c r="D154" s="76"/>
      <c r="E154" s="76"/>
      <c r="F154" s="76"/>
      <c r="G154" s="76"/>
      <c r="H154" s="76"/>
    </row>
    <row r="155" spans="1:8" s="32" customFormat="1" ht="17.25" customHeight="1" x14ac:dyDescent="0.4">
      <c r="A155" s="65" t="str">
        <f>Matrix!$B$1</f>
        <v>Ref #</v>
      </c>
      <c r="B155" s="66"/>
      <c r="C155" s="67" t="str">
        <f>Matrix!$C$1</f>
        <v>Category</v>
      </c>
      <c r="D155" s="68"/>
      <c r="E155" s="67" t="str">
        <f>Matrix!$G$1</f>
        <v>Criticality:
High, Medium, or Low</v>
      </c>
      <c r="F155" s="68"/>
      <c r="G155" s="31" t="str">
        <f>Matrix!$E$1</f>
        <v xml:space="preserve">Public Requirements References/Descriptions </v>
      </c>
    </row>
    <row r="156" spans="1:8" s="33" customFormat="1" ht="15.75" customHeight="1" x14ac:dyDescent="0.4">
      <c r="A156" s="69" t="s">
        <v>38</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3">
        <f>MATCH($A156,Matrix!$B$2:$B$79,0)+1</f>
        <v>16</v>
      </c>
    </row>
    <row r="157" spans="1:8" s="33" customFormat="1" ht="17.25" customHeight="1" x14ac:dyDescent="0.4">
      <c r="A157" s="91" t="str">
        <f>Matrix!$A$1</f>
        <v>Applicable Component Categories</v>
      </c>
      <c r="B157" s="92"/>
      <c r="C157" s="92"/>
      <c r="D157" s="92"/>
      <c r="E157" s="92"/>
      <c r="F157" s="92"/>
      <c r="G157" s="74"/>
      <c r="H157" s="33">
        <f>MATCH($A156,Matrix!$B$2:$B$79,0)+1</f>
        <v>16</v>
      </c>
    </row>
    <row r="158" spans="1:8" s="33" customFormat="1" ht="76.5" customHeight="1" x14ac:dyDescent="0.4">
      <c r="A158" s="69" t="str" cm="1">
        <f t="array" aca="1" ref="A158" ca="1">OFFSET(Matrix!$A$1,$H158 - 1,0)</f>
        <v xml:space="preserve">Mobile App;
Vehicle Connection;
Connectivity/Communications;
Cloud or Back-end;
</v>
      </c>
      <c r="B158" s="78"/>
      <c r="C158" s="78"/>
      <c r="D158" s="78"/>
      <c r="E158" s="78"/>
      <c r="F158" s="79"/>
      <c r="G158" s="74"/>
      <c r="H158" s="33">
        <f>MATCH($A156,Matrix!$B$2:$B$79,0)+1</f>
        <v>16</v>
      </c>
    </row>
    <row r="159" spans="1:8" s="33" customFormat="1" ht="17.25" customHeight="1" x14ac:dyDescent="0.4">
      <c r="A159" s="91" t="str">
        <f>Matrix!$D$1</f>
        <v>Requirement</v>
      </c>
      <c r="B159" s="92"/>
      <c r="C159" s="92"/>
      <c r="D159" s="92"/>
      <c r="E159" s="92"/>
      <c r="F159" s="92"/>
      <c r="G159" s="74"/>
      <c r="H159" s="33">
        <f>MATCH($A156,Matrix!$B$2:$B$79,0)+1</f>
        <v>16</v>
      </c>
    </row>
    <row r="160" spans="1:8" s="33" customFormat="1" ht="94.5" customHeight="1" x14ac:dyDescent="0.4">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3">
        <f>MATCH($A156,Matrix!$B$2:$B$79,0)+1</f>
        <v>16</v>
      </c>
    </row>
    <row r="161" spans="1:8" s="33" customFormat="1" x14ac:dyDescent="0.4">
      <c r="A161" s="80" t="str">
        <f>Matrix!$F$1</f>
        <v xml:space="preserve">Verification: Inspection, Demonstration, Test, or Analysis </v>
      </c>
      <c r="B161" s="81"/>
      <c r="C161" s="81"/>
      <c r="D161" s="81"/>
      <c r="E161" s="81"/>
      <c r="F161" s="81"/>
      <c r="G161" s="74"/>
      <c r="H161" s="33">
        <f>MATCH($A156,Matrix!$B$2:$B$79,0)+1</f>
        <v>16</v>
      </c>
    </row>
    <row r="162" spans="1:8" s="33" customFormat="1" ht="104.25" customHeight="1" x14ac:dyDescent="0.4">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3">
        <f>MATCH($A156,Matrix!$B$2:$B$79,0)+1</f>
        <v>16</v>
      </c>
    </row>
    <row r="163" spans="1:8" s="33" customFormat="1" ht="17.25" customHeight="1" x14ac:dyDescent="0.4">
      <c r="A163" s="91" t="str">
        <f>Matrix!$H$1</f>
        <v>Remarks</v>
      </c>
      <c r="B163" s="92"/>
      <c r="C163" s="92"/>
      <c r="D163" s="92"/>
      <c r="E163" s="92"/>
      <c r="F163" s="92"/>
      <c r="G163" s="74"/>
      <c r="H163" s="33">
        <f>MATCH($A156,Matrix!$B$2:$B$79,0)+1</f>
        <v>16</v>
      </c>
    </row>
    <row r="164" spans="1:8" s="33" customFormat="1" ht="72" customHeight="1" thickBot="1" x14ac:dyDescent="0.45">
      <c r="A164" s="62" t="str" cm="1">
        <f t="array" aca="1" ref="A164" ca="1">OFFSET(Matrix!$H$1,$H164 - 1,0)</f>
        <v>Deploying with test or debug facilities enabled is egregious</v>
      </c>
      <c r="B164" s="63"/>
      <c r="C164" s="63"/>
      <c r="D164" s="63"/>
      <c r="E164" s="63"/>
      <c r="F164" s="64"/>
      <c r="G164" s="75"/>
      <c r="H164" s="33">
        <f>MATCH($A156,Matrix!$B$2:$B$79,0)+1</f>
        <v>16</v>
      </c>
    </row>
    <row r="165" spans="1:8" s="77" customFormat="1" ht="46.5" customHeight="1" thickBot="1" x14ac:dyDescent="0.45">
      <c r="A165" s="76"/>
      <c r="B165" s="76"/>
      <c r="C165" s="76"/>
      <c r="D165" s="76"/>
      <c r="E165" s="76"/>
      <c r="F165" s="76"/>
      <c r="G165" s="76"/>
      <c r="H165" s="76"/>
    </row>
    <row r="166" spans="1:8" s="32" customFormat="1" x14ac:dyDescent="0.4">
      <c r="A166" s="65" t="str">
        <f>Matrix!$B$1</f>
        <v>Ref #</v>
      </c>
      <c r="B166" s="66"/>
      <c r="C166" s="67" t="str">
        <f>Matrix!$C$1</f>
        <v>Category</v>
      </c>
      <c r="D166" s="68"/>
      <c r="E166" s="67" t="str">
        <f>Matrix!$G$1</f>
        <v>Criticality:
High, Medium, or Low</v>
      </c>
      <c r="F166" s="68"/>
      <c r="G166" s="31" t="str">
        <f>Matrix!$E$1</f>
        <v xml:space="preserve">Public Requirements References/Descriptions </v>
      </c>
    </row>
    <row r="167" spans="1:8" s="33" customFormat="1" ht="15.75" customHeight="1" x14ac:dyDescent="0.4">
      <c r="A167" s="69" t="s">
        <v>41</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3">
        <f>MATCH($A167,Matrix!$B$2:$B$79,0)+1</f>
        <v>17</v>
      </c>
    </row>
    <row r="168" spans="1:8" s="33" customFormat="1" x14ac:dyDescent="0.4">
      <c r="A168" s="91" t="str">
        <f>Matrix!$A$1</f>
        <v>Applicable Component Categories</v>
      </c>
      <c r="B168" s="92"/>
      <c r="C168" s="92"/>
      <c r="D168" s="92"/>
      <c r="E168" s="92"/>
      <c r="F168" s="92"/>
      <c r="G168" s="74"/>
      <c r="H168" s="33">
        <f>MATCH($A167,Matrix!$B$2:$B$79,0)+1</f>
        <v>17</v>
      </c>
    </row>
    <row r="169" spans="1:8" s="33" customFormat="1" ht="76.5" customHeight="1" x14ac:dyDescent="0.4">
      <c r="A169" s="69" t="str" cm="1">
        <f t="array" aca="1" ref="A169" ca="1">OFFSET(Matrix!$A$1,$H169 - 1,0)</f>
        <v xml:space="preserve">Mobile App;
Vehicle Connection;
Connectivity/Communications;
Cloud or Back-end;
</v>
      </c>
      <c r="B169" s="78"/>
      <c r="C169" s="78"/>
      <c r="D169" s="78"/>
      <c r="E169" s="78"/>
      <c r="F169" s="79"/>
      <c r="G169" s="74"/>
      <c r="H169" s="33">
        <f>MATCH($A167,Matrix!$B$2:$B$79,0)+1</f>
        <v>17</v>
      </c>
    </row>
    <row r="170" spans="1:8" s="33" customFormat="1" x14ac:dyDescent="0.4">
      <c r="A170" s="91" t="str">
        <f>Matrix!$D$1</f>
        <v>Requirement</v>
      </c>
      <c r="B170" s="92"/>
      <c r="C170" s="92"/>
      <c r="D170" s="92"/>
      <c r="E170" s="92"/>
      <c r="F170" s="92"/>
      <c r="G170" s="74"/>
      <c r="H170" s="33">
        <f>MATCH($A167,Matrix!$B$2:$B$79,0)+1</f>
        <v>17</v>
      </c>
    </row>
    <row r="171" spans="1:8" s="33" customFormat="1" ht="94.5" customHeight="1" x14ac:dyDescent="0.4">
      <c r="A171" s="69" t="str" cm="1">
        <f t="array" aca="1" ref="A171" ca="1">OFFSET(Matrix!$D$1,$H171 - 1,0)</f>
        <v>Vendor ensures that any and all interfaces used for testing or debug are unavailalbe in production builds of the devices</v>
      </c>
      <c r="B171" s="78"/>
      <c r="C171" s="78"/>
      <c r="D171" s="78"/>
      <c r="E171" s="78"/>
      <c r="F171" s="79"/>
      <c r="G171" s="74"/>
      <c r="H171" s="33">
        <f>MATCH($A167,Matrix!$B$2:$B$79,0)+1</f>
        <v>17</v>
      </c>
    </row>
    <row r="172" spans="1:8" s="33" customFormat="1" x14ac:dyDescent="0.4">
      <c r="A172" s="80" t="str">
        <f>Matrix!$F$1</f>
        <v xml:space="preserve">Verification: Inspection, Demonstration, Test, or Analysis </v>
      </c>
      <c r="B172" s="81"/>
      <c r="C172" s="81"/>
      <c r="D172" s="81"/>
      <c r="E172" s="81"/>
      <c r="F172" s="81"/>
      <c r="G172" s="74"/>
      <c r="H172" s="33">
        <f>MATCH($A167,Matrix!$B$2:$B$79,0)+1</f>
        <v>17</v>
      </c>
    </row>
    <row r="173" spans="1:8" s="33" customFormat="1" ht="94.5" customHeight="1" x14ac:dyDescent="0.4">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3">
        <f>MATCH($A167,Matrix!$B$2:$B$79,0)+1</f>
        <v>17</v>
      </c>
    </row>
    <row r="174" spans="1:8" s="33" customFormat="1" x14ac:dyDescent="0.4">
      <c r="A174" s="91" t="str">
        <f>Matrix!$H$1</f>
        <v>Remarks</v>
      </c>
      <c r="B174" s="92"/>
      <c r="C174" s="92"/>
      <c r="D174" s="92"/>
      <c r="E174" s="92"/>
      <c r="F174" s="92"/>
      <c r="G174" s="74"/>
      <c r="H174" s="33">
        <f>MATCH($A167,Matrix!$B$2:$B$79,0)+1</f>
        <v>17</v>
      </c>
    </row>
    <row r="175" spans="1:8" s="33" customFormat="1" ht="102" customHeight="1" thickBot="1" x14ac:dyDescent="0.45">
      <c r="A175" s="62"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63"/>
      <c r="C175" s="63"/>
      <c r="D175" s="63"/>
      <c r="E175" s="63"/>
      <c r="F175" s="64"/>
      <c r="G175" s="75"/>
      <c r="H175" s="33">
        <f>MATCH($A167,Matrix!$B$2:$B$79,0)+1</f>
        <v>17</v>
      </c>
    </row>
    <row r="176" spans="1:8" s="77" customFormat="1" ht="46.5" customHeight="1" thickBot="1" x14ac:dyDescent="0.45">
      <c r="A176" s="76"/>
      <c r="B176" s="76"/>
      <c r="C176" s="76"/>
      <c r="D176" s="76"/>
      <c r="E176" s="76"/>
      <c r="F176" s="76"/>
      <c r="G176" s="76"/>
      <c r="H176" s="76"/>
    </row>
    <row r="177" spans="1:8" s="32" customFormat="1" x14ac:dyDescent="0.4">
      <c r="A177" s="65" t="str">
        <f>Matrix!$B$1</f>
        <v>Ref #</v>
      </c>
      <c r="B177" s="66"/>
      <c r="C177" s="67" t="str">
        <f>Matrix!$C$1</f>
        <v>Category</v>
      </c>
      <c r="D177" s="68"/>
      <c r="E177" s="67" t="str">
        <f>Matrix!$G$1</f>
        <v>Criticality:
High, Medium, or Low</v>
      </c>
      <c r="F177" s="68"/>
      <c r="G177" s="31" t="str">
        <f>Matrix!$E$1</f>
        <v xml:space="preserve">Public Requirements References/Descriptions </v>
      </c>
    </row>
    <row r="178" spans="1:8" s="33" customFormat="1" ht="15.75" customHeight="1" x14ac:dyDescent="0.4">
      <c r="A178" s="69" t="s">
        <v>381</v>
      </c>
      <c r="B178" s="70"/>
      <c r="C178" s="71" t="str" cm="1">
        <f t="array" aca="1" ref="C178" ca="1">OFFSET(Matrix!$C$1,$H178 - 1,0)</f>
        <v>Configuration Management</v>
      </c>
      <c r="D178" s="72"/>
      <c r="E178" s="71" t="str" cm="1">
        <f t="array" aca="1" ref="E178" ca="1">OFFSET(Matrix!$G$1, $H178 - 1,0)</f>
        <v>High</v>
      </c>
      <c r="F178" s="72"/>
      <c r="G178" s="73" t="str" cm="1">
        <f t="array" aca="1" ref="G178" ca="1">OFFSET(Matrix!$E$1,$H178 - 1,0)</f>
        <v>UL 1376 3.2 Systems configured to secure defaults: Systems must be configured to secure defaults</v>
      </c>
      <c r="H178" s="33">
        <f>MATCH($A178,Matrix!$B$2:$B$79,0)+1</f>
        <v>18</v>
      </c>
    </row>
    <row r="179" spans="1:8" s="33" customFormat="1" x14ac:dyDescent="0.4">
      <c r="A179" s="91" t="str">
        <f>Matrix!$A$1</f>
        <v>Applicable Component Categories</v>
      </c>
      <c r="B179" s="92"/>
      <c r="C179" s="92"/>
      <c r="D179" s="92"/>
      <c r="E179" s="92"/>
      <c r="F179" s="92"/>
      <c r="G179" s="74"/>
      <c r="H179" s="33">
        <f>MATCH($A178,Matrix!$B$2:$B$79,0)+1</f>
        <v>18</v>
      </c>
    </row>
    <row r="180" spans="1:8" s="33" customFormat="1" ht="76.5" customHeight="1" x14ac:dyDescent="0.4">
      <c r="A180" s="69" t="str" cm="1">
        <f t="array" aca="1" ref="A180" ca="1">OFFSET(Matrix!$A$1,$H180 - 1,0)</f>
        <v xml:space="preserve">Mobile App;
Vehicle Connection;
Connectivity/Communications;
Cloud or Back-end;
</v>
      </c>
      <c r="B180" s="78"/>
      <c r="C180" s="78"/>
      <c r="D180" s="78"/>
      <c r="E180" s="78"/>
      <c r="F180" s="79"/>
      <c r="G180" s="74"/>
      <c r="H180" s="33">
        <f>MATCH($A178,Matrix!$B$2:$B$79,0)+1</f>
        <v>18</v>
      </c>
    </row>
    <row r="181" spans="1:8" s="33" customFormat="1" x14ac:dyDescent="0.4">
      <c r="A181" s="91" t="str">
        <f>Matrix!$D$1</f>
        <v>Requirement</v>
      </c>
      <c r="B181" s="92"/>
      <c r="C181" s="92"/>
      <c r="D181" s="92"/>
      <c r="E181" s="92"/>
      <c r="F181" s="92"/>
      <c r="G181" s="74"/>
      <c r="H181" s="33">
        <f>MATCH($A178,Matrix!$B$2:$B$79,0)+1</f>
        <v>18</v>
      </c>
    </row>
    <row r="182" spans="1:8" s="33" customFormat="1" ht="94.5" customHeight="1" x14ac:dyDescent="0.4">
      <c r="A182" s="69" t="str" cm="1">
        <f t="array" aca="1" ref="A182" ca="1">OFFSET(Matrix!$D$1,$H182 - 1,0)</f>
        <v>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B182" s="78"/>
      <c r="C182" s="78"/>
      <c r="D182" s="78"/>
      <c r="E182" s="78"/>
      <c r="F182" s="79"/>
      <c r="G182" s="74"/>
      <c r="H182" s="33">
        <f>MATCH($A178,Matrix!$B$2:$B$79,0)+1</f>
        <v>18</v>
      </c>
    </row>
    <row r="183" spans="1:8" s="33" customFormat="1" x14ac:dyDescent="0.4">
      <c r="A183" s="80" t="str">
        <f>Matrix!$F$1</f>
        <v xml:space="preserve">Verification: Inspection, Demonstration, Test, or Analysis </v>
      </c>
      <c r="B183" s="81"/>
      <c r="C183" s="81"/>
      <c r="D183" s="81"/>
      <c r="E183" s="81"/>
      <c r="F183" s="81"/>
      <c r="G183" s="74"/>
      <c r="H183" s="33">
        <f>MATCH($A178,Matrix!$B$2:$B$79,0)+1</f>
        <v>18</v>
      </c>
    </row>
    <row r="184" spans="1:8" s="33" customFormat="1" ht="94.5" customHeight="1" x14ac:dyDescent="0.4">
      <c r="A184" s="69" t="str" cm="1">
        <f t="array" aca="1" ref="A184" ca="1">OFFSET(Matrix!$F$1,$H184 - 1,0)</f>
        <v>Inspection of vendor-supplied documentation confirming that a) all device configuration options have their security tradeoffs documented and that b) the device’s default configuration is the most-secure.</v>
      </c>
      <c r="B184" s="78"/>
      <c r="C184" s="78"/>
      <c r="D184" s="78"/>
      <c r="E184" s="78"/>
      <c r="F184" s="79"/>
      <c r="G184" s="74"/>
      <c r="H184" s="33">
        <f>MATCH($A178,Matrix!$B$2:$B$79,0)+1</f>
        <v>18</v>
      </c>
    </row>
    <row r="185" spans="1:8" s="33" customFormat="1" x14ac:dyDescent="0.4">
      <c r="A185" s="91" t="str">
        <f>Matrix!$H$1</f>
        <v>Remarks</v>
      </c>
      <c r="B185" s="92"/>
      <c r="C185" s="92"/>
      <c r="D185" s="92"/>
      <c r="E185" s="92"/>
      <c r="F185" s="92"/>
      <c r="G185" s="74"/>
      <c r="H185" s="33">
        <f>MATCH($A178,Matrix!$B$2:$B$79,0)+1</f>
        <v>18</v>
      </c>
    </row>
    <row r="186" spans="1:8" s="33" customFormat="1" ht="102" customHeight="1" thickBot="1" x14ac:dyDescent="0.45">
      <c r="A186" s="62" t="str" cm="1">
        <f t="array" aca="1" ref="A186" ca="1">OFFSET(Matrix!$H$1,$H186 - 1,0)</f>
        <v>Sufficient customer guidance should be provided to allow for that customer to understand the risks associated with enabling any insecure features of the device.</v>
      </c>
      <c r="B186" s="63"/>
      <c r="C186" s="63"/>
      <c r="D186" s="63"/>
      <c r="E186" s="63"/>
      <c r="F186" s="64"/>
      <c r="G186" s="75"/>
      <c r="H186" s="33">
        <f>MATCH($A178,Matrix!$B$2:$B$79,0)+1</f>
        <v>18</v>
      </c>
    </row>
    <row r="187" spans="1:8" s="77" customFormat="1" ht="46.5" customHeight="1" thickBot="1" x14ac:dyDescent="0.45">
      <c r="A187" s="76"/>
      <c r="B187" s="76"/>
      <c r="C187" s="76"/>
      <c r="D187" s="76"/>
      <c r="E187" s="76"/>
      <c r="F187" s="76"/>
      <c r="G187" s="76"/>
      <c r="H187" s="76"/>
    </row>
    <row r="188" spans="1:8" s="32" customFormat="1" ht="17.25" customHeight="1" x14ac:dyDescent="0.4">
      <c r="A188" s="65" t="str">
        <f>Matrix!$B$1</f>
        <v>Ref #</v>
      </c>
      <c r="B188" s="66"/>
      <c r="C188" s="67" t="str">
        <f>Matrix!$C$1</f>
        <v>Category</v>
      </c>
      <c r="D188" s="68"/>
      <c r="E188" s="67" t="str">
        <f>Matrix!$G$1</f>
        <v>Criticality:
High, Medium, or Low</v>
      </c>
      <c r="F188" s="68"/>
      <c r="G188" s="31" t="str">
        <f>Matrix!$E$1</f>
        <v xml:space="preserve">Public Requirements References/Descriptions </v>
      </c>
    </row>
    <row r="189" spans="1:8" s="33" customFormat="1" ht="15.75" customHeight="1" x14ac:dyDescent="0.4">
      <c r="A189" s="69" t="s">
        <v>42</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NIST 800-53 r5 IA-3 – DEVICE IDENTIFICATION AND AUTHENTICATION 
Uniquely identify and authenticate [Assignment: organization-defined devices and/or types of devices] before establishing a [Selection (one or more): local; remote; network] connection.</v>
      </c>
      <c r="H189" s="33">
        <f>MATCH($A189,Matrix!$B$2:$B$79,0)+1</f>
        <v>19</v>
      </c>
    </row>
    <row r="190" spans="1:8" s="33" customFormat="1" ht="17.25" customHeight="1" x14ac:dyDescent="0.4">
      <c r="A190" s="91" t="str">
        <f>Matrix!$A$1</f>
        <v>Applicable Component Categories</v>
      </c>
      <c r="B190" s="92"/>
      <c r="C190" s="92"/>
      <c r="D190" s="92"/>
      <c r="E190" s="92"/>
      <c r="F190" s="92"/>
      <c r="G190" s="74"/>
      <c r="H190" s="33">
        <f>MATCH($A189,Matrix!$B$2:$B$79,0)+1</f>
        <v>19</v>
      </c>
    </row>
    <row r="191" spans="1:8" s="33" customFormat="1" ht="76.5" customHeight="1" x14ac:dyDescent="0.4">
      <c r="A191" s="69" t="str" cm="1">
        <f t="array" aca="1" ref="A191" ca="1">OFFSET(Matrix!$A$1,$H191 - 1,0)</f>
        <v xml:space="preserve">Mobile App;
Vehicle Connection;
Connectivity/Communications;
Cloud or Back-end;
</v>
      </c>
      <c r="B191" s="78"/>
      <c r="C191" s="78"/>
      <c r="D191" s="78"/>
      <c r="E191" s="78"/>
      <c r="F191" s="79"/>
      <c r="G191" s="74"/>
      <c r="H191" s="33">
        <f>MATCH($A189,Matrix!$B$2:$B$79,0)+1</f>
        <v>19</v>
      </c>
    </row>
    <row r="192" spans="1:8" s="33" customFormat="1" ht="17.25" customHeight="1" x14ac:dyDescent="0.4">
      <c r="A192" s="91" t="str">
        <f>Matrix!$D$1</f>
        <v>Requirement</v>
      </c>
      <c r="B192" s="92"/>
      <c r="C192" s="92"/>
      <c r="D192" s="92"/>
      <c r="E192" s="92"/>
      <c r="F192" s="92"/>
      <c r="G192" s="74"/>
      <c r="H192" s="33">
        <f>MATCH($A189,Matrix!$B$2:$B$79,0)+1</f>
        <v>19</v>
      </c>
    </row>
    <row r="193" spans="1:8" s="33" customFormat="1" ht="94.5" customHeight="1" x14ac:dyDescent="0.4">
      <c r="A193" s="69" t="str" cm="1">
        <f t="array" aca="1" ref="A193" ca="1">OFFSET(Matrix!$D$1,$H193 - 1,0)</f>
        <v>All remote hosts of the vendor's system shall be configured to uniquely identify and authenticate all other remote hosts of the system and/or any other interfacing systems.</v>
      </c>
      <c r="B193" s="78"/>
      <c r="C193" s="78"/>
      <c r="D193" s="78"/>
      <c r="E193" s="78"/>
      <c r="F193" s="79"/>
      <c r="G193" s="74"/>
      <c r="H193" s="33">
        <f>MATCH($A189,Matrix!$B$2:$B$79,0)+1</f>
        <v>19</v>
      </c>
    </row>
    <row r="194" spans="1:8" s="33" customFormat="1" x14ac:dyDescent="0.4">
      <c r="A194" s="80" t="str">
        <f>Matrix!$F$1</f>
        <v xml:space="preserve">Verification: Inspection, Demonstration, Test, or Analysis </v>
      </c>
      <c r="B194" s="81"/>
      <c r="C194" s="81"/>
      <c r="D194" s="81"/>
      <c r="E194" s="81"/>
      <c r="F194" s="81"/>
      <c r="G194" s="74"/>
      <c r="H194" s="33">
        <f>MATCH($A189,Matrix!$B$2:$B$79,0)+1</f>
        <v>19</v>
      </c>
    </row>
    <row r="195" spans="1:8" s="33" customFormat="1" ht="94.5" customHeight="1" x14ac:dyDescent="0.4">
      <c r="A195" s="69" t="str" cm="1">
        <f t="array" aca="1" ref="A195" ca="1">OFFSET(Matrix!$F$1,$H195 - 1,0)</f>
        <v>Inspection of vendor-supplied documentation detailing how devices and components are uniquely identified.
Ensure that interfacing systems can query and/or inspect these unique identifiers.</v>
      </c>
      <c r="B195" s="78"/>
      <c r="C195" s="78"/>
      <c r="D195" s="78"/>
      <c r="E195" s="78"/>
      <c r="F195" s="79"/>
      <c r="G195" s="74"/>
      <c r="H195" s="33">
        <f>MATCH($A189,Matrix!$B$2:$B$79,0)+1</f>
        <v>19</v>
      </c>
    </row>
    <row r="196" spans="1:8" s="33" customFormat="1" ht="17.25" customHeight="1" x14ac:dyDescent="0.4">
      <c r="A196" s="91" t="str">
        <f>Matrix!$H$1</f>
        <v>Remarks</v>
      </c>
      <c r="B196" s="92"/>
      <c r="C196" s="92"/>
      <c r="D196" s="92"/>
      <c r="E196" s="92"/>
      <c r="F196" s="92"/>
      <c r="G196" s="74"/>
      <c r="H196" s="33">
        <f>MATCH($A189,Matrix!$B$2:$B$79,0)+1</f>
        <v>19</v>
      </c>
    </row>
    <row r="197" spans="1:8" s="33" customFormat="1" ht="49.5" customHeight="1" thickBot="1" x14ac:dyDescent="0.45">
      <c r="A197" s="62" t="str" cm="1">
        <f t="array" aca="1" ref="A197" ca="1">OFFSET(Matrix!$H$1,$H197 - 1,0)</f>
        <v>e.g. that a remote system authenticate the other remote parties by referring to the unique identifiers using mutually authenticated TLS</v>
      </c>
      <c r="B197" s="63"/>
      <c r="C197" s="63"/>
      <c r="D197" s="63"/>
      <c r="E197" s="63"/>
      <c r="F197" s="64"/>
      <c r="G197" s="75"/>
      <c r="H197" s="33">
        <f>MATCH($A189,Matrix!$B$2:$B$79,0)+1</f>
        <v>19</v>
      </c>
    </row>
    <row r="198" spans="1:8" s="77" customFormat="1" ht="46.5" customHeight="1" thickBot="1" x14ac:dyDescent="0.45">
      <c r="A198" s="76"/>
      <c r="B198" s="76"/>
      <c r="C198" s="76"/>
      <c r="D198" s="76"/>
      <c r="E198" s="76"/>
      <c r="F198" s="76"/>
      <c r="G198" s="76"/>
      <c r="H198" s="76"/>
    </row>
    <row r="199" spans="1:8" s="32" customFormat="1" x14ac:dyDescent="0.4">
      <c r="A199" s="65" t="str">
        <f>Matrix!$B$1</f>
        <v>Ref #</v>
      </c>
      <c r="B199" s="66"/>
      <c r="C199" s="67" t="str">
        <f>Matrix!$C$1</f>
        <v>Category</v>
      </c>
      <c r="D199" s="68"/>
      <c r="E199" s="67" t="str">
        <f>Matrix!$G$1</f>
        <v>Criticality:
High, Medium, or Low</v>
      </c>
      <c r="F199" s="68"/>
      <c r="G199" s="31" t="str">
        <f>Matrix!$E$1</f>
        <v xml:space="preserve">Public Requirements References/Descriptions </v>
      </c>
    </row>
    <row r="200" spans="1:8" s="33" customFormat="1" ht="15.75" customHeight="1" x14ac:dyDescent="0.4">
      <c r="A200" s="69" t="s">
        <v>43</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IA-3 – DEVICE IDENTIFICATION AND AUTHENTICATION 
Uniquely identify and authenticate [Assignment: organization-defined devices and/or types of devices] before establishing a [Selection (one or more): local; remote; network] connection.
</v>
      </c>
      <c r="H200" s="33">
        <f>MATCH($A200,Matrix!$B$2:$B$79,0)+1</f>
        <v>20</v>
      </c>
    </row>
    <row r="201" spans="1:8" s="33" customFormat="1" x14ac:dyDescent="0.4">
      <c r="A201" s="91" t="str">
        <f>Matrix!$A$1</f>
        <v>Applicable Component Categories</v>
      </c>
      <c r="B201" s="92"/>
      <c r="C201" s="92"/>
      <c r="D201" s="92"/>
      <c r="E201" s="92"/>
      <c r="F201" s="92"/>
      <c r="G201" s="74"/>
      <c r="H201" s="33">
        <f>MATCH($A200,Matrix!$B$2:$B$79,0)+1</f>
        <v>20</v>
      </c>
    </row>
    <row r="202" spans="1:8" s="33" customFormat="1" ht="76.5" customHeight="1" x14ac:dyDescent="0.4">
      <c r="A202" s="69" t="str" cm="1">
        <f t="array" aca="1" ref="A202" ca="1">OFFSET(Matrix!$A$1,$H202 - 1,0)</f>
        <v xml:space="preserve">Vehicle Connection;
Connectivity/Communications;
</v>
      </c>
      <c r="B202" s="78"/>
      <c r="C202" s="78"/>
      <c r="D202" s="78"/>
      <c r="E202" s="78"/>
      <c r="F202" s="79"/>
      <c r="G202" s="74"/>
      <c r="H202" s="33">
        <f>MATCH($A200,Matrix!$B$2:$B$79,0)+1</f>
        <v>20</v>
      </c>
    </row>
    <row r="203" spans="1:8" s="33" customFormat="1" x14ac:dyDescent="0.4">
      <c r="A203" s="91" t="str">
        <f>Matrix!$D$1</f>
        <v>Requirement</v>
      </c>
      <c r="B203" s="92"/>
      <c r="C203" s="92"/>
      <c r="D203" s="92"/>
      <c r="E203" s="92"/>
      <c r="F203" s="92"/>
      <c r="G203" s="74"/>
      <c r="H203" s="33">
        <f>MATCH($A200,Matrix!$B$2:$B$79,0)+1</f>
        <v>20</v>
      </c>
    </row>
    <row r="204" spans="1:8" s="33" customFormat="1" ht="109.5" customHeight="1" x14ac:dyDescent="0.4">
      <c r="A204" s="69" t="str" cm="1">
        <f t="array" aca="1" ref="A204" ca="1">OFFSET(Matrix!$D$1,$H204 - 1,0)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204" s="78"/>
      <c r="C204" s="78"/>
      <c r="D204" s="78"/>
      <c r="E204" s="78"/>
      <c r="F204" s="79"/>
      <c r="G204" s="74"/>
      <c r="H204" s="33">
        <f>MATCH($A200,Matrix!$B$2:$B$79,0)+1</f>
        <v>20</v>
      </c>
    </row>
    <row r="205" spans="1:8" s="33" customFormat="1" x14ac:dyDescent="0.4">
      <c r="A205" s="80" t="str">
        <f>Matrix!$F$1</f>
        <v xml:space="preserve">Verification: Inspection, Demonstration, Test, or Analysis </v>
      </c>
      <c r="B205" s="81"/>
      <c r="C205" s="81"/>
      <c r="D205" s="81"/>
      <c r="E205" s="81"/>
      <c r="F205" s="81"/>
      <c r="G205" s="74"/>
      <c r="H205" s="33">
        <f>MATCH($A200,Matrix!$B$2:$B$79,0)+1</f>
        <v>20</v>
      </c>
    </row>
    <row r="206" spans="1:8" s="33" customFormat="1" ht="94.5" customHeight="1" x14ac:dyDescent="0.4">
      <c r="A206" s="69" t="str" cm="1">
        <f t="array" aca="1" ref="A206" ca="1">OFFSET(Matrix!$F$1,$H206 - 1,0)</f>
        <v xml:space="preserve">Inspection of vendor documentation detailing the inputs to the authenticator generation process per device. Ensure that no input is information that can be easily-guessed from simple facts about the device.
</v>
      </c>
      <c r="B206" s="78"/>
      <c r="C206" s="78"/>
      <c r="D206" s="78"/>
      <c r="E206" s="78"/>
      <c r="F206" s="79"/>
      <c r="G206" s="74"/>
      <c r="H206" s="33">
        <f>MATCH($A200,Matrix!$B$2:$B$79,0)+1</f>
        <v>20</v>
      </c>
    </row>
    <row r="207" spans="1:8" s="33" customFormat="1" x14ac:dyDescent="0.4">
      <c r="A207" s="91" t="str">
        <f>Matrix!$H$1</f>
        <v>Remarks</v>
      </c>
      <c r="B207" s="92"/>
      <c r="C207" s="92"/>
      <c r="D207" s="92"/>
      <c r="E207" s="92"/>
      <c r="F207" s="92"/>
      <c r="G207" s="74"/>
      <c r="H207" s="33">
        <f>MATCH($A200,Matrix!$B$2:$B$79,0)+1</f>
        <v>20</v>
      </c>
    </row>
    <row r="208" spans="1:8" s="33" customFormat="1" ht="49.5" customHeight="1" thickBot="1" x14ac:dyDescent="0.45">
      <c r="A208" s="62" t="str" cm="1">
        <f t="array" aca="1" ref="A208" ca="1">OFFSET(Matrix!$H$1,$H208 - 1,0)</f>
        <v>-</v>
      </c>
      <c r="B208" s="63"/>
      <c r="C208" s="63"/>
      <c r="D208" s="63"/>
      <c r="E208" s="63"/>
      <c r="F208" s="64"/>
      <c r="G208" s="75"/>
      <c r="H208" s="33">
        <f>MATCH($A200,Matrix!$B$2:$B$79,0)+1</f>
        <v>20</v>
      </c>
    </row>
    <row r="209" spans="1:8" s="77" customFormat="1" ht="46.5" customHeight="1" thickBot="1" x14ac:dyDescent="0.45">
      <c r="A209" s="76"/>
      <c r="B209" s="76"/>
      <c r="C209" s="76"/>
      <c r="D209" s="76"/>
      <c r="E209" s="76"/>
      <c r="F209" s="76"/>
      <c r="G209" s="76"/>
      <c r="H209" s="76"/>
    </row>
    <row r="210" spans="1:8" s="32" customFormat="1" ht="17.25" customHeight="1" x14ac:dyDescent="0.4">
      <c r="A210" s="65" t="str">
        <f>Matrix!$B$1</f>
        <v>Ref #</v>
      </c>
      <c r="B210" s="66"/>
      <c r="C210" s="67" t="str">
        <f>Matrix!$C$1</f>
        <v>Category</v>
      </c>
      <c r="D210" s="68"/>
      <c r="E210" s="67" t="str">
        <f>Matrix!$G$1</f>
        <v>Criticality:
High, Medium, or Low</v>
      </c>
      <c r="F210" s="68"/>
      <c r="G210" s="31" t="str">
        <f>Matrix!$E$1</f>
        <v xml:space="preserve">Public Requirements References/Descriptions </v>
      </c>
    </row>
    <row r="211" spans="1:8" s="33" customFormat="1" ht="15.75" customHeight="1" x14ac:dyDescent="0.4">
      <c r="A211" s="69" t="s">
        <v>44</v>
      </c>
      <c r="B211" s="70"/>
      <c r="C211" s="71" t="str" cm="1">
        <f t="array" aca="1" ref="C211" ca="1">OFFSET(Matrix!$C$1,$H211 - 1,0)</f>
        <v>Identification and Authentication</v>
      </c>
      <c r="D211" s="72"/>
      <c r="E211" s="71" t="str" cm="1">
        <f t="array" aca="1" ref="E211" ca="1">OFFSET(Matrix!$G$1, $H211 - 1,0)</f>
        <v>Medium</v>
      </c>
      <c r="F211" s="72"/>
      <c r="G211" s="73" t="str" cm="1">
        <f t="array" aca="1" ref="G211" ca="1">OFFSET(Matrix!$E$1,$H211 - 1,0)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11" s="33">
        <f>MATCH($A211,Matrix!$B$2:$B$79,0)+1</f>
        <v>21</v>
      </c>
    </row>
    <row r="212" spans="1:8" s="33" customFormat="1" ht="17.25" customHeight="1" x14ac:dyDescent="0.4">
      <c r="A212" s="91" t="str">
        <f>Matrix!$A$1</f>
        <v>Applicable Component Categories</v>
      </c>
      <c r="B212" s="92"/>
      <c r="C212" s="92"/>
      <c r="D212" s="92"/>
      <c r="E212" s="92"/>
      <c r="F212" s="92"/>
      <c r="G212" s="74"/>
      <c r="H212" s="33">
        <f>MATCH($A211,Matrix!$B$2:$B$79,0)+1</f>
        <v>21</v>
      </c>
    </row>
    <row r="213" spans="1:8" s="33" customFormat="1" ht="76.5" customHeight="1" x14ac:dyDescent="0.4">
      <c r="A213" s="69" t="str" cm="1">
        <f t="array" aca="1" ref="A213" ca="1">OFFSET(Matrix!$A$1,$H213 - 1,0)</f>
        <v xml:space="preserve">Mobile App;
Vehicle Connection;
Connectivity/Communications;
Cloud or Back-end;
</v>
      </c>
      <c r="B213" s="78"/>
      <c r="C213" s="78"/>
      <c r="D213" s="78"/>
      <c r="E213" s="78"/>
      <c r="F213" s="79"/>
      <c r="G213" s="74"/>
      <c r="H213" s="33">
        <f>MATCH($A211,Matrix!$B$2:$B$79,0)+1</f>
        <v>21</v>
      </c>
    </row>
    <row r="214" spans="1:8" s="33" customFormat="1" ht="17.25" customHeight="1" x14ac:dyDescent="0.4">
      <c r="A214" s="91" t="str">
        <f>Matrix!$D$1</f>
        <v>Requirement</v>
      </c>
      <c r="B214" s="92"/>
      <c r="C214" s="92"/>
      <c r="D214" s="92"/>
      <c r="E214" s="92"/>
      <c r="F214" s="92"/>
      <c r="G214" s="74"/>
      <c r="H214" s="33">
        <f>MATCH($A211,Matrix!$B$2:$B$79,0)+1</f>
        <v>21</v>
      </c>
    </row>
    <row r="215" spans="1:8" s="33" customFormat="1" ht="94.5" customHeight="1" x14ac:dyDescent="0.4">
      <c r="A215" s="69" t="str" cm="1">
        <f t="array" aca="1" ref="A215" ca="1">OFFSET(Matrix!$D$1,$H215 - 1,0)</f>
        <v>Cryptographic modules used in the vendors system shall be compliant with Federal Information Processing Standards (FIPS) 140-2: Level 1.</v>
      </c>
      <c r="B215" s="78"/>
      <c r="C215" s="78"/>
      <c r="D215" s="78"/>
      <c r="E215" s="78"/>
      <c r="F215" s="79"/>
      <c r="G215" s="74"/>
      <c r="H215" s="33">
        <f>MATCH($A211,Matrix!$B$2:$B$79,0)+1</f>
        <v>21</v>
      </c>
    </row>
    <row r="216" spans="1:8" s="33" customFormat="1" x14ac:dyDescent="0.4">
      <c r="A216" s="80" t="str">
        <f>Matrix!$F$1</f>
        <v xml:space="preserve">Verification: Inspection, Demonstration, Test, or Analysis </v>
      </c>
      <c r="B216" s="81"/>
      <c r="C216" s="81"/>
      <c r="D216" s="81"/>
      <c r="E216" s="81"/>
      <c r="F216" s="81"/>
      <c r="G216" s="74"/>
      <c r="H216" s="33">
        <f>MATCH($A211,Matrix!$B$2:$B$79,0)+1</f>
        <v>21</v>
      </c>
    </row>
    <row r="217" spans="1:8" s="33" customFormat="1" ht="104.25" customHeight="1" x14ac:dyDescent="0.4">
      <c r="A217" s="69" t="str" cm="1">
        <f t="array" aca="1" ref="A217" ca="1">OFFSET(Matrix!$F$1,$H217 - 1,0)</f>
        <v>Inspection of vendor-supplied documentation detailing their procurement requirements for cryptographic modules. 
Ensure that their procurement processes require that all cryptographic modules are FIPS 140-2 compliant.</v>
      </c>
      <c r="B217" s="78"/>
      <c r="C217" s="78"/>
      <c r="D217" s="78"/>
      <c r="E217" s="78"/>
      <c r="F217" s="79"/>
      <c r="G217" s="74"/>
      <c r="H217" s="33">
        <f>MATCH($A211,Matrix!$B$2:$B$79,0)+1</f>
        <v>21</v>
      </c>
    </row>
    <row r="218" spans="1:8" s="33" customFormat="1" ht="17.25" customHeight="1" x14ac:dyDescent="0.4">
      <c r="A218" s="91" t="str">
        <f>Matrix!$H$1</f>
        <v>Remarks</v>
      </c>
      <c r="B218" s="92"/>
      <c r="C218" s="92"/>
      <c r="D218" s="92"/>
      <c r="E218" s="92"/>
      <c r="F218" s="92"/>
      <c r="G218" s="74"/>
      <c r="H218" s="33">
        <f>MATCH($A211,Matrix!$B$2:$B$79,0)+1</f>
        <v>21</v>
      </c>
    </row>
    <row r="219" spans="1:8" s="33" customFormat="1" ht="231.75" customHeight="1" thickBot="1" x14ac:dyDescent="0.45">
      <c r="A219" s="62" t="str" cm="1">
        <f t="array" aca="1" ref="A219" ca="1">OFFSET(Matrix!$H$1,$H219 - 1,0)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19" s="63"/>
      <c r="C219" s="63"/>
      <c r="D219" s="63"/>
      <c r="E219" s="63"/>
      <c r="F219" s="64"/>
      <c r="G219" s="75"/>
      <c r="H219" s="33">
        <f>MATCH($A211,Matrix!$B$2:$B$79,0)+1</f>
        <v>21</v>
      </c>
    </row>
    <row r="220" spans="1:8" s="77" customFormat="1" ht="46.5" customHeight="1" thickBot="1" x14ac:dyDescent="0.45">
      <c r="A220" s="76"/>
      <c r="B220" s="76"/>
      <c r="C220" s="76"/>
      <c r="D220" s="76"/>
      <c r="E220" s="76"/>
      <c r="F220" s="76"/>
      <c r="G220" s="76"/>
      <c r="H220" s="76"/>
    </row>
    <row r="221" spans="1:8" s="32" customFormat="1" x14ac:dyDescent="0.4">
      <c r="A221" s="65" t="str">
        <f>Matrix!$B$1</f>
        <v>Ref #</v>
      </c>
      <c r="B221" s="66"/>
      <c r="C221" s="67" t="str">
        <f>Matrix!$C$1</f>
        <v>Category</v>
      </c>
      <c r="D221" s="68"/>
      <c r="E221" s="67" t="str">
        <f>Matrix!$G$1</f>
        <v>Criticality:
High, Medium, or Low</v>
      </c>
      <c r="F221" s="68"/>
      <c r="G221" s="31" t="str">
        <f>Matrix!$E$1</f>
        <v xml:space="preserve">Public Requirements References/Descriptions </v>
      </c>
    </row>
    <row r="222" spans="1:8" s="33" customFormat="1" ht="15.75" customHeight="1" x14ac:dyDescent="0.4">
      <c r="A222" s="69" t="s">
        <v>45</v>
      </c>
      <c r="B222" s="70"/>
      <c r="C222" s="71" t="str" cm="1">
        <f t="array" aca="1" ref="C222" ca="1">OFFSET(Matrix!$C$1,$H222 - 1,0)</f>
        <v>Incidence Response</v>
      </c>
      <c r="D222" s="72"/>
      <c r="E222" s="71" t="str" cm="1">
        <f t="array" aca="1" ref="E222" ca="1">OFFSET(Matrix!$G$1, $H222 - 1,0)</f>
        <v>High</v>
      </c>
      <c r="F222" s="72"/>
      <c r="G222" s="73" t="str" cm="1">
        <f t="array" aca="1" ref="G222" ca="1">OFFSET(Matrix!$E$1,$H222 - 1,0)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22" s="33">
        <f>MATCH($A222,Matrix!$B$2:$B$79,0)+1</f>
        <v>22</v>
      </c>
    </row>
    <row r="223" spans="1:8" s="33" customFormat="1" x14ac:dyDescent="0.4">
      <c r="A223" s="91" t="str">
        <f>Matrix!$A$1</f>
        <v>Applicable Component Categories</v>
      </c>
      <c r="B223" s="92"/>
      <c r="C223" s="92"/>
      <c r="D223" s="92"/>
      <c r="E223" s="92"/>
      <c r="F223" s="92"/>
      <c r="G223" s="74"/>
      <c r="H223" s="33">
        <f>MATCH($A222,Matrix!$B$2:$B$79,0)+1</f>
        <v>22</v>
      </c>
    </row>
    <row r="224" spans="1:8" s="33" customFormat="1" ht="76.5" customHeight="1" x14ac:dyDescent="0.4">
      <c r="A224" s="69" t="str" cm="1">
        <f t="array" aca="1" ref="A224" ca="1">OFFSET(Matrix!$A$1,$H224 - 1,0)</f>
        <v xml:space="preserve">Mobile App;
Vehicle Connection;
Connectivity/Communications;
Cloud or Back-end;
</v>
      </c>
      <c r="B224" s="78"/>
      <c r="C224" s="78"/>
      <c r="D224" s="78"/>
      <c r="E224" s="78"/>
      <c r="F224" s="79"/>
      <c r="G224" s="74"/>
      <c r="H224" s="33">
        <f>MATCH($A222,Matrix!$B$2:$B$79,0)+1</f>
        <v>22</v>
      </c>
    </row>
    <row r="225" spans="1:8" s="33" customFormat="1" x14ac:dyDescent="0.4">
      <c r="A225" s="91" t="str">
        <f>Matrix!$D$1</f>
        <v>Requirement</v>
      </c>
      <c r="B225" s="92"/>
      <c r="C225" s="92"/>
      <c r="D225" s="92"/>
      <c r="E225" s="92"/>
      <c r="F225" s="92"/>
      <c r="G225" s="74"/>
      <c r="H225" s="33">
        <f>MATCH($A222,Matrix!$B$2:$B$79,0)+1</f>
        <v>22</v>
      </c>
    </row>
    <row r="226" spans="1:8" s="33" customFormat="1" ht="94.5" customHeight="1" x14ac:dyDescent="0.4">
      <c r="A226" s="69" t="str" cm="1">
        <f t="array" aca="1" ref="A226" ca="1">OFFSET(Matrix!$D$1,$H226 - 1,0)</f>
        <v>The vendor shall have a documented incident response plan (IRP) in place which provides the carriers with a point of contact for components used within their telematics system</v>
      </c>
      <c r="B226" s="78"/>
      <c r="C226" s="78"/>
      <c r="D226" s="78"/>
      <c r="E226" s="78"/>
      <c r="F226" s="79"/>
      <c r="G226" s="74"/>
      <c r="H226" s="33">
        <f>MATCH($A222,Matrix!$B$2:$B$79,0)+1</f>
        <v>22</v>
      </c>
    </row>
    <row r="227" spans="1:8" s="33" customFormat="1" x14ac:dyDescent="0.4">
      <c r="A227" s="80" t="str">
        <f>Matrix!$F$1</f>
        <v xml:space="preserve">Verification: Inspection, Demonstration, Test, or Analysis </v>
      </c>
      <c r="B227" s="81"/>
      <c r="C227" s="81"/>
      <c r="D227" s="81"/>
      <c r="E227" s="81"/>
      <c r="F227" s="81"/>
      <c r="G227" s="74"/>
      <c r="H227" s="33">
        <f>MATCH($A222,Matrix!$B$2:$B$79,0)+1</f>
        <v>22</v>
      </c>
    </row>
    <row r="228" spans="1:8" s="33" customFormat="1" ht="94.5" customHeight="1" x14ac:dyDescent="0.4">
      <c r="A228" s="69" t="str" cm="1">
        <f t="array" aca="1" ref="A228" ca="1">OFFSET(Matrix!$F$1,$H228 - 1,0)</f>
        <v>Inspection of vendor-supplied documentation detailing the vendor’s incident response process.
Ensure that it documents the methods that can be used to notify the vendor of a security incident.</v>
      </c>
      <c r="B228" s="78"/>
      <c r="C228" s="78"/>
      <c r="D228" s="78"/>
      <c r="E228" s="78"/>
      <c r="F228" s="79"/>
      <c r="G228" s="74"/>
      <c r="H228" s="33">
        <f>MATCH($A222,Matrix!$B$2:$B$79,0)+1</f>
        <v>22</v>
      </c>
    </row>
    <row r="229" spans="1:8" s="33" customFormat="1" x14ac:dyDescent="0.4">
      <c r="A229" s="91" t="str">
        <f>Matrix!$H$1</f>
        <v>Remarks</v>
      </c>
      <c r="B229" s="92"/>
      <c r="C229" s="92"/>
      <c r="D229" s="92"/>
      <c r="E229" s="92"/>
      <c r="F229" s="92"/>
      <c r="G229" s="74"/>
      <c r="H229" s="33">
        <f>MATCH($A222,Matrix!$B$2:$B$79,0)+1</f>
        <v>22</v>
      </c>
    </row>
    <row r="230" spans="1:8" s="33" customFormat="1" ht="138.75" customHeight="1" thickBot="1" x14ac:dyDescent="0.45">
      <c r="A230" s="62" t="str" cm="1">
        <f t="array" aca="1" ref="A230" ca="1">OFFSET(Matrix!$H$1,$H230 - 1,0)</f>
        <v>TSPs must demonstrate this level of maturity to be trusted with business critical functions</v>
      </c>
      <c r="B230" s="63"/>
      <c r="C230" s="63"/>
      <c r="D230" s="63"/>
      <c r="E230" s="63"/>
      <c r="F230" s="64"/>
      <c r="G230" s="75"/>
      <c r="H230" s="33">
        <f>MATCH($A222,Matrix!$B$2:$B$79,0)+1</f>
        <v>22</v>
      </c>
    </row>
    <row r="231" spans="1:8" s="77" customFormat="1" ht="46.5" customHeight="1" thickBot="1" x14ac:dyDescent="0.45">
      <c r="A231" s="76"/>
      <c r="B231" s="76"/>
      <c r="C231" s="76"/>
      <c r="D231" s="76"/>
      <c r="E231" s="76"/>
      <c r="F231" s="76"/>
      <c r="G231" s="76"/>
      <c r="H231" s="76"/>
    </row>
    <row r="232" spans="1:8" s="32" customFormat="1" ht="17.25" customHeight="1" x14ac:dyDescent="0.4">
      <c r="A232" s="65" t="str">
        <f>Matrix!$B$1</f>
        <v>Ref #</v>
      </c>
      <c r="B232" s="66"/>
      <c r="C232" s="67" t="str">
        <f>Matrix!$C$1</f>
        <v>Category</v>
      </c>
      <c r="D232" s="68"/>
      <c r="E232" s="67" t="str">
        <f>Matrix!$G$1</f>
        <v>Criticality:
High, Medium, or Low</v>
      </c>
      <c r="F232" s="68"/>
      <c r="G232" s="31" t="str">
        <f>Matrix!$E$1</f>
        <v xml:space="preserve">Public Requirements References/Descriptions </v>
      </c>
    </row>
    <row r="233" spans="1:8" s="33" customFormat="1" ht="15.75" customHeight="1" x14ac:dyDescent="0.4">
      <c r="A233" s="69" t="s">
        <v>48</v>
      </c>
      <c r="B233" s="70"/>
      <c r="C233" s="71" t="str" cm="1">
        <f t="array" aca="1" ref="C233" ca="1">OFFSET(Matrix!$C$1,$H233 - 1,0)</f>
        <v>Maintenance</v>
      </c>
      <c r="D233" s="72"/>
      <c r="E233" s="71" t="str" cm="1">
        <f t="array" aca="1" ref="E233" ca="1">OFFSET(Matrix!$G$1, $H233 - 1,0)</f>
        <v>Medium</v>
      </c>
      <c r="F233" s="72"/>
      <c r="G233" s="73" t="str" cm="1">
        <f t="array" aca="1" ref="G233" ca="1">OFFSET(Matrix!$E$1,$H233 - 1,0)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33" s="33">
        <f>MATCH($A233,Matrix!$B$2:$B$79,0)+1</f>
        <v>23</v>
      </c>
    </row>
    <row r="234" spans="1:8" s="33" customFormat="1" ht="17.25" customHeight="1" x14ac:dyDescent="0.4">
      <c r="A234" s="91" t="str">
        <f>Matrix!$A$1</f>
        <v>Applicable Component Categories</v>
      </c>
      <c r="B234" s="92"/>
      <c r="C234" s="92"/>
      <c r="D234" s="92"/>
      <c r="E234" s="92"/>
      <c r="F234" s="92"/>
      <c r="G234" s="74"/>
      <c r="H234" s="33">
        <f>MATCH($A233,Matrix!$B$2:$B$79,0)+1</f>
        <v>23</v>
      </c>
    </row>
    <row r="235" spans="1:8" s="33" customFormat="1" ht="76.5" customHeight="1" x14ac:dyDescent="0.4">
      <c r="A235" s="69" t="str" cm="1">
        <f t="array" aca="1" ref="A235" ca="1">OFFSET(Matrix!$A$1,$H235 - 1,0)</f>
        <v xml:space="preserve">Mobile App;
Vehicle Connection;
Connectivity/Communications;
Cloud or Back-end;
</v>
      </c>
      <c r="B235" s="78"/>
      <c r="C235" s="78"/>
      <c r="D235" s="78"/>
      <c r="E235" s="78"/>
      <c r="F235" s="79"/>
      <c r="G235" s="74"/>
      <c r="H235" s="33">
        <f>MATCH($A233,Matrix!$B$2:$B$79,0)+1</f>
        <v>23</v>
      </c>
    </row>
    <row r="236" spans="1:8" s="33" customFormat="1" ht="17.25" customHeight="1" x14ac:dyDescent="0.4">
      <c r="A236" s="91" t="str">
        <f>Matrix!$D$1</f>
        <v>Requirement</v>
      </c>
      <c r="B236" s="92"/>
      <c r="C236" s="92"/>
      <c r="D236" s="92"/>
      <c r="E236" s="92"/>
      <c r="F236" s="92"/>
      <c r="G236" s="74"/>
      <c r="H236" s="33">
        <f>MATCH($A233,Matrix!$B$2:$B$79,0)+1</f>
        <v>23</v>
      </c>
    </row>
    <row r="237" spans="1:8" s="33" customFormat="1" ht="94.5" customHeight="1" x14ac:dyDescent="0.4">
      <c r="A237" s="69" t="str" cm="1">
        <f t="array" aca="1" ref="A237" ca="1">OFFSET(Matrix!$D$1,$H237 - 1,0)</f>
        <v>The vendor shall have procedures in place to ensure that components outside of the carrier’s direct control are not updated or modified without prior coordination and approval by an organization-defined individual or role</v>
      </c>
      <c r="B237" s="78"/>
      <c r="C237" s="78"/>
      <c r="D237" s="78"/>
      <c r="E237" s="78"/>
      <c r="F237" s="79"/>
      <c r="G237" s="74"/>
      <c r="H237" s="33">
        <f>MATCH($A233,Matrix!$B$2:$B$79,0)+1</f>
        <v>23</v>
      </c>
    </row>
    <row r="238" spans="1:8" s="33" customFormat="1" x14ac:dyDescent="0.4">
      <c r="A238" s="80" t="str">
        <f>Matrix!$F$1</f>
        <v xml:space="preserve">Verification: Inspection, Demonstration, Test, or Analysis </v>
      </c>
      <c r="B238" s="81"/>
      <c r="C238" s="81"/>
      <c r="D238" s="81"/>
      <c r="E238" s="81"/>
      <c r="F238" s="81"/>
      <c r="G238" s="74"/>
      <c r="H238" s="33">
        <f>MATCH($A233,Matrix!$B$2:$B$79,0)+1</f>
        <v>23</v>
      </c>
    </row>
    <row r="239" spans="1:8" s="33" customFormat="1" ht="94.5" customHeight="1" x14ac:dyDescent="0.4">
      <c r="A239" s="69" t="str" cm="1">
        <f t="array" aca="1" ref="A239" ca="1">OFFSET(Matrix!$F$1,$H239 - 1,0)</f>
        <v>Inspection of vendor-supplied documentation detailing their maintenance/release process.
Ensure that there is a process where you (the carrier) are contacted and coordinated-with before the systems upon which you rely undergo maintenance procedures.</v>
      </c>
      <c r="B239" s="78"/>
      <c r="C239" s="78"/>
      <c r="D239" s="78"/>
      <c r="E239" s="78"/>
      <c r="F239" s="79"/>
      <c r="G239" s="74"/>
      <c r="H239" s="33">
        <f>MATCH($A233,Matrix!$B$2:$B$79,0)+1</f>
        <v>23</v>
      </c>
    </row>
    <row r="240" spans="1:8" s="33" customFormat="1" ht="17.25" customHeight="1" x14ac:dyDescent="0.4">
      <c r="A240" s="91" t="str">
        <f>Matrix!$H$1</f>
        <v>Remarks</v>
      </c>
      <c r="B240" s="92"/>
      <c r="C240" s="92"/>
      <c r="D240" s="92"/>
      <c r="E240" s="92"/>
      <c r="F240" s="92"/>
      <c r="G240" s="74"/>
      <c r="H240" s="33">
        <f>MATCH($A233,Matrix!$B$2:$B$79,0)+1</f>
        <v>23</v>
      </c>
    </row>
    <row r="241" spans="1:8" s="33" customFormat="1" ht="49.5" customHeight="1" thickBot="1" x14ac:dyDescent="0.45">
      <c r="A241" s="62" t="str" cm="1">
        <f t="array" aca="1" ref="A241" ca="1">OFFSET(Matrix!$H$1,$H241 - 1,0)</f>
        <v>-</v>
      </c>
      <c r="B241" s="63"/>
      <c r="C241" s="63"/>
      <c r="D241" s="63"/>
      <c r="E241" s="63"/>
      <c r="F241" s="64"/>
      <c r="G241" s="75"/>
      <c r="H241" s="33">
        <f>MATCH($A233,Matrix!$B$2:$B$79,0)+1</f>
        <v>23</v>
      </c>
    </row>
    <row r="242" spans="1:8" s="77" customFormat="1" ht="46.5" customHeight="1" thickBot="1" x14ac:dyDescent="0.45">
      <c r="A242" s="76"/>
      <c r="B242" s="76"/>
      <c r="C242" s="76"/>
      <c r="D242" s="76"/>
      <c r="E242" s="76"/>
      <c r="F242" s="76"/>
      <c r="G242" s="76"/>
      <c r="H242" s="76"/>
    </row>
    <row r="243" spans="1:8" s="32" customFormat="1" x14ac:dyDescent="0.4">
      <c r="A243" s="65" t="str">
        <f>Matrix!$B$1</f>
        <v>Ref #</v>
      </c>
      <c r="B243" s="66"/>
      <c r="C243" s="67" t="str">
        <f>Matrix!$C$1</f>
        <v>Category</v>
      </c>
      <c r="D243" s="68"/>
      <c r="E243" s="67" t="str">
        <f>Matrix!$G$1</f>
        <v>Criticality:
High, Medium, or Low</v>
      </c>
      <c r="F243" s="68"/>
      <c r="G243" s="31" t="str">
        <f>Matrix!$E$1</f>
        <v xml:space="preserve">Public Requirements References/Descriptions </v>
      </c>
    </row>
    <row r="244" spans="1:8" s="33" customFormat="1" ht="15.75" customHeight="1" x14ac:dyDescent="0.4">
      <c r="A244" s="69" t="s">
        <v>51</v>
      </c>
      <c r="B244" s="70"/>
      <c r="C244" s="71" t="str" cm="1">
        <f t="array" aca="1" ref="C244" ca="1">OFFSET(Matrix!$C$1,$H244 - 1,0)</f>
        <v>Maintenance</v>
      </c>
      <c r="D244" s="72"/>
      <c r="E244" s="71" t="str" cm="1">
        <f t="array" aca="1" ref="E244" ca="1">OFFSET(Matrix!$G$1, $H244 - 1,0)</f>
        <v>High</v>
      </c>
      <c r="F244" s="72"/>
      <c r="G244" s="73" t="str" cm="1">
        <f t="array" aca="1" ref="G244" ca="1">OFFSET(Matrix!$E$1,$H244 - 1,0)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44" s="33">
        <f>MATCH($A244,Matrix!$B$2:$B$79,0)+1</f>
        <v>24</v>
      </c>
    </row>
    <row r="245" spans="1:8" s="33" customFormat="1" x14ac:dyDescent="0.4">
      <c r="A245" s="91" t="str">
        <f>Matrix!$A$1</f>
        <v>Applicable Component Categories</v>
      </c>
      <c r="B245" s="92"/>
      <c r="C245" s="92"/>
      <c r="D245" s="92"/>
      <c r="E245" s="92"/>
      <c r="F245" s="92"/>
      <c r="G245" s="74"/>
      <c r="H245" s="33">
        <f>MATCH($A244,Matrix!$B$2:$B$79,0)+1</f>
        <v>24</v>
      </c>
    </row>
    <row r="246" spans="1:8" s="33" customFormat="1" ht="76.5" customHeight="1" x14ac:dyDescent="0.4">
      <c r="A246" s="69" t="str" cm="1">
        <f t="array" aca="1" ref="A246" ca="1">OFFSET(Matrix!$A$1,$H246 - 1,0)</f>
        <v xml:space="preserve">Cloud or Back-end;
</v>
      </c>
      <c r="B246" s="78"/>
      <c r="C246" s="78"/>
      <c r="D246" s="78"/>
      <c r="E246" s="78"/>
      <c r="F246" s="79"/>
      <c r="G246" s="74"/>
      <c r="H246" s="33">
        <f>MATCH($A244,Matrix!$B$2:$B$79,0)+1</f>
        <v>24</v>
      </c>
    </row>
    <row r="247" spans="1:8" s="33" customFormat="1" x14ac:dyDescent="0.4">
      <c r="A247" s="91" t="str">
        <f>Matrix!$D$1</f>
        <v>Requirement</v>
      </c>
      <c r="B247" s="92"/>
      <c r="C247" s="92"/>
      <c r="D247" s="92"/>
      <c r="E247" s="92"/>
      <c r="F247" s="92"/>
      <c r="G247" s="74"/>
      <c r="H247" s="33">
        <f>MATCH($A244,Matrix!$B$2:$B$79,0)+1</f>
        <v>24</v>
      </c>
    </row>
    <row r="248" spans="1:8" s="33" customFormat="1" ht="94.5" customHeight="1" x14ac:dyDescent="0.4">
      <c r="A248" s="69" t="str" cm="1">
        <f t="array" aca="1" ref="A248" ca="1">OFFSET(Matrix!$D$1,$H248 - 1,0)</f>
        <v>The vendor shall have procedures in place to test backup restoration processes of their own systems and their own facilities on at least an annual basis.</v>
      </c>
      <c r="B248" s="78"/>
      <c r="C248" s="78"/>
      <c r="D248" s="78"/>
      <c r="E248" s="78"/>
      <c r="F248" s="79"/>
      <c r="G248" s="74"/>
      <c r="H248" s="33">
        <f>MATCH($A244,Matrix!$B$2:$B$79,0)+1</f>
        <v>24</v>
      </c>
    </row>
    <row r="249" spans="1:8" s="33" customFormat="1" x14ac:dyDescent="0.4">
      <c r="A249" s="80" t="str">
        <f>Matrix!$F$1</f>
        <v xml:space="preserve">Verification: Inspection, Demonstration, Test, or Analysis </v>
      </c>
      <c r="B249" s="81"/>
      <c r="C249" s="81"/>
      <c r="D249" s="81"/>
      <c r="E249" s="81"/>
      <c r="F249" s="81"/>
      <c r="G249" s="74"/>
      <c r="H249" s="33">
        <f>MATCH($A244,Matrix!$B$2:$B$79,0)+1</f>
        <v>24</v>
      </c>
    </row>
    <row r="250" spans="1:8" s="33" customFormat="1" ht="94.5" customHeight="1" x14ac:dyDescent="0.4">
      <c r="A250" s="69" t="str" cm="1">
        <f t="array" aca="1" ref="A250" ca="1">OFFSET(Matrix!$F$1,$H250 - 1,0)</f>
        <v>Inspection of vendor-supplied documentation detailing backup and restore procedures.</v>
      </c>
      <c r="B250" s="78"/>
      <c r="C250" s="78"/>
      <c r="D250" s="78"/>
      <c r="E250" s="78"/>
      <c r="F250" s="79"/>
      <c r="G250" s="74"/>
      <c r="H250" s="33">
        <f>MATCH($A244,Matrix!$B$2:$B$79,0)+1</f>
        <v>24</v>
      </c>
    </row>
    <row r="251" spans="1:8" s="33" customFormat="1" x14ac:dyDescent="0.4">
      <c r="A251" s="91" t="str">
        <f>Matrix!$H$1</f>
        <v>Remarks</v>
      </c>
      <c r="B251" s="92"/>
      <c r="C251" s="92"/>
      <c r="D251" s="92"/>
      <c r="E251" s="92"/>
      <c r="F251" s="92"/>
      <c r="G251" s="74"/>
      <c r="H251" s="33">
        <f>MATCH($A244,Matrix!$B$2:$B$79,0)+1</f>
        <v>24</v>
      </c>
    </row>
    <row r="252" spans="1:8" s="33" customFormat="1" ht="49.5" customHeight="1" thickBot="1" x14ac:dyDescent="0.45">
      <c r="A252" s="62" t="str" cm="1">
        <f t="array" aca="1" ref="A252" ca="1">OFFSET(Matrix!$H$1,$H252 - 1,0)</f>
        <v>TSPs must demonstrate this level of maturity to be trusted with business critical functions</v>
      </c>
      <c r="B252" s="63"/>
      <c r="C252" s="63"/>
      <c r="D252" s="63"/>
      <c r="E252" s="63"/>
      <c r="F252" s="64"/>
      <c r="G252" s="75"/>
      <c r="H252" s="33">
        <f>MATCH($A244,Matrix!$B$2:$B$79,0)+1</f>
        <v>24</v>
      </c>
    </row>
    <row r="253" spans="1:8" s="77" customFormat="1" ht="46.5" customHeight="1" thickBot="1" x14ac:dyDescent="0.45">
      <c r="A253" s="76"/>
      <c r="B253" s="76"/>
      <c r="C253" s="76"/>
      <c r="D253" s="76"/>
      <c r="E253" s="76"/>
      <c r="F253" s="76"/>
      <c r="G253" s="76"/>
      <c r="H253" s="76"/>
    </row>
    <row r="254" spans="1:8" s="32" customFormat="1" x14ac:dyDescent="0.4">
      <c r="A254" s="65" t="str">
        <f>Matrix!$B$1</f>
        <v>Ref #</v>
      </c>
      <c r="B254" s="66"/>
      <c r="C254" s="67" t="str">
        <f>Matrix!$C$1</f>
        <v>Category</v>
      </c>
      <c r="D254" s="68"/>
      <c r="E254" s="67" t="str">
        <f>Matrix!$G$1</f>
        <v>Criticality:
High, Medium, or Low</v>
      </c>
      <c r="F254" s="68"/>
      <c r="G254" s="31" t="str">
        <f>Matrix!$E$1</f>
        <v xml:space="preserve">Public Requirements References/Descriptions </v>
      </c>
    </row>
    <row r="255" spans="1:8" s="33" customFormat="1" ht="15.75" customHeight="1" x14ac:dyDescent="0.4">
      <c r="A255" s="69" t="s">
        <v>264</v>
      </c>
      <c r="B255" s="70"/>
      <c r="C255" s="71" t="str" cm="1">
        <f t="array" aca="1" ref="C255" ca="1">OFFSET(Matrix!$C$1,$H255 - 1,0)</f>
        <v>Disposal of Goods</v>
      </c>
      <c r="D255" s="72"/>
      <c r="E255" s="71" t="str" cm="1">
        <f t="array" aca="1" ref="E255" ca="1">OFFSET(Matrix!$G$1, $H255 - 1,0)</f>
        <v>High</v>
      </c>
      <c r="F255" s="72"/>
      <c r="G255" s="73" t="str" cm="1">
        <f t="array" aca="1" ref="G255" ca="1">OFFSET(Matrix!$E$1,$H255 - 1,0)</f>
        <v>ISO 27001 A.8.3.2 Disposal of Media
NIST 800-88 R1</v>
      </c>
      <c r="H255" s="33">
        <f>MATCH($A255,Matrix!$B$2:$B$79,0)+1</f>
        <v>25</v>
      </c>
    </row>
    <row r="256" spans="1:8" s="33" customFormat="1" x14ac:dyDescent="0.4">
      <c r="A256" s="91" t="str">
        <f>Matrix!$A$1</f>
        <v>Applicable Component Categories</v>
      </c>
      <c r="B256" s="92"/>
      <c r="C256" s="92"/>
      <c r="D256" s="92"/>
      <c r="E256" s="92"/>
      <c r="F256" s="92"/>
      <c r="G256" s="74"/>
      <c r="H256" s="33">
        <f>MATCH($A255,Matrix!$B$2:$B$79,0)+1</f>
        <v>25</v>
      </c>
    </row>
    <row r="257" spans="1:8" s="33" customFormat="1" ht="76.5" customHeight="1" x14ac:dyDescent="0.4">
      <c r="A257" s="69" t="str" cm="1">
        <f t="array" aca="1" ref="A257" ca="1">OFFSET(Matrix!$A$1,$H257 - 1,0)</f>
        <v xml:space="preserve">Cloud or Back-end;
</v>
      </c>
      <c r="B257" s="78"/>
      <c r="C257" s="78"/>
      <c r="D257" s="78"/>
      <c r="E257" s="78"/>
      <c r="F257" s="79"/>
      <c r="G257" s="74"/>
      <c r="H257" s="33">
        <f>MATCH($A255,Matrix!$B$2:$B$79,0)+1</f>
        <v>25</v>
      </c>
    </row>
    <row r="258" spans="1:8" s="33" customFormat="1" x14ac:dyDescent="0.4">
      <c r="A258" s="91" t="str">
        <f>Matrix!$D$1</f>
        <v>Requirement</v>
      </c>
      <c r="B258" s="92"/>
      <c r="C258" s="92"/>
      <c r="D258" s="92"/>
      <c r="E258" s="92"/>
      <c r="F258" s="92"/>
      <c r="G258" s="74"/>
      <c r="H258" s="33">
        <f>MATCH($A255,Matrix!$B$2:$B$79,0)+1</f>
        <v>25</v>
      </c>
    </row>
    <row r="259" spans="1:8" s="33" customFormat="1" ht="94.5" customHeight="1" x14ac:dyDescent="0.4">
      <c r="A259" s="69" t="str" cm="1">
        <f t="array" aca="1" ref="A259" ca="1">OFFSET(Matrix!$D$1,$H259 - 1,0)</f>
        <v>The vendor must have a disposal of goods policy which covers the management of all computer equipment and storage media dealing with customer information including but not limited to PII and customer business operations data.</v>
      </c>
      <c r="B259" s="78"/>
      <c r="C259" s="78"/>
      <c r="D259" s="78"/>
      <c r="E259" s="78"/>
      <c r="F259" s="79"/>
      <c r="G259" s="74"/>
      <c r="H259" s="33">
        <f>MATCH($A255,Matrix!$B$2:$B$79,0)+1</f>
        <v>25</v>
      </c>
    </row>
    <row r="260" spans="1:8" s="33" customFormat="1" x14ac:dyDescent="0.4">
      <c r="A260" s="80" t="str">
        <f>Matrix!$F$1</f>
        <v xml:space="preserve">Verification: Inspection, Demonstration, Test, or Analysis </v>
      </c>
      <c r="B260" s="81"/>
      <c r="C260" s="81"/>
      <c r="D260" s="81"/>
      <c r="E260" s="81"/>
      <c r="F260" s="81"/>
      <c r="G260" s="74"/>
      <c r="H260" s="33">
        <f>MATCH($A255,Matrix!$B$2:$B$79,0)+1</f>
        <v>25</v>
      </c>
    </row>
    <row r="261" spans="1:8" s="33" customFormat="1" ht="94.5" customHeight="1" x14ac:dyDescent="0.4">
      <c r="A261" s="69" t="str" cm="1">
        <f t="array" aca="1" ref="A261" ca="1">OFFSET(Matrix!$F$1,$H261 - 1,0)</f>
        <v>Inspection of vendor-supplied documentation detailing their disposal of goods procedures; confirm the presence of specific mention of handling of their customer's information.</v>
      </c>
      <c r="B261" s="78"/>
      <c r="C261" s="78"/>
      <c r="D261" s="78"/>
      <c r="E261" s="78"/>
      <c r="F261" s="79"/>
      <c r="G261" s="74"/>
      <c r="H261" s="33">
        <f>MATCH($A255,Matrix!$B$2:$B$79,0)+1</f>
        <v>25</v>
      </c>
    </row>
    <row r="262" spans="1:8" s="33" customFormat="1" x14ac:dyDescent="0.4">
      <c r="A262" s="91" t="str">
        <f>Matrix!$H$1</f>
        <v>Remarks</v>
      </c>
      <c r="B262" s="92"/>
      <c r="C262" s="92"/>
      <c r="D262" s="92"/>
      <c r="E262" s="92"/>
      <c r="F262" s="92"/>
      <c r="G262" s="74"/>
      <c r="H262" s="33">
        <f>MATCH($A255,Matrix!$B$2:$B$79,0)+1</f>
        <v>25</v>
      </c>
    </row>
    <row r="263" spans="1:8" s="33" customFormat="1" ht="49.5" customHeight="1" thickBot="1" x14ac:dyDescent="0.45">
      <c r="A263" s="62" cm="1">
        <f t="array" aca="1" ref="A263" ca="1">OFFSET(Matrix!$H$1,$H263 - 1,0)</f>
        <v>0</v>
      </c>
      <c r="B263" s="63"/>
      <c r="C263" s="63"/>
      <c r="D263" s="63"/>
      <c r="E263" s="63"/>
      <c r="F263" s="64"/>
      <c r="G263" s="75"/>
      <c r="H263" s="33">
        <f>MATCH($A255,Matrix!$B$2:$B$79,0)+1</f>
        <v>25</v>
      </c>
    </row>
    <row r="264" spans="1:8" s="77" customFormat="1" ht="46.5" customHeight="1" thickBot="1" x14ac:dyDescent="0.45">
      <c r="A264" s="76"/>
      <c r="B264" s="76"/>
      <c r="C264" s="76"/>
      <c r="D264" s="76"/>
      <c r="E264" s="76"/>
      <c r="F264" s="76"/>
      <c r="G264" s="76"/>
      <c r="H264" s="76"/>
    </row>
    <row r="265" spans="1:8" s="32" customFormat="1" x14ac:dyDescent="0.4">
      <c r="A265" s="65" t="str">
        <f>Matrix!$B$1</f>
        <v>Ref #</v>
      </c>
      <c r="B265" s="66"/>
      <c r="C265" s="67" t="str">
        <f>Matrix!$C$1</f>
        <v>Category</v>
      </c>
      <c r="D265" s="68"/>
      <c r="E265" s="67" t="str">
        <f>Matrix!$G$1</f>
        <v>Criticality:
High, Medium, or Low</v>
      </c>
      <c r="F265" s="68"/>
      <c r="G265" s="31" t="str">
        <f>Matrix!$E$1</f>
        <v xml:space="preserve">Public Requirements References/Descriptions </v>
      </c>
    </row>
    <row r="266" spans="1:8" s="33" customFormat="1" ht="15.75" customHeight="1" x14ac:dyDescent="0.4">
      <c r="A266" s="69" t="s">
        <v>269</v>
      </c>
      <c r="B266" s="70"/>
      <c r="C266" s="71" t="str" cm="1">
        <f t="array" aca="1" ref="C266" ca="1">OFFSET(Matrix!$C$1,$H266 - 1,0)</f>
        <v>Disposal of Goods</v>
      </c>
      <c r="D266" s="72"/>
      <c r="E266" s="71" t="str" cm="1">
        <f t="array" aca="1" ref="E266" ca="1">OFFSET(Matrix!$G$1, $H266 - 1,0)</f>
        <v>Medium</v>
      </c>
      <c r="F266" s="72"/>
      <c r="G266" s="73" t="str" cm="1">
        <f t="array" aca="1" ref="G266" ca="1">OFFSET(Matrix!$E$1,$H266 - 1,0)</f>
        <v>ISO 27001 A.8.3.2 Disposal of Media
NIST 800-88 R1</v>
      </c>
      <c r="H266" s="33">
        <f>MATCH($A266,Matrix!$B$2:$B$79,0)+1</f>
        <v>26</v>
      </c>
    </row>
    <row r="267" spans="1:8" s="33" customFormat="1" x14ac:dyDescent="0.4">
      <c r="A267" s="91" t="str">
        <f>Matrix!$A$1</f>
        <v>Applicable Component Categories</v>
      </c>
      <c r="B267" s="92"/>
      <c r="C267" s="92"/>
      <c r="D267" s="92"/>
      <c r="E267" s="92"/>
      <c r="F267" s="92"/>
      <c r="G267" s="74"/>
      <c r="H267" s="33">
        <f>MATCH($A266,Matrix!$B$2:$B$79,0)+1</f>
        <v>26</v>
      </c>
    </row>
    <row r="268" spans="1:8" s="33" customFormat="1" ht="76.5" customHeight="1" x14ac:dyDescent="0.4">
      <c r="A268" s="69" t="str" cm="1">
        <f t="array" aca="1" ref="A268" ca="1">OFFSET(Matrix!$A$1,$H268 - 1,0)</f>
        <v xml:space="preserve">Cloud or Back-end;
</v>
      </c>
      <c r="B268" s="78"/>
      <c r="C268" s="78"/>
      <c r="D268" s="78"/>
      <c r="E268" s="78"/>
      <c r="F268" s="79"/>
      <c r="G268" s="74"/>
      <c r="H268" s="33">
        <f>MATCH($A266,Matrix!$B$2:$B$79,0)+1</f>
        <v>26</v>
      </c>
    </row>
    <row r="269" spans="1:8" s="33" customFormat="1" x14ac:dyDescent="0.4">
      <c r="A269" s="91" t="str">
        <f>Matrix!$D$1</f>
        <v>Requirement</v>
      </c>
      <c r="B269" s="92"/>
      <c r="C269" s="92"/>
      <c r="D269" s="92"/>
      <c r="E269" s="92"/>
      <c r="F269" s="92"/>
      <c r="G269" s="74"/>
      <c r="H269" s="33">
        <f>MATCH($A266,Matrix!$B$2:$B$79,0)+1</f>
        <v>26</v>
      </c>
    </row>
    <row r="270" spans="1:8" s="33" customFormat="1" ht="94.5" customHeight="1" x14ac:dyDescent="0.4">
      <c r="A270" s="69" t="str" cm="1">
        <f t="array" aca="1" ref="A270" ca="1">OFFSET(Matrix!$D$1,$H270 - 1,0)</f>
        <v>The vendor's disposal of goods policy must forbid disposal in skips, dumps or landfills until it has been processed to purge or clear previously stored information.</v>
      </c>
      <c r="B270" s="78"/>
      <c r="C270" s="78"/>
      <c r="D270" s="78"/>
      <c r="E270" s="78"/>
      <c r="F270" s="79"/>
      <c r="G270" s="74"/>
      <c r="H270" s="33">
        <f>MATCH($A266,Matrix!$B$2:$B$79,0)+1</f>
        <v>26</v>
      </c>
    </row>
    <row r="271" spans="1:8" s="33" customFormat="1" x14ac:dyDescent="0.4">
      <c r="A271" s="80" t="str">
        <f>Matrix!$F$1</f>
        <v xml:space="preserve">Verification: Inspection, Demonstration, Test, or Analysis </v>
      </c>
      <c r="B271" s="81"/>
      <c r="C271" s="81"/>
      <c r="D271" s="81"/>
      <c r="E271" s="81"/>
      <c r="F271" s="81"/>
      <c r="G271" s="74"/>
      <c r="H271" s="33">
        <f>MATCH($A266,Matrix!$B$2:$B$79,0)+1</f>
        <v>26</v>
      </c>
    </row>
    <row r="272" spans="1:8" s="33" customFormat="1" ht="94.5" customHeight="1" x14ac:dyDescent="0.4">
      <c r="A272" s="69" t="str" cm="1">
        <f t="array" aca="1" ref="A272" ca="1">OFFSET(Matrix!$F$1,$H272 - 1,0)</f>
        <v>Inspection of vendor-supplied documentation detailing their disposal of goods procedures; confirm that disposal of systems in skips or landfills is not allowed unless the systems have been purged or cleared.</v>
      </c>
      <c r="B272" s="78"/>
      <c r="C272" s="78"/>
      <c r="D272" s="78"/>
      <c r="E272" s="78"/>
      <c r="F272" s="79"/>
      <c r="G272" s="74"/>
      <c r="H272" s="33">
        <f>MATCH($A266,Matrix!$B$2:$B$79,0)+1</f>
        <v>26</v>
      </c>
    </row>
    <row r="273" spans="1:8" s="33" customFormat="1" x14ac:dyDescent="0.4">
      <c r="A273" s="91" t="str">
        <f>Matrix!$H$1</f>
        <v>Remarks</v>
      </c>
      <c r="B273" s="92"/>
      <c r="C273" s="92"/>
      <c r="D273" s="92"/>
      <c r="E273" s="92"/>
      <c r="F273" s="92"/>
      <c r="G273" s="74"/>
      <c r="H273" s="33">
        <f>MATCH($A266,Matrix!$B$2:$B$79,0)+1</f>
        <v>26</v>
      </c>
    </row>
    <row r="274" spans="1:8" s="33" customFormat="1" ht="49.5" customHeight="1" thickBot="1" x14ac:dyDescent="0.45">
      <c r="A274" s="62" cm="1">
        <f t="array" aca="1" ref="A274" ca="1">OFFSET(Matrix!$H$1,$H274 - 1,0)</f>
        <v>0</v>
      </c>
      <c r="B274" s="63"/>
      <c r="C274" s="63"/>
      <c r="D274" s="63"/>
      <c r="E274" s="63"/>
      <c r="F274" s="64"/>
      <c r="G274" s="75"/>
      <c r="H274" s="33">
        <f>MATCH($A266,Matrix!$B$2:$B$79,0)+1</f>
        <v>26</v>
      </c>
    </row>
    <row r="275" spans="1:8" s="77" customFormat="1" ht="46.5" customHeight="1" thickBot="1" x14ac:dyDescent="0.45">
      <c r="A275" s="76"/>
      <c r="B275" s="76"/>
      <c r="C275" s="76"/>
      <c r="D275" s="76"/>
      <c r="E275" s="76"/>
      <c r="F275" s="76"/>
      <c r="G275" s="76"/>
      <c r="H275" s="76"/>
    </row>
    <row r="276" spans="1:8" s="32" customFormat="1" x14ac:dyDescent="0.4">
      <c r="A276" s="65" t="str">
        <f>Matrix!$B$1</f>
        <v>Ref #</v>
      </c>
      <c r="B276" s="66"/>
      <c r="C276" s="67" t="str">
        <f>Matrix!$C$1</f>
        <v>Category</v>
      </c>
      <c r="D276" s="68"/>
      <c r="E276" s="67" t="str">
        <f>Matrix!$G$1</f>
        <v>Criticality:
High, Medium, or Low</v>
      </c>
      <c r="F276" s="68"/>
      <c r="G276" s="31" t="str">
        <f>Matrix!$E$1</f>
        <v xml:space="preserve">Public Requirements References/Descriptions </v>
      </c>
    </row>
    <row r="277" spans="1:8" s="33" customFormat="1" ht="15.75" customHeight="1" x14ac:dyDescent="0.4">
      <c r="A277" s="69" t="s">
        <v>272</v>
      </c>
      <c r="B277" s="70"/>
      <c r="C277" s="71" t="str" cm="1">
        <f t="array" aca="1" ref="C277" ca="1">OFFSET(Matrix!$C$1,$H277 - 1,0)</f>
        <v>Disposal of Goods</v>
      </c>
      <c r="D277" s="72"/>
      <c r="E277" s="71" t="str" cm="1">
        <f t="array" aca="1" ref="E277" ca="1">OFFSET(Matrix!$G$1, $H277 - 1,0)</f>
        <v>Low</v>
      </c>
      <c r="F277" s="72"/>
      <c r="G277" s="73" t="str" cm="1">
        <f t="array" aca="1" ref="G277" ca="1">OFFSET(Matrix!$E$1,$H277 - 1,0)</f>
        <v>NIST 800-88 R1 Appendix A -- Minimum Sanitization Recommendations</v>
      </c>
      <c r="H277" s="33">
        <f>MATCH($A277,Matrix!$B$2:$B$79,0)+1</f>
        <v>27</v>
      </c>
    </row>
    <row r="278" spans="1:8" s="33" customFormat="1" x14ac:dyDescent="0.4">
      <c r="A278" s="91" t="str">
        <f>Matrix!$A$1</f>
        <v>Applicable Component Categories</v>
      </c>
      <c r="B278" s="92"/>
      <c r="C278" s="92"/>
      <c r="D278" s="92"/>
      <c r="E278" s="92"/>
      <c r="F278" s="92"/>
      <c r="G278" s="74"/>
      <c r="H278" s="33">
        <f>MATCH($A277,Matrix!$B$2:$B$79,0)+1</f>
        <v>27</v>
      </c>
    </row>
    <row r="279" spans="1:8" s="33" customFormat="1" ht="76.5" customHeight="1" x14ac:dyDescent="0.4">
      <c r="A279" s="69" t="str" cm="1">
        <f t="array" aca="1" ref="A279" ca="1">OFFSET(Matrix!$A$1,$H279 - 1,0)</f>
        <v xml:space="preserve">Cloud or Back-end;
</v>
      </c>
      <c r="B279" s="78"/>
      <c r="C279" s="78"/>
      <c r="D279" s="78"/>
      <c r="E279" s="78"/>
      <c r="F279" s="79"/>
      <c r="G279" s="74"/>
      <c r="H279" s="33">
        <f>MATCH($A277,Matrix!$B$2:$B$79,0)+1</f>
        <v>27</v>
      </c>
    </row>
    <row r="280" spans="1:8" s="33" customFormat="1" x14ac:dyDescent="0.4">
      <c r="A280" s="91" t="str">
        <f>Matrix!$D$1</f>
        <v>Requirement</v>
      </c>
      <c r="B280" s="92"/>
      <c r="C280" s="92"/>
      <c r="D280" s="92"/>
      <c r="E280" s="92"/>
      <c r="F280" s="92"/>
      <c r="G280" s="74"/>
      <c r="H280" s="33">
        <f>MATCH($A277,Matrix!$B$2:$B$79,0)+1</f>
        <v>27</v>
      </c>
    </row>
    <row r="281" spans="1:8" s="33" customFormat="1" ht="94.5" customHeight="1" x14ac:dyDescent="0.4">
      <c r="A281" s="69" t="str" cm="1">
        <f t="array" aca="1" ref="A281" ca="1">OFFSET(Matrix!$D$1,$H281 - 1,0)</f>
        <v>The vendor's processes to remove previously stored information must include acceptable processes for magnetic media, solid-state media, printers, scanners, laptops, smartphones, server and deskstop computers.</v>
      </c>
      <c r="B281" s="78"/>
      <c r="C281" s="78"/>
      <c r="D281" s="78"/>
      <c r="E281" s="78"/>
      <c r="F281" s="79"/>
      <c r="G281" s="74"/>
      <c r="H281" s="33">
        <f>MATCH($A277,Matrix!$B$2:$B$79,0)+1</f>
        <v>27</v>
      </c>
    </row>
    <row r="282" spans="1:8" s="33" customFormat="1" x14ac:dyDescent="0.4">
      <c r="A282" s="80" t="str">
        <f>Matrix!$F$1</f>
        <v xml:space="preserve">Verification: Inspection, Demonstration, Test, or Analysis </v>
      </c>
      <c r="B282" s="81"/>
      <c r="C282" s="81"/>
      <c r="D282" s="81"/>
      <c r="E282" s="81"/>
      <c r="F282" s="81"/>
      <c r="G282" s="74"/>
      <c r="H282" s="33">
        <f>MATCH($A277,Matrix!$B$2:$B$79,0)+1</f>
        <v>27</v>
      </c>
    </row>
    <row r="283" spans="1:8" s="33" customFormat="1" ht="94.5" customHeight="1" x14ac:dyDescent="0.4">
      <c r="A283" s="69" t="str" cm="1">
        <f t="array" aca="1" ref="A283" ca="1">OFFSET(Matrix!$F$1,$H283 - 1,0)</f>
        <v>Inspection of vendor-supplied documentation detailing their disposal of goods procedures; confirm that there are procedures that cover all of magnetic media, solid-state media, printers, scanners, laptops, smartphones, server and desktop computers</v>
      </c>
      <c r="B283" s="78"/>
      <c r="C283" s="78"/>
      <c r="D283" s="78"/>
      <c r="E283" s="78"/>
      <c r="F283" s="79"/>
      <c r="G283" s="74"/>
      <c r="H283" s="33">
        <f>MATCH($A277,Matrix!$B$2:$B$79,0)+1</f>
        <v>27</v>
      </c>
    </row>
    <row r="284" spans="1:8" s="33" customFormat="1" x14ac:dyDescent="0.4">
      <c r="A284" s="91" t="str">
        <f>Matrix!$H$1</f>
        <v>Remarks</v>
      </c>
      <c r="B284" s="92"/>
      <c r="C284" s="92"/>
      <c r="D284" s="92"/>
      <c r="E284" s="92"/>
      <c r="F284" s="92"/>
      <c r="G284" s="74"/>
      <c r="H284" s="33">
        <f>MATCH($A277,Matrix!$B$2:$B$79,0)+1</f>
        <v>27</v>
      </c>
    </row>
    <row r="285" spans="1:8" s="33" customFormat="1" ht="49.5" customHeight="1" thickBot="1" x14ac:dyDescent="0.45">
      <c r="A285" s="62" cm="1">
        <f t="array" aca="1" ref="A285" ca="1">OFFSET(Matrix!$H$1,$H285 - 1,0)</f>
        <v>0</v>
      </c>
      <c r="B285" s="63"/>
      <c r="C285" s="63"/>
      <c r="D285" s="63"/>
      <c r="E285" s="63"/>
      <c r="F285" s="64"/>
      <c r="G285" s="75"/>
      <c r="H285" s="33">
        <f>MATCH($A277,Matrix!$B$2:$B$79,0)+1</f>
        <v>27</v>
      </c>
    </row>
    <row r="286" spans="1:8" s="77" customFormat="1" ht="46.5" customHeight="1" x14ac:dyDescent="0.4">
      <c r="A286" s="76"/>
      <c r="B286" s="76"/>
      <c r="C286" s="76"/>
      <c r="D286" s="76"/>
      <c r="E286" s="76"/>
      <c r="F286" s="76"/>
      <c r="G286" s="76"/>
      <c r="H286" s="76"/>
    </row>
    <row r="287" spans="1:8" s="77" customFormat="1" ht="46.5" customHeight="1" thickBot="1" x14ac:dyDescent="0.45">
      <c r="A287" s="76"/>
      <c r="B287" s="76"/>
      <c r="C287" s="76"/>
      <c r="D287" s="76"/>
      <c r="E287" s="76"/>
      <c r="F287" s="76"/>
      <c r="G287" s="76"/>
      <c r="H287" s="76"/>
    </row>
    <row r="288" spans="1:8" s="32" customFormat="1" x14ac:dyDescent="0.4">
      <c r="A288" s="65" t="str">
        <f>Matrix!$B$1</f>
        <v>Ref #</v>
      </c>
      <c r="B288" s="66"/>
      <c r="C288" s="67" t="str">
        <f>Matrix!$C$1</f>
        <v>Category</v>
      </c>
      <c r="D288" s="68"/>
      <c r="E288" s="67" t="str">
        <f>Matrix!$G$1</f>
        <v>Criticality:
High, Medium, or Low</v>
      </c>
      <c r="F288" s="68"/>
      <c r="G288" s="31" t="str">
        <f>Matrix!$E$1</f>
        <v xml:space="preserve">Public Requirements References/Descriptions </v>
      </c>
    </row>
    <row r="289" spans="1:8" s="33" customFormat="1" ht="15.75" customHeight="1" x14ac:dyDescent="0.4">
      <c r="A289" s="69" t="s">
        <v>386</v>
      </c>
      <c r="B289" s="70"/>
      <c r="C289" s="71" t="str" cm="1">
        <f t="array" aca="1" ref="C289" ca="1">OFFSET(Matrix!$C$1,$H289 - 1,0)</f>
        <v>Maintenance</v>
      </c>
      <c r="D289" s="72"/>
      <c r="E289" s="71" t="str" cm="1">
        <f t="array" aca="1" ref="E289" ca="1">OFFSET(Matrix!$G$1, $H289 - 1,0)</f>
        <v>High</v>
      </c>
      <c r="F289" s="72"/>
      <c r="G289" s="73" t="str" cm="1">
        <f t="array" aca="1" ref="G289" ca="1">OFFSET(Matrix!$E$1,$H289 - 1,0)</f>
        <v>UL 1376 4.3 Manual back-up / override for safety critical operations: Manual backup/override must be provided for safety related services</v>
      </c>
      <c r="H289" s="33">
        <f>MATCH($A289,Matrix!$B$2:$B$79,0)+1</f>
        <v>28</v>
      </c>
    </row>
    <row r="290" spans="1:8" s="33" customFormat="1" x14ac:dyDescent="0.4">
      <c r="A290" s="91" t="str">
        <f>Matrix!$A$1</f>
        <v>Applicable Component Categories</v>
      </c>
      <c r="B290" s="92"/>
      <c r="C290" s="92"/>
      <c r="D290" s="92"/>
      <c r="E290" s="92"/>
      <c r="F290" s="92"/>
      <c r="G290" s="74"/>
      <c r="H290" s="33">
        <f>MATCH($A289,Matrix!$B$2:$B$79,0)+1</f>
        <v>28</v>
      </c>
    </row>
    <row r="291" spans="1:8" s="33" customFormat="1" ht="76.5" customHeight="1" x14ac:dyDescent="0.4">
      <c r="A291" s="69" t="str" cm="1">
        <f t="array" aca="1" ref="A291" ca="1">OFFSET(Matrix!$A$1,$H291 - 1,0)</f>
        <v xml:space="preserve">Vehicle Connection;
Connectivity/Communications;
</v>
      </c>
      <c r="B291" s="78"/>
      <c r="C291" s="78"/>
      <c r="D291" s="78"/>
      <c r="E291" s="78"/>
      <c r="F291" s="79"/>
      <c r="G291" s="74"/>
      <c r="H291" s="33">
        <f>MATCH($A289,Matrix!$B$2:$B$79,0)+1</f>
        <v>28</v>
      </c>
    </row>
    <row r="292" spans="1:8" s="33" customFormat="1" x14ac:dyDescent="0.4">
      <c r="A292" s="91" t="str">
        <f>Matrix!$D$1</f>
        <v>Requirement</v>
      </c>
      <c r="B292" s="92"/>
      <c r="C292" s="92"/>
      <c r="D292" s="92"/>
      <c r="E292" s="92"/>
      <c r="F292" s="92"/>
      <c r="G292" s="74"/>
      <c r="H292" s="33">
        <f>MATCH($A289,Matrix!$B$2:$B$79,0)+1</f>
        <v>28</v>
      </c>
    </row>
    <row r="293" spans="1:8" s="33" customFormat="1" ht="94.5" customHeight="1" x14ac:dyDescent="0.4">
      <c r="A293" s="69" t="str" cm="1">
        <f t="array" aca="1" ref="A293" ca="1">OFFSET(Matrix!$D$1,$H293 - 1,0)</f>
        <v>Vendors must provide manual backup/override capabilities to their safety related services to ensure that any failure of the device does not result in a safety issue.</v>
      </c>
      <c r="B293" s="78"/>
      <c r="C293" s="78"/>
      <c r="D293" s="78"/>
      <c r="E293" s="78"/>
      <c r="F293" s="79"/>
      <c r="G293" s="74"/>
      <c r="H293" s="33">
        <f>MATCH($A289,Matrix!$B$2:$B$79,0)+1</f>
        <v>28</v>
      </c>
    </row>
    <row r="294" spans="1:8" s="33" customFormat="1" x14ac:dyDescent="0.4">
      <c r="A294" s="80" t="str">
        <f>Matrix!$F$1</f>
        <v xml:space="preserve">Verification: Inspection, Demonstration, Test, or Analysis </v>
      </c>
      <c r="B294" s="81"/>
      <c r="C294" s="81"/>
      <c r="D294" s="81"/>
      <c r="E294" s="81"/>
      <c r="F294" s="81"/>
      <c r="G294" s="74"/>
      <c r="H294" s="33">
        <f>MATCH($A289,Matrix!$B$2:$B$79,0)+1</f>
        <v>28</v>
      </c>
    </row>
    <row r="295" spans="1:8" s="33" customFormat="1" ht="94.5" customHeight="1" x14ac:dyDescent="0.4">
      <c r="A295" s="69" t="str" cm="1">
        <f t="array" aca="1" ref="A295" ca="1">OFFSET(Matrix!$F$1,$H295 - 1,0)</f>
        <v>Inspection of vendor-supplied documentation detailing the system’s safety related services and the manual backup/override associated with them. Test the manual override capabilities to confirm their functionality.</v>
      </c>
      <c r="B295" s="78"/>
      <c r="C295" s="78"/>
      <c r="D295" s="78"/>
      <c r="E295" s="78"/>
      <c r="F295" s="79"/>
      <c r="G295" s="74"/>
      <c r="H295" s="33">
        <f>MATCH($A289,Matrix!$B$2:$B$79,0)+1</f>
        <v>28</v>
      </c>
    </row>
    <row r="296" spans="1:8" s="33" customFormat="1" x14ac:dyDescent="0.4">
      <c r="A296" s="91" t="str">
        <f>Matrix!$H$1</f>
        <v>Remarks</v>
      </c>
      <c r="B296" s="92"/>
      <c r="C296" s="92"/>
      <c r="D296" s="92"/>
      <c r="E296" s="92"/>
      <c r="F296" s="92"/>
      <c r="G296" s="74"/>
      <c r="H296" s="33">
        <f>MATCH($A289,Matrix!$B$2:$B$79,0)+1</f>
        <v>28</v>
      </c>
    </row>
    <row r="297" spans="1:8" s="33" customFormat="1" ht="49.5" customHeight="1" thickBot="1" x14ac:dyDescent="0.45">
      <c r="A297" s="62" cm="1">
        <f t="array" aca="1" ref="A297" ca="1">OFFSET(Matrix!$H$1,$H297 - 1,0)</f>
        <v>0</v>
      </c>
      <c r="B297" s="63"/>
      <c r="C297" s="63"/>
      <c r="D297" s="63"/>
      <c r="E297" s="63"/>
      <c r="F297" s="64"/>
      <c r="G297" s="75"/>
      <c r="H297" s="33">
        <f>MATCH($A289,Matrix!$B$2:$B$79,0)+1</f>
        <v>28</v>
      </c>
    </row>
    <row r="298" spans="1:8" s="77" customFormat="1" ht="46.5" customHeight="1" thickBot="1" x14ac:dyDescent="0.45">
      <c r="A298" s="76"/>
      <c r="B298" s="76"/>
      <c r="C298" s="76"/>
      <c r="D298" s="76"/>
      <c r="E298" s="76"/>
      <c r="F298" s="76"/>
      <c r="G298" s="76"/>
      <c r="H298" s="76"/>
    </row>
    <row r="299" spans="1:8" s="32" customFormat="1" ht="17.25" customHeight="1" x14ac:dyDescent="0.4">
      <c r="A299" s="65" t="str">
        <f>Matrix!$B$1</f>
        <v>Ref #</v>
      </c>
      <c r="B299" s="66"/>
      <c r="C299" s="67" t="str">
        <f>Matrix!$C$1</f>
        <v>Category</v>
      </c>
      <c r="D299" s="68"/>
      <c r="E299" s="67" t="str">
        <f>Matrix!$G$1</f>
        <v>Criticality:
High, Medium, or Low</v>
      </c>
      <c r="F299" s="68"/>
      <c r="G299" s="31" t="str">
        <f>Matrix!$E$1</f>
        <v xml:space="preserve">Public Requirements References/Descriptions </v>
      </c>
    </row>
    <row r="300" spans="1:8" s="33" customFormat="1" ht="15.75" customHeight="1" x14ac:dyDescent="0.4">
      <c r="A300" s="69" t="s">
        <v>53</v>
      </c>
      <c r="B300" s="70"/>
      <c r="C300" s="71" t="str" cm="1">
        <f t="array" aca="1" ref="C300" ca="1">OFFSET(Matrix!$C$1,$H300 - 1,0)</f>
        <v>Planning</v>
      </c>
      <c r="D300" s="72"/>
      <c r="E300" s="71" t="str" cm="1">
        <f t="array" aca="1" ref="E300" ca="1">OFFSET(Matrix!$G$1, $H300 - 1,0)</f>
        <v>Medium</v>
      </c>
      <c r="F300" s="72"/>
      <c r="G300" s="73" t="str" cm="1">
        <f t="array" aca="1" ref="G300" ca="1">OFFSET(Matrix!$E$1,$H300 - 1,0)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300" s="33">
        <f>MATCH($A300,Matrix!$B$2:$B$79,0)+1</f>
        <v>29</v>
      </c>
    </row>
    <row r="301" spans="1:8" s="33" customFormat="1" ht="17.25" customHeight="1" x14ac:dyDescent="0.4">
      <c r="A301" s="91" t="str">
        <f>Matrix!$A$1</f>
        <v>Applicable Component Categories</v>
      </c>
      <c r="B301" s="92"/>
      <c r="C301" s="92"/>
      <c r="D301" s="92"/>
      <c r="E301" s="92"/>
      <c r="F301" s="92"/>
      <c r="G301" s="74"/>
      <c r="H301" s="33">
        <f>MATCH($A300,Matrix!$B$2:$B$79,0)+1</f>
        <v>29</v>
      </c>
    </row>
    <row r="302" spans="1:8" s="33" customFormat="1" ht="76.5" customHeight="1" x14ac:dyDescent="0.4">
      <c r="A302" s="69" t="str" cm="1">
        <f t="array" aca="1" ref="A302" ca="1">OFFSET(Matrix!$A$1,$H302 - 1,0)</f>
        <v xml:space="preserve">Cloud or Back-end;
</v>
      </c>
      <c r="B302" s="78"/>
      <c r="C302" s="78"/>
      <c r="D302" s="78"/>
      <c r="E302" s="78"/>
      <c r="F302" s="79"/>
      <c r="G302" s="74"/>
      <c r="H302" s="33">
        <f>MATCH($A300,Matrix!$B$2:$B$79,0)+1</f>
        <v>29</v>
      </c>
    </row>
    <row r="303" spans="1:8" s="33" customFormat="1" ht="17.25" customHeight="1" x14ac:dyDescent="0.4">
      <c r="A303" s="91" t="str">
        <f>Matrix!$D$1</f>
        <v>Requirement</v>
      </c>
      <c r="B303" s="92"/>
      <c r="C303" s="92"/>
      <c r="D303" s="92"/>
      <c r="E303" s="92"/>
      <c r="F303" s="92"/>
      <c r="G303" s="74"/>
      <c r="H303" s="33">
        <f>MATCH($A300,Matrix!$B$2:$B$79,0)+1</f>
        <v>29</v>
      </c>
    </row>
    <row r="304" spans="1:8" s="33" customFormat="1" ht="94.5" customHeight="1" x14ac:dyDescent="0.4">
      <c r="A304" s="69" t="str" cm="1">
        <f t="array" aca="1" ref="A304" ca="1">OFFSET(Matrix!$D$1,$H304 - 1,0)</f>
        <v>The vendor shall have a System Security Plan (SSP) which details a clear and concise understanding of authorization boundaries of the telematics system.</v>
      </c>
      <c r="B304" s="78"/>
      <c r="C304" s="78"/>
      <c r="D304" s="78"/>
      <c r="E304" s="78"/>
      <c r="F304" s="79"/>
      <c r="G304" s="74"/>
      <c r="H304" s="33">
        <f>MATCH($A300,Matrix!$B$2:$B$79,0)+1</f>
        <v>29</v>
      </c>
    </row>
    <row r="305" spans="1:8" s="33" customFormat="1" x14ac:dyDescent="0.4">
      <c r="A305" s="80" t="str">
        <f>Matrix!$F$1</f>
        <v xml:space="preserve">Verification: Inspection, Demonstration, Test, or Analysis </v>
      </c>
      <c r="B305" s="81"/>
      <c r="C305" s="81"/>
      <c r="D305" s="81"/>
      <c r="E305" s="81"/>
      <c r="F305" s="81"/>
      <c r="G305" s="74"/>
      <c r="H305" s="33">
        <f>MATCH($A300,Matrix!$B$2:$B$79,0)+1</f>
        <v>29</v>
      </c>
    </row>
    <row r="306" spans="1:8" s="33" customFormat="1" ht="104.25" customHeight="1" x14ac:dyDescent="0.4">
      <c r="A306" s="69" t="str" cm="1">
        <f t="array" aca="1" ref="A306" ca="1">OFFSET(Matrix!$F$1,$H306 - 1,0)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306" s="78"/>
      <c r="C306" s="78"/>
      <c r="D306" s="78"/>
      <c r="E306" s="78"/>
      <c r="F306" s="79"/>
      <c r="G306" s="74"/>
      <c r="H306" s="33">
        <f>MATCH($A300,Matrix!$B$2:$B$79,0)+1</f>
        <v>29</v>
      </c>
    </row>
    <row r="307" spans="1:8" s="33" customFormat="1" ht="17.25" customHeight="1" x14ac:dyDescent="0.4">
      <c r="A307" s="91" t="str">
        <f>Matrix!$H$1</f>
        <v>Remarks</v>
      </c>
      <c r="B307" s="92"/>
      <c r="C307" s="92"/>
      <c r="D307" s="92"/>
      <c r="E307" s="92"/>
      <c r="F307" s="92"/>
      <c r="G307" s="74"/>
      <c r="H307" s="33">
        <f>MATCH($A300,Matrix!$B$2:$B$79,0)+1</f>
        <v>29</v>
      </c>
    </row>
    <row r="308" spans="1:8" s="33" customFormat="1" ht="132" customHeight="1" thickBot="1" x14ac:dyDescent="0.45">
      <c r="A308" s="62" t="str" cm="1">
        <f t="array" aca="1" ref="A308" ca="1">OFFSET(Matrix!$H$1,$H308 - 1,0)</f>
        <v>-</v>
      </c>
      <c r="B308" s="63"/>
      <c r="C308" s="63"/>
      <c r="D308" s="63"/>
      <c r="E308" s="63"/>
      <c r="F308" s="64"/>
      <c r="G308" s="75"/>
      <c r="H308" s="33">
        <f>MATCH($A300,Matrix!$B$2:$B$79,0)+1</f>
        <v>29</v>
      </c>
    </row>
    <row r="309" spans="1:8" s="77" customFormat="1" ht="46.5" customHeight="1" thickBot="1" x14ac:dyDescent="0.45">
      <c r="A309" s="76"/>
      <c r="B309" s="76"/>
      <c r="C309" s="76"/>
      <c r="D309" s="76"/>
      <c r="E309" s="76"/>
      <c r="F309" s="76"/>
      <c r="G309" s="76"/>
      <c r="H309" s="76"/>
    </row>
    <row r="310" spans="1:8" s="32" customFormat="1" x14ac:dyDescent="0.4">
      <c r="A310" s="65" t="str">
        <f>Matrix!$B$1</f>
        <v>Ref #</v>
      </c>
      <c r="B310" s="66"/>
      <c r="C310" s="67" t="str">
        <f>Matrix!$C$1</f>
        <v>Category</v>
      </c>
      <c r="D310" s="68"/>
      <c r="E310" s="67" t="str">
        <f>Matrix!$G$1</f>
        <v>Criticality:
High, Medium, or Low</v>
      </c>
      <c r="F310" s="68"/>
      <c r="G310" s="31" t="str">
        <f>Matrix!$E$1</f>
        <v xml:space="preserve">Public Requirements References/Descriptions </v>
      </c>
    </row>
    <row r="311" spans="1:8" s="33" customFormat="1" ht="15.75" customHeight="1" x14ac:dyDescent="0.4">
      <c r="A311" s="69" t="s">
        <v>55</v>
      </c>
      <c r="B311" s="70"/>
      <c r="C311" s="71" t="str" cm="1">
        <f t="array" aca="1" ref="C311" ca="1">OFFSET(Matrix!$C$1,$H311 - 1,0)</f>
        <v>Planning</v>
      </c>
      <c r="D311" s="72"/>
      <c r="E311" s="71" t="str" cm="1">
        <f t="array" aca="1" ref="E311" ca="1">OFFSET(Matrix!$G$1, $H311 - 1,0)</f>
        <v>Medium</v>
      </c>
      <c r="F311" s="72"/>
      <c r="G311" s="73" t="str" cm="1">
        <f t="array" aca="1" ref="G311" ca="1">OFFSET(Matrix!$E$1,$H311 - 1,0)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311" s="33">
        <f>MATCH($A311,Matrix!$B$2:$B$79,0)+1</f>
        <v>30</v>
      </c>
    </row>
    <row r="312" spans="1:8" s="33" customFormat="1" x14ac:dyDescent="0.4">
      <c r="A312" s="91" t="str">
        <f>Matrix!$A$1</f>
        <v>Applicable Component Categories</v>
      </c>
      <c r="B312" s="92"/>
      <c r="C312" s="92"/>
      <c r="D312" s="92"/>
      <c r="E312" s="92"/>
      <c r="F312" s="92"/>
      <c r="G312" s="74"/>
      <c r="H312" s="33">
        <f>MATCH($A311,Matrix!$B$2:$B$79,0)+1</f>
        <v>30</v>
      </c>
    </row>
    <row r="313" spans="1:8" s="33" customFormat="1" ht="76.5" customHeight="1" x14ac:dyDescent="0.4">
      <c r="A313" s="69" t="str" cm="1">
        <f t="array" aca="1" ref="A313" ca="1">OFFSET(Matrix!$A$1,$H313 - 1,0)</f>
        <v xml:space="preserve">Cloud or Back-end;
</v>
      </c>
      <c r="B313" s="78"/>
      <c r="C313" s="78"/>
      <c r="D313" s="78"/>
      <c r="E313" s="78"/>
      <c r="F313" s="79"/>
      <c r="G313" s="74"/>
      <c r="H313" s="33">
        <f>MATCH($A311,Matrix!$B$2:$B$79,0)+1</f>
        <v>30</v>
      </c>
    </row>
    <row r="314" spans="1:8" s="33" customFormat="1" x14ac:dyDescent="0.4">
      <c r="A314" s="91" t="str">
        <f>Matrix!$D$1</f>
        <v>Requirement</v>
      </c>
      <c r="B314" s="92"/>
      <c r="C314" s="92"/>
      <c r="D314" s="92"/>
      <c r="E314" s="92"/>
      <c r="F314" s="92"/>
      <c r="G314" s="74"/>
      <c r="H314" s="33">
        <f>MATCH($A311,Matrix!$B$2:$B$79,0)+1</f>
        <v>30</v>
      </c>
    </row>
    <row r="315" spans="1:8" s="33" customFormat="1" ht="94.5" customHeight="1" x14ac:dyDescent="0.4">
      <c r="A315" s="69" t="str" cm="1">
        <f t="array" aca="1" ref="A315" ca="1">OFFSET(Matrix!$D$1,$H315 - 1,0)</f>
        <v xml:space="preserve">The vendor shall have a documented Information Security Architecture (ISA) for the telematics system.  </v>
      </c>
      <c r="B315" s="78"/>
      <c r="C315" s="78"/>
      <c r="D315" s="78"/>
      <c r="E315" s="78"/>
      <c r="F315" s="79"/>
      <c r="G315" s="74"/>
      <c r="H315" s="33">
        <f>MATCH($A311,Matrix!$B$2:$B$79,0)+1</f>
        <v>30</v>
      </c>
    </row>
    <row r="316" spans="1:8" s="33" customFormat="1" x14ac:dyDescent="0.4">
      <c r="A316" s="80" t="str">
        <f>Matrix!$F$1</f>
        <v xml:space="preserve">Verification: Inspection, Demonstration, Test, or Analysis </v>
      </c>
      <c r="B316" s="81"/>
      <c r="C316" s="81"/>
      <c r="D316" s="81"/>
      <c r="E316" s="81"/>
      <c r="F316" s="81"/>
      <c r="G316" s="74"/>
      <c r="H316" s="33">
        <f>MATCH($A311,Matrix!$B$2:$B$79,0)+1</f>
        <v>30</v>
      </c>
    </row>
    <row r="317" spans="1:8" s="33" customFormat="1" ht="174" customHeight="1" x14ac:dyDescent="0.4">
      <c r="A317" s="69" t="str" cm="1">
        <f t="array" aca="1" ref="A317" ca="1">OFFSET(Matrix!$F$1,$H317 - 1,0)</f>
        <v>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317" s="78"/>
      <c r="C317" s="78"/>
      <c r="D317" s="78"/>
      <c r="E317" s="78"/>
      <c r="F317" s="79"/>
      <c r="G317" s="74"/>
      <c r="H317" s="33">
        <f>MATCH($A311,Matrix!$B$2:$B$79,0)+1</f>
        <v>30</v>
      </c>
    </row>
    <row r="318" spans="1:8" s="33" customFormat="1" x14ac:dyDescent="0.4">
      <c r="A318" s="91" t="str">
        <f>Matrix!$H$1</f>
        <v>Remarks</v>
      </c>
      <c r="B318" s="92"/>
      <c r="C318" s="92"/>
      <c r="D318" s="92"/>
      <c r="E318" s="92"/>
      <c r="F318" s="92"/>
      <c r="G318" s="74"/>
      <c r="H318" s="33">
        <f>MATCH($A311,Matrix!$B$2:$B$79,0)+1</f>
        <v>30</v>
      </c>
    </row>
    <row r="319" spans="1:8" s="33" customFormat="1" ht="49.5" customHeight="1" thickBot="1" x14ac:dyDescent="0.45">
      <c r="A319" s="62" t="str" cm="1">
        <f t="array" aca="1" ref="A319" ca="1">OFFSET(Matrix!$H$1,$H319 - 1,0)</f>
        <v>-</v>
      </c>
      <c r="B319" s="63"/>
      <c r="C319" s="63"/>
      <c r="D319" s="63"/>
      <c r="E319" s="63"/>
      <c r="F319" s="64"/>
      <c r="G319" s="75"/>
      <c r="H319" s="33">
        <f>MATCH($A311,Matrix!$B$2:$B$79,0)+1</f>
        <v>30</v>
      </c>
    </row>
    <row r="320" spans="1:8" s="77" customFormat="1" ht="46.5" customHeight="1" thickBot="1" x14ac:dyDescent="0.45">
      <c r="A320" s="76"/>
      <c r="B320" s="76"/>
      <c r="C320" s="76"/>
      <c r="D320" s="76"/>
      <c r="E320" s="76"/>
      <c r="F320" s="76"/>
      <c r="G320" s="76"/>
      <c r="H320" s="76"/>
    </row>
    <row r="321" spans="1:8" s="32" customFormat="1" ht="17.25" customHeight="1" x14ac:dyDescent="0.4">
      <c r="A321" s="65" t="str">
        <f>Matrix!$B$1</f>
        <v>Ref #</v>
      </c>
      <c r="B321" s="66"/>
      <c r="C321" s="67" t="str">
        <f>Matrix!$C$1</f>
        <v>Category</v>
      </c>
      <c r="D321" s="68"/>
      <c r="E321" s="67" t="str">
        <f>Matrix!$G$1</f>
        <v>Criticality:
High, Medium, or Low</v>
      </c>
      <c r="F321" s="68"/>
      <c r="G321" s="31" t="str">
        <f>Matrix!$E$1</f>
        <v xml:space="preserve">Public Requirements References/Descriptions </v>
      </c>
    </row>
    <row r="322" spans="1:8" s="33" customFormat="1" ht="15.75" customHeight="1" x14ac:dyDescent="0.4">
      <c r="A322" s="69" t="s">
        <v>57</v>
      </c>
      <c r="B322" s="70"/>
      <c r="C322" s="71" t="str" cm="1">
        <f t="array" aca="1" ref="C322" ca="1">OFFSET(Matrix!$C$1,$H322 - 1,0)</f>
        <v>Planning</v>
      </c>
      <c r="D322" s="72"/>
      <c r="E322" s="71" t="str" cm="1">
        <f t="array" aca="1" ref="E322" ca="1">OFFSET(Matrix!$G$1, $H322 - 1,0)</f>
        <v>High</v>
      </c>
      <c r="F322" s="72"/>
      <c r="G322" s="73" t="str" cm="1">
        <f t="array" aca="1" ref="G322" ca="1">OFFSET(Matrix!$E$1,$H322 - 1,0)</f>
        <v>CAIQ BCR-01.1 Does your organization have a plan or framework for business continuity management or disaster recovery management?
CAIQ BCR-01.6 Do you provide a tenant-triggered failover option?</v>
      </c>
      <c r="H322" s="33">
        <f>MATCH($A322,Matrix!$B$2:$B$79,0)+1</f>
        <v>31</v>
      </c>
    </row>
    <row r="323" spans="1:8" s="33" customFormat="1" ht="17.25" customHeight="1" x14ac:dyDescent="0.4">
      <c r="A323" s="91" t="str">
        <f>Matrix!$A$1</f>
        <v>Applicable Component Categories</v>
      </c>
      <c r="B323" s="92"/>
      <c r="C323" s="92"/>
      <c r="D323" s="92"/>
      <c r="E323" s="92"/>
      <c r="F323" s="92"/>
      <c r="G323" s="74"/>
      <c r="H323" s="33">
        <f>MATCH($A322,Matrix!$B$2:$B$79,0)+1</f>
        <v>31</v>
      </c>
    </row>
    <row r="324" spans="1:8" s="33" customFormat="1" ht="76.5" customHeight="1" x14ac:dyDescent="0.4">
      <c r="A324" s="69" t="str" cm="1">
        <f t="array" aca="1" ref="A324" ca="1">OFFSET(Matrix!$A$1,$H324 - 1,0)</f>
        <v xml:space="preserve">Cloud or Back-end;
</v>
      </c>
      <c r="B324" s="78"/>
      <c r="C324" s="78"/>
      <c r="D324" s="78"/>
      <c r="E324" s="78"/>
      <c r="F324" s="79"/>
      <c r="G324" s="74"/>
      <c r="H324" s="33">
        <f>MATCH($A322,Matrix!$B$2:$B$79,0)+1</f>
        <v>31</v>
      </c>
    </row>
    <row r="325" spans="1:8" s="33" customFormat="1" ht="17.25" customHeight="1" x14ac:dyDescent="0.4">
      <c r="A325" s="91" t="str">
        <f>Matrix!$D$1</f>
        <v>Requirement</v>
      </c>
      <c r="B325" s="92"/>
      <c r="C325" s="92"/>
      <c r="D325" s="92"/>
      <c r="E325" s="92"/>
      <c r="F325" s="92"/>
      <c r="G325" s="74"/>
      <c r="H325" s="33">
        <f>MATCH($A322,Matrix!$B$2:$B$79,0)+1</f>
        <v>31</v>
      </c>
    </row>
    <row r="326" spans="1:8" s="33" customFormat="1" ht="94.5" customHeight="1" x14ac:dyDescent="0.4">
      <c r="A326" s="69" t="str" cm="1">
        <f t="array" aca="1" ref="A326" ca="1">OFFSET(Matrix!$D$1,$H326 - 1,0)</f>
        <v>The vendor shall provide interfaces to their backend using the Open Telematics API -- enabling carriers to have failover to other providers to avoid interruptions due to single point of failure in provider telematics services.</v>
      </c>
      <c r="B326" s="78"/>
      <c r="C326" s="78"/>
      <c r="D326" s="78"/>
      <c r="E326" s="78"/>
      <c r="F326" s="79"/>
      <c r="G326" s="74"/>
      <c r="H326" s="33">
        <f>MATCH($A322,Matrix!$B$2:$B$79,0)+1</f>
        <v>31</v>
      </c>
    </row>
    <row r="327" spans="1:8" s="33" customFormat="1" x14ac:dyDescent="0.4">
      <c r="A327" s="80" t="str">
        <f>Matrix!$F$1</f>
        <v xml:space="preserve">Verification: Inspection, Demonstration, Test, or Analysis </v>
      </c>
      <c r="B327" s="81"/>
      <c r="C327" s="81"/>
      <c r="D327" s="81"/>
      <c r="E327" s="81"/>
      <c r="F327" s="81"/>
      <c r="G327" s="74"/>
      <c r="H327" s="33">
        <f>MATCH($A322,Matrix!$B$2:$B$79,0)+1</f>
        <v>31</v>
      </c>
    </row>
    <row r="328" spans="1:8" s="33" customFormat="1" ht="105.75" customHeight="1" x14ac:dyDescent="0.4">
      <c r="A328" s="69" t="str" cm="1">
        <f t="array" aca="1" ref="A328" ca="1">OFFSET(Matrix!$F$1,$H328 - 1,0)</f>
        <v>Inspection of vendor-supplied documentation detailing the interfaces (APIs) offered by the vendor.
Ensure that your (carrier) systems can failover to other providers with the same interfaces (APIs).</v>
      </c>
      <c r="B328" s="78"/>
      <c r="C328" s="78"/>
      <c r="D328" s="78"/>
      <c r="E328" s="78"/>
      <c r="F328" s="79"/>
      <c r="G328" s="74"/>
      <c r="H328" s="33">
        <f>MATCH($A322,Matrix!$B$2:$B$79,0)+1</f>
        <v>31</v>
      </c>
    </row>
    <row r="329" spans="1:8" s="33" customFormat="1" ht="17.25" customHeight="1" x14ac:dyDescent="0.4">
      <c r="A329" s="91" t="str">
        <f>Matrix!$H$1</f>
        <v>Remarks</v>
      </c>
      <c r="B329" s="92"/>
      <c r="C329" s="92"/>
      <c r="D329" s="92"/>
      <c r="E329" s="92"/>
      <c r="F329" s="92"/>
      <c r="G329" s="74"/>
      <c r="H329" s="33">
        <f>MATCH($A322,Matrix!$B$2:$B$79,0)+1</f>
        <v>31</v>
      </c>
    </row>
    <row r="330" spans="1:8" s="33" customFormat="1" ht="49.5" customHeight="1" thickBot="1" x14ac:dyDescent="0.45">
      <c r="A330" s="62" t="str" cm="1">
        <f t="array" aca="1" ref="A330" ca="1">OFFSET(Matrix!$H$1,$H330 - 1,0)</f>
        <v>Telematics is business critical to the carriers, failover is needed for this service</v>
      </c>
      <c r="B330" s="63"/>
      <c r="C330" s="63"/>
      <c r="D330" s="63"/>
      <c r="E330" s="63"/>
      <c r="F330" s="64"/>
      <c r="G330" s="75"/>
      <c r="H330" s="33">
        <f>MATCH($A322,Matrix!$B$2:$B$79,0)+1</f>
        <v>31</v>
      </c>
    </row>
    <row r="331" spans="1:8" s="77" customFormat="1" ht="46.5" customHeight="1" thickBot="1" x14ac:dyDescent="0.45">
      <c r="A331" s="76"/>
      <c r="B331" s="76"/>
      <c r="C331" s="76"/>
      <c r="D331" s="76"/>
      <c r="E331" s="76"/>
      <c r="F331" s="76"/>
      <c r="G331" s="76"/>
      <c r="H331" s="76"/>
    </row>
    <row r="332" spans="1:8" s="32" customFormat="1" x14ac:dyDescent="0.4">
      <c r="A332" s="65" t="str">
        <f>Matrix!$B$1</f>
        <v>Ref #</v>
      </c>
      <c r="B332" s="66"/>
      <c r="C332" s="67" t="str">
        <f>Matrix!$C$1</f>
        <v>Category</v>
      </c>
      <c r="D332" s="68"/>
      <c r="E332" s="67" t="str">
        <f>Matrix!$G$1</f>
        <v>Criticality:
High, Medium, or Low</v>
      </c>
      <c r="F332" s="68"/>
      <c r="G332" s="31" t="str">
        <f>Matrix!$E$1</f>
        <v xml:space="preserve">Public Requirements References/Descriptions </v>
      </c>
    </row>
    <row r="333" spans="1:8" s="33" customFormat="1" ht="15.75" customHeight="1" x14ac:dyDescent="0.4">
      <c r="A333" s="69" t="s">
        <v>58</v>
      </c>
      <c r="B333" s="70"/>
      <c r="C333" s="71" t="str" cm="1">
        <f t="array" aca="1" ref="C333" ca="1">OFFSET(Matrix!$C$1,$H333 - 1,0)</f>
        <v>Personnel Security</v>
      </c>
      <c r="D333" s="72"/>
      <c r="E333" s="71" t="str" cm="1">
        <f t="array" aca="1" ref="E333" ca="1">OFFSET(Matrix!$G$1, $H333 - 1,0)</f>
        <v>Medium</v>
      </c>
      <c r="F333" s="72"/>
      <c r="G333" s="73" t="str" cm="1">
        <f t="array" aca="1" ref="G333" ca="1">OFFSET(Matrix!$E$1,$H333 - 1,0)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33" s="33">
        <f>MATCH($A333,Matrix!$B$2:$B$79,0)+1</f>
        <v>32</v>
      </c>
    </row>
    <row r="334" spans="1:8" s="33" customFormat="1" x14ac:dyDescent="0.4">
      <c r="A334" s="91" t="str">
        <f>Matrix!$A$1</f>
        <v>Applicable Component Categories</v>
      </c>
      <c r="B334" s="92"/>
      <c r="C334" s="92"/>
      <c r="D334" s="92"/>
      <c r="E334" s="92"/>
      <c r="F334" s="92"/>
      <c r="G334" s="74"/>
      <c r="H334" s="33">
        <f>MATCH($A333,Matrix!$B$2:$B$79,0)+1</f>
        <v>32</v>
      </c>
    </row>
    <row r="335" spans="1:8" s="33" customFormat="1" ht="76.5" customHeight="1" x14ac:dyDescent="0.4">
      <c r="A335" s="69" t="str" cm="1">
        <f t="array" aca="1" ref="A335" ca="1">OFFSET(Matrix!$A$1,$H335 - 1,0)</f>
        <v xml:space="preserve">Mobile App;
Vehicle Connection;
Connectivity/Communications;
Cloud or Back-end;
</v>
      </c>
      <c r="B335" s="78"/>
      <c r="C335" s="78"/>
      <c r="D335" s="78"/>
      <c r="E335" s="78"/>
      <c r="F335" s="79"/>
      <c r="G335" s="74"/>
      <c r="H335" s="33">
        <f>MATCH($A333,Matrix!$B$2:$B$79,0)+1</f>
        <v>32</v>
      </c>
    </row>
    <row r="336" spans="1:8" s="33" customFormat="1" x14ac:dyDescent="0.4">
      <c r="A336" s="91" t="str">
        <f>Matrix!$D$1</f>
        <v>Requirement</v>
      </c>
      <c r="B336" s="92"/>
      <c r="C336" s="92"/>
      <c r="D336" s="92"/>
      <c r="E336" s="92"/>
      <c r="F336" s="92"/>
      <c r="G336" s="74"/>
      <c r="H336" s="33">
        <f>MATCH($A333,Matrix!$B$2:$B$79,0)+1</f>
        <v>32</v>
      </c>
    </row>
    <row r="337" spans="1:8" s="33" customFormat="1" ht="94.5" customHeight="1" x14ac:dyDescent="0.4">
      <c r="A337" s="69" t="str" cm="1">
        <f t="array" aca="1" ref="A337" ca="1">OFFSET(Matrix!$D$1,$H337 - 1,0)</f>
        <v>The vendor shall have personnel security policies &amp; procedures, position risk categorization, personnel screening, personnel termination, personnel transfer, access agreements and third-party personnel security.</v>
      </c>
      <c r="B337" s="78"/>
      <c r="C337" s="78"/>
      <c r="D337" s="78"/>
      <c r="E337" s="78"/>
      <c r="F337" s="79"/>
      <c r="G337" s="74"/>
      <c r="H337" s="33">
        <f>MATCH($A333,Matrix!$B$2:$B$79,0)+1</f>
        <v>32</v>
      </c>
    </row>
    <row r="338" spans="1:8" s="33" customFormat="1" x14ac:dyDescent="0.4">
      <c r="A338" s="80" t="str">
        <f>Matrix!$F$1</f>
        <v xml:space="preserve">Verification: Inspection, Demonstration, Test, or Analysis </v>
      </c>
      <c r="B338" s="81"/>
      <c r="C338" s="81"/>
      <c r="D338" s="81"/>
      <c r="E338" s="81"/>
      <c r="F338" s="81"/>
      <c r="G338" s="74"/>
      <c r="H338" s="33">
        <f>MATCH($A333,Matrix!$B$2:$B$79,0)+1</f>
        <v>32</v>
      </c>
    </row>
    <row r="339" spans="1:8" s="33" customFormat="1" ht="94.5" customHeight="1" x14ac:dyDescent="0.4">
      <c r="A339" s="69" t="str" cm="1">
        <f t="array" aca="1" ref="A339" ca="1">OFFSET(Matrix!$F$1,$H339 - 1,0)</f>
        <v>Inspection of vendor-supplied documents detailing their personal security policies &amp; procedures.</v>
      </c>
      <c r="B339" s="78"/>
      <c r="C339" s="78"/>
      <c r="D339" s="78"/>
      <c r="E339" s="78"/>
      <c r="F339" s="79"/>
      <c r="G339" s="74"/>
      <c r="H339" s="33">
        <f>MATCH($A333,Matrix!$B$2:$B$79,0)+1</f>
        <v>32</v>
      </c>
    </row>
    <row r="340" spans="1:8" s="33" customFormat="1" x14ac:dyDescent="0.4">
      <c r="A340" s="91" t="str">
        <f>Matrix!$H$1</f>
        <v>Remarks</v>
      </c>
      <c r="B340" s="92"/>
      <c r="C340" s="92"/>
      <c r="D340" s="92"/>
      <c r="E340" s="92"/>
      <c r="F340" s="92"/>
      <c r="G340" s="74"/>
      <c r="H340" s="33">
        <f>MATCH($A333,Matrix!$B$2:$B$79,0)+1</f>
        <v>32</v>
      </c>
    </row>
    <row r="341" spans="1:8" s="33" customFormat="1" ht="148.5" customHeight="1" thickBot="1" x14ac:dyDescent="0.45">
      <c r="A341" s="62" t="str" cm="1">
        <f t="array" aca="1" ref="A341" ca="1">OFFSET(Matrix!$H$1,$H341 - 1,0)</f>
        <v>-</v>
      </c>
      <c r="B341" s="63"/>
      <c r="C341" s="63"/>
      <c r="D341" s="63"/>
      <c r="E341" s="63"/>
      <c r="F341" s="64"/>
      <c r="G341" s="75"/>
      <c r="H341" s="33">
        <f>MATCH($A333,Matrix!$B$2:$B$79,0)+1</f>
        <v>32</v>
      </c>
    </row>
    <row r="342" spans="1:8" s="77" customFormat="1" ht="46.5" customHeight="1" thickBot="1" x14ac:dyDescent="0.45">
      <c r="A342" s="76"/>
      <c r="B342" s="76"/>
      <c r="C342" s="76"/>
      <c r="D342" s="76"/>
      <c r="E342" s="76"/>
      <c r="F342" s="76"/>
      <c r="G342" s="76"/>
      <c r="H342" s="76"/>
    </row>
    <row r="343" spans="1:8" s="32" customFormat="1" ht="17.25" customHeight="1" x14ac:dyDescent="0.4">
      <c r="A343" s="65" t="str">
        <f>Matrix!$B$1</f>
        <v>Ref #</v>
      </c>
      <c r="B343" s="66"/>
      <c r="C343" s="67" t="str">
        <f>Matrix!$C$1</f>
        <v>Category</v>
      </c>
      <c r="D343" s="68"/>
      <c r="E343" s="67" t="str">
        <f>Matrix!$G$1</f>
        <v>Criticality:
High, Medium, or Low</v>
      </c>
      <c r="F343" s="68"/>
      <c r="G343" s="31" t="str">
        <f>Matrix!$E$1</f>
        <v xml:space="preserve">Public Requirements References/Descriptions </v>
      </c>
    </row>
    <row r="344" spans="1:8" s="33" customFormat="1" ht="15.75" customHeight="1" x14ac:dyDescent="0.4">
      <c r="A344" s="69" t="s">
        <v>61</v>
      </c>
      <c r="B344" s="70"/>
      <c r="C344" s="71" t="str" cm="1">
        <f t="array" aca="1" ref="C344" ca="1">OFFSET(Matrix!$C$1,$H344 - 1,0)</f>
        <v>Risk Assessment</v>
      </c>
      <c r="D344" s="72"/>
      <c r="E344" s="71" t="str" cm="1">
        <f t="array" aca="1" ref="E344" ca="1">OFFSET(Matrix!$G$1, $H344 - 1,0)</f>
        <v>Medium</v>
      </c>
      <c r="F344" s="72"/>
      <c r="G344" s="73" t="str" cm="1">
        <f t="array" aca="1" ref="G344" ca="1">OFFSET(Matrix!$E$1,$H344 - 1,0)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44" s="33">
        <f>MATCH($A344,Matrix!$B$2:$B$79,0)+1</f>
        <v>33</v>
      </c>
    </row>
    <row r="345" spans="1:8" s="33" customFormat="1" ht="17.25" customHeight="1" x14ac:dyDescent="0.4">
      <c r="A345" s="91" t="str">
        <f>Matrix!$A$1</f>
        <v>Applicable Component Categories</v>
      </c>
      <c r="B345" s="92"/>
      <c r="C345" s="92"/>
      <c r="D345" s="92"/>
      <c r="E345" s="92"/>
      <c r="F345" s="92"/>
      <c r="G345" s="74"/>
      <c r="H345" s="33">
        <f>MATCH($A344,Matrix!$B$2:$B$79,0)+1</f>
        <v>33</v>
      </c>
    </row>
    <row r="346" spans="1:8" s="33" customFormat="1" ht="76.5" customHeight="1" x14ac:dyDescent="0.4">
      <c r="A346" s="69" t="str" cm="1">
        <f t="array" aca="1" ref="A346" ca="1">OFFSET(Matrix!$A$1,$H346 - 1,0)</f>
        <v xml:space="preserve">Mobile App;
Vehicle Connection;
Connectivity/Communications;
Cloud or Back-end;
</v>
      </c>
      <c r="B346" s="78"/>
      <c r="C346" s="78"/>
      <c r="D346" s="78"/>
      <c r="E346" s="78"/>
      <c r="F346" s="79"/>
      <c r="G346" s="74"/>
      <c r="H346" s="33">
        <f>MATCH($A344,Matrix!$B$2:$B$79,0)+1</f>
        <v>33</v>
      </c>
    </row>
    <row r="347" spans="1:8" s="33" customFormat="1" ht="17.25" customHeight="1" x14ac:dyDescent="0.4">
      <c r="A347" s="91" t="str">
        <f>Matrix!$D$1</f>
        <v>Requirement</v>
      </c>
      <c r="B347" s="92"/>
      <c r="C347" s="92"/>
      <c r="D347" s="92"/>
      <c r="E347" s="92"/>
      <c r="F347" s="92"/>
      <c r="G347" s="74"/>
      <c r="H347" s="33">
        <f>MATCH($A344,Matrix!$B$2:$B$79,0)+1</f>
        <v>33</v>
      </c>
    </row>
    <row r="348" spans="1:8" s="33" customFormat="1" ht="94.5" customHeight="1" x14ac:dyDescent="0.4">
      <c r="A348" s="69" t="str" cm="1">
        <f t="array" aca="1" ref="A348" ca="1">OFFSET(Matrix!$D$1,$H348 - 1,0)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48" s="78"/>
      <c r="C348" s="78"/>
      <c r="D348" s="78"/>
      <c r="E348" s="78"/>
      <c r="F348" s="79"/>
      <c r="G348" s="74"/>
      <c r="H348" s="33">
        <f>MATCH($A344,Matrix!$B$2:$B$79,0)+1</f>
        <v>33</v>
      </c>
    </row>
    <row r="349" spans="1:8" s="33" customFormat="1" x14ac:dyDescent="0.4">
      <c r="A349" s="80" t="str">
        <f>Matrix!$F$1</f>
        <v xml:space="preserve">Verification: Inspection, Demonstration, Test, or Analysis </v>
      </c>
      <c r="B349" s="81"/>
      <c r="C349" s="81"/>
      <c r="D349" s="81"/>
      <c r="E349" s="81"/>
      <c r="F349" s="81"/>
      <c r="G349" s="74"/>
      <c r="H349" s="33">
        <f>MATCH($A344,Matrix!$B$2:$B$79,0)+1</f>
        <v>33</v>
      </c>
    </row>
    <row r="350" spans="1:8" s="33" customFormat="1" ht="104.25" customHeight="1" x14ac:dyDescent="0.4">
      <c r="A350" s="69" t="str" cm="1">
        <f t="array" aca="1" ref="A350" ca="1">OFFSET(Matrix!$F$1,$H350 - 1,0)</f>
        <v>Inspection of vendor-supplied documentation stating their previous and planned risk assessment dates and detailing the documentation requirements of their risk assessments.</v>
      </c>
      <c r="B350" s="78"/>
      <c r="C350" s="78"/>
      <c r="D350" s="78"/>
      <c r="E350" s="78"/>
      <c r="F350" s="79"/>
      <c r="G350" s="74"/>
      <c r="H350" s="33">
        <f>MATCH($A344,Matrix!$B$2:$B$79,0)+1</f>
        <v>33</v>
      </c>
    </row>
    <row r="351" spans="1:8" s="33" customFormat="1" ht="17.25" customHeight="1" x14ac:dyDescent="0.4">
      <c r="A351" s="91" t="str">
        <f>Matrix!$H$1</f>
        <v>Remarks</v>
      </c>
      <c r="B351" s="92"/>
      <c r="C351" s="92"/>
      <c r="D351" s="92"/>
      <c r="E351" s="92"/>
      <c r="F351" s="92"/>
      <c r="G351" s="74"/>
      <c r="H351" s="33">
        <f>MATCH($A344,Matrix!$B$2:$B$79,0)+1</f>
        <v>33</v>
      </c>
    </row>
    <row r="352" spans="1:8" s="33" customFormat="1" ht="72" customHeight="1" thickBot="1" x14ac:dyDescent="0.45">
      <c r="A352" s="62" t="str" cm="1">
        <f t="array" aca="1" ref="A352" ca="1">OFFSET(Matrix!$H$1,$H352 - 1,0)</f>
        <v>-</v>
      </c>
      <c r="B352" s="63"/>
      <c r="C352" s="63"/>
      <c r="D352" s="63"/>
      <c r="E352" s="63"/>
      <c r="F352" s="64"/>
      <c r="G352" s="75"/>
      <c r="H352" s="33">
        <f>MATCH($A344,Matrix!$B$2:$B$79,0)+1</f>
        <v>33</v>
      </c>
    </row>
    <row r="353" spans="1:8" s="77" customFormat="1" ht="46.5" customHeight="1" thickBot="1" x14ac:dyDescent="0.45">
      <c r="A353" s="76"/>
      <c r="B353" s="76"/>
      <c r="C353" s="76"/>
      <c r="D353" s="76"/>
      <c r="E353" s="76"/>
      <c r="F353" s="76"/>
      <c r="G353" s="76"/>
      <c r="H353" s="76"/>
    </row>
    <row r="354" spans="1:8" s="32" customFormat="1" x14ac:dyDescent="0.4">
      <c r="A354" s="65" t="str">
        <f>Matrix!$B$1</f>
        <v>Ref #</v>
      </c>
      <c r="B354" s="66"/>
      <c r="C354" s="67" t="str">
        <f>Matrix!$C$1</f>
        <v>Category</v>
      </c>
      <c r="D354" s="68"/>
      <c r="E354" s="67" t="str">
        <f>Matrix!$G$1</f>
        <v>Criticality:
High, Medium, or Low</v>
      </c>
      <c r="F354" s="68"/>
      <c r="G354" s="31" t="str">
        <f>Matrix!$E$1</f>
        <v xml:space="preserve">Public Requirements References/Descriptions </v>
      </c>
    </row>
    <row r="355" spans="1:8" s="33" customFormat="1" ht="15.75" customHeight="1" x14ac:dyDescent="0.4">
      <c r="A355" s="69" t="s">
        <v>64</v>
      </c>
      <c r="B355" s="70"/>
      <c r="C355" s="71" t="str" cm="1">
        <f t="array" aca="1" ref="C355" ca="1">OFFSET(Matrix!$C$1,$H355 - 1,0)</f>
        <v>Risk Assessment</v>
      </c>
      <c r="D355" s="72"/>
      <c r="E355" s="71" t="str" cm="1">
        <f t="array" aca="1" ref="E355" ca="1">OFFSET(Matrix!$G$1, $H355 - 1,0)</f>
        <v>Medium</v>
      </c>
      <c r="F355" s="72"/>
      <c r="G355" s="73" t="str" cm="1">
        <f t="array" aca="1" ref="G355" ca="1">OFFSET(Matrix!$E$1,$H355 - 1,0)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55" s="33">
        <f>MATCH($A355,Matrix!$B$2:$B$79,0)+1</f>
        <v>34</v>
      </c>
    </row>
    <row r="356" spans="1:8" s="33" customFormat="1" x14ac:dyDescent="0.4">
      <c r="A356" s="91" t="str">
        <f>Matrix!$A$1</f>
        <v>Applicable Component Categories</v>
      </c>
      <c r="B356" s="92"/>
      <c r="C356" s="92"/>
      <c r="D356" s="92"/>
      <c r="E356" s="92"/>
      <c r="F356" s="92"/>
      <c r="G356" s="74"/>
      <c r="H356" s="33">
        <f>MATCH($A355,Matrix!$B$2:$B$79,0)+1</f>
        <v>34</v>
      </c>
    </row>
    <row r="357" spans="1:8" s="33" customFormat="1" ht="76.5" customHeight="1" x14ac:dyDescent="0.4">
      <c r="A357" s="69" t="str" cm="1">
        <f t="array" aca="1" ref="A357" ca="1">OFFSET(Matrix!$A$1,$H357 - 1,0)</f>
        <v xml:space="preserve">Mobile App;
Vehicle Connection;
Connectivity/Communications;
Cloud or Back-end;
</v>
      </c>
      <c r="B357" s="78"/>
      <c r="C357" s="78"/>
      <c r="D357" s="78"/>
      <c r="E357" s="78"/>
      <c r="F357" s="79"/>
      <c r="G357" s="74"/>
      <c r="H357" s="33">
        <f>MATCH($A355,Matrix!$B$2:$B$79,0)+1</f>
        <v>34</v>
      </c>
    </row>
    <row r="358" spans="1:8" s="33" customFormat="1" x14ac:dyDescent="0.4">
      <c r="A358" s="91" t="str">
        <f>Matrix!$D$1</f>
        <v>Requirement</v>
      </c>
      <c r="B358" s="92"/>
      <c r="C358" s="92"/>
      <c r="D358" s="92"/>
      <c r="E358" s="92"/>
      <c r="F358" s="92"/>
      <c r="G358" s="74"/>
      <c r="H358" s="33">
        <f>MATCH($A355,Matrix!$B$2:$B$79,0)+1</f>
        <v>34</v>
      </c>
    </row>
    <row r="359" spans="1:8" s="33" customFormat="1" ht="94.5" customHeight="1" x14ac:dyDescent="0.4">
      <c r="A359" s="69" t="str" cm="1">
        <f t="array" aca="1" ref="A359" ca="1">OFFSET(Matrix!$D$1,$H359 - 1,0)</f>
        <v>The vendor shall use the results of risk assessments to influence systems development and processes.</v>
      </c>
      <c r="B359" s="78"/>
      <c r="C359" s="78"/>
      <c r="D359" s="78"/>
      <c r="E359" s="78"/>
      <c r="F359" s="79"/>
      <c r="G359" s="74"/>
      <c r="H359" s="33">
        <f>MATCH($A355,Matrix!$B$2:$B$79,0)+1</f>
        <v>34</v>
      </c>
    </row>
    <row r="360" spans="1:8" s="33" customFormat="1" x14ac:dyDescent="0.4">
      <c r="A360" s="80" t="str">
        <f>Matrix!$F$1</f>
        <v xml:space="preserve">Verification: Inspection, Demonstration, Test, or Analysis </v>
      </c>
      <c r="B360" s="81"/>
      <c r="C360" s="81"/>
      <c r="D360" s="81"/>
      <c r="E360" s="81"/>
      <c r="F360" s="81"/>
      <c r="G360" s="74"/>
      <c r="H360" s="33">
        <f>MATCH($A355,Matrix!$B$2:$B$79,0)+1</f>
        <v>34</v>
      </c>
    </row>
    <row r="361" spans="1:8" s="33" customFormat="1" ht="94.5" customHeight="1" x14ac:dyDescent="0.4">
      <c r="A361" s="69" t="str" cm="1">
        <f t="array" aca="1" ref="A361" ca="1">OFFSET(Matrix!$F$1,$H361 - 1,0)</f>
        <v>Inspection of vendor-supplied statement of the use of risk assessments in influencing the ongoing development of their products.</v>
      </c>
      <c r="B361" s="78"/>
      <c r="C361" s="78"/>
      <c r="D361" s="78"/>
      <c r="E361" s="78"/>
      <c r="F361" s="79"/>
      <c r="G361" s="74"/>
      <c r="H361" s="33">
        <f>MATCH($A355,Matrix!$B$2:$B$79,0)+1</f>
        <v>34</v>
      </c>
    </row>
    <row r="362" spans="1:8" s="33" customFormat="1" x14ac:dyDescent="0.4">
      <c r="A362" s="91" t="str">
        <f>Matrix!$H$1</f>
        <v>Remarks</v>
      </c>
      <c r="B362" s="92"/>
      <c r="C362" s="92"/>
      <c r="D362" s="92"/>
      <c r="E362" s="92"/>
      <c r="F362" s="92"/>
      <c r="G362" s="74"/>
      <c r="H362" s="33">
        <f>MATCH($A355,Matrix!$B$2:$B$79,0)+1</f>
        <v>34</v>
      </c>
    </row>
    <row r="363" spans="1:8" s="33" customFormat="1" ht="49.5" customHeight="1" thickBot="1" x14ac:dyDescent="0.45">
      <c r="A363" s="62" t="str" cm="1">
        <f t="array" aca="1" ref="A363" ca="1">OFFSET(Matrix!$H$1,$H363 - 1,0)</f>
        <v>-</v>
      </c>
      <c r="B363" s="63"/>
      <c r="C363" s="63"/>
      <c r="D363" s="63"/>
      <c r="E363" s="63"/>
      <c r="F363" s="64"/>
      <c r="G363" s="75"/>
      <c r="H363" s="33">
        <f>MATCH($A355,Matrix!$B$2:$B$79,0)+1</f>
        <v>34</v>
      </c>
    </row>
    <row r="364" spans="1:8" s="77" customFormat="1" ht="46.5" customHeight="1" thickBot="1" x14ac:dyDescent="0.45">
      <c r="A364" s="76"/>
      <c r="B364" s="76"/>
      <c r="C364" s="76"/>
      <c r="D364" s="76"/>
      <c r="E364" s="76"/>
      <c r="F364" s="76"/>
      <c r="G364" s="76"/>
      <c r="H364" s="76"/>
    </row>
    <row r="365" spans="1:8" s="32" customFormat="1" ht="17.25" customHeight="1" x14ac:dyDescent="0.4">
      <c r="A365" s="65" t="str">
        <f>Matrix!$B$1</f>
        <v>Ref #</v>
      </c>
      <c r="B365" s="66"/>
      <c r="C365" s="67" t="str">
        <f>Matrix!$C$1</f>
        <v>Category</v>
      </c>
      <c r="D365" s="68"/>
      <c r="E365" s="67" t="str">
        <f>Matrix!$G$1</f>
        <v>Criticality:
High, Medium, or Low</v>
      </c>
      <c r="F365" s="68"/>
      <c r="G365" s="31" t="str">
        <f>Matrix!$E$1</f>
        <v xml:space="preserve">Public Requirements References/Descriptions </v>
      </c>
    </row>
    <row r="366" spans="1:8" s="33" customFormat="1" ht="15.75" customHeight="1" x14ac:dyDescent="0.4">
      <c r="A366" s="69" t="s">
        <v>67</v>
      </c>
      <c r="B366" s="70"/>
      <c r="C366" s="71" t="str" cm="1">
        <f t="array" aca="1" ref="C366" ca="1">OFFSET(Matrix!$C$1,$H366 - 1,0)</f>
        <v>Security Management</v>
      </c>
      <c r="D366" s="72"/>
      <c r="E366" s="71" t="str" cm="1">
        <f t="array" aca="1" ref="E366" ca="1">OFFSET(Matrix!$G$1, $H366 - 1,0)</f>
        <v>High</v>
      </c>
      <c r="F366" s="72"/>
      <c r="G366" s="73" t="str" cm="1">
        <f t="array" aca="1" ref="G366" ca="1">OFFSET(Matrix!$E$1,$H366 - 1,0)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66" s="33">
        <f>MATCH($A366,Matrix!$B$2:$B$79,0)+1</f>
        <v>35</v>
      </c>
    </row>
    <row r="367" spans="1:8" s="33" customFormat="1" ht="17.25" customHeight="1" x14ac:dyDescent="0.4">
      <c r="A367" s="91" t="str">
        <f>Matrix!$A$1</f>
        <v>Applicable Component Categories</v>
      </c>
      <c r="B367" s="92"/>
      <c r="C367" s="92"/>
      <c r="D367" s="92"/>
      <c r="E367" s="92"/>
      <c r="F367" s="92"/>
      <c r="G367" s="74"/>
      <c r="H367" s="33">
        <f>MATCH($A366,Matrix!$B$2:$B$79,0)+1</f>
        <v>35</v>
      </c>
    </row>
    <row r="368" spans="1:8" s="33" customFormat="1" ht="76.5" customHeight="1" x14ac:dyDescent="0.4">
      <c r="A368" s="69" t="str" cm="1">
        <f t="array" aca="1" ref="A368" ca="1">OFFSET(Matrix!$A$1,$H368 - 1,0)</f>
        <v xml:space="preserve">Mobile App;
Vehicle Connection;
Connectivity/Communications;
Cloud or Back-end;
</v>
      </c>
      <c r="B368" s="78"/>
      <c r="C368" s="78"/>
      <c r="D368" s="78"/>
      <c r="E368" s="78"/>
      <c r="F368" s="79"/>
      <c r="G368" s="74"/>
      <c r="H368" s="33">
        <f>MATCH($A366,Matrix!$B$2:$B$79,0)+1</f>
        <v>35</v>
      </c>
    </row>
    <row r="369" spans="1:8" s="33" customFormat="1" ht="17.25" customHeight="1" x14ac:dyDescent="0.4">
      <c r="A369" s="91" t="str">
        <f>Matrix!$D$1</f>
        <v>Requirement</v>
      </c>
      <c r="B369" s="92"/>
      <c r="C369" s="92"/>
      <c r="D369" s="92"/>
      <c r="E369" s="92"/>
      <c r="F369" s="92"/>
      <c r="G369" s="74"/>
      <c r="H369" s="33">
        <f>MATCH($A366,Matrix!$B$2:$B$79,0)+1</f>
        <v>35</v>
      </c>
    </row>
    <row r="370" spans="1:8" s="33" customFormat="1" ht="250.75" customHeight="1" x14ac:dyDescent="0.4">
      <c r="A370" s="69" t="str" cm="1">
        <f t="array" aca="1" ref="A370" ca="1">OFFSET(Matrix!$D$1,$H370 - 1,0)</f>
        <v>The vendor shall have an Information Security Management Plan (ISMP).</v>
      </c>
      <c r="B370" s="78"/>
      <c r="C370" s="78"/>
      <c r="D370" s="78"/>
      <c r="E370" s="78"/>
      <c r="F370" s="79"/>
      <c r="G370" s="74"/>
      <c r="H370" s="33">
        <f>MATCH($A366,Matrix!$B$2:$B$79,0)+1</f>
        <v>35</v>
      </c>
    </row>
    <row r="371" spans="1:8" s="33" customFormat="1" x14ac:dyDescent="0.4">
      <c r="A371" s="80" t="str">
        <f>Matrix!$F$1</f>
        <v xml:space="preserve">Verification: Inspection, Demonstration, Test, or Analysis </v>
      </c>
      <c r="B371" s="81"/>
      <c r="C371" s="81"/>
      <c r="D371" s="81"/>
      <c r="E371" s="81"/>
      <c r="F371" s="81"/>
      <c r="G371" s="74"/>
      <c r="H371" s="33">
        <f>MATCH($A366,Matrix!$B$2:$B$79,0)+1</f>
        <v>35</v>
      </c>
    </row>
    <row r="372" spans="1:8" s="33" customFormat="1" ht="91.75" customHeight="1" x14ac:dyDescent="0.4">
      <c r="A372" s="69" t="str" cm="1">
        <f t="array" aca="1" ref="A372" ca="1">OFFSET(Matrix!$F$1,$H372 - 1,0)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72" s="78"/>
      <c r="C372" s="78"/>
      <c r="D372" s="78"/>
      <c r="E372" s="78"/>
      <c r="F372" s="79"/>
      <c r="G372" s="74"/>
      <c r="H372" s="33">
        <f>MATCH($A366,Matrix!$B$2:$B$79,0)+1</f>
        <v>35</v>
      </c>
    </row>
    <row r="373" spans="1:8" s="33" customFormat="1" ht="17.25" customHeight="1" x14ac:dyDescent="0.4">
      <c r="A373" s="91" t="str">
        <f>Matrix!$H$1</f>
        <v>Remarks</v>
      </c>
      <c r="B373" s="92"/>
      <c r="C373" s="92"/>
      <c r="D373" s="92"/>
      <c r="E373" s="92"/>
      <c r="F373" s="92"/>
      <c r="G373" s="74"/>
      <c r="H373" s="33">
        <f>MATCH($A366,Matrix!$B$2:$B$79,0)+1</f>
        <v>35</v>
      </c>
    </row>
    <row r="374" spans="1:8" s="33" customFormat="1" ht="409.6" customHeight="1" thickBot="1" x14ac:dyDescent="0.45">
      <c r="A374" s="62" t="str" cm="1">
        <f t="array" aca="1" ref="A374" ca="1">OFFSET(Matrix!$H$1,$H374 - 1,0)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74" s="63"/>
      <c r="C374" s="63"/>
      <c r="D374" s="63"/>
      <c r="E374" s="63"/>
      <c r="F374" s="64"/>
      <c r="G374" s="75"/>
      <c r="H374" s="33">
        <f>MATCH($A366,Matrix!$B$2:$B$79,0)+1</f>
        <v>35</v>
      </c>
    </row>
    <row r="375" spans="1:8" s="77" customFormat="1" ht="46.5" customHeight="1" thickBot="1" x14ac:dyDescent="0.45">
      <c r="A375" s="76"/>
      <c r="B375" s="76"/>
      <c r="C375" s="76"/>
      <c r="D375" s="76"/>
      <c r="E375" s="76"/>
      <c r="F375" s="76"/>
      <c r="G375" s="76"/>
      <c r="H375" s="76"/>
    </row>
    <row r="376" spans="1:8" s="32" customFormat="1" x14ac:dyDescent="0.4">
      <c r="A376" s="65" t="str">
        <f>Matrix!$B$1</f>
        <v>Ref #</v>
      </c>
      <c r="B376" s="66"/>
      <c r="C376" s="67" t="str">
        <f>Matrix!$C$1</f>
        <v>Category</v>
      </c>
      <c r="D376" s="68"/>
      <c r="E376" s="67" t="str">
        <f>Matrix!$G$1</f>
        <v>Criticality:
High, Medium, or Low</v>
      </c>
      <c r="F376" s="68"/>
      <c r="G376" s="31" t="str">
        <f>Matrix!$E$1</f>
        <v xml:space="preserve">Public Requirements References/Descriptions </v>
      </c>
    </row>
    <row r="377" spans="1:8" s="33" customFormat="1" ht="15.75" customHeight="1" x14ac:dyDescent="0.4">
      <c r="A377" s="69" t="s">
        <v>69</v>
      </c>
      <c r="B377" s="70"/>
      <c r="C377" s="71" t="str" cm="1">
        <f t="array" aca="1" ref="C377" ca="1">OFFSET(Matrix!$C$1,$H377 - 1,0)</f>
        <v>Security Assessment and Authorization</v>
      </c>
      <c r="D377" s="72"/>
      <c r="E377" s="71" t="str" cm="1">
        <f t="array" aca="1" ref="E377" ca="1">OFFSET(Matrix!$G$1, $H377 - 1,0)</f>
        <v>High</v>
      </c>
      <c r="F377" s="72"/>
      <c r="G377" s="73" t="str" cm="1">
        <f t="array" aca="1" ref="G377" ca="1">OFFSET(Matrix!$E$1,$H377 - 1,0)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77" s="33">
        <f>MATCH($A377,Matrix!$B$2:$B$79,0)+1</f>
        <v>36</v>
      </c>
    </row>
    <row r="378" spans="1:8" s="33" customFormat="1" x14ac:dyDescent="0.4">
      <c r="A378" s="91" t="str">
        <f>Matrix!$A$1</f>
        <v>Applicable Component Categories</v>
      </c>
      <c r="B378" s="92"/>
      <c r="C378" s="92"/>
      <c r="D378" s="92"/>
      <c r="E378" s="92"/>
      <c r="F378" s="92"/>
      <c r="G378" s="74"/>
      <c r="H378" s="33">
        <f>MATCH($A377,Matrix!$B$2:$B$79,0)+1</f>
        <v>36</v>
      </c>
    </row>
    <row r="379" spans="1:8" s="33" customFormat="1" ht="76.5" customHeight="1" x14ac:dyDescent="0.4">
      <c r="A379" s="69" t="str" cm="1">
        <f t="array" aca="1" ref="A379" ca="1">OFFSET(Matrix!$A$1,$H379 - 1,0)</f>
        <v xml:space="preserve">Mobile App;
Vehicle Connection;
Connectivity/Communications;
Cloud or Back-end;
</v>
      </c>
      <c r="B379" s="78"/>
      <c r="C379" s="78"/>
      <c r="D379" s="78"/>
      <c r="E379" s="78"/>
      <c r="F379" s="79"/>
      <c r="G379" s="74"/>
      <c r="H379" s="33">
        <f>MATCH($A377,Matrix!$B$2:$B$79,0)+1</f>
        <v>36</v>
      </c>
    </row>
    <row r="380" spans="1:8" s="33" customFormat="1" x14ac:dyDescent="0.4">
      <c r="A380" s="91" t="str">
        <f>Matrix!$D$1</f>
        <v>Requirement</v>
      </c>
      <c r="B380" s="92"/>
      <c r="C380" s="92"/>
      <c r="D380" s="92"/>
      <c r="E380" s="92"/>
      <c r="F380" s="92"/>
      <c r="G380" s="74"/>
      <c r="H380" s="33">
        <f>MATCH($A377,Matrix!$B$2:$B$79,0)+1</f>
        <v>36</v>
      </c>
    </row>
    <row r="381" spans="1:8" s="33" customFormat="1" ht="103.5" customHeight="1" x14ac:dyDescent="0.4">
      <c r="A381" s="69" t="str" cm="1">
        <f t="array" aca="1" ref="A381" ca="1">OFFSET(Matrix!$D$1,$H381 - 1,0)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81" s="78"/>
      <c r="C381" s="78"/>
      <c r="D381" s="78"/>
      <c r="E381" s="78"/>
      <c r="F381" s="79"/>
      <c r="G381" s="74"/>
      <c r="H381" s="33">
        <f>MATCH($A377,Matrix!$B$2:$B$79,0)+1</f>
        <v>36</v>
      </c>
    </row>
    <row r="382" spans="1:8" s="33" customFormat="1" x14ac:dyDescent="0.4">
      <c r="A382" s="80" t="str">
        <f>Matrix!$F$1</f>
        <v xml:space="preserve">Verification: Inspection, Demonstration, Test, or Analysis </v>
      </c>
      <c r="B382" s="81"/>
      <c r="C382" s="81"/>
      <c r="D382" s="81"/>
      <c r="E382" s="81"/>
      <c r="F382" s="81"/>
      <c r="G382" s="74"/>
      <c r="H382" s="33">
        <f>MATCH($A377,Matrix!$B$2:$B$79,0)+1</f>
        <v>36</v>
      </c>
    </row>
    <row r="383" spans="1:8" s="33" customFormat="1" ht="102" customHeight="1" x14ac:dyDescent="0.4">
      <c r="A383" s="69" t="str" cm="1">
        <f t="array" aca="1" ref="A383" ca="1">OFFSET(Matrix!$F$1,$H383 - 1,0)</f>
        <v>Inspection of 3rd party documentation or a demonstration by the vendor that asserts the dates of penetration tests.
Note that due to the sensitive nature of these reports, you (carriers) should be prepared to enter into NDAs to review these documents.</v>
      </c>
      <c r="B383" s="78"/>
      <c r="C383" s="78"/>
      <c r="D383" s="78"/>
      <c r="E383" s="78"/>
      <c r="F383" s="79"/>
      <c r="G383" s="74"/>
      <c r="H383" s="33">
        <f>MATCH($A377,Matrix!$B$2:$B$79,0)+1</f>
        <v>36</v>
      </c>
    </row>
    <row r="384" spans="1:8" s="33" customFormat="1" x14ac:dyDescent="0.4">
      <c r="A384" s="91" t="str">
        <f>Matrix!$H$1</f>
        <v>Remarks</v>
      </c>
      <c r="B384" s="92"/>
      <c r="C384" s="92"/>
      <c r="D384" s="92"/>
      <c r="E384" s="92"/>
      <c r="F384" s="92"/>
      <c r="G384" s="74"/>
      <c r="H384" s="33">
        <f>MATCH($A377,Matrix!$B$2:$B$79,0)+1</f>
        <v>36</v>
      </c>
    </row>
    <row r="385" spans="1:8" s="33" customFormat="1" ht="49.5" customHeight="1" thickBot="1" x14ac:dyDescent="0.45">
      <c r="A385" s="62" t="str" cm="1">
        <f t="array" aca="1" ref="A385" ca="1">OFFSET(Matrix!$H$1,$H385 - 1,0)</f>
        <v>Periodic pentesting keeps everyone honest</v>
      </c>
      <c r="B385" s="63"/>
      <c r="C385" s="63"/>
      <c r="D385" s="63"/>
      <c r="E385" s="63"/>
      <c r="F385" s="64"/>
      <c r="G385" s="75"/>
      <c r="H385" s="33">
        <f>MATCH($A377,Matrix!$B$2:$B$79,0)+1</f>
        <v>36</v>
      </c>
    </row>
    <row r="386" spans="1:8" s="77" customFormat="1" ht="46.5" customHeight="1" thickBot="1" x14ac:dyDescent="0.45">
      <c r="A386" s="76"/>
      <c r="B386" s="76"/>
      <c r="C386" s="76"/>
      <c r="D386" s="76"/>
      <c r="E386" s="76"/>
      <c r="F386" s="76"/>
      <c r="G386" s="76"/>
      <c r="H386" s="76"/>
    </row>
    <row r="387" spans="1:8" s="32" customFormat="1" ht="17.25" customHeight="1" x14ac:dyDescent="0.4">
      <c r="A387" s="65" t="str">
        <f>Matrix!$B$1</f>
        <v>Ref #</v>
      </c>
      <c r="B387" s="66"/>
      <c r="C387" s="67" t="str">
        <f>Matrix!$C$1</f>
        <v>Category</v>
      </c>
      <c r="D387" s="68"/>
      <c r="E387" s="67" t="str">
        <f>Matrix!$G$1</f>
        <v>Criticality:
High, Medium, or Low</v>
      </c>
      <c r="F387" s="68"/>
      <c r="G387" s="31" t="str">
        <f>Matrix!$E$1</f>
        <v xml:space="preserve">Public Requirements References/Descriptions </v>
      </c>
    </row>
    <row r="388" spans="1:8" s="33" customFormat="1" ht="15.75" customHeight="1" x14ac:dyDescent="0.4">
      <c r="A388" s="69" t="s">
        <v>71</v>
      </c>
      <c r="B388" s="70"/>
      <c r="C388" s="71" t="str" cm="1">
        <f t="array" aca="1" ref="C388" ca="1">OFFSET(Matrix!$C$1,$H388 - 1,0)</f>
        <v>System and Service Acquisition</v>
      </c>
      <c r="D388" s="72"/>
      <c r="E388" s="71" t="str" cm="1">
        <f t="array" aca="1" ref="E388" ca="1">OFFSET(Matrix!$G$1, $H388 - 1,0)</f>
        <v>Medium</v>
      </c>
      <c r="F388" s="72"/>
      <c r="G388" s="73" t="str" cm="1">
        <f t="array" aca="1" ref="G388" ca="1">OFFSET(Matrix!$E$1,$H388 - 1,0)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88" s="33">
        <f>MATCH($A388,Matrix!$B$2:$B$79,0)+1</f>
        <v>37</v>
      </c>
    </row>
    <row r="389" spans="1:8" s="33" customFormat="1" ht="17.25" customHeight="1" x14ac:dyDescent="0.4">
      <c r="A389" s="91" t="str">
        <f>Matrix!$A$1</f>
        <v>Applicable Component Categories</v>
      </c>
      <c r="B389" s="92"/>
      <c r="C389" s="92"/>
      <c r="D389" s="92"/>
      <c r="E389" s="92"/>
      <c r="F389" s="92"/>
      <c r="G389" s="74"/>
      <c r="H389" s="33">
        <f>MATCH($A388,Matrix!$B$2:$B$79,0)+1</f>
        <v>37</v>
      </c>
    </row>
    <row r="390" spans="1:8" s="33" customFormat="1" ht="76.5" customHeight="1" x14ac:dyDescent="0.4">
      <c r="A390" s="69" t="str" cm="1">
        <f t="array" aca="1" ref="A390" ca="1">OFFSET(Matrix!$A$1,$H390 - 1,0)</f>
        <v xml:space="preserve">Mobile App;
Vehicle Connection;
Connectivity/Communications;
Cloud or Back-end;
</v>
      </c>
      <c r="B390" s="78"/>
      <c r="C390" s="78"/>
      <c r="D390" s="78"/>
      <c r="E390" s="78"/>
      <c r="F390" s="79"/>
      <c r="G390" s="74"/>
      <c r="H390" s="33">
        <f>MATCH($A388,Matrix!$B$2:$B$79,0)+1</f>
        <v>37</v>
      </c>
    </row>
    <row r="391" spans="1:8" s="33" customFormat="1" ht="17.25" customHeight="1" x14ac:dyDescent="0.4">
      <c r="A391" s="91" t="str">
        <f>Matrix!$D$1</f>
        <v>Requirement</v>
      </c>
      <c r="B391" s="92"/>
      <c r="C391" s="92"/>
      <c r="D391" s="92"/>
      <c r="E391" s="92"/>
      <c r="F391" s="92"/>
      <c r="G391" s="74"/>
      <c r="H391" s="33">
        <f>MATCH($A388,Matrix!$B$2:$B$79,0)+1</f>
        <v>37</v>
      </c>
    </row>
    <row r="392" spans="1:8" s="33" customFormat="1" ht="94.5" customHeight="1" x14ac:dyDescent="0.4">
      <c r="A392" s="69" t="str" cm="1">
        <f t="array" aca="1" ref="A392" ca="1">OFFSET(Matrix!$D$1,$H392 - 1,0)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92" s="78"/>
      <c r="C392" s="78"/>
      <c r="D392" s="78"/>
      <c r="E392" s="78"/>
      <c r="F392" s="79"/>
      <c r="G392" s="74"/>
      <c r="H392" s="33">
        <f>MATCH($A388,Matrix!$B$2:$B$79,0)+1</f>
        <v>37</v>
      </c>
    </row>
    <row r="393" spans="1:8" s="33" customFormat="1" x14ac:dyDescent="0.4">
      <c r="A393" s="80" t="str">
        <f>Matrix!$F$1</f>
        <v xml:space="preserve">Verification: Inspection, Demonstration, Test, or Analysis </v>
      </c>
      <c r="B393" s="81"/>
      <c r="C393" s="81"/>
      <c r="D393" s="81"/>
      <c r="E393" s="81"/>
      <c r="F393" s="81"/>
      <c r="G393" s="74"/>
      <c r="H393" s="33">
        <f>MATCH($A388,Matrix!$B$2:$B$79,0)+1</f>
        <v>37</v>
      </c>
    </row>
    <row r="394" spans="1:8" s="33" customFormat="1" ht="104.25" customHeight="1" x14ac:dyDescent="0.4">
      <c r="A394" s="69" t="str" cm="1">
        <f t="array" aca="1" ref="A394" ca="1">OFFSET(Matrix!$F$1,$H394 - 1,0)</f>
        <v>Inspection of vendor-supplied documentation detailing their product release and quality controls.
Ensure that the product release process includes ST&amp;E steps and that these feed-back into product development.</v>
      </c>
      <c r="B394" s="78"/>
      <c r="C394" s="78"/>
      <c r="D394" s="78"/>
      <c r="E394" s="78"/>
      <c r="F394" s="79"/>
      <c r="G394" s="74"/>
      <c r="H394" s="33">
        <f>MATCH($A388,Matrix!$B$2:$B$79,0)+1</f>
        <v>37</v>
      </c>
    </row>
    <row r="395" spans="1:8" s="33" customFormat="1" ht="17.25" customHeight="1" x14ac:dyDescent="0.4">
      <c r="A395" s="91" t="str">
        <f>Matrix!$H$1</f>
        <v>Remarks</v>
      </c>
      <c r="B395" s="92"/>
      <c r="C395" s="92"/>
      <c r="D395" s="92"/>
      <c r="E395" s="92"/>
      <c r="F395" s="92"/>
      <c r="G395" s="74"/>
      <c r="H395" s="33">
        <f>MATCH($A388,Matrix!$B$2:$B$79,0)+1</f>
        <v>37</v>
      </c>
    </row>
    <row r="396" spans="1:8" s="33" customFormat="1" ht="72" customHeight="1" thickBot="1" x14ac:dyDescent="0.45">
      <c r="A396" s="62" t="str" cm="1">
        <f t="array" aca="1" ref="A396" ca="1">OFFSET(Matrix!$H$1,$H396 - 1,0)</f>
        <v>-</v>
      </c>
      <c r="B396" s="63"/>
      <c r="C396" s="63"/>
      <c r="D396" s="63"/>
      <c r="E396" s="63"/>
      <c r="F396" s="64"/>
      <c r="G396" s="75"/>
      <c r="H396" s="33">
        <f>MATCH($A388,Matrix!$B$2:$B$79,0)+1</f>
        <v>37</v>
      </c>
    </row>
    <row r="397" spans="1:8" s="77" customFormat="1" ht="46.5" customHeight="1" thickBot="1" x14ac:dyDescent="0.45">
      <c r="A397" s="76"/>
      <c r="B397" s="76"/>
      <c r="C397" s="76"/>
      <c r="D397" s="76"/>
      <c r="E397" s="76"/>
      <c r="F397" s="76"/>
      <c r="G397" s="76"/>
      <c r="H397" s="76"/>
    </row>
    <row r="398" spans="1:8" s="32" customFormat="1" ht="17.25" customHeight="1" x14ac:dyDescent="0.4">
      <c r="A398" s="65" t="str">
        <f>Matrix!$B$1</f>
        <v>Ref #</v>
      </c>
      <c r="B398" s="66"/>
      <c r="C398" s="67" t="str">
        <f>Matrix!$C$1</f>
        <v>Category</v>
      </c>
      <c r="D398" s="68"/>
      <c r="E398" s="67" t="str">
        <f>Matrix!$G$1</f>
        <v>Criticality:
High, Medium, or Low</v>
      </c>
      <c r="F398" s="68"/>
      <c r="G398" s="31" t="str">
        <f>Matrix!$E$1</f>
        <v xml:space="preserve">Public Requirements References/Descriptions </v>
      </c>
    </row>
    <row r="399" spans="1:8" s="33" customFormat="1" ht="15.75" customHeight="1" x14ac:dyDescent="0.4">
      <c r="A399" s="69" t="s">
        <v>263</v>
      </c>
      <c r="B399" s="70"/>
      <c r="C399" s="71" t="str" cm="1">
        <f t="array" aca="1" ref="C399" ca="1">OFFSET(Matrix!$C$1,$H399 - 1,0)</f>
        <v>System and Service Acquisition</v>
      </c>
      <c r="D399" s="72"/>
      <c r="E399" s="71" t="str" cm="1">
        <f t="array" aca="1" ref="E399" ca="1">OFFSET(Matrix!$G$1, $H399 - 1,0)</f>
        <v>Low</v>
      </c>
      <c r="F399" s="72"/>
      <c r="G399" s="73" t="str" cm="1">
        <f t="array" aca="1" ref="G399" ca="1">OFFSET(Matrix!$E$1,$H399 - 1,0)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99" s="33">
        <f>MATCH($A399,Matrix!$B$2:$B$79,0)+1</f>
        <v>38</v>
      </c>
    </row>
    <row r="400" spans="1:8" s="33" customFormat="1" ht="17.25" customHeight="1" x14ac:dyDescent="0.4">
      <c r="A400" s="91" t="str">
        <f>Matrix!$A$1</f>
        <v>Applicable Component Categories</v>
      </c>
      <c r="B400" s="92"/>
      <c r="C400" s="92"/>
      <c r="D400" s="92"/>
      <c r="E400" s="92"/>
      <c r="F400" s="92"/>
      <c r="G400" s="74"/>
      <c r="H400" s="33">
        <f>MATCH($A399,Matrix!$B$2:$B$79,0)+1</f>
        <v>38</v>
      </c>
    </row>
    <row r="401" spans="1:8" s="33" customFormat="1" ht="76.5" customHeight="1" x14ac:dyDescent="0.4">
      <c r="A401" s="69" t="str" cm="1">
        <f t="array" aca="1" ref="A401" ca="1">OFFSET(Matrix!$A$1,$H401 - 1,0)</f>
        <v xml:space="preserve">Mobile App;
Vehicle Connection;
Connectivity/Communications;
Cloud or Back-end;
</v>
      </c>
      <c r="B401" s="78"/>
      <c r="C401" s="78"/>
      <c r="D401" s="78"/>
      <c r="E401" s="78"/>
      <c r="F401" s="79"/>
      <c r="G401" s="74"/>
      <c r="H401" s="33">
        <f>MATCH($A399,Matrix!$B$2:$B$79,0)+1</f>
        <v>38</v>
      </c>
    </row>
    <row r="402" spans="1:8" s="33" customFormat="1" ht="17.25" customHeight="1" x14ac:dyDescent="0.4">
      <c r="A402" s="91" t="str">
        <f>Matrix!$D$1</f>
        <v>Requirement</v>
      </c>
      <c r="B402" s="92"/>
      <c r="C402" s="92"/>
      <c r="D402" s="92"/>
      <c r="E402" s="92"/>
      <c r="F402" s="92"/>
      <c r="G402" s="74"/>
      <c r="H402" s="33">
        <f>MATCH($A399,Matrix!$B$2:$B$79,0)+1</f>
        <v>38</v>
      </c>
    </row>
    <row r="403" spans="1:8" s="33" customFormat="1" ht="94.5" customHeight="1" x14ac:dyDescent="0.4">
      <c r="A403" s="69" t="str" cm="1">
        <f t="array" aca="1" ref="A403" ca="1">OFFSET(Matrix!$D$1,$H403 - 1,0)</f>
        <v>The vendor shall perform due diligence to ensure its suppliers also meet the vendor's security requirements</v>
      </c>
      <c r="B403" s="78"/>
      <c r="C403" s="78"/>
      <c r="D403" s="78"/>
      <c r="E403" s="78"/>
      <c r="F403" s="79"/>
      <c r="G403" s="74"/>
      <c r="H403" s="33">
        <f>MATCH($A399,Matrix!$B$2:$B$79,0)+1</f>
        <v>38</v>
      </c>
    </row>
    <row r="404" spans="1:8" s="33" customFormat="1" x14ac:dyDescent="0.4">
      <c r="A404" s="80" t="str">
        <f>Matrix!$F$1</f>
        <v xml:space="preserve">Verification: Inspection, Demonstration, Test, or Analysis </v>
      </c>
      <c r="B404" s="81"/>
      <c r="C404" s="81"/>
      <c r="D404" s="81"/>
      <c r="E404" s="81"/>
      <c r="F404" s="81"/>
      <c r="G404" s="74"/>
      <c r="H404" s="33">
        <f>MATCH($A399,Matrix!$B$2:$B$79,0)+1</f>
        <v>38</v>
      </c>
    </row>
    <row r="405" spans="1:8" s="33" customFormat="1" ht="104.25" customHeight="1" x14ac:dyDescent="0.4">
      <c r="A405" s="69" t="str" cm="1">
        <f t="array" aca="1" ref="A405" ca="1">OFFSET(Matrix!$F$1,$H405 - 1,0)</f>
        <v>Inspection of vendor documentation detailing supplier review and acceptance processes and criteria.</v>
      </c>
      <c r="B405" s="78"/>
      <c r="C405" s="78"/>
      <c r="D405" s="78"/>
      <c r="E405" s="78"/>
      <c r="F405" s="79"/>
      <c r="G405" s="74"/>
      <c r="H405" s="33">
        <f>MATCH($A399,Matrix!$B$2:$B$79,0)+1</f>
        <v>38</v>
      </c>
    </row>
    <row r="406" spans="1:8" s="33" customFormat="1" ht="17.25" customHeight="1" x14ac:dyDescent="0.4">
      <c r="A406" s="91" t="str">
        <f>Matrix!$H$1</f>
        <v>Remarks</v>
      </c>
      <c r="B406" s="92"/>
      <c r="C406" s="92"/>
      <c r="D406" s="92"/>
      <c r="E406" s="92"/>
      <c r="F406" s="92"/>
      <c r="G406" s="74"/>
      <c r="H406" s="33">
        <f>MATCH($A399,Matrix!$B$2:$B$79,0)+1</f>
        <v>38</v>
      </c>
    </row>
    <row r="407" spans="1:8" s="33" customFormat="1" ht="72" customHeight="1" thickBot="1" x14ac:dyDescent="0.45">
      <c r="A407" s="62" t="str" cm="1">
        <f t="array" aca="1" ref="A407" ca="1">OFFSET(Matrix!$H$1,$H407 - 1,0)</f>
        <v>-</v>
      </c>
      <c r="B407" s="63"/>
      <c r="C407" s="63"/>
      <c r="D407" s="63"/>
      <c r="E407" s="63"/>
      <c r="F407" s="64"/>
      <c r="G407" s="75"/>
      <c r="H407" s="33">
        <f>MATCH($A399,Matrix!$B$2:$B$79,0)+1</f>
        <v>38</v>
      </c>
    </row>
    <row r="408" spans="1:8" s="77" customFormat="1" ht="46.5" customHeight="1" thickBot="1" x14ac:dyDescent="0.45">
      <c r="A408" s="76"/>
      <c r="B408" s="76"/>
      <c r="C408" s="76"/>
      <c r="D408" s="76"/>
      <c r="E408" s="76"/>
      <c r="F408" s="76"/>
      <c r="G408" s="76"/>
      <c r="H408" s="76"/>
    </row>
    <row r="409" spans="1:8" s="32" customFormat="1" ht="17.25" customHeight="1" x14ac:dyDescent="0.4">
      <c r="A409" s="65" t="str">
        <f>Matrix!$B$1</f>
        <v>Ref #</v>
      </c>
      <c r="B409" s="66"/>
      <c r="C409" s="67" t="str">
        <f>Matrix!$C$1</f>
        <v>Category</v>
      </c>
      <c r="D409" s="68"/>
      <c r="E409" s="67" t="str">
        <f>Matrix!$G$1</f>
        <v>Criticality:
High, Medium, or Low</v>
      </c>
      <c r="F409" s="68"/>
      <c r="G409" s="31" t="str">
        <f>Matrix!$E$1</f>
        <v xml:space="preserve">Public Requirements References/Descriptions </v>
      </c>
    </row>
    <row r="410" spans="1:8" s="33" customFormat="1" ht="15.75" customHeight="1" x14ac:dyDescent="0.4">
      <c r="A410" s="69" t="s">
        <v>390</v>
      </c>
      <c r="B410" s="70"/>
      <c r="C410" s="71" t="str" cm="1">
        <f t="array" aca="1" ref="C410" ca="1">OFFSET(Matrix!$C$1,$H410 - 1,0)</f>
        <v>Security Management</v>
      </c>
      <c r="D410" s="72"/>
      <c r="E410" s="71" t="str" cm="1">
        <f t="array" aca="1" ref="E410" ca="1">OFFSET(Matrix!$G$1, $H410 - 1,0)</f>
        <v>High</v>
      </c>
      <c r="F410" s="72"/>
      <c r="G410" s="73" t="str" cm="1">
        <f t="array" aca="1" ref="G410" ca="1">OFFSET(Matrix!$E$1,$H410 - 1,0)</f>
        <v>UL 1376 2.6 Industry best practice key management: Cryptographic keys must be managed to industry best practice
NIST 800-57</v>
      </c>
      <c r="H410" s="33">
        <f>MATCH($A410,Matrix!$B$2:$B$79,0)+1</f>
        <v>39</v>
      </c>
    </row>
    <row r="411" spans="1:8" s="33" customFormat="1" ht="17.25" customHeight="1" x14ac:dyDescent="0.4">
      <c r="A411" s="91" t="str">
        <f>Matrix!$A$1</f>
        <v>Applicable Component Categories</v>
      </c>
      <c r="B411" s="92"/>
      <c r="C411" s="92"/>
      <c r="D411" s="92"/>
      <c r="E411" s="92"/>
      <c r="F411" s="92"/>
      <c r="G411" s="74"/>
      <c r="H411" s="33">
        <f>MATCH($A410,Matrix!$B$2:$B$79,0)+1</f>
        <v>39</v>
      </c>
    </row>
    <row r="412" spans="1:8" s="33" customFormat="1" ht="76.5" customHeight="1" x14ac:dyDescent="0.4">
      <c r="A412" s="69" t="str" cm="1">
        <f t="array" aca="1" ref="A412" ca="1">OFFSET(Matrix!$A$1,$H412 - 1,0)</f>
        <v xml:space="preserve">Mobile App;
Vehicle Connection;
Connectivity/Communications;
Cloud or Back-end;
</v>
      </c>
      <c r="B412" s="78"/>
      <c r="C412" s="78"/>
      <c r="D412" s="78"/>
      <c r="E412" s="78"/>
      <c r="F412" s="79"/>
      <c r="G412" s="74"/>
      <c r="H412" s="33">
        <f>MATCH($A410,Matrix!$B$2:$B$79,0)+1</f>
        <v>39</v>
      </c>
    </row>
    <row r="413" spans="1:8" s="33" customFormat="1" ht="17.25" customHeight="1" x14ac:dyDescent="0.4">
      <c r="A413" s="91" t="str">
        <f>Matrix!$D$1</f>
        <v>Requirement</v>
      </c>
      <c r="B413" s="92"/>
      <c r="C413" s="92"/>
      <c r="D413" s="92"/>
      <c r="E413" s="92"/>
      <c r="F413" s="92"/>
      <c r="G413" s="74"/>
      <c r="H413" s="33">
        <f>MATCH($A410,Matrix!$B$2:$B$79,0)+1</f>
        <v>39</v>
      </c>
    </row>
    <row r="414" spans="1:8" s="33" customFormat="1" ht="94.5" customHeight="1" x14ac:dyDescent="0.4">
      <c r="A414" s="69" t="str" cm="1">
        <f t="array" aca="1" ref="A414" ca="1">OFFSET(Matrix!$D$1,$H414 - 1,0)</f>
        <v>Cryptographic keys used in the vendors’ systems must be generated, stored and managed according to industry best practice.</v>
      </c>
      <c r="B414" s="78"/>
      <c r="C414" s="78"/>
      <c r="D414" s="78"/>
      <c r="E414" s="78"/>
      <c r="F414" s="79"/>
      <c r="G414" s="74"/>
      <c r="H414" s="33">
        <f>MATCH($A410,Matrix!$B$2:$B$79,0)+1</f>
        <v>39</v>
      </c>
    </row>
    <row r="415" spans="1:8" s="33" customFormat="1" x14ac:dyDescent="0.4">
      <c r="A415" s="80" t="str">
        <f>Matrix!$F$1</f>
        <v xml:space="preserve">Verification: Inspection, Demonstration, Test, or Analysis </v>
      </c>
      <c r="B415" s="81"/>
      <c r="C415" s="81"/>
      <c r="D415" s="81"/>
      <c r="E415" s="81"/>
      <c r="F415" s="81"/>
      <c r="G415" s="74"/>
      <c r="H415" s="33">
        <f>MATCH($A410,Matrix!$B$2:$B$79,0)+1</f>
        <v>39</v>
      </c>
    </row>
    <row r="416" spans="1:8" s="33" customFormat="1" ht="104.25" customHeight="1" x14ac:dyDescent="0.4">
      <c r="A416" s="69" t="str" cm="1">
        <f t="array" aca="1" ref="A416" ca="1">OFFSET(Matrix!$F$1,$H416 - 1,0)</f>
        <v xml:space="preserve">Inspection of vendor-supplied documentation detailing the adherence to industry best practices. </v>
      </c>
      <c r="B416" s="78"/>
      <c r="C416" s="78"/>
      <c r="D416" s="78"/>
      <c r="E416" s="78"/>
      <c r="F416" s="79"/>
      <c r="G416" s="74"/>
      <c r="H416" s="33">
        <f>MATCH($A410,Matrix!$B$2:$B$79,0)+1</f>
        <v>39</v>
      </c>
    </row>
    <row r="417" spans="1:8" s="33" customFormat="1" ht="17.25" customHeight="1" x14ac:dyDescent="0.4">
      <c r="A417" s="91" t="str">
        <f>Matrix!$H$1</f>
        <v>Remarks</v>
      </c>
      <c r="B417" s="92"/>
      <c r="C417" s="92"/>
      <c r="D417" s="92"/>
      <c r="E417" s="92"/>
      <c r="F417" s="92"/>
      <c r="G417" s="74"/>
      <c r="H417" s="33">
        <f>MATCH($A410,Matrix!$B$2:$B$79,0)+1</f>
        <v>39</v>
      </c>
    </row>
    <row r="418" spans="1:8" s="33" customFormat="1" ht="72" customHeight="1" thickBot="1" x14ac:dyDescent="0.45">
      <c r="A418" s="62" t="str" cm="1">
        <f t="array" aca="1" ref="A418" ca="1">OFFSET(Matrix!$H$1,$H418 - 1,0)</f>
        <v>-</v>
      </c>
      <c r="B418" s="63"/>
      <c r="C418" s="63"/>
      <c r="D418" s="63"/>
      <c r="E418" s="63"/>
      <c r="F418" s="64"/>
      <c r="G418" s="75"/>
      <c r="H418" s="33">
        <f>MATCH($A410,Matrix!$B$2:$B$79,0)+1</f>
        <v>39</v>
      </c>
    </row>
    <row r="419" spans="1:8" s="77" customFormat="1" ht="46.5" customHeight="1" thickBot="1" x14ac:dyDescent="0.45">
      <c r="A419" s="76"/>
      <c r="B419" s="76"/>
      <c r="C419" s="76"/>
      <c r="D419" s="76"/>
      <c r="E419" s="76"/>
      <c r="F419" s="76"/>
      <c r="G419" s="76"/>
      <c r="H419" s="76"/>
    </row>
    <row r="420" spans="1:8" s="32" customFormat="1" x14ac:dyDescent="0.4">
      <c r="A420" s="65" t="str">
        <f>Matrix!$B$1</f>
        <v>Ref #</v>
      </c>
      <c r="B420" s="66"/>
      <c r="C420" s="67" t="str">
        <f>Matrix!$C$1</f>
        <v>Category</v>
      </c>
      <c r="D420" s="68"/>
      <c r="E420" s="67" t="str">
        <f>Matrix!$G$1</f>
        <v>Criticality:
High, Medium, or Low</v>
      </c>
      <c r="F420" s="68"/>
      <c r="G420" s="31" t="str">
        <f>Matrix!$E$1</f>
        <v xml:space="preserve">Public Requirements References/Descriptions </v>
      </c>
    </row>
    <row r="421" spans="1:8" s="33" customFormat="1" ht="15.75" customHeight="1" x14ac:dyDescent="0.4">
      <c r="A421" s="69" t="s">
        <v>73</v>
      </c>
      <c r="B421" s="70"/>
      <c r="C421" s="71" t="str" cm="1">
        <f t="array" aca="1" ref="C421" ca="1">OFFSET(Matrix!$C$1,$H421 - 1,0)</f>
        <v>Protecting Communications paths for systems</v>
      </c>
      <c r="D421" s="72"/>
      <c r="E421" s="71" t="str" cm="1">
        <f t="array" aca="1" ref="E421" ca="1">OFFSET(Matrix!$G$1, $H421 - 1,0)</f>
        <v>High</v>
      </c>
      <c r="F421" s="72"/>
      <c r="G421" s="73" t="str" cm="1">
        <f t="array" aca="1" ref="G421" ca="1">OFFSET(Matrix!$E$1,$H421 - 1,0)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421" s="33">
        <f>MATCH($A421,Matrix!$B$2:$B$79,0)+1</f>
        <v>40</v>
      </c>
    </row>
    <row r="422" spans="1:8" s="33" customFormat="1" x14ac:dyDescent="0.4">
      <c r="A422" s="91" t="str">
        <f>Matrix!$A$1</f>
        <v>Applicable Component Categories</v>
      </c>
      <c r="B422" s="92"/>
      <c r="C422" s="92"/>
      <c r="D422" s="92"/>
      <c r="E422" s="92"/>
      <c r="F422" s="92"/>
      <c r="G422" s="74"/>
      <c r="H422" s="33">
        <f>MATCH($A421,Matrix!$B$2:$B$79,0)+1</f>
        <v>40</v>
      </c>
    </row>
    <row r="423" spans="1:8" s="33" customFormat="1" ht="76.5" customHeight="1" x14ac:dyDescent="0.4">
      <c r="A423" s="69" t="str" cm="1">
        <f t="array" aca="1" ref="A423" ca="1">OFFSET(Matrix!$A$1,$H423 - 1,0)</f>
        <v xml:space="preserve">Mobile App;
Vehicle Connection;
Connectivity/Communications;
Cloud or Back-end;
</v>
      </c>
      <c r="B423" s="78"/>
      <c r="C423" s="78"/>
      <c r="D423" s="78"/>
      <c r="E423" s="78"/>
      <c r="F423" s="79"/>
      <c r="G423" s="74"/>
      <c r="H423" s="33">
        <f>MATCH($A421,Matrix!$B$2:$B$79,0)+1</f>
        <v>40</v>
      </c>
    </row>
    <row r="424" spans="1:8" s="33" customFormat="1" x14ac:dyDescent="0.4">
      <c r="A424" s="91" t="str">
        <f>Matrix!$D$1</f>
        <v>Requirement</v>
      </c>
      <c r="B424" s="92"/>
      <c r="C424" s="92"/>
      <c r="D424" s="92"/>
      <c r="E424" s="92"/>
      <c r="F424" s="92"/>
      <c r="G424" s="74"/>
      <c r="H424" s="33">
        <f>MATCH($A421,Matrix!$B$2:$B$79,0)+1</f>
        <v>40</v>
      </c>
    </row>
    <row r="425" spans="1:8" s="33" customFormat="1" ht="94.5" customHeight="1" x14ac:dyDescent="0.4">
      <c r="A425" s="69" t="str" cm="1">
        <f t="array" aca="1" ref="A425" ca="1">OFFSET(Matrix!$D$1,$H425 - 1,0)</f>
        <v>Communication paths that traverse outside controlled boundaries must protect confidentiality and integrity of data</v>
      </c>
      <c r="B425" s="78"/>
      <c r="C425" s="78"/>
      <c r="D425" s="78"/>
      <c r="E425" s="78"/>
      <c r="F425" s="79"/>
      <c r="G425" s="74"/>
      <c r="H425" s="33">
        <f>MATCH($A421,Matrix!$B$2:$B$79,0)+1</f>
        <v>40</v>
      </c>
    </row>
    <row r="426" spans="1:8" s="33" customFormat="1" x14ac:dyDescent="0.4">
      <c r="A426" s="80" t="str">
        <f>Matrix!$F$1</f>
        <v xml:space="preserve">Verification: Inspection, Demonstration, Test, or Analysis </v>
      </c>
      <c r="B426" s="81"/>
      <c r="C426" s="81"/>
      <c r="D426" s="81"/>
      <c r="E426" s="81"/>
      <c r="F426" s="81"/>
      <c r="G426" s="74"/>
      <c r="H426" s="33">
        <f>MATCH($A421,Matrix!$B$2:$B$79,0)+1</f>
        <v>40</v>
      </c>
    </row>
    <row r="427" spans="1:8" s="33" customFormat="1" ht="124.5" customHeight="1" x14ac:dyDescent="0.4">
      <c r="A427" s="69" t="str" cm="1">
        <f t="array" aca="1" ref="A427" ca="1">OFFSET(Matrix!$F$1,$H427 - 1,0)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427" s="78"/>
      <c r="C427" s="78"/>
      <c r="D427" s="78"/>
      <c r="E427" s="78"/>
      <c r="F427" s="79"/>
      <c r="G427" s="74"/>
      <c r="H427" s="33">
        <f>MATCH($A421,Matrix!$B$2:$B$79,0)+1</f>
        <v>40</v>
      </c>
    </row>
    <row r="428" spans="1:8" s="33" customFormat="1" x14ac:dyDescent="0.4">
      <c r="A428" s="91" t="str">
        <f>Matrix!$H$1</f>
        <v>Remarks</v>
      </c>
      <c r="B428" s="92"/>
      <c r="C428" s="92"/>
      <c r="D428" s="92"/>
      <c r="E428" s="92"/>
      <c r="F428" s="92"/>
      <c r="G428" s="74"/>
      <c r="H428" s="33">
        <f>MATCH($A421,Matrix!$B$2:$B$79,0)+1</f>
        <v>40</v>
      </c>
    </row>
    <row r="429" spans="1:8" s="33" customFormat="1" ht="49.5" customHeight="1" thickBot="1" x14ac:dyDescent="0.45">
      <c r="A429" s="62" t="str" cm="1">
        <f t="array" aca="1" ref="A429" ca="1">OFFSET(Matrix!$H$1,$H429 - 1,0)</f>
        <v xml:space="preserve">Underpins device functionality and security.
Naive implementations of TLS clients could still be susceptible to replay and MiTM attacks.
The default configuration must be secure in order to prevent downgrade attacks. </v>
      </c>
      <c r="B429" s="63"/>
      <c r="C429" s="63"/>
      <c r="D429" s="63"/>
      <c r="E429" s="63"/>
      <c r="F429" s="64"/>
      <c r="G429" s="75"/>
      <c r="H429" s="33">
        <f>MATCH($A421,Matrix!$B$2:$B$79,0)+1</f>
        <v>40</v>
      </c>
    </row>
    <row r="430" spans="1:8" s="77" customFormat="1" ht="46.5" customHeight="1" thickBot="1" x14ac:dyDescent="0.45">
      <c r="A430" s="76"/>
      <c r="B430" s="76"/>
      <c r="C430" s="76"/>
      <c r="D430" s="76"/>
      <c r="E430" s="76"/>
      <c r="F430" s="76"/>
      <c r="G430" s="76"/>
      <c r="H430" s="76"/>
    </row>
    <row r="431" spans="1:8" s="32" customFormat="1" ht="17.25" customHeight="1" x14ac:dyDescent="0.4">
      <c r="A431" s="65" t="str">
        <f>Matrix!$B$1</f>
        <v>Ref #</v>
      </c>
      <c r="B431" s="66"/>
      <c r="C431" s="67" t="str">
        <f>Matrix!$C$1</f>
        <v>Category</v>
      </c>
      <c r="D431" s="68"/>
      <c r="E431" s="67" t="str">
        <f>Matrix!$G$1</f>
        <v>Criticality:
High, Medium, or Low</v>
      </c>
      <c r="F431" s="68"/>
      <c r="G431" s="31" t="str">
        <f>Matrix!$E$1</f>
        <v xml:space="preserve">Public Requirements References/Descriptions </v>
      </c>
    </row>
    <row r="432" spans="1:8" s="33" customFormat="1" ht="15.75" customHeight="1" x14ac:dyDescent="0.4">
      <c r="A432" s="69" t="s">
        <v>76</v>
      </c>
      <c r="B432" s="70"/>
      <c r="C432" s="71" t="str" cm="1">
        <f t="array" aca="1" ref="C432" ca="1">OFFSET(Matrix!$C$1,$H432 - 1,0)</f>
        <v>Protecting Communication paths for systems</v>
      </c>
      <c r="D432" s="72"/>
      <c r="E432" s="71" t="str" cm="1">
        <f t="array" aca="1" ref="E432" ca="1">OFFSET(Matrix!$G$1, $H432 - 1,0)</f>
        <v>Medium</v>
      </c>
      <c r="F432" s="72"/>
      <c r="G432" s="73" t="str" cm="1">
        <f t="array" aca="1" ref="G432" ca="1">OFFSET(Matrix!$E$1,$H432 - 1,0)</f>
        <v>NIST Special Publication 800-133 - Recommendation for Cryptographic Key Generation</v>
      </c>
      <c r="H432" s="33">
        <f>MATCH($A432,Matrix!$B$2:$B$79,0)+1</f>
        <v>41</v>
      </c>
    </row>
    <row r="433" spans="1:8" s="33" customFormat="1" ht="17.25" customHeight="1" x14ac:dyDescent="0.4">
      <c r="A433" s="91" t="str">
        <f>Matrix!$A$1</f>
        <v>Applicable Component Categories</v>
      </c>
      <c r="B433" s="92"/>
      <c r="C433" s="92"/>
      <c r="D433" s="92"/>
      <c r="E433" s="92"/>
      <c r="F433" s="92"/>
      <c r="G433" s="74"/>
      <c r="H433" s="33">
        <f>MATCH($A432,Matrix!$B$2:$B$79,0)+1</f>
        <v>41</v>
      </c>
    </row>
    <row r="434" spans="1:8" s="33" customFormat="1" ht="76.5" customHeight="1" x14ac:dyDescent="0.4">
      <c r="A434" s="69" t="str" cm="1">
        <f t="array" aca="1" ref="A434" ca="1">OFFSET(Matrix!$A$1,$H434 - 1,0)</f>
        <v xml:space="preserve">Mobile App;
Vehicle Connection;
Connectivity/Communications;
Cloud or Back-end;
</v>
      </c>
      <c r="B434" s="78"/>
      <c r="C434" s="78"/>
      <c r="D434" s="78"/>
      <c r="E434" s="78"/>
      <c r="F434" s="79"/>
      <c r="G434" s="74"/>
      <c r="H434" s="33">
        <f>MATCH($A432,Matrix!$B$2:$B$79,0)+1</f>
        <v>41</v>
      </c>
    </row>
    <row r="435" spans="1:8" s="33" customFormat="1" ht="17.25" customHeight="1" x14ac:dyDescent="0.4">
      <c r="A435" s="91" t="str">
        <f>Matrix!$D$1</f>
        <v>Requirement</v>
      </c>
      <c r="B435" s="92"/>
      <c r="C435" s="92"/>
      <c r="D435" s="92"/>
      <c r="E435" s="92"/>
      <c r="F435" s="92"/>
      <c r="G435" s="74"/>
      <c r="H435" s="33">
        <f>MATCH($A432,Matrix!$B$2:$B$79,0)+1</f>
        <v>41</v>
      </c>
    </row>
    <row r="436" spans="1:8" s="33" customFormat="1" ht="94.5" customHeight="1" x14ac:dyDescent="0.4">
      <c r="A436" s="69" t="str" cm="1">
        <f t="array" aca="1" ref="A436" ca="1">OFFSET(Matrix!$D$1,$H436 - 1,0)</f>
        <v>Communication path cryptographic protections must not use identities, keys or shared secrets which are common across multiple deployed devices</v>
      </c>
      <c r="B436" s="78"/>
      <c r="C436" s="78"/>
      <c r="D436" s="78"/>
      <c r="E436" s="78"/>
      <c r="F436" s="79"/>
      <c r="G436" s="74"/>
      <c r="H436" s="33">
        <f>MATCH($A432,Matrix!$B$2:$B$79,0)+1</f>
        <v>41</v>
      </c>
    </row>
    <row r="437" spans="1:8" s="33" customFormat="1" x14ac:dyDescent="0.4">
      <c r="A437" s="80" t="str">
        <f>Matrix!$F$1</f>
        <v xml:space="preserve">Verification: Inspection, Demonstration, Test, or Analysis </v>
      </c>
      <c r="B437" s="81"/>
      <c r="C437" s="81"/>
      <c r="D437" s="81"/>
      <c r="E437" s="81"/>
      <c r="F437" s="81"/>
      <c r="G437" s="74"/>
      <c r="H437" s="33">
        <f>MATCH($A432,Matrix!$B$2:$B$79,0)+1</f>
        <v>41</v>
      </c>
    </row>
    <row r="438" spans="1:8" s="33" customFormat="1" ht="94.5" customHeight="1" x14ac:dyDescent="0.4">
      <c r="A438" s="69" t="str" cm="1">
        <f t="array" aca="1" ref="A438" ca="1">OFFSET(Matrix!$F$1,$H438 - 1,0)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38" s="78"/>
      <c r="C438" s="78"/>
      <c r="D438" s="78"/>
      <c r="E438" s="78"/>
      <c r="F438" s="79"/>
      <c r="G438" s="74"/>
      <c r="H438" s="33">
        <f>MATCH($A432,Matrix!$B$2:$B$79,0)+1</f>
        <v>41</v>
      </c>
    </row>
    <row r="439" spans="1:8" s="33" customFormat="1" ht="17.25" customHeight="1" x14ac:dyDescent="0.4">
      <c r="A439" s="91" t="str">
        <f>Matrix!$H$1</f>
        <v>Remarks</v>
      </c>
      <c r="B439" s="92"/>
      <c r="C439" s="92"/>
      <c r="D439" s="92"/>
      <c r="E439" s="92"/>
      <c r="F439" s="92"/>
      <c r="G439" s="74"/>
      <c r="H439" s="33">
        <f>MATCH($A432,Matrix!$B$2:$B$79,0)+1</f>
        <v>41</v>
      </c>
    </row>
    <row r="440" spans="1:8" s="33" customFormat="1" ht="49.5" customHeight="1" thickBot="1" x14ac:dyDescent="0.45">
      <c r="A440" s="62" t="str" cm="1">
        <f t="array" aca="1" ref="A440" ca="1">OFFSET(Matrix!$H$1,$H440 - 1,0)</f>
        <v>-</v>
      </c>
      <c r="B440" s="63"/>
      <c r="C440" s="63"/>
      <c r="D440" s="63"/>
      <c r="E440" s="63"/>
      <c r="F440" s="64"/>
      <c r="G440" s="75"/>
      <c r="H440" s="33">
        <f>MATCH($A432,Matrix!$B$2:$B$79,0)+1</f>
        <v>41</v>
      </c>
    </row>
    <row r="441" spans="1:8" s="77" customFormat="1" ht="46.5" customHeight="1" thickBot="1" x14ac:dyDescent="0.45">
      <c r="A441" s="76"/>
      <c r="B441" s="76"/>
      <c r="C441" s="76"/>
      <c r="D441" s="76"/>
      <c r="E441" s="76"/>
      <c r="F441" s="76"/>
      <c r="G441" s="76"/>
      <c r="H441" s="76"/>
    </row>
    <row r="442" spans="1:8" s="32" customFormat="1" x14ac:dyDescent="0.4">
      <c r="A442" s="65" t="str">
        <f>Matrix!$B$1</f>
        <v>Ref #</v>
      </c>
      <c r="B442" s="66"/>
      <c r="C442" s="67" t="str">
        <f>Matrix!$C$1</f>
        <v>Category</v>
      </c>
      <c r="D442" s="68"/>
      <c r="E442" s="67" t="str">
        <f>Matrix!$G$1</f>
        <v>Criticality:
High, Medium, or Low</v>
      </c>
      <c r="F442" s="68"/>
      <c r="G442" s="31" t="str">
        <f>Matrix!$E$1</f>
        <v xml:space="preserve">Public Requirements References/Descriptions </v>
      </c>
    </row>
    <row r="443" spans="1:8" s="33" customFormat="1" ht="15.75" customHeight="1" x14ac:dyDescent="0.4">
      <c r="A443" s="69" t="s">
        <v>79</v>
      </c>
      <c r="B443" s="70"/>
      <c r="C443" s="71" t="str" cm="1">
        <f t="array" aca="1" ref="C443" ca="1">OFFSET(Matrix!$C$1,$H443 - 1,0)</f>
        <v>Protecting Data on Devices</v>
      </c>
      <c r="D443" s="72"/>
      <c r="E443" s="71" t="str" cm="1">
        <f t="array" aca="1" ref="E443" ca="1">OFFSET(Matrix!$G$1, $H443 - 1,0)</f>
        <v>High</v>
      </c>
      <c r="F443" s="72"/>
      <c r="G443" s="73" t="str" cm="1">
        <f t="array" aca="1" ref="G443" ca="1">OFFSET(Matrix!$E$1,$H443 - 1,0)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43" s="33">
        <f>MATCH($A443,Matrix!$B$2:$B$79,0)+1</f>
        <v>42</v>
      </c>
    </row>
    <row r="444" spans="1:8" s="33" customFormat="1" x14ac:dyDescent="0.4">
      <c r="A444" s="91" t="str">
        <f>Matrix!$A$1</f>
        <v>Applicable Component Categories</v>
      </c>
      <c r="B444" s="92"/>
      <c r="C444" s="92"/>
      <c r="D444" s="92"/>
      <c r="E444" s="92"/>
      <c r="F444" s="92"/>
      <c r="G444" s="74"/>
      <c r="H444" s="33">
        <f>MATCH($A443,Matrix!$B$2:$B$79,0)+1</f>
        <v>42</v>
      </c>
    </row>
    <row r="445" spans="1:8" s="33" customFormat="1" ht="76.5" customHeight="1" x14ac:dyDescent="0.4">
      <c r="A445" s="69" t="str" cm="1">
        <f t="array" aca="1" ref="A445" ca="1">OFFSET(Matrix!$A$1,$H445 - 1,0)</f>
        <v xml:space="preserve">Mobile App;
Vehicle Connection;
Connectivity/Communications;
Cloud or Back-end;
</v>
      </c>
      <c r="B445" s="78"/>
      <c r="C445" s="78"/>
      <c r="D445" s="78"/>
      <c r="E445" s="78"/>
      <c r="F445" s="79"/>
      <c r="G445" s="74"/>
      <c r="H445" s="33">
        <f>MATCH($A443,Matrix!$B$2:$B$79,0)+1</f>
        <v>42</v>
      </c>
    </row>
    <row r="446" spans="1:8" s="33" customFormat="1" x14ac:dyDescent="0.4">
      <c r="A446" s="91" t="str">
        <f>Matrix!$D$1</f>
        <v>Requirement</v>
      </c>
      <c r="B446" s="92"/>
      <c r="C446" s="92"/>
      <c r="D446" s="92"/>
      <c r="E446" s="92"/>
      <c r="F446" s="92"/>
      <c r="G446" s="74"/>
      <c r="H446" s="33">
        <f>MATCH($A443,Matrix!$B$2:$B$79,0)+1</f>
        <v>42</v>
      </c>
    </row>
    <row r="447" spans="1:8" s="33" customFormat="1" ht="132.75" customHeight="1" x14ac:dyDescent="0.4">
      <c r="A447" s="69" t="str" cm="1">
        <f t="array" aca="1" ref="A447" ca="1">OFFSET(Matrix!$D$1,$H447 - 1,0)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47" s="78"/>
      <c r="C447" s="78"/>
      <c r="D447" s="78"/>
      <c r="E447" s="78"/>
      <c r="F447" s="79"/>
      <c r="G447" s="74"/>
      <c r="H447" s="33">
        <f>MATCH($A443,Matrix!$B$2:$B$79,0)+1</f>
        <v>42</v>
      </c>
    </row>
    <row r="448" spans="1:8" s="33" customFormat="1" x14ac:dyDescent="0.4">
      <c r="A448" s="80" t="str">
        <f>Matrix!$F$1</f>
        <v xml:space="preserve">Verification: Inspection, Demonstration, Test, or Analysis </v>
      </c>
      <c r="B448" s="81"/>
      <c r="C448" s="81"/>
      <c r="D448" s="81"/>
      <c r="E448" s="81"/>
      <c r="F448" s="81"/>
      <c r="G448" s="74"/>
      <c r="H448" s="33">
        <f>MATCH($A443,Matrix!$B$2:$B$79,0)+1</f>
        <v>42</v>
      </c>
    </row>
    <row r="449" spans="1:8" s="33" customFormat="1" ht="117" customHeight="1" x14ac:dyDescent="0.4">
      <c r="A449" s="69" t="str" cm="1">
        <f t="array" aca="1" ref="A449" ca="1">OFFSET(Matrix!$F$1,$H449 - 1,0)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49" s="78"/>
      <c r="C449" s="78"/>
      <c r="D449" s="78"/>
      <c r="E449" s="78"/>
      <c r="F449" s="79"/>
      <c r="G449" s="74"/>
      <c r="H449" s="33">
        <f>MATCH($A443,Matrix!$B$2:$B$79,0)+1</f>
        <v>42</v>
      </c>
    </row>
    <row r="450" spans="1:8" s="33" customFormat="1" x14ac:dyDescent="0.4">
      <c r="A450" s="91" t="str">
        <f>Matrix!$H$1</f>
        <v>Remarks</v>
      </c>
      <c r="B450" s="92"/>
      <c r="C450" s="92"/>
      <c r="D450" s="92"/>
      <c r="E450" s="92"/>
      <c r="F450" s="92"/>
      <c r="G450" s="74"/>
      <c r="H450" s="33">
        <f>MATCH($A443,Matrix!$B$2:$B$79,0)+1</f>
        <v>42</v>
      </c>
    </row>
    <row r="451" spans="1:8" s="33" customFormat="1" ht="120.75" customHeight="1" thickBot="1" x14ac:dyDescent="0.45">
      <c r="A451" s="62" t="str" cm="1">
        <f t="array" aca="1" ref="A451" ca="1">OFFSET(Matrix!$H$1,$H451 - 1,0)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51" s="63"/>
      <c r="C451" s="63"/>
      <c r="D451" s="63"/>
      <c r="E451" s="63"/>
      <c r="F451" s="64"/>
      <c r="G451" s="75"/>
      <c r="H451" s="33">
        <f>MATCH($A443,Matrix!$B$2:$B$79,0)+1</f>
        <v>42</v>
      </c>
    </row>
    <row r="452" spans="1:8" s="77" customFormat="1" ht="46.5" customHeight="1" thickBot="1" x14ac:dyDescent="0.45">
      <c r="A452" s="76"/>
      <c r="B452" s="76"/>
      <c r="C452" s="76"/>
      <c r="D452" s="76"/>
      <c r="E452" s="76"/>
      <c r="F452" s="76"/>
      <c r="G452" s="76"/>
      <c r="H452" s="76"/>
    </row>
    <row r="453" spans="1:8" s="32" customFormat="1" ht="17.25" customHeight="1" x14ac:dyDescent="0.4">
      <c r="A453" s="65" t="str">
        <f>Matrix!$B$1</f>
        <v>Ref #</v>
      </c>
      <c r="B453" s="66"/>
      <c r="C453" s="67" t="str">
        <f>Matrix!$C$1</f>
        <v>Category</v>
      </c>
      <c r="D453" s="68"/>
      <c r="E453" s="67" t="str">
        <f>Matrix!$G$1</f>
        <v>Criticality:
High, Medium, or Low</v>
      </c>
      <c r="F453" s="68"/>
      <c r="G453" s="31" t="str">
        <f>Matrix!$E$1</f>
        <v xml:space="preserve">Public Requirements References/Descriptions </v>
      </c>
    </row>
    <row r="454" spans="1:8" s="33" customFormat="1" ht="15.75" customHeight="1" x14ac:dyDescent="0.4">
      <c r="A454" s="69" t="s">
        <v>80</v>
      </c>
      <c r="B454" s="70"/>
      <c r="C454" s="71" t="str" cm="1">
        <f t="array" aca="1" ref="C454" ca="1">OFFSET(Matrix!$C$1,$H454 - 1,0)</f>
        <v>Protecting Data on Devices</v>
      </c>
      <c r="D454" s="72"/>
      <c r="E454" s="71" t="str" cm="1">
        <f t="array" aca="1" ref="E454" ca="1">OFFSET(Matrix!$G$1, $H454 - 1,0)</f>
        <v>Medium</v>
      </c>
      <c r="F454" s="72"/>
      <c r="G454" s="73" cm="1">
        <f t="array" aca="1" ref="G454" ca="1">OFFSET(Matrix!$E$1,$H454 - 1,0)</f>
        <v>0</v>
      </c>
      <c r="H454" s="33">
        <f>MATCH($A454,Matrix!$B$2:$B$79,0)+1</f>
        <v>43</v>
      </c>
    </row>
    <row r="455" spans="1:8" s="33" customFormat="1" ht="17.25" customHeight="1" x14ac:dyDescent="0.4">
      <c r="A455" s="91" t="str">
        <f>Matrix!$A$1</f>
        <v>Applicable Component Categories</v>
      </c>
      <c r="B455" s="92"/>
      <c r="C455" s="92"/>
      <c r="D455" s="92"/>
      <c r="E455" s="92"/>
      <c r="F455" s="92"/>
      <c r="G455" s="74"/>
      <c r="H455" s="33">
        <f>MATCH($A454,Matrix!$B$2:$B$79,0)+1</f>
        <v>43</v>
      </c>
    </row>
    <row r="456" spans="1:8" s="33" customFormat="1" ht="76.5" customHeight="1" x14ac:dyDescent="0.4">
      <c r="A456" s="69" t="str" cm="1">
        <f t="array" aca="1" ref="A456" ca="1">OFFSET(Matrix!$A$1,$H456 - 1,0)</f>
        <v xml:space="preserve">Mobile App;
Vehicle Connection;
Connectivity/Communications;
Cloud or Back-end;
</v>
      </c>
      <c r="B456" s="78"/>
      <c r="C456" s="78"/>
      <c r="D456" s="78"/>
      <c r="E456" s="78"/>
      <c r="F456" s="79"/>
      <c r="G456" s="74"/>
      <c r="H456" s="33">
        <f>MATCH($A454,Matrix!$B$2:$B$79,0)+1</f>
        <v>43</v>
      </c>
    </row>
    <row r="457" spans="1:8" s="33" customFormat="1" ht="17.25" customHeight="1" x14ac:dyDescent="0.4">
      <c r="A457" s="91" t="str">
        <f>Matrix!$D$1</f>
        <v>Requirement</v>
      </c>
      <c r="B457" s="92"/>
      <c r="C457" s="92"/>
      <c r="D457" s="92"/>
      <c r="E457" s="92"/>
      <c r="F457" s="92"/>
      <c r="G457" s="74"/>
      <c r="H457" s="33">
        <f>MATCH($A454,Matrix!$B$2:$B$79,0)+1</f>
        <v>43</v>
      </c>
    </row>
    <row r="458" spans="1:8" s="33" customFormat="1" ht="94.5" customHeight="1" x14ac:dyDescent="0.4">
      <c r="A458" s="69" t="str" cm="1">
        <f t="array" aca="1" ref="A458" ca="1">OFFSET(Matrix!$D$1,$H458 - 1,0)</f>
        <v>Vendors will supply documentation detailing what data is and is not protected at rest by cryptography.
Vendors are encouraged to expand the list of categories of data which will be protected on-device.</v>
      </c>
      <c r="B458" s="78"/>
      <c r="C458" s="78"/>
      <c r="D458" s="78"/>
      <c r="E458" s="78"/>
      <c r="F458" s="79"/>
      <c r="G458" s="74"/>
      <c r="H458" s="33">
        <f>MATCH($A454,Matrix!$B$2:$B$79,0)+1</f>
        <v>43</v>
      </c>
    </row>
    <row r="459" spans="1:8" s="33" customFormat="1" x14ac:dyDescent="0.4">
      <c r="A459" s="80" t="str">
        <f>Matrix!$F$1</f>
        <v xml:space="preserve">Verification: Inspection, Demonstration, Test, or Analysis </v>
      </c>
      <c r="B459" s="81"/>
      <c r="C459" s="81"/>
      <c r="D459" s="81"/>
      <c r="E459" s="81"/>
      <c r="F459" s="81"/>
      <c r="G459" s="74"/>
      <c r="H459" s="33">
        <f>MATCH($A454,Matrix!$B$2:$B$79,0)+1</f>
        <v>43</v>
      </c>
    </row>
    <row r="460" spans="1:8" s="33" customFormat="1" ht="104.25" customHeight="1" x14ac:dyDescent="0.4">
      <c r="A460" s="69" t="str" cm="1">
        <f t="array" aca="1" ref="A460" ca="1">OFFSET(Matrix!$F$1,$H460 - 1,0)</f>
        <v>Inspection of vendor-supplied documentation describing what data is protected at rest by cryptography. Ensure that the types of data that put your business at risk are protected.</v>
      </c>
      <c r="B460" s="78"/>
      <c r="C460" s="78"/>
      <c r="D460" s="78"/>
      <c r="E460" s="78"/>
      <c r="F460" s="79"/>
      <c r="G460" s="74"/>
      <c r="H460" s="33">
        <f>MATCH($A454,Matrix!$B$2:$B$79,0)+1</f>
        <v>43</v>
      </c>
    </row>
    <row r="461" spans="1:8" s="33" customFormat="1" ht="17.25" customHeight="1" x14ac:dyDescent="0.4">
      <c r="A461" s="91" t="str">
        <f>Matrix!$H$1</f>
        <v>Remarks</v>
      </c>
      <c r="B461" s="92"/>
      <c r="C461" s="92"/>
      <c r="D461" s="92"/>
      <c r="E461" s="92"/>
      <c r="F461" s="92"/>
      <c r="G461" s="74"/>
      <c r="H461" s="33">
        <f>MATCH($A454,Matrix!$B$2:$B$79,0)+1</f>
        <v>43</v>
      </c>
    </row>
    <row r="462" spans="1:8" s="33" customFormat="1" ht="72" customHeight="1" thickBot="1" x14ac:dyDescent="0.45">
      <c r="A462" s="62" t="str" cm="1">
        <f t="array" aca="1" ref="A462" ca="1">OFFSET(Matrix!$H$1,$H462 - 1,0)</f>
        <v>-</v>
      </c>
      <c r="B462" s="63"/>
      <c r="C462" s="63"/>
      <c r="D462" s="63"/>
      <c r="E462" s="63"/>
      <c r="F462" s="64"/>
      <c r="G462" s="75"/>
      <c r="H462" s="33">
        <f>MATCH($A454,Matrix!$B$2:$B$79,0)+1</f>
        <v>43</v>
      </c>
    </row>
    <row r="463" spans="1:8" s="77" customFormat="1" ht="46.5" customHeight="1" thickBot="1" x14ac:dyDescent="0.45">
      <c r="A463" s="76"/>
      <c r="B463" s="76"/>
      <c r="C463" s="76"/>
      <c r="D463" s="76"/>
      <c r="E463" s="76"/>
      <c r="F463" s="76"/>
      <c r="G463" s="76"/>
      <c r="H463" s="76"/>
    </row>
    <row r="464" spans="1:8" s="32" customFormat="1" x14ac:dyDescent="0.4">
      <c r="A464" s="65" t="str">
        <f>Matrix!$B$1</f>
        <v>Ref #</v>
      </c>
      <c r="B464" s="66"/>
      <c r="C464" s="67" t="str">
        <f>Matrix!$C$1</f>
        <v>Category</v>
      </c>
      <c r="D464" s="68"/>
      <c r="E464" s="67" t="str">
        <f>Matrix!$G$1</f>
        <v>Criticality:
High, Medium, or Low</v>
      </c>
      <c r="F464" s="68"/>
      <c r="G464" s="31" t="str">
        <f>Matrix!$E$1</f>
        <v xml:space="preserve">Public Requirements References/Descriptions </v>
      </c>
    </row>
    <row r="465" spans="1:8" s="33" customFormat="1" ht="15.75" customHeight="1" x14ac:dyDescent="0.4">
      <c r="A465" s="69" t="s">
        <v>81</v>
      </c>
      <c r="B465" s="70"/>
      <c r="C465" s="71" t="str" cm="1">
        <f t="array" aca="1" ref="C465" ca="1">OFFSET(Matrix!$C$1,$H465 - 1,0)</f>
        <v>Protecting Data on Devices</v>
      </c>
      <c r="D465" s="72"/>
      <c r="E465" s="71" t="str" cm="1">
        <f t="array" aca="1" ref="E465" ca="1">OFFSET(Matrix!$G$1, $H465 - 1,0)</f>
        <v>Medium</v>
      </c>
      <c r="F465" s="72"/>
      <c r="G465" s="73" t="str" cm="1">
        <f t="array" aca="1" ref="G465" ca="1">OFFSET(Matrix!$E$1,$H465 - 1,0)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65" s="33">
        <f>MATCH($A465,Matrix!$B$2:$B$79,0)+1</f>
        <v>44</v>
      </c>
    </row>
    <row r="466" spans="1:8" s="33" customFormat="1" x14ac:dyDescent="0.4">
      <c r="A466" s="91" t="str">
        <f>Matrix!$A$1</f>
        <v>Applicable Component Categories</v>
      </c>
      <c r="B466" s="92"/>
      <c r="C466" s="92"/>
      <c r="D466" s="92"/>
      <c r="E466" s="92"/>
      <c r="F466" s="92"/>
      <c r="G466" s="74"/>
      <c r="H466" s="33">
        <f>MATCH($A465,Matrix!$B$2:$B$79,0)+1</f>
        <v>44</v>
      </c>
    </row>
    <row r="467" spans="1:8" s="33" customFormat="1" ht="76.5" customHeight="1" x14ac:dyDescent="0.4">
      <c r="A467" s="69" t="str" cm="1">
        <f t="array" aca="1" ref="A467" ca="1">OFFSET(Matrix!$A$1,$H467 - 1,0)</f>
        <v xml:space="preserve">Mobile App;
Vehicle Connection;
Connectivity/Communications;
Cloud or Back-end;
</v>
      </c>
      <c r="B467" s="78"/>
      <c r="C467" s="78"/>
      <c r="D467" s="78"/>
      <c r="E467" s="78"/>
      <c r="F467" s="79"/>
      <c r="G467" s="74"/>
      <c r="H467" s="33">
        <f>MATCH($A465,Matrix!$B$2:$B$79,0)+1</f>
        <v>44</v>
      </c>
    </row>
    <row r="468" spans="1:8" s="33" customFormat="1" x14ac:dyDescent="0.4">
      <c r="A468" s="91" t="str">
        <f>Matrix!$D$1</f>
        <v>Requirement</v>
      </c>
      <c r="B468" s="92"/>
      <c r="C468" s="92"/>
      <c r="D468" s="92"/>
      <c r="E468" s="92"/>
      <c r="F468" s="92"/>
      <c r="G468" s="74"/>
      <c r="H468" s="33">
        <f>MATCH($A465,Matrix!$B$2:$B$79,0)+1</f>
        <v>44</v>
      </c>
    </row>
    <row r="469" spans="1:8" s="33" customFormat="1" ht="103.5" customHeight="1" x14ac:dyDescent="0.4">
      <c r="A469" s="69" t="str" cm="1">
        <f t="array" aca="1" ref="A469" ca="1">OFFSET(Matrix!$D$1,$H469 - 1,0)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69" s="78"/>
      <c r="C469" s="78"/>
      <c r="D469" s="78"/>
      <c r="E469" s="78"/>
      <c r="F469" s="79"/>
      <c r="G469" s="74"/>
      <c r="H469" s="33">
        <f>MATCH($A465,Matrix!$B$2:$B$79,0)+1</f>
        <v>44</v>
      </c>
    </row>
    <row r="470" spans="1:8" s="33" customFormat="1" x14ac:dyDescent="0.4">
      <c r="A470" s="80" t="str">
        <f>Matrix!$F$1</f>
        <v xml:space="preserve">Verification: Inspection, Demonstration, Test, or Analysis </v>
      </c>
      <c r="B470" s="81"/>
      <c r="C470" s="81"/>
      <c r="D470" s="81"/>
      <c r="E470" s="81"/>
      <c r="F470" s="81"/>
      <c r="G470" s="74"/>
      <c r="H470" s="33">
        <f>MATCH($A465,Matrix!$B$2:$B$79,0)+1</f>
        <v>44</v>
      </c>
    </row>
    <row r="471" spans="1:8" s="33" customFormat="1" ht="94.5" customHeight="1" x14ac:dyDescent="0.4">
      <c r="A471" s="69" t="str" cm="1">
        <f t="array" aca="1" ref="A471" ca="1">OFFSET(Matrix!$F$1,$H471 - 1,0)</f>
        <v xml:space="preserve">Inspection of vendor documentation detailing the inputs to the cryptographic key generation process per device. Ensure that no input is information that can be easily-guessed from simple facts about the device.
</v>
      </c>
      <c r="B471" s="78"/>
      <c r="C471" s="78"/>
      <c r="D471" s="78"/>
      <c r="E471" s="78"/>
      <c r="F471" s="79"/>
      <c r="G471" s="74"/>
      <c r="H471" s="33">
        <f>MATCH($A465,Matrix!$B$2:$B$79,0)+1</f>
        <v>44</v>
      </c>
    </row>
    <row r="472" spans="1:8" s="33" customFormat="1" x14ac:dyDescent="0.4">
      <c r="A472" s="91" t="str">
        <f>Matrix!$H$1</f>
        <v>Remarks</v>
      </c>
      <c r="B472" s="92"/>
      <c r="C472" s="92"/>
      <c r="D472" s="92"/>
      <c r="E472" s="92"/>
      <c r="F472" s="92"/>
      <c r="G472" s="74"/>
      <c r="H472" s="33">
        <f>MATCH($A465,Matrix!$B$2:$B$79,0)+1</f>
        <v>44</v>
      </c>
    </row>
    <row r="473" spans="1:8" s="33" customFormat="1" ht="73.5" customHeight="1" thickBot="1" x14ac:dyDescent="0.45">
      <c r="A473" s="62" t="str" cm="1">
        <f t="array" aca="1" ref="A473" ca="1">OFFSET(Matrix!$H$1,$H473 - 1,0)</f>
        <v>-</v>
      </c>
      <c r="B473" s="63"/>
      <c r="C473" s="63"/>
      <c r="D473" s="63"/>
      <c r="E473" s="63"/>
      <c r="F473" s="64"/>
      <c r="G473" s="75"/>
      <c r="H473" s="33">
        <f>MATCH($A465,Matrix!$B$2:$B$79,0)+1</f>
        <v>44</v>
      </c>
    </row>
    <row r="474" spans="1:8" s="77" customFormat="1" ht="46.5" customHeight="1" thickBot="1" x14ac:dyDescent="0.45">
      <c r="A474" s="76"/>
      <c r="B474" s="76"/>
      <c r="C474" s="76"/>
      <c r="D474" s="76"/>
      <c r="E474" s="76"/>
      <c r="F474" s="76"/>
      <c r="G474" s="76"/>
      <c r="H474" s="76"/>
    </row>
    <row r="475" spans="1:8" s="32" customFormat="1" ht="17.25" customHeight="1" x14ac:dyDescent="0.4">
      <c r="A475" s="65" t="str">
        <f>Matrix!$B$1</f>
        <v>Ref #</v>
      </c>
      <c r="B475" s="66"/>
      <c r="C475" s="67" t="str">
        <f>Matrix!$C$1</f>
        <v>Category</v>
      </c>
      <c r="D475" s="68"/>
      <c r="E475" s="67" t="str">
        <f>Matrix!$G$1</f>
        <v>Criticality:
High, Medium, or Low</v>
      </c>
      <c r="F475" s="68"/>
      <c r="G475" s="31" t="str">
        <f>Matrix!$E$1</f>
        <v xml:space="preserve">Public Requirements References/Descriptions </v>
      </c>
    </row>
    <row r="476" spans="1:8" s="33" customFormat="1" ht="15.75" customHeight="1" x14ac:dyDescent="0.4">
      <c r="A476" s="69" t="s">
        <v>82</v>
      </c>
      <c r="B476" s="70"/>
      <c r="C476" s="71" t="str" cm="1">
        <f t="array" aca="1" ref="C476" ca="1">OFFSET(Matrix!$C$1,$H476 - 1,0)</f>
        <v>Protecting Data in the Backend</v>
      </c>
      <c r="D476" s="72"/>
      <c r="E476" s="71" t="str" cm="1">
        <f t="array" aca="1" ref="E476" ca="1">OFFSET(Matrix!$G$1, $H476 - 1,0)</f>
        <v>High</v>
      </c>
      <c r="F476" s="72"/>
      <c r="G476" s="73" t="str" cm="1">
        <f t="array" aca="1" ref="G476" ca="1">OFFSET(Matrix!$E$1,$H476 - 1,0)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76" s="33">
        <f>MATCH($A476,Matrix!$B$2:$B$79,0)+1</f>
        <v>45</v>
      </c>
    </row>
    <row r="477" spans="1:8" s="33" customFormat="1" ht="17.25" customHeight="1" x14ac:dyDescent="0.4">
      <c r="A477" s="91" t="str">
        <f>Matrix!$A$1</f>
        <v>Applicable Component Categories</v>
      </c>
      <c r="B477" s="92"/>
      <c r="C477" s="92"/>
      <c r="D477" s="92"/>
      <c r="E477" s="92"/>
      <c r="F477" s="92"/>
      <c r="G477" s="74"/>
      <c r="H477" s="33">
        <f>MATCH($A476,Matrix!$B$2:$B$79,0)+1</f>
        <v>45</v>
      </c>
    </row>
    <row r="478" spans="1:8" s="33" customFormat="1" ht="76.5" customHeight="1" x14ac:dyDescent="0.4">
      <c r="A478" s="69" t="str" cm="1">
        <f t="array" aca="1" ref="A478" ca="1">OFFSET(Matrix!$A$1,$H478 - 1,0)</f>
        <v xml:space="preserve">Cloud or Back-end;
</v>
      </c>
      <c r="B478" s="78"/>
      <c r="C478" s="78"/>
      <c r="D478" s="78"/>
      <c r="E478" s="78"/>
      <c r="F478" s="79"/>
      <c r="G478" s="74"/>
      <c r="H478" s="33">
        <f>MATCH($A476,Matrix!$B$2:$B$79,0)+1</f>
        <v>45</v>
      </c>
    </row>
    <row r="479" spans="1:8" s="33" customFormat="1" ht="17.25" customHeight="1" x14ac:dyDescent="0.4">
      <c r="A479" s="91" t="str">
        <f>Matrix!$D$1</f>
        <v>Requirement</v>
      </c>
      <c r="B479" s="92"/>
      <c r="C479" s="92"/>
      <c r="D479" s="92"/>
      <c r="E479" s="92"/>
      <c r="F479" s="92"/>
      <c r="G479" s="74"/>
      <c r="H479" s="33">
        <f>MATCH($A476,Matrix!$B$2:$B$79,0)+1</f>
        <v>45</v>
      </c>
    </row>
    <row r="480" spans="1:8" s="33" customFormat="1" ht="94.5" customHeight="1" x14ac:dyDescent="0.4">
      <c r="A480" s="69" t="str" cm="1">
        <f t="array" aca="1" ref="A480" ca="1">OFFSET(Matrix!$D$1,$H480 - 1,0)</f>
        <v>All customer-related data will be logically segmented (e.g. encrypted with segmented keys) such that it is possible to produce all data related to one customer without inadvertently exposing any data of any others.</v>
      </c>
      <c r="B480" s="78"/>
      <c r="C480" s="78"/>
      <c r="D480" s="78"/>
      <c r="E480" s="78"/>
      <c r="F480" s="79"/>
      <c r="G480" s="74"/>
      <c r="H480" s="33">
        <f>MATCH($A476,Matrix!$B$2:$B$79,0)+1</f>
        <v>45</v>
      </c>
    </row>
    <row r="481" spans="1:8" s="33" customFormat="1" x14ac:dyDescent="0.4">
      <c r="A481" s="80" t="str">
        <f>Matrix!$F$1</f>
        <v xml:space="preserve">Verification: Inspection, Demonstration, Test, or Analysis </v>
      </c>
      <c r="B481" s="81"/>
      <c r="C481" s="81"/>
      <c r="D481" s="81"/>
      <c r="E481" s="81"/>
      <c r="F481" s="81"/>
      <c r="G481" s="74"/>
      <c r="H481" s="33">
        <f>MATCH($A476,Matrix!$B$2:$B$79,0)+1</f>
        <v>45</v>
      </c>
    </row>
    <row r="482" spans="1:8" s="33" customFormat="1" ht="104.25" customHeight="1" x14ac:dyDescent="0.4">
      <c r="A482" s="69" t="str" cm="1">
        <f t="array" aca="1" ref="A482" ca="1">OFFSET(Matrix!$F$1,$H482 - 1,0)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82" s="78"/>
      <c r="C482" s="78"/>
      <c r="D482" s="78"/>
      <c r="E482" s="78"/>
      <c r="F482" s="79"/>
      <c r="G482" s="74"/>
      <c r="H482" s="33">
        <f>MATCH($A476,Matrix!$B$2:$B$79,0)+1</f>
        <v>45</v>
      </c>
    </row>
    <row r="483" spans="1:8" s="33" customFormat="1" ht="17.25" customHeight="1" x14ac:dyDescent="0.4">
      <c r="A483" s="91" t="str">
        <f>Matrix!$H$1</f>
        <v>Remarks</v>
      </c>
      <c r="B483" s="92"/>
      <c r="C483" s="92"/>
      <c r="D483" s="92"/>
      <c r="E483" s="92"/>
      <c r="F483" s="92"/>
      <c r="G483" s="74"/>
      <c r="H483" s="33">
        <f>MATCH($A476,Matrix!$B$2:$B$79,0)+1</f>
        <v>45</v>
      </c>
    </row>
    <row r="484" spans="1:8" s="33" customFormat="1" ht="49.5" customHeight="1" thickBot="1" x14ac:dyDescent="0.45">
      <c r="A484" s="62" t="str" cm="1">
        <f t="array" aca="1" ref="A484" ca="1">OFFSET(Matrix!$H$1,$H484 - 1,0)</f>
        <v>Otherwise could cause PII breaches and incur strong penalties</v>
      </c>
      <c r="B484" s="63"/>
      <c r="C484" s="63"/>
      <c r="D484" s="63"/>
      <c r="E484" s="63"/>
      <c r="F484" s="64"/>
      <c r="G484" s="75"/>
      <c r="H484" s="33">
        <f>MATCH($A476,Matrix!$B$2:$B$79,0)+1</f>
        <v>45</v>
      </c>
    </row>
    <row r="485" spans="1:8" s="77" customFormat="1" ht="46.5" customHeight="1" thickBot="1" x14ac:dyDescent="0.45">
      <c r="A485" s="76"/>
      <c r="B485" s="76"/>
      <c r="C485" s="76"/>
      <c r="D485" s="76"/>
      <c r="E485" s="76"/>
      <c r="F485" s="76"/>
      <c r="G485" s="76"/>
      <c r="H485" s="76"/>
    </row>
    <row r="486" spans="1:8" s="32" customFormat="1" x14ac:dyDescent="0.4">
      <c r="A486" s="65" t="str">
        <f>Matrix!$B$1</f>
        <v>Ref #</v>
      </c>
      <c r="B486" s="66"/>
      <c r="C486" s="67" t="str">
        <f>Matrix!$C$1</f>
        <v>Category</v>
      </c>
      <c r="D486" s="68"/>
      <c r="E486" s="67" t="str">
        <f>Matrix!$G$1</f>
        <v>Criticality:
High, Medium, or Low</v>
      </c>
      <c r="F486" s="68"/>
      <c r="G486" s="31" t="str">
        <f>Matrix!$E$1</f>
        <v xml:space="preserve">Public Requirements References/Descriptions </v>
      </c>
    </row>
    <row r="487" spans="1:8" s="33" customFormat="1" ht="15.75" customHeight="1" x14ac:dyDescent="0.4">
      <c r="A487" s="69" t="s">
        <v>84</v>
      </c>
      <c r="B487" s="70"/>
      <c r="C487" s="71" t="str" cm="1">
        <f t="array" aca="1" ref="C487" ca="1">OFFSET(Matrix!$C$1,$H487 - 1,0)</f>
        <v>Protecting Vehicle Network Escalation from Devices</v>
      </c>
      <c r="D487" s="72"/>
      <c r="E487" s="71" t="str" cm="1">
        <f t="array" aca="1" ref="E487" ca="1">OFFSET(Matrix!$G$1, $H487 - 1,0)</f>
        <v>High</v>
      </c>
      <c r="F487" s="72"/>
      <c r="G487" s="73" t="str" cm="1">
        <f t="array" aca="1" ref="G487" ca="1">OFFSET(Matrix!$E$1,$H487 - 1,0)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87" s="33">
        <f>MATCH($A487,Matrix!$B$2:$B$79,0)+1</f>
        <v>46</v>
      </c>
    </row>
    <row r="488" spans="1:8" s="33" customFormat="1" x14ac:dyDescent="0.4">
      <c r="A488" s="91" t="str">
        <f>Matrix!$A$1</f>
        <v>Applicable Component Categories</v>
      </c>
      <c r="B488" s="92"/>
      <c r="C488" s="92"/>
      <c r="D488" s="92"/>
      <c r="E488" s="92"/>
      <c r="F488" s="92"/>
      <c r="G488" s="74"/>
      <c r="H488" s="33">
        <f>MATCH($A487,Matrix!$B$2:$B$79,0)+1</f>
        <v>46</v>
      </c>
    </row>
    <row r="489" spans="1:8" s="33" customFormat="1" ht="76.5" customHeight="1" x14ac:dyDescent="0.4">
      <c r="A489" s="69" t="str" cm="1">
        <f t="array" aca="1" ref="A489" ca="1">OFFSET(Matrix!$A$1,$H489 - 1,0)</f>
        <v xml:space="preserve">Vehicle Connection;
Connectivity/Communications;
</v>
      </c>
      <c r="B489" s="78"/>
      <c r="C489" s="78"/>
      <c r="D489" s="78"/>
      <c r="E489" s="78"/>
      <c r="F489" s="79"/>
      <c r="G489" s="74"/>
      <c r="H489" s="33">
        <f>MATCH($A487,Matrix!$B$2:$B$79,0)+1</f>
        <v>46</v>
      </c>
    </row>
    <row r="490" spans="1:8" s="33" customFormat="1" x14ac:dyDescent="0.4">
      <c r="A490" s="91" t="str">
        <f>Matrix!$D$1</f>
        <v>Requirement</v>
      </c>
      <c r="B490" s="92"/>
      <c r="C490" s="92"/>
      <c r="D490" s="92"/>
      <c r="E490" s="92"/>
      <c r="F490" s="92"/>
      <c r="G490" s="74"/>
      <c r="H490" s="33">
        <f>MATCH($A487,Matrix!$B$2:$B$79,0)+1</f>
        <v>46</v>
      </c>
    </row>
    <row r="491" spans="1:8" s="33" customFormat="1" ht="94.5" customHeight="1" x14ac:dyDescent="0.4">
      <c r="A491" s="69" t="str" cm="1">
        <f t="array" aca="1" ref="A491" ca="1">OFFSET(Matrix!$D$1,$H491 - 1,0)</f>
        <v>The vendor shall enforce controls integrated into the telematics device to limit the possible commands and data transmitted to the vehicle network.</v>
      </c>
      <c r="B491" s="78"/>
      <c r="C491" s="78"/>
      <c r="D491" s="78"/>
      <c r="E491" s="78"/>
      <c r="F491" s="79"/>
      <c r="G491" s="74"/>
      <c r="H491" s="33">
        <f>MATCH($A487,Matrix!$B$2:$B$79,0)+1</f>
        <v>46</v>
      </c>
    </row>
    <row r="492" spans="1:8" s="33" customFormat="1" x14ac:dyDescent="0.4">
      <c r="A492" s="80" t="str">
        <f>Matrix!$F$1</f>
        <v xml:space="preserve">Verification: Inspection, Demonstration, Test, or Analysis </v>
      </c>
      <c r="B492" s="81"/>
      <c r="C492" s="81"/>
      <c r="D492" s="81"/>
      <c r="E492" s="81"/>
      <c r="F492" s="81"/>
      <c r="G492" s="74"/>
      <c r="H492" s="33">
        <f>MATCH($A487,Matrix!$B$2:$B$79,0)+1</f>
        <v>46</v>
      </c>
    </row>
    <row r="493" spans="1:8" s="33" customFormat="1" ht="113.25" customHeight="1" x14ac:dyDescent="0.4">
      <c r="A493" s="69" t="str" cm="1">
        <f t="array" aca="1" ref="A493" ca="1">OFFSET(Matrix!$F$1,$H493 - 1,0)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93" s="78"/>
      <c r="C493" s="78"/>
      <c r="D493" s="78"/>
      <c r="E493" s="78"/>
      <c r="F493" s="79"/>
      <c r="G493" s="74"/>
      <c r="H493" s="33">
        <f>MATCH($A487,Matrix!$B$2:$B$79,0)+1</f>
        <v>46</v>
      </c>
    </row>
    <row r="494" spans="1:8" s="33" customFormat="1" x14ac:dyDescent="0.4">
      <c r="A494" s="91" t="str">
        <f>Matrix!$H$1</f>
        <v>Remarks</v>
      </c>
      <c r="B494" s="92"/>
      <c r="C494" s="92"/>
      <c r="D494" s="92"/>
      <c r="E494" s="92"/>
      <c r="F494" s="92"/>
      <c r="G494" s="74"/>
      <c r="H494" s="33">
        <f>MATCH($A487,Matrix!$B$2:$B$79,0)+1</f>
        <v>46</v>
      </c>
    </row>
    <row r="495" spans="1:8" s="33" customFormat="1" ht="49.5" customHeight="1" thickBot="1" x14ac:dyDescent="0.45">
      <c r="A495" s="62" t="str" cm="1">
        <f t="array" aca="1" ref="A495" ca="1">OFFSET(Matrix!$H$1,$H495 - 1,0)</f>
        <v>Vehicle network protection is paramount</v>
      </c>
      <c r="B495" s="63"/>
      <c r="C495" s="63"/>
      <c r="D495" s="63"/>
      <c r="E495" s="63"/>
      <c r="F495" s="64"/>
      <c r="G495" s="75"/>
      <c r="H495" s="33">
        <f>MATCH($A487,Matrix!$B$2:$B$79,0)+1</f>
        <v>46</v>
      </c>
    </row>
    <row r="496" spans="1:8" s="77" customFormat="1" ht="46.5" customHeight="1" thickBot="1" x14ac:dyDescent="0.45">
      <c r="A496" s="76"/>
      <c r="B496" s="76"/>
      <c r="C496" s="76"/>
      <c r="D496" s="76"/>
      <c r="E496" s="76"/>
      <c r="F496" s="76"/>
      <c r="G496" s="76"/>
      <c r="H496" s="76"/>
    </row>
    <row r="497" spans="1:8" s="32" customFormat="1" ht="17.25" customHeight="1" x14ac:dyDescent="0.4">
      <c r="A497" s="65" t="str">
        <f>Matrix!$B$1</f>
        <v>Ref #</v>
      </c>
      <c r="B497" s="66"/>
      <c r="C497" s="67" t="str">
        <f>Matrix!$C$1</f>
        <v>Category</v>
      </c>
      <c r="D497" s="68"/>
      <c r="E497" s="67" t="str">
        <f>Matrix!$G$1</f>
        <v>Criticality:
High, Medium, or Low</v>
      </c>
      <c r="F497" s="68"/>
      <c r="G497" s="31" t="str">
        <f>Matrix!$E$1</f>
        <v xml:space="preserve">Public Requirements References/Descriptions </v>
      </c>
    </row>
    <row r="498" spans="1:8" s="33" customFormat="1" ht="15.75" customHeight="1" x14ac:dyDescent="0.4">
      <c r="A498" s="69" t="s">
        <v>87</v>
      </c>
      <c r="B498" s="70"/>
      <c r="C498" s="71" t="str" cm="1">
        <f t="array" aca="1" ref="C498" ca="1">OFFSET(Matrix!$C$1,$H498 - 1,0)</f>
        <v>System and Communication Protocols</v>
      </c>
      <c r="D498" s="72"/>
      <c r="E498" s="71" t="str" cm="1">
        <f t="array" aca="1" ref="E498" ca="1">OFFSET(Matrix!$G$1, $H498 - 1,0)</f>
        <v>High</v>
      </c>
      <c r="F498" s="72"/>
      <c r="G498" s="73" t="str" cm="1">
        <f t="array" aca="1" ref="G498" ca="1">OFFSET(Matrix!$E$1,$H498 - 1,0)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98" s="33">
        <f>MATCH($A498,Matrix!$B$2:$B$79,0)+1</f>
        <v>47</v>
      </c>
    </row>
    <row r="499" spans="1:8" s="33" customFormat="1" ht="17.25" customHeight="1" x14ac:dyDescent="0.4">
      <c r="A499" s="91" t="str">
        <f>Matrix!$A$1</f>
        <v>Applicable Component Categories</v>
      </c>
      <c r="B499" s="92"/>
      <c r="C499" s="92"/>
      <c r="D499" s="92"/>
      <c r="E499" s="92"/>
      <c r="F499" s="92"/>
      <c r="G499" s="74"/>
      <c r="H499" s="33">
        <f>MATCH($A498,Matrix!$B$2:$B$79,0)+1</f>
        <v>47</v>
      </c>
    </row>
    <row r="500" spans="1:8" s="33" customFormat="1" ht="76.5" customHeight="1" x14ac:dyDescent="0.4">
      <c r="A500" s="69" t="str" cm="1">
        <f t="array" aca="1" ref="A500" ca="1">OFFSET(Matrix!$A$1,$H500 - 1,0)</f>
        <v xml:space="preserve">Mobile App;
Connectivity/Communications;
Cloud or Back-end;
</v>
      </c>
      <c r="B500" s="78"/>
      <c r="C500" s="78"/>
      <c r="D500" s="78"/>
      <c r="E500" s="78"/>
      <c r="F500" s="79"/>
      <c r="G500" s="74"/>
      <c r="H500" s="33">
        <f>MATCH($A498,Matrix!$B$2:$B$79,0)+1</f>
        <v>47</v>
      </c>
    </row>
    <row r="501" spans="1:8" s="33" customFormat="1" ht="17.25" customHeight="1" x14ac:dyDescent="0.4">
      <c r="A501" s="91" t="str">
        <f>Matrix!$D$1</f>
        <v>Requirement</v>
      </c>
      <c r="B501" s="92"/>
      <c r="C501" s="92"/>
      <c r="D501" s="92"/>
      <c r="E501" s="92"/>
      <c r="F501" s="92"/>
      <c r="G501" s="74"/>
      <c r="H501" s="33">
        <f>MATCH($A498,Matrix!$B$2:$B$79,0)+1</f>
        <v>47</v>
      </c>
    </row>
    <row r="502" spans="1:8" s="33" customFormat="1" ht="282.75" customHeight="1" x14ac:dyDescent="0.4">
      <c r="A502" s="69" t="str" cm="1">
        <f t="array" aca="1" ref="A502" ca="1">OFFSET(Matrix!$D$1,$H502 - 1,0)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502" s="78"/>
      <c r="C502" s="78"/>
      <c r="D502" s="78"/>
      <c r="E502" s="78"/>
      <c r="F502" s="79"/>
      <c r="G502" s="74"/>
      <c r="H502" s="33">
        <f>MATCH($A498,Matrix!$B$2:$B$79,0)+1</f>
        <v>47</v>
      </c>
    </row>
    <row r="503" spans="1:8" s="33" customFormat="1" x14ac:dyDescent="0.4">
      <c r="A503" s="80" t="str">
        <f>Matrix!$F$1</f>
        <v xml:space="preserve">Verification: Inspection, Demonstration, Test, or Analysis </v>
      </c>
      <c r="B503" s="81"/>
      <c r="C503" s="81"/>
      <c r="D503" s="81"/>
      <c r="E503" s="81"/>
      <c r="F503" s="81"/>
      <c r="G503" s="74"/>
      <c r="H503" s="33">
        <f>MATCH($A498,Matrix!$B$2:$B$79,0)+1</f>
        <v>47</v>
      </c>
    </row>
    <row r="504" spans="1:8" s="33" customFormat="1" ht="140.25" customHeight="1" x14ac:dyDescent="0.4">
      <c r="A504" s="69" t="str" cm="1">
        <f t="array" aca="1" ref="A504" ca="1">OFFSET(Matrix!$F$1,$H504 - 1,0)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504" s="78"/>
      <c r="C504" s="78"/>
      <c r="D504" s="78"/>
      <c r="E504" s="78"/>
      <c r="F504" s="79"/>
      <c r="G504" s="74"/>
      <c r="H504" s="33">
        <f>MATCH($A498,Matrix!$B$2:$B$79,0)+1</f>
        <v>47</v>
      </c>
    </row>
    <row r="505" spans="1:8" s="33" customFormat="1" ht="17.25" customHeight="1" x14ac:dyDescent="0.4">
      <c r="A505" s="91" t="str">
        <f>Matrix!$H$1</f>
        <v>Remarks</v>
      </c>
      <c r="B505" s="92"/>
      <c r="C505" s="92"/>
      <c r="D505" s="92"/>
      <c r="E505" s="92"/>
      <c r="F505" s="92"/>
      <c r="G505" s="74"/>
      <c r="H505" s="33">
        <f>MATCH($A498,Matrix!$B$2:$B$79,0)+1</f>
        <v>47</v>
      </c>
    </row>
    <row r="506" spans="1:8" s="33" customFormat="1" ht="118.5" customHeight="1" thickBot="1" x14ac:dyDescent="0.45">
      <c r="A506" s="62" t="str" cm="1">
        <f t="array" aca="1" ref="A506" ca="1">OFFSET(Matrix!$H$1,$H506 - 1,0)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506" s="63"/>
      <c r="C506" s="63"/>
      <c r="D506" s="63"/>
      <c r="E506" s="63"/>
      <c r="F506" s="64"/>
      <c r="G506" s="75"/>
      <c r="H506" s="33">
        <f>MATCH($A498,Matrix!$B$2:$B$79,0)+1</f>
        <v>47</v>
      </c>
    </row>
    <row r="507" spans="1:8" s="76" customFormat="1" ht="46.5" customHeight="1" thickBot="1" x14ac:dyDescent="0.45"/>
    <row r="508" spans="1:8" s="32" customFormat="1" ht="17.25" customHeight="1" x14ac:dyDescent="0.4">
      <c r="A508" s="93" t="str">
        <f>Matrix!$B$1</f>
        <v>Ref #</v>
      </c>
      <c r="B508" s="94"/>
      <c r="C508" s="95" t="str">
        <f>Matrix!$C$1</f>
        <v>Category</v>
      </c>
      <c r="D508" s="96"/>
      <c r="E508" s="95" t="str">
        <f>Matrix!$G$1</f>
        <v>Criticality:
High, Medium, or Low</v>
      </c>
      <c r="F508" s="96"/>
      <c r="G508" s="31" t="str">
        <f>Matrix!$E$1</f>
        <v xml:space="preserve">Public Requirements References/Descriptions </v>
      </c>
    </row>
    <row r="509" spans="1:8" s="33" customFormat="1" ht="15.75" customHeight="1" x14ac:dyDescent="0.4">
      <c r="A509" s="69" t="s">
        <v>248</v>
      </c>
      <c r="B509" s="70"/>
      <c r="C509" s="69" t="str" cm="1">
        <f t="array" aca="1" ref="C509" ca="1">OFFSET(Matrix!$C$1,$H509 - 1,0)</f>
        <v>System and Communication Protocols</v>
      </c>
      <c r="D509" s="70"/>
      <c r="E509" s="69" t="str" cm="1">
        <f t="array" aca="1" ref="E509" ca="1">OFFSET(Matrix!$G$1, $H509 - 1,0)</f>
        <v>Medium</v>
      </c>
      <c r="F509" s="79"/>
      <c r="G509" s="85" t="str" cm="1">
        <f t="array" aca="1" ref="G509" ca="1">OFFSET(Matrix!$E$1,$H509 - 1,0)</f>
        <v>FMCSA GDL 51 Check whether keys have expired or been revoked.
FMCSA GDL 52 Ensure the ability to remove a Root CA’s certificate.</v>
      </c>
      <c r="H509" s="33">
        <f>MATCH($A509,Matrix!$B$2:$B$79,0)+1</f>
        <v>48</v>
      </c>
    </row>
    <row r="510" spans="1:8" s="33" customFormat="1" ht="17.25" customHeight="1" x14ac:dyDescent="0.4">
      <c r="A510" s="82" t="str">
        <f>Matrix!$A$1</f>
        <v>Applicable Component Categories</v>
      </c>
      <c r="B510" s="83"/>
      <c r="C510" s="83"/>
      <c r="D510" s="83"/>
      <c r="E510" s="83"/>
      <c r="F510" s="84"/>
      <c r="G510" s="86"/>
      <c r="H510" s="33">
        <f>MATCH($A509,Matrix!$B$2:$B$79,0)+1</f>
        <v>48</v>
      </c>
    </row>
    <row r="511" spans="1:8" s="33" customFormat="1" ht="76.5" customHeight="1" x14ac:dyDescent="0.4">
      <c r="A511" s="69" t="str" cm="1">
        <f t="array" aca="1" ref="A511" ca="1">OFFSET(Matrix!$A$1,$H511 - 1,0)</f>
        <v xml:space="preserve">Mobile App;
Connectivity/Communications;
Cloud or Back-end;
</v>
      </c>
      <c r="B511" s="78"/>
      <c r="C511" s="78"/>
      <c r="D511" s="78"/>
      <c r="E511" s="78"/>
      <c r="F511" s="79"/>
      <c r="G511" s="86"/>
      <c r="H511" s="33">
        <f>MATCH($A509,Matrix!$B$2:$B$79,0)+1</f>
        <v>48</v>
      </c>
    </row>
    <row r="512" spans="1:8" s="33" customFormat="1" ht="17.25" customHeight="1" x14ac:dyDescent="0.4">
      <c r="A512" s="82" t="str">
        <f>Matrix!$D$1</f>
        <v>Requirement</v>
      </c>
      <c r="B512" s="83"/>
      <c r="C512" s="83"/>
      <c r="D512" s="83"/>
      <c r="E512" s="83"/>
      <c r="F512" s="84"/>
      <c r="G512" s="86"/>
      <c r="H512" s="33">
        <f>MATCH($A509,Matrix!$B$2:$B$79,0)+1</f>
        <v>48</v>
      </c>
    </row>
    <row r="513" spans="1:8" s="33" customFormat="1" ht="282.75" customHeight="1" x14ac:dyDescent="0.4">
      <c r="A513" s="69" t="str" cm="1">
        <f t="array" aca="1" ref="A513" ca="1">OFFSET(Matrix!$D$1,$H513 - 1,0)</f>
        <v>The vendor shall implement checks for expired certificates and ensure the ability to remove trust in any given root certificate authority from their systems and devices PKI implementations.</v>
      </c>
      <c r="B513" s="78"/>
      <c r="C513" s="78"/>
      <c r="D513" s="78"/>
      <c r="E513" s="78"/>
      <c r="F513" s="79"/>
      <c r="G513" s="86"/>
      <c r="H513" s="33">
        <f>MATCH($A509,Matrix!$B$2:$B$79,0)+1</f>
        <v>48</v>
      </c>
    </row>
    <row r="514" spans="1:8" s="33" customFormat="1" x14ac:dyDescent="0.4">
      <c r="A514" s="88" t="str">
        <f>Matrix!$F$1</f>
        <v xml:space="preserve">Verification: Inspection, Demonstration, Test, or Analysis </v>
      </c>
      <c r="B514" s="89"/>
      <c r="C514" s="89"/>
      <c r="D514" s="89"/>
      <c r="E514" s="89"/>
      <c r="F514" s="90"/>
      <c r="G514" s="86"/>
      <c r="H514" s="33">
        <f>MATCH($A509,Matrix!$B$2:$B$79,0)+1</f>
        <v>48</v>
      </c>
    </row>
    <row r="515" spans="1:8" s="33" customFormat="1" ht="140.25" customHeight="1" x14ac:dyDescent="0.4">
      <c r="A515" s="69" t="str" cm="1">
        <f t="array" aca="1" ref="A515" ca="1">OFFSET(Matrix!$F$1,$H515 - 1,0)</f>
        <v>Test that root certificate trust can be removed. This should result in failure to establish communications or a failure to validate updates, depending on which system is being tested.</v>
      </c>
      <c r="B515" s="78"/>
      <c r="C515" s="78"/>
      <c r="D515" s="78"/>
      <c r="E515" s="78"/>
      <c r="F515" s="79"/>
      <c r="G515" s="86"/>
      <c r="H515" s="33">
        <f>MATCH($A509,Matrix!$B$2:$B$79,0)+1</f>
        <v>48</v>
      </c>
    </row>
    <row r="516" spans="1:8" s="33" customFormat="1" ht="17.25" customHeight="1" x14ac:dyDescent="0.4">
      <c r="A516" s="82" t="str">
        <f>Matrix!$H$1</f>
        <v>Remarks</v>
      </c>
      <c r="B516" s="83"/>
      <c r="C516" s="83"/>
      <c r="D516" s="83"/>
      <c r="E516" s="83"/>
      <c r="F516" s="84"/>
      <c r="G516" s="86"/>
      <c r="H516" s="33">
        <f>MATCH($A509,Matrix!$B$2:$B$79,0)+1</f>
        <v>48</v>
      </c>
    </row>
    <row r="517" spans="1:8" s="33" customFormat="1" ht="118.5" customHeight="1" thickBot="1" x14ac:dyDescent="0.45">
      <c r="A517" s="62" cm="1">
        <f t="array" aca="1" ref="A517" ca="1">OFFSET(Matrix!$H$1,$H517 - 1,0)</f>
        <v>0</v>
      </c>
      <c r="B517" s="63"/>
      <c r="C517" s="63"/>
      <c r="D517" s="63"/>
      <c r="E517" s="63"/>
      <c r="F517" s="64"/>
      <c r="G517" s="87"/>
      <c r="H517" s="33">
        <f>MATCH($A509,Matrix!$B$2:$B$79,0)+1</f>
        <v>48</v>
      </c>
    </row>
    <row r="518" spans="1:8" s="77" customFormat="1" ht="46.5" customHeight="1" thickBot="1" x14ac:dyDescent="0.45">
      <c r="A518" s="76"/>
      <c r="B518" s="76"/>
      <c r="C518" s="76"/>
      <c r="D518" s="76"/>
      <c r="E518" s="76"/>
      <c r="F518" s="76"/>
      <c r="G518" s="76"/>
      <c r="H518" s="76"/>
    </row>
    <row r="519" spans="1:8" s="32" customFormat="1" ht="17.25" customHeight="1" x14ac:dyDescent="0.4">
      <c r="A519" s="93" t="str">
        <f>Matrix!$B$1</f>
        <v>Ref #</v>
      </c>
      <c r="B519" s="94"/>
      <c r="C519" s="95" t="str">
        <f>Matrix!$C$1</f>
        <v>Category</v>
      </c>
      <c r="D519" s="96"/>
      <c r="E519" s="95" t="str">
        <f>Matrix!$G$1</f>
        <v>Criticality:
High, Medium, or Low</v>
      </c>
      <c r="F519" s="96"/>
      <c r="G519" s="31" t="str">
        <f>Matrix!$E$1</f>
        <v xml:space="preserve">Public Requirements References/Descriptions </v>
      </c>
    </row>
    <row r="520" spans="1:8" s="33" customFormat="1" ht="15.75" customHeight="1" x14ac:dyDescent="0.4">
      <c r="A520" s="69" t="s">
        <v>372</v>
      </c>
      <c r="B520" s="70"/>
      <c r="C520" s="69" t="str" cm="1">
        <f t="array" aca="1" ref="C520" ca="1">OFFSET(Matrix!$C$1,$H520 - 1,0)</f>
        <v>System and Communication Protocols</v>
      </c>
      <c r="D520" s="70"/>
      <c r="E520" s="69" t="str" cm="1">
        <f t="array" aca="1" ref="E520" ca="1">OFFSET(Matrix!$G$1, $H520 - 1,0)</f>
        <v>Medium</v>
      </c>
      <c r="F520" s="79"/>
      <c r="G520" s="85" t="str" cm="1">
        <f t="array" aca="1" ref="G520" ca="1">OFFSET(Matrix!$E$1,$H520 - 1,0)</f>
        <v>UL 1376 4.5 Sensitive services implement session management: System management services accessible over wireless and IP interfaces must implement session management to limit multiple sessions, and ensure on-going authentication</v>
      </c>
      <c r="H520" s="33">
        <f>MATCH($A520,Matrix!$B$2:$B$79,0)+1</f>
        <v>49</v>
      </c>
    </row>
    <row r="521" spans="1:8" s="33" customFormat="1" ht="17.25" customHeight="1" x14ac:dyDescent="0.4">
      <c r="A521" s="82" t="str">
        <f>Matrix!$A$1</f>
        <v>Applicable Component Categories</v>
      </c>
      <c r="B521" s="83"/>
      <c r="C521" s="83"/>
      <c r="D521" s="83"/>
      <c r="E521" s="83"/>
      <c r="F521" s="84"/>
      <c r="G521" s="86"/>
      <c r="H521" s="33">
        <f>MATCH($A520,Matrix!$B$2:$B$79,0)+1</f>
        <v>49</v>
      </c>
    </row>
    <row r="522" spans="1:8" s="33" customFormat="1" ht="76.5" customHeight="1" x14ac:dyDescent="0.4">
      <c r="A522" s="69" t="str" cm="1">
        <f t="array" aca="1" ref="A522" ca="1">OFFSET(Matrix!$A$1,$H522 - 1,0)</f>
        <v xml:space="preserve">Cloud or Back-end;
</v>
      </c>
      <c r="B522" s="78"/>
      <c r="C522" s="78"/>
      <c r="D522" s="78"/>
      <c r="E522" s="78"/>
      <c r="F522" s="79"/>
      <c r="G522" s="86"/>
      <c r="H522" s="33">
        <f>MATCH($A520,Matrix!$B$2:$B$79,0)+1</f>
        <v>49</v>
      </c>
    </row>
    <row r="523" spans="1:8" s="33" customFormat="1" ht="17.25" customHeight="1" x14ac:dyDescent="0.4">
      <c r="A523" s="82" t="str">
        <f>Matrix!$D$1</f>
        <v>Requirement</v>
      </c>
      <c r="B523" s="83"/>
      <c r="C523" s="83"/>
      <c r="D523" s="83"/>
      <c r="E523" s="83"/>
      <c r="F523" s="84"/>
      <c r="G523" s="86"/>
      <c r="H523" s="33">
        <f>MATCH($A520,Matrix!$B$2:$B$79,0)+1</f>
        <v>49</v>
      </c>
    </row>
    <row r="524" spans="1:8" s="33" customFormat="1" ht="282.75" customHeight="1" x14ac:dyDescent="0.4">
      <c r="A524" s="69" t="str" cm="1">
        <f t="array" aca="1" ref="A524" ca="1">OFFSET(Matrix!$D$1,$H524 - 1,0)</f>
        <v>The vendors’ systems shall implement protection of remote communication sessions by implementation of an inactivity timer that disconnects / de-authenticates the user after no more than 5 minutes of inactivity.</v>
      </c>
      <c r="B524" s="78"/>
      <c r="C524" s="78"/>
      <c r="D524" s="78"/>
      <c r="E524" s="78"/>
      <c r="F524" s="79"/>
      <c r="G524" s="86"/>
      <c r="H524" s="33">
        <f>MATCH($A520,Matrix!$B$2:$B$79,0)+1</f>
        <v>49</v>
      </c>
    </row>
    <row r="525" spans="1:8" s="33" customFormat="1" x14ac:dyDescent="0.4">
      <c r="A525" s="88" t="str">
        <f>Matrix!$F$1</f>
        <v xml:space="preserve">Verification: Inspection, Demonstration, Test, or Analysis </v>
      </c>
      <c r="B525" s="89"/>
      <c r="C525" s="89"/>
      <c r="D525" s="89"/>
      <c r="E525" s="89"/>
      <c r="F525" s="90"/>
      <c r="G525" s="86"/>
      <c r="H525" s="33">
        <f>MATCH($A520,Matrix!$B$2:$B$79,0)+1</f>
        <v>49</v>
      </c>
    </row>
    <row r="526" spans="1:8" s="33" customFormat="1" ht="140.25" customHeight="1" x14ac:dyDescent="0.4">
      <c r="A526" s="69" t="str" cm="1">
        <f t="array" aca="1" ref="A526" ca="1">OFFSET(Matrix!$F$1,$H526 - 1,0)</f>
        <v>For each role used in the clour or back-end syste: test that a session for a user with that role is automatically disconnected / de-authenticated after no more than five minutes of inactivity, or a documented maximum inactivity delay. This test is especially important for high-privilege or admin roles.</v>
      </c>
      <c r="B526" s="78"/>
      <c r="C526" s="78"/>
      <c r="D526" s="78"/>
      <c r="E526" s="78"/>
      <c r="F526" s="79"/>
      <c r="G526" s="86"/>
      <c r="H526" s="33">
        <f>MATCH($A520,Matrix!$B$2:$B$79,0)+1</f>
        <v>49</v>
      </c>
    </row>
    <row r="527" spans="1:8" s="33" customFormat="1" ht="17.25" customHeight="1" x14ac:dyDescent="0.4">
      <c r="A527" s="82" t="str">
        <f>Matrix!$H$1</f>
        <v>Remarks</v>
      </c>
      <c r="B527" s="83"/>
      <c r="C527" s="83"/>
      <c r="D527" s="83"/>
      <c r="E527" s="83"/>
      <c r="F527" s="84"/>
      <c r="G527" s="86"/>
      <c r="H527" s="33">
        <f>MATCH($A520,Matrix!$B$2:$B$79,0)+1</f>
        <v>49</v>
      </c>
    </row>
    <row r="528" spans="1:8" s="33" customFormat="1" ht="118.5" customHeight="1" thickBot="1" x14ac:dyDescent="0.45">
      <c r="A528" s="62" cm="1">
        <f t="array" aca="1" ref="A528" ca="1">OFFSET(Matrix!$H$1,$H528 - 1,0)</f>
        <v>0</v>
      </c>
      <c r="B528" s="63"/>
      <c r="C528" s="63"/>
      <c r="D528" s="63"/>
      <c r="E528" s="63"/>
      <c r="F528" s="64"/>
      <c r="G528" s="87"/>
      <c r="H528" s="33">
        <f>MATCH($A520,Matrix!$B$2:$B$79,0)+1</f>
        <v>49</v>
      </c>
    </row>
    <row r="529" spans="1:8" s="77" customFormat="1" ht="46.5" customHeight="1" thickBot="1" x14ac:dyDescent="0.45">
      <c r="A529" s="76"/>
      <c r="B529" s="76"/>
      <c r="C529" s="76"/>
      <c r="D529" s="76"/>
      <c r="E529" s="76"/>
      <c r="F529" s="76"/>
      <c r="G529" s="76"/>
      <c r="H529" s="76"/>
    </row>
    <row r="530" spans="1:8" s="32" customFormat="1" x14ac:dyDescent="0.4">
      <c r="A530" s="65" t="str">
        <f>Matrix!$B$1</f>
        <v>Ref #</v>
      </c>
      <c r="B530" s="66"/>
      <c r="C530" s="67" t="str">
        <f>Matrix!$C$1</f>
        <v>Category</v>
      </c>
      <c r="D530" s="68"/>
      <c r="E530" s="67" t="str">
        <f>Matrix!$G$1</f>
        <v>Criticality:
High, Medium, or Low</v>
      </c>
      <c r="F530" s="68"/>
      <c r="G530" s="31" t="str">
        <f>Matrix!$E$1</f>
        <v xml:space="preserve">Public Requirements References/Descriptions </v>
      </c>
    </row>
    <row r="531" spans="1:8" s="33" customFormat="1" ht="15.75" customHeight="1" x14ac:dyDescent="0.4">
      <c r="A531" s="69" t="s">
        <v>89</v>
      </c>
      <c r="B531" s="70"/>
      <c r="C531" s="71" t="str" cm="1">
        <f t="array" aca="1" ref="C531" ca="1">OFFSET(Matrix!$C$1,$H531 - 1,0)</f>
        <v>System and Communication Protocols</v>
      </c>
      <c r="D531" s="72"/>
      <c r="E531" s="71" t="str" cm="1">
        <f t="array" aca="1" ref="E531" ca="1">OFFSET(Matrix!$G$1, $H531 - 1,0)</f>
        <v>Medium</v>
      </c>
      <c r="F531" s="72"/>
      <c r="G531" s="73" t="str" cm="1">
        <f t="array" aca="1" ref="G531" ca="1">OFFSET(Matrix!$E$1,$H531 - 1,0)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531" s="33">
        <f>MATCH($A531,Matrix!$B$2:$B$79,0)+1</f>
        <v>50</v>
      </c>
    </row>
    <row r="532" spans="1:8" s="33" customFormat="1" x14ac:dyDescent="0.4">
      <c r="A532" s="91" t="str">
        <f>Matrix!$A$1</f>
        <v>Applicable Component Categories</v>
      </c>
      <c r="B532" s="92"/>
      <c r="C532" s="92"/>
      <c r="D532" s="92"/>
      <c r="E532" s="92"/>
      <c r="F532" s="92"/>
      <c r="G532" s="74"/>
      <c r="H532" s="33">
        <f>MATCH($A531,Matrix!$B$2:$B$79,0)+1</f>
        <v>50</v>
      </c>
    </row>
    <row r="533" spans="1:8" s="33" customFormat="1" ht="76.5" customHeight="1" x14ac:dyDescent="0.4">
      <c r="A533" s="69" t="str" cm="1">
        <f t="array" aca="1" ref="A533" ca="1">OFFSET(Matrix!$A$1,$H533 - 1,0)</f>
        <v xml:space="preserve">Vehicle Connection;
</v>
      </c>
      <c r="B533" s="78"/>
      <c r="C533" s="78"/>
      <c r="D533" s="78"/>
      <c r="E533" s="78"/>
      <c r="F533" s="79"/>
      <c r="G533" s="74"/>
      <c r="H533" s="33">
        <f>MATCH($A531,Matrix!$B$2:$B$79,0)+1</f>
        <v>50</v>
      </c>
    </row>
    <row r="534" spans="1:8" s="33" customFormat="1" x14ac:dyDescent="0.4">
      <c r="A534" s="91" t="str">
        <f>Matrix!$D$1</f>
        <v>Requirement</v>
      </c>
      <c r="B534" s="92"/>
      <c r="C534" s="92"/>
      <c r="D534" s="92"/>
      <c r="E534" s="92"/>
      <c r="F534" s="92"/>
      <c r="G534" s="74"/>
      <c r="H534" s="33">
        <f>MATCH($A531,Matrix!$B$2:$B$79,0)+1</f>
        <v>50</v>
      </c>
    </row>
    <row r="535" spans="1:8" s="33" customFormat="1" ht="94.5" customHeight="1" x14ac:dyDescent="0.4">
      <c r="A535" s="69" t="str" cm="1">
        <f t="array" aca="1" ref="A535" ca="1">OFFSET(Matrix!$D$1,$H535 - 1,0)</f>
        <v>The vendor's system shall separate execution domains and/or processes (i.e. process isolation within both the telematics device and back-end system and between the serial communications in the telematics device and the interface to the vehicle network)</v>
      </c>
      <c r="B535" s="78"/>
      <c r="C535" s="78"/>
      <c r="D535" s="78"/>
      <c r="E535" s="78"/>
      <c r="F535" s="79"/>
      <c r="G535" s="74"/>
      <c r="H535" s="33">
        <f>MATCH($A531,Matrix!$B$2:$B$79,0)+1</f>
        <v>50</v>
      </c>
    </row>
    <row r="536" spans="1:8" s="33" customFormat="1" x14ac:dyDescent="0.4">
      <c r="A536" s="80" t="str">
        <f>Matrix!$F$1</f>
        <v xml:space="preserve">Verification: Inspection, Demonstration, Test, or Analysis </v>
      </c>
      <c r="B536" s="81"/>
      <c r="C536" s="81"/>
      <c r="D536" s="81"/>
      <c r="E536" s="81"/>
      <c r="F536" s="81"/>
      <c r="G536" s="74"/>
      <c r="H536" s="33">
        <f>MATCH($A531,Matrix!$B$2:$B$79,0)+1</f>
        <v>50</v>
      </c>
    </row>
    <row r="537" spans="1:8" s="33" customFormat="1" ht="94.5" customHeight="1" x14ac:dyDescent="0.4">
      <c r="A537" s="69" t="str" cm="1">
        <f t="array" aca="1" ref="A537" ca="1">OFFSET(Matrix!$F$1,$H537 - 1,0)</f>
        <v>Inspection of vendor-supplied documentation detailing the software architecture.</v>
      </c>
      <c r="B537" s="78"/>
      <c r="C537" s="78"/>
      <c r="D537" s="78"/>
      <c r="E537" s="78"/>
      <c r="F537" s="79"/>
      <c r="G537" s="74"/>
      <c r="H537" s="33">
        <f>MATCH($A531,Matrix!$B$2:$B$79,0)+1</f>
        <v>50</v>
      </c>
    </row>
    <row r="538" spans="1:8" s="33" customFormat="1" x14ac:dyDescent="0.4">
      <c r="A538" s="91" t="str">
        <f>Matrix!$H$1</f>
        <v>Remarks</v>
      </c>
      <c r="B538" s="92"/>
      <c r="C538" s="92"/>
      <c r="D538" s="92"/>
      <c r="E538" s="92"/>
      <c r="F538" s="92"/>
      <c r="G538" s="74"/>
      <c r="H538" s="33">
        <f>MATCH($A531,Matrix!$B$2:$B$79,0)+1</f>
        <v>50</v>
      </c>
    </row>
    <row r="539" spans="1:8" s="33" customFormat="1" ht="49.5" customHeight="1" thickBot="1" x14ac:dyDescent="0.45">
      <c r="A539" s="62" t="str" cm="1">
        <f t="array" aca="1" ref="A539" ca="1">OFFSET(Matrix!$H$1,$H539 - 1,0)</f>
        <v>-</v>
      </c>
      <c r="B539" s="63"/>
      <c r="C539" s="63"/>
      <c r="D539" s="63"/>
      <c r="E539" s="63"/>
      <c r="F539" s="64"/>
      <c r="G539" s="75"/>
      <c r="H539" s="33">
        <f>MATCH($A531,Matrix!$B$2:$B$79,0)+1</f>
        <v>50</v>
      </c>
    </row>
    <row r="540" spans="1:8" s="77" customFormat="1" ht="46.5" customHeight="1" thickBot="1" x14ac:dyDescent="0.45">
      <c r="A540" s="76"/>
      <c r="B540" s="76"/>
      <c r="C540" s="76"/>
      <c r="D540" s="76"/>
      <c r="E540" s="76"/>
      <c r="F540" s="76"/>
      <c r="G540" s="76"/>
      <c r="H540" s="76"/>
    </row>
    <row r="541" spans="1:8" s="32" customFormat="1" ht="17.25" customHeight="1" x14ac:dyDescent="0.4">
      <c r="A541" s="65" t="str">
        <f>Matrix!$B$1</f>
        <v>Ref #</v>
      </c>
      <c r="B541" s="66"/>
      <c r="C541" s="67" t="str">
        <f>Matrix!$C$1</f>
        <v>Category</v>
      </c>
      <c r="D541" s="68"/>
      <c r="E541" s="67" t="str">
        <f>Matrix!$G$1</f>
        <v>Criticality:
High, Medium, or Low</v>
      </c>
      <c r="F541" s="68"/>
      <c r="G541" s="31" t="str">
        <f>Matrix!$E$1</f>
        <v xml:space="preserve">Public Requirements References/Descriptions </v>
      </c>
    </row>
    <row r="542" spans="1:8" s="33" customFormat="1" ht="15.75" customHeight="1" x14ac:dyDescent="0.4">
      <c r="A542" s="69" t="s">
        <v>92</v>
      </c>
      <c r="B542" s="70"/>
      <c r="C542" s="71" t="str" cm="1">
        <f t="array" aca="1" ref="C542" ca="1">OFFSET(Matrix!$C$1,$H542 - 1,0)</f>
        <v>System and Communication Protocols</v>
      </c>
      <c r="D542" s="72"/>
      <c r="E542" s="71" t="str" cm="1">
        <f t="array" aca="1" ref="E542" ca="1">OFFSET(Matrix!$G$1, $H542 - 1,0)</f>
        <v>High</v>
      </c>
      <c r="F542" s="72"/>
      <c r="G542" s="73" t="str" cm="1">
        <f t="array" aca="1" ref="G542" ca="1">OFFSET(Matrix!$E$1,$H542 - 1,0)</f>
        <v>CAIQ IPY-02.1 Is unstructured customer data available on request in an industry-standard format (e.g., .doc, .xls, or .pdf)?</v>
      </c>
      <c r="H542" s="33">
        <f>MATCH($A542,Matrix!$B$2:$B$79,0)+1</f>
        <v>51</v>
      </c>
    </row>
    <row r="543" spans="1:8" s="33" customFormat="1" ht="17.25" customHeight="1" x14ac:dyDescent="0.4">
      <c r="A543" s="91" t="str">
        <f>Matrix!$A$1</f>
        <v>Applicable Component Categories</v>
      </c>
      <c r="B543" s="92"/>
      <c r="C543" s="92"/>
      <c r="D543" s="92"/>
      <c r="E543" s="92"/>
      <c r="F543" s="92"/>
      <c r="G543" s="74"/>
      <c r="H543" s="33">
        <f>MATCH($A542,Matrix!$B$2:$B$79,0)+1</f>
        <v>51</v>
      </c>
    </row>
    <row r="544" spans="1:8" s="33" customFormat="1" ht="76.5" customHeight="1" x14ac:dyDescent="0.4">
      <c r="A544" s="69" t="str" cm="1">
        <f t="array" aca="1" ref="A544" ca="1">OFFSET(Matrix!$A$1,$H544 - 1,0)</f>
        <v xml:space="preserve">Cloud or Back-end;
</v>
      </c>
      <c r="B544" s="78"/>
      <c r="C544" s="78"/>
      <c r="D544" s="78"/>
      <c r="E544" s="78"/>
      <c r="F544" s="79"/>
      <c r="G544" s="74"/>
      <c r="H544" s="33">
        <f>MATCH($A542,Matrix!$B$2:$B$79,0)+1</f>
        <v>51</v>
      </c>
    </row>
    <row r="545" spans="1:8" s="33" customFormat="1" ht="17.25" customHeight="1" x14ac:dyDescent="0.4">
      <c r="A545" s="91" t="str">
        <f>Matrix!$D$1</f>
        <v>Requirement</v>
      </c>
      <c r="B545" s="92"/>
      <c r="C545" s="92"/>
      <c r="D545" s="92"/>
      <c r="E545" s="92"/>
      <c r="F545" s="92"/>
      <c r="G545" s="74"/>
      <c r="H545" s="33">
        <f>MATCH($A542,Matrix!$B$2:$B$79,0)+1</f>
        <v>51</v>
      </c>
    </row>
    <row r="546" spans="1:8" s="33" customFormat="1" ht="94.5" customHeight="1" x14ac:dyDescent="0.4">
      <c r="A546" s="69" t="str" cm="1">
        <f t="array" aca="1" ref="A546" ca="1">OFFSET(Matrix!$D$1,$H546 - 1,0)</f>
        <v>The vendor’s system shall provide a means to download unstructured customer data in an industry-standard format (Open Telematics API). This download will occur over secured communication protocols.</v>
      </c>
      <c r="B546" s="78"/>
      <c r="C546" s="78"/>
      <c r="D546" s="78"/>
      <c r="E546" s="78"/>
      <c r="F546" s="79"/>
      <c r="G546" s="74"/>
      <c r="H546" s="33">
        <f>MATCH($A542,Matrix!$B$2:$B$79,0)+1</f>
        <v>51</v>
      </c>
    </row>
    <row r="547" spans="1:8" s="33" customFormat="1" x14ac:dyDescent="0.4">
      <c r="A547" s="80" t="str">
        <f>Matrix!$F$1</f>
        <v xml:space="preserve">Verification: Inspection, Demonstration, Test, or Analysis </v>
      </c>
      <c r="B547" s="81"/>
      <c r="C547" s="81"/>
      <c r="D547" s="81"/>
      <c r="E547" s="81"/>
      <c r="F547" s="81"/>
      <c r="G547" s="74"/>
      <c r="H547" s="33">
        <f>MATCH($A542,Matrix!$B$2:$B$79,0)+1</f>
        <v>51</v>
      </c>
    </row>
    <row r="548" spans="1:8" s="33" customFormat="1" ht="105.75" customHeight="1" x14ac:dyDescent="0.4">
      <c r="A548" s="69" t="str" cm="1">
        <f t="array" aca="1" ref="A548" ca="1">OFFSET(Matrix!$F$1,$H548 - 1,0)</f>
        <v>Inspection of vendor-supplied documentation detailing the interfaces (APIs) offered by the vendor.
Ensure that there is an interface (API) such that you (carrier) can download all data in an unstructured format.</v>
      </c>
      <c r="B548" s="78"/>
      <c r="C548" s="78"/>
      <c r="D548" s="78"/>
      <c r="E548" s="78"/>
      <c r="F548" s="79"/>
      <c r="G548" s="74"/>
      <c r="H548" s="33">
        <f>MATCH($A542,Matrix!$B$2:$B$79,0)+1</f>
        <v>51</v>
      </c>
    </row>
    <row r="549" spans="1:8" s="33" customFormat="1" ht="17.25" customHeight="1" x14ac:dyDescent="0.4">
      <c r="A549" s="91" t="str">
        <f>Matrix!$H$1</f>
        <v>Remarks</v>
      </c>
      <c r="B549" s="92"/>
      <c r="C549" s="92"/>
      <c r="D549" s="92"/>
      <c r="E549" s="92"/>
      <c r="F549" s="92"/>
      <c r="G549" s="74"/>
      <c r="H549" s="33">
        <f>MATCH($A542,Matrix!$B$2:$B$79,0)+1</f>
        <v>51</v>
      </c>
    </row>
    <row r="550" spans="1:8" s="33" customFormat="1" ht="74.25" customHeight="1" thickBot="1" x14ac:dyDescent="0.45">
      <c r="A550" s="62" t="str" cm="1">
        <f t="array" aca="1" ref="A550" ca="1">OFFSET(Matrix!$H$1,$H550 - 1,0)</f>
        <v xml:space="preserve"> Telematics is business critical and failover is required
e.g. csv, txt, json formats</v>
      </c>
      <c r="B550" s="63"/>
      <c r="C550" s="63"/>
      <c r="D550" s="63"/>
      <c r="E550" s="63"/>
      <c r="F550" s="64"/>
      <c r="G550" s="75"/>
      <c r="H550" s="33">
        <f>MATCH($A542,Matrix!$B$2:$B$79,0)+1</f>
        <v>51</v>
      </c>
    </row>
    <row r="551" spans="1:8" s="77" customFormat="1" ht="46.5" customHeight="1" thickBot="1" x14ac:dyDescent="0.45">
      <c r="A551" s="76"/>
      <c r="B551" s="76"/>
      <c r="C551" s="76"/>
      <c r="D551" s="76"/>
      <c r="E551" s="76"/>
      <c r="F551" s="76"/>
      <c r="G551" s="76"/>
      <c r="H551" s="76"/>
    </row>
    <row r="552" spans="1:8" s="32" customFormat="1" x14ac:dyDescent="0.4">
      <c r="A552" s="65" t="str">
        <f>Matrix!$B$1</f>
        <v>Ref #</v>
      </c>
      <c r="B552" s="66"/>
      <c r="C552" s="67" t="str">
        <f>Matrix!$C$1</f>
        <v>Category</v>
      </c>
      <c r="D552" s="68"/>
      <c r="E552" s="67" t="str">
        <f>Matrix!$G$1</f>
        <v>Criticality:
High, Medium, or Low</v>
      </c>
      <c r="F552" s="68"/>
      <c r="G552" s="31" t="str">
        <f>Matrix!$E$1</f>
        <v xml:space="preserve">Public Requirements References/Descriptions </v>
      </c>
    </row>
    <row r="553" spans="1:8" s="33" customFormat="1" ht="15.75" customHeight="1" x14ac:dyDescent="0.4">
      <c r="A553" s="69" t="s">
        <v>227</v>
      </c>
      <c r="B553" s="70"/>
      <c r="C553" s="71" t="str" cm="1">
        <f t="array" aca="1" ref="C553" ca="1">OFFSET(Matrix!$C$1,$H553 - 1,0)</f>
        <v>Unique API Keys and API Passwords</v>
      </c>
      <c r="D553" s="72"/>
      <c r="E553" s="71" t="str" cm="1">
        <f t="array" aca="1" ref="E553" ca="1">OFFSET(Matrix!$G$1, $H553 - 1,0)</f>
        <v>Medium</v>
      </c>
      <c r="F553" s="72"/>
      <c r="G553" s="73" t="str" cm="1">
        <f t="array" aca="1" ref="G553" ca="1">OFFSET(Matrix!$E$1,$H553 - 1,0)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53" s="33">
        <f>MATCH($A553,Matrix!$B$2:$B$79,0)+1</f>
        <v>52</v>
      </c>
    </row>
    <row r="554" spans="1:8" s="33" customFormat="1" x14ac:dyDescent="0.4">
      <c r="A554" s="91" t="str">
        <f>Matrix!$A$1</f>
        <v>Applicable Component Categories</v>
      </c>
      <c r="B554" s="92"/>
      <c r="C554" s="92"/>
      <c r="D554" s="92"/>
      <c r="E554" s="92"/>
      <c r="F554" s="92"/>
      <c r="G554" s="74"/>
      <c r="H554" s="33">
        <f>MATCH($A553,Matrix!$B$2:$B$79,0)+1</f>
        <v>52</v>
      </c>
    </row>
    <row r="555" spans="1:8" s="33" customFormat="1" ht="76.5" customHeight="1" x14ac:dyDescent="0.4">
      <c r="A555" s="69" t="str" cm="1">
        <f t="array" aca="1" ref="A555" ca="1">OFFSET(Matrix!$A$1,$H555 - 1,0)</f>
        <v xml:space="preserve">Mobile App;
Connectivity/Communications;
Cloud or Back-end;
</v>
      </c>
      <c r="B555" s="78"/>
      <c r="C555" s="78"/>
      <c r="D555" s="78"/>
      <c r="E555" s="78"/>
      <c r="F555" s="79"/>
      <c r="G555" s="74"/>
      <c r="H555" s="33">
        <f>MATCH($A553,Matrix!$B$2:$B$79,0)+1</f>
        <v>52</v>
      </c>
    </row>
    <row r="556" spans="1:8" s="33" customFormat="1" x14ac:dyDescent="0.4">
      <c r="A556" s="91" t="str">
        <f>Matrix!$D$1</f>
        <v>Requirement</v>
      </c>
      <c r="B556" s="92"/>
      <c r="C556" s="92"/>
      <c r="D556" s="92"/>
      <c r="E556" s="92"/>
      <c r="F556" s="92"/>
      <c r="G556" s="74"/>
      <c r="H556" s="33">
        <f>MATCH($A553,Matrix!$B$2:$B$79,0)+1</f>
        <v>52</v>
      </c>
    </row>
    <row r="557" spans="1:8" s="33" customFormat="1" ht="94.5" customHeight="1" x14ac:dyDescent="0.4">
      <c r="A557" s="69" t="str" cm="1">
        <f t="array" aca="1" ref="A557" ca="1">OFFSET(Matrix!$D$1,$H557 - 1,0)</f>
        <v>The vendor’s software shall not contain any credentials that are shared among other copies of software; e.g. the software cannot contain hardcoded API keys or API passwords</v>
      </c>
      <c r="B557" s="78"/>
      <c r="C557" s="78"/>
      <c r="D557" s="78"/>
      <c r="E557" s="78"/>
      <c r="F557" s="79"/>
      <c r="G557" s="74"/>
      <c r="H557" s="33">
        <f>MATCH($A553,Matrix!$B$2:$B$79,0)+1</f>
        <v>52</v>
      </c>
    </row>
    <row r="558" spans="1:8" s="33" customFormat="1" x14ac:dyDescent="0.4">
      <c r="A558" s="80" t="str">
        <f>Matrix!$F$1</f>
        <v xml:space="preserve">Verification: Inspection, Demonstration, Test, or Analysis </v>
      </c>
      <c r="B558" s="81"/>
      <c r="C558" s="81"/>
      <c r="D558" s="81"/>
      <c r="E558" s="81"/>
      <c r="F558" s="81"/>
      <c r="G558" s="74"/>
      <c r="H558" s="33">
        <f>MATCH($A553,Matrix!$B$2:$B$79,0)+1</f>
        <v>52</v>
      </c>
    </row>
    <row r="559" spans="1:8" s="33" customFormat="1" ht="94.5" customHeight="1" x14ac:dyDescent="0.4">
      <c r="A559" s="69" t="str" cm="1">
        <f t="array" aca="1" ref="A559" ca="1">OFFSET(Matrix!$F$1,$H559 - 1,0)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59" s="78"/>
      <c r="C559" s="78"/>
      <c r="D559" s="78"/>
      <c r="E559" s="78"/>
      <c r="F559" s="79"/>
      <c r="G559" s="74"/>
      <c r="H559" s="33">
        <f>MATCH($A553,Matrix!$B$2:$B$79,0)+1</f>
        <v>52</v>
      </c>
    </row>
    <row r="560" spans="1:8" s="33" customFormat="1" x14ac:dyDescent="0.4">
      <c r="A560" s="91" t="str">
        <f>Matrix!$H$1</f>
        <v>Remarks</v>
      </c>
      <c r="B560" s="92"/>
      <c r="C560" s="92"/>
      <c r="D560" s="92"/>
      <c r="E560" s="92"/>
      <c r="F560" s="92"/>
      <c r="G560" s="74"/>
      <c r="H560" s="33">
        <f>MATCH($A553,Matrix!$B$2:$B$79,0)+1</f>
        <v>52</v>
      </c>
    </row>
    <row r="561" spans="1:8" s="33" customFormat="1" ht="49.5" customHeight="1" thickBot="1" x14ac:dyDescent="0.45">
      <c r="A561" s="62" cm="1">
        <f t="array" aca="1" ref="A561" ca="1">OFFSET(Matrix!$H$1,$H561 - 1,0)</f>
        <v>0</v>
      </c>
      <c r="B561" s="63"/>
      <c r="C561" s="63"/>
      <c r="D561" s="63"/>
      <c r="E561" s="63"/>
      <c r="F561" s="64"/>
      <c r="G561" s="75"/>
      <c r="H561" s="33">
        <f>MATCH($A553,Matrix!$B$2:$B$79,0)+1</f>
        <v>52</v>
      </c>
    </row>
    <row r="562" spans="1:8" s="77" customFormat="1" ht="46.5" customHeight="1" thickBot="1" x14ac:dyDescent="0.45">
      <c r="A562" s="76"/>
      <c r="B562" s="76"/>
      <c r="C562" s="76"/>
      <c r="D562" s="76"/>
      <c r="E562" s="76"/>
      <c r="F562" s="76"/>
      <c r="G562" s="76"/>
      <c r="H562" s="76"/>
    </row>
    <row r="563" spans="1:8" s="32" customFormat="1" x14ac:dyDescent="0.4">
      <c r="A563" s="65" t="str">
        <f>Matrix!$B$1</f>
        <v>Ref #</v>
      </c>
      <c r="B563" s="66"/>
      <c r="C563" s="67" t="str">
        <f>Matrix!$C$1</f>
        <v>Category</v>
      </c>
      <c r="D563" s="68"/>
      <c r="E563" s="67" t="str">
        <f>Matrix!$G$1</f>
        <v>Criticality:
High, Medium, or Low</v>
      </c>
      <c r="F563" s="68"/>
      <c r="G563" s="31" t="str">
        <f>Matrix!$E$1</f>
        <v xml:space="preserve">Public Requirements References/Descriptions </v>
      </c>
    </row>
    <row r="564" spans="1:8" s="33" customFormat="1" ht="15.75" customHeight="1" x14ac:dyDescent="0.4">
      <c r="A564" s="69" t="s">
        <v>236</v>
      </c>
      <c r="B564" s="70"/>
      <c r="C564" s="71" t="str" cm="1">
        <f t="array" aca="1" ref="C564" ca="1">OFFSET(Matrix!$C$1,$H564 - 1,0)</f>
        <v>System and Communication Protocols</v>
      </c>
      <c r="D564" s="72"/>
      <c r="E564" s="71" t="str" cm="1">
        <f t="array" aca="1" ref="E564" ca="1">OFFSET(Matrix!$G$1, $H564 - 1,0)</f>
        <v>Medium</v>
      </c>
      <c r="F564" s="72"/>
      <c r="G564" s="73" t="str" cm="1">
        <f t="array" aca="1" ref="G564" ca="1">OFFSET(Matrix!$E$1,$H564 - 1,0)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64" s="33">
        <f>MATCH($A564,Matrix!$B$2:$B$79,0)+1</f>
        <v>53</v>
      </c>
    </row>
    <row r="565" spans="1:8" s="33" customFormat="1" x14ac:dyDescent="0.4">
      <c r="A565" s="91" t="str">
        <f>Matrix!$A$1</f>
        <v>Applicable Component Categories</v>
      </c>
      <c r="B565" s="92"/>
      <c r="C565" s="92"/>
      <c r="D565" s="92"/>
      <c r="E565" s="92"/>
      <c r="F565" s="92"/>
      <c r="G565" s="74"/>
      <c r="H565" s="33">
        <f>MATCH($A564,Matrix!$B$2:$B$79,0)+1</f>
        <v>53</v>
      </c>
    </row>
    <row r="566" spans="1:8" s="33" customFormat="1" ht="76.5" customHeight="1" x14ac:dyDescent="0.4">
      <c r="A566" s="69" t="str" cm="1">
        <f t="array" aca="1" ref="A566" ca="1">OFFSET(Matrix!$A$1,$H566 - 1,0)</f>
        <v xml:space="preserve">Mobile App;
Connectivity/Communications;
Cloud or Back-end;
</v>
      </c>
      <c r="B566" s="78"/>
      <c r="C566" s="78"/>
      <c r="D566" s="78"/>
      <c r="E566" s="78"/>
      <c r="F566" s="79"/>
      <c r="G566" s="74"/>
      <c r="H566" s="33">
        <f>MATCH($A564,Matrix!$B$2:$B$79,0)+1</f>
        <v>53</v>
      </c>
    </row>
    <row r="567" spans="1:8" s="33" customFormat="1" x14ac:dyDescent="0.4">
      <c r="A567" s="91" t="str">
        <f>Matrix!$D$1</f>
        <v>Requirement</v>
      </c>
      <c r="B567" s="92"/>
      <c r="C567" s="92"/>
      <c r="D567" s="92"/>
      <c r="E567" s="92"/>
      <c r="F567" s="92"/>
      <c r="G567" s="74"/>
      <c r="H567" s="33">
        <f>MATCH($A564,Matrix!$B$2:$B$79,0)+1</f>
        <v>53</v>
      </c>
    </row>
    <row r="568" spans="1:8" s="33" customFormat="1" ht="94.5" customHeight="1" x14ac:dyDescent="0.4">
      <c r="A568" s="69" t="str" cm="1">
        <f t="array" aca="1" ref="A568" ca="1">OFFSET(Matrix!$D$1,$H568 - 1,0)</f>
        <v>Vendors shall limit hardware support for deprecated or insecure communcations protocols. This includes those with known vulnerabilities.</v>
      </c>
      <c r="B568" s="78"/>
      <c r="C568" s="78"/>
      <c r="D568" s="78"/>
      <c r="E568" s="78"/>
      <c r="F568" s="79"/>
      <c r="G568" s="74"/>
      <c r="H568" s="33">
        <f>MATCH($A564,Matrix!$B$2:$B$79,0)+1</f>
        <v>53</v>
      </c>
    </row>
    <row r="569" spans="1:8" s="33" customFormat="1" x14ac:dyDescent="0.4">
      <c r="A569" s="80" t="str">
        <f>Matrix!$F$1</f>
        <v xml:space="preserve">Verification: Inspection, Demonstration, Test, or Analysis </v>
      </c>
      <c r="B569" s="81"/>
      <c r="C569" s="81"/>
      <c r="D569" s="81"/>
      <c r="E569" s="81"/>
      <c r="F569" s="81"/>
      <c r="G569" s="74"/>
      <c r="H569" s="33">
        <f>MATCH($A564,Matrix!$B$2:$B$79,0)+1</f>
        <v>53</v>
      </c>
    </row>
    <row r="570" spans="1:8" s="33" customFormat="1" ht="94.5" customHeight="1" x14ac:dyDescent="0.4">
      <c r="A570" s="69" t="str" cm="1">
        <f t="array" aca="1" ref="A570" ca="1">OFFSET(Matrix!$F$1,$H570 - 1,0)</f>
        <v>Inspection of vendor documentation confirming secured configuration of any wireless and or satellite interfaces. Confirm especially that there are no downgrades of communications protocols possible.</v>
      </c>
      <c r="B570" s="78"/>
      <c r="C570" s="78"/>
      <c r="D570" s="78"/>
      <c r="E570" s="78"/>
      <c r="F570" s="79"/>
      <c r="G570" s="74"/>
      <c r="H570" s="33">
        <f>MATCH($A564,Matrix!$B$2:$B$79,0)+1</f>
        <v>53</v>
      </c>
    </row>
    <row r="571" spans="1:8" s="33" customFormat="1" x14ac:dyDescent="0.4">
      <c r="A571" s="91" t="str">
        <f>Matrix!$H$1</f>
        <v>Remarks</v>
      </c>
      <c r="B571" s="92"/>
      <c r="C571" s="92"/>
      <c r="D571" s="92"/>
      <c r="E571" s="92"/>
      <c r="F571" s="92"/>
      <c r="G571" s="74"/>
      <c r="H571" s="33">
        <f>MATCH($A564,Matrix!$B$2:$B$79,0)+1</f>
        <v>53</v>
      </c>
    </row>
    <row r="572" spans="1:8" s="33" customFormat="1" ht="49.5" customHeight="1" thickBot="1" x14ac:dyDescent="0.45">
      <c r="A572" s="62" cm="1">
        <f t="array" aca="1" ref="A572" ca="1">OFFSET(Matrix!$H$1,$H572 - 1,0)</f>
        <v>0</v>
      </c>
      <c r="B572" s="63"/>
      <c r="C572" s="63"/>
      <c r="D572" s="63"/>
      <c r="E572" s="63"/>
      <c r="F572" s="64"/>
      <c r="G572" s="75"/>
      <c r="H572" s="33">
        <f>MATCH($A564,Matrix!$B$2:$B$79,0)+1</f>
        <v>53</v>
      </c>
    </row>
    <row r="573" spans="1:8" s="77" customFormat="1" ht="46.5" customHeight="1" thickBot="1" x14ac:dyDescent="0.45">
      <c r="A573" s="76"/>
      <c r="B573" s="76"/>
      <c r="C573" s="76"/>
      <c r="D573" s="76"/>
      <c r="E573" s="76"/>
      <c r="F573" s="76"/>
      <c r="G573" s="76"/>
      <c r="H573" s="76"/>
    </row>
    <row r="574" spans="1:8" s="32" customFormat="1" x14ac:dyDescent="0.4">
      <c r="A574" s="65" t="str">
        <f>Matrix!$B$1</f>
        <v>Ref #</v>
      </c>
      <c r="B574" s="66"/>
      <c r="C574" s="67" t="str">
        <f>Matrix!$C$1</f>
        <v>Category</v>
      </c>
      <c r="D574" s="68"/>
      <c r="E574" s="67" t="str">
        <f>Matrix!$G$1</f>
        <v>Criticality:
High, Medium, or Low</v>
      </c>
      <c r="F574" s="68"/>
      <c r="G574" s="31" t="str">
        <f>Matrix!$E$1</f>
        <v xml:space="preserve">Public Requirements References/Descriptions </v>
      </c>
    </row>
    <row r="575" spans="1:8" s="33" customFormat="1" ht="15.75" customHeight="1" x14ac:dyDescent="0.4">
      <c r="A575" s="69" t="s">
        <v>375</v>
      </c>
      <c r="B575" s="70"/>
      <c r="C575" s="71" t="str" cm="1">
        <f t="array" aca="1" ref="C575" ca="1">OFFSET(Matrix!$C$1,$H575 - 1,0)</f>
        <v>Protecting Data on Devices</v>
      </c>
      <c r="D575" s="72"/>
      <c r="E575" s="71" t="str" cm="1">
        <f t="array" aca="1" ref="E575" ca="1">OFFSET(Matrix!$G$1, $H575 - 1,0)</f>
        <v>Low</v>
      </c>
      <c r="F575" s="72"/>
      <c r="G575" s="73" t="str" cm="1">
        <f t="array" aca="1" ref="G575" ca="1">OFFSET(Matrix!$E$1,$H575 - 1,0)</f>
        <v>UL 1376 2.8 Brute force protection: Implement protection against brute force attacks</v>
      </c>
      <c r="H575" s="33">
        <f>MATCH($A575,Matrix!$B$2:$B$79,0)+1</f>
        <v>54</v>
      </c>
    </row>
    <row r="576" spans="1:8" s="33" customFormat="1" x14ac:dyDescent="0.4">
      <c r="A576" s="91" t="str">
        <f>Matrix!$A$1</f>
        <v>Applicable Component Categories</v>
      </c>
      <c r="B576" s="92"/>
      <c r="C576" s="92"/>
      <c r="D576" s="92"/>
      <c r="E576" s="92"/>
      <c r="F576" s="92"/>
      <c r="G576" s="74"/>
      <c r="H576" s="33">
        <f>MATCH($A575,Matrix!$B$2:$B$79,0)+1</f>
        <v>54</v>
      </c>
    </row>
    <row r="577" spans="1:8" s="33" customFormat="1" ht="76.5" customHeight="1" x14ac:dyDescent="0.4">
      <c r="A577" s="69" t="str" cm="1">
        <f t="array" aca="1" ref="A577" ca="1">OFFSET(Matrix!$A$1,$H577 - 1,0)</f>
        <v xml:space="preserve">Mobile App;
Vehicle Connection;
Connectivity/Communications;
</v>
      </c>
      <c r="B577" s="78"/>
      <c r="C577" s="78"/>
      <c r="D577" s="78"/>
      <c r="E577" s="78"/>
      <c r="F577" s="79"/>
      <c r="G577" s="74"/>
      <c r="H577" s="33">
        <f>MATCH($A575,Matrix!$B$2:$B$79,0)+1</f>
        <v>54</v>
      </c>
    </row>
    <row r="578" spans="1:8" s="33" customFormat="1" x14ac:dyDescent="0.4">
      <c r="A578" s="91" t="str">
        <f>Matrix!$D$1</f>
        <v>Requirement</v>
      </c>
      <c r="B578" s="92"/>
      <c r="C578" s="92"/>
      <c r="D578" s="92"/>
      <c r="E578" s="92"/>
      <c r="F578" s="92"/>
      <c r="G578" s="74"/>
      <c r="H578" s="33">
        <f>MATCH($A575,Matrix!$B$2:$B$79,0)+1</f>
        <v>54</v>
      </c>
    </row>
    <row r="579" spans="1:8" s="33" customFormat="1" ht="94.5" customHeight="1" x14ac:dyDescent="0.4">
      <c r="A579" s="69" t="str" cm="1">
        <f t="array" aca="1" ref="A579" ca="1">OFFSET(Matrix!$D$1,$H579 - 1,0)</f>
        <v>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B579" s="78"/>
      <c r="C579" s="78"/>
      <c r="D579" s="78"/>
      <c r="E579" s="78"/>
      <c r="F579" s="79"/>
      <c r="G579" s="74"/>
      <c r="H579" s="33">
        <f>MATCH($A575,Matrix!$B$2:$B$79,0)+1</f>
        <v>54</v>
      </c>
    </row>
    <row r="580" spans="1:8" s="33" customFormat="1" x14ac:dyDescent="0.4">
      <c r="A580" s="80" t="str">
        <f>Matrix!$F$1</f>
        <v xml:space="preserve">Verification: Inspection, Demonstration, Test, or Analysis </v>
      </c>
      <c r="B580" s="81"/>
      <c r="C580" s="81"/>
      <c r="D580" s="81"/>
      <c r="E580" s="81"/>
      <c r="F580" s="81"/>
      <c r="G580" s="74"/>
      <c r="H580" s="33">
        <f>MATCH($A575,Matrix!$B$2:$B$79,0)+1</f>
        <v>54</v>
      </c>
    </row>
    <row r="581" spans="1:8" s="33" customFormat="1" ht="94.5" customHeight="1" x14ac:dyDescent="0.4">
      <c r="A581" s="69" t="str" cm="1">
        <f t="array" aca="1" ref="A581" ca="1">OFFSET(Matrix!$F$1,$H581 - 1,0)</f>
        <v>Inspection of 3rd party documentation of a demonstration by the vendor that asserts that hash cracking the stored passwords (hashes) is too expensive to be practical..</v>
      </c>
      <c r="B581" s="78"/>
      <c r="C581" s="78"/>
      <c r="D581" s="78"/>
      <c r="E581" s="78"/>
      <c r="F581" s="79"/>
      <c r="G581" s="74"/>
      <c r="H581" s="33">
        <f>MATCH($A575,Matrix!$B$2:$B$79,0)+1</f>
        <v>54</v>
      </c>
    </row>
    <row r="582" spans="1:8" s="33" customFormat="1" x14ac:dyDescent="0.4">
      <c r="A582" s="91" t="str">
        <f>Matrix!$H$1</f>
        <v>Remarks</v>
      </c>
      <c r="B582" s="92"/>
      <c r="C582" s="92"/>
      <c r="D582" s="92"/>
      <c r="E582" s="92"/>
      <c r="F582" s="92"/>
      <c r="G582" s="74"/>
      <c r="H582" s="33">
        <f>MATCH($A575,Matrix!$B$2:$B$79,0)+1</f>
        <v>54</v>
      </c>
    </row>
    <row r="583" spans="1:8" s="33" customFormat="1" ht="49.5" customHeight="1" thickBot="1" x14ac:dyDescent="0.45">
      <c r="A583" s="62" cm="1">
        <f t="array" aca="1" ref="A583" ca="1">OFFSET(Matrix!$H$1,$H583 - 1,0)</f>
        <v>0</v>
      </c>
      <c r="B583" s="63"/>
      <c r="C583" s="63"/>
      <c r="D583" s="63"/>
      <c r="E583" s="63"/>
      <c r="F583" s="64"/>
      <c r="G583" s="75"/>
      <c r="H583" s="33">
        <f>MATCH($A575,Matrix!$B$2:$B$79,0)+1</f>
        <v>54</v>
      </c>
    </row>
    <row r="584" spans="1:8" s="77" customFormat="1" ht="46.5" customHeight="1" thickBot="1" x14ac:dyDescent="0.45">
      <c r="A584" s="76"/>
      <c r="B584" s="76"/>
      <c r="C584" s="76"/>
      <c r="D584" s="76"/>
      <c r="E584" s="76"/>
      <c r="F584" s="76"/>
      <c r="G584" s="76"/>
      <c r="H584" s="76"/>
    </row>
    <row r="585" spans="1:8" s="32" customFormat="1" ht="17.25" customHeight="1" x14ac:dyDescent="0.4">
      <c r="A585" s="65" t="str">
        <f>Matrix!$B$1</f>
        <v>Ref #</v>
      </c>
      <c r="B585" s="66"/>
      <c r="C585" s="67" t="str">
        <f>Matrix!$C$1</f>
        <v>Category</v>
      </c>
      <c r="D585" s="68"/>
      <c r="E585" s="67" t="str">
        <f>Matrix!$G$1</f>
        <v>Criticality:
High, Medium, or Low</v>
      </c>
      <c r="F585" s="68"/>
      <c r="G585" s="31" t="str">
        <f>Matrix!$E$1</f>
        <v xml:space="preserve">Public Requirements References/Descriptions </v>
      </c>
    </row>
    <row r="586" spans="1:8" s="33" customFormat="1" ht="15.75" customHeight="1" x14ac:dyDescent="0.4">
      <c r="A586" s="69" t="s">
        <v>94</v>
      </c>
      <c r="B586" s="70"/>
      <c r="C586" s="71" t="str" cm="1">
        <f t="array" aca="1" ref="C586" ca="1">OFFSET(Matrix!$C$1,$H586 - 1,0)</f>
        <v>Protecting Firmware on Devices</v>
      </c>
      <c r="D586" s="72"/>
      <c r="E586" s="71" t="str" cm="1">
        <f t="array" aca="1" ref="E586" ca="1">OFFSET(Matrix!$G$1, $H586 - 1,0)</f>
        <v>High</v>
      </c>
      <c r="F586" s="72"/>
      <c r="G586" s="73" t="str" cm="1">
        <f t="array" aca="1" ref="G586" ca="1">OFFSET(Matrix!$E$1,$H586 - 1,0)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86" s="33">
        <f>MATCH($A586,Matrix!$B$2:$B$79,0)+1</f>
        <v>55</v>
      </c>
    </row>
    <row r="587" spans="1:8" s="33" customFormat="1" ht="17.25" customHeight="1" x14ac:dyDescent="0.4">
      <c r="A587" s="91" t="str">
        <f>Matrix!$A$1</f>
        <v>Applicable Component Categories</v>
      </c>
      <c r="B587" s="92"/>
      <c r="C587" s="92"/>
      <c r="D587" s="92"/>
      <c r="E587" s="92"/>
      <c r="F587" s="92"/>
      <c r="G587" s="74"/>
      <c r="H587" s="33">
        <f>MATCH($A586,Matrix!$B$2:$B$79,0)+1</f>
        <v>55</v>
      </c>
    </row>
    <row r="588" spans="1:8" s="33" customFormat="1" ht="76.5" customHeight="1" x14ac:dyDescent="0.4">
      <c r="A588" s="69" t="str" cm="1">
        <f t="array" aca="1" ref="A588" ca="1">OFFSET(Matrix!$A$1,$H588 - 1,0)</f>
        <v xml:space="preserve">Mobile App;
Vehicle Connection;
Connectivity/Communications;
Cloud or Back-end;
</v>
      </c>
      <c r="B588" s="78"/>
      <c r="C588" s="78"/>
      <c r="D588" s="78"/>
      <c r="E588" s="78"/>
      <c r="F588" s="79"/>
      <c r="G588" s="74"/>
      <c r="H588" s="33">
        <f>MATCH($A586,Matrix!$B$2:$B$79,0)+1</f>
        <v>55</v>
      </c>
    </row>
    <row r="589" spans="1:8" s="33" customFormat="1" ht="17.25" customHeight="1" x14ac:dyDescent="0.4">
      <c r="A589" s="91" t="str">
        <f>Matrix!$D$1</f>
        <v>Requirement</v>
      </c>
      <c r="B589" s="92"/>
      <c r="C589" s="92"/>
      <c r="D589" s="92"/>
      <c r="E589" s="92"/>
      <c r="F589" s="92"/>
      <c r="G589" s="74"/>
      <c r="H589" s="33">
        <f>MATCH($A586,Matrix!$B$2:$B$79,0)+1</f>
        <v>55</v>
      </c>
    </row>
    <row r="590" spans="1:8" s="33" customFormat="1" ht="118.5" customHeight="1" x14ac:dyDescent="0.4">
      <c r="A590" s="69" t="str" cm="1">
        <f t="array" aca="1" ref="A590" ca="1">OFFSET(Matrix!$D$1,$H590 - 1,0)</f>
        <v>The vendor shall have a process for remediating flaws in deployed telematics devices and backend systems.
In the case of telematics devices, firmware update capabilities are important to be able to remediate all flaws that could be located in the device.</v>
      </c>
      <c r="B590" s="78"/>
      <c r="C590" s="78"/>
      <c r="D590" s="78"/>
      <c r="E590" s="78"/>
      <c r="F590" s="79"/>
      <c r="G590" s="74"/>
      <c r="H590" s="33">
        <f>MATCH($A586,Matrix!$B$2:$B$79,0)+1</f>
        <v>55</v>
      </c>
    </row>
    <row r="591" spans="1:8" s="33" customFormat="1" x14ac:dyDescent="0.4">
      <c r="A591" s="80" t="str">
        <f>Matrix!$F$1</f>
        <v xml:space="preserve">Verification: Inspection, Demonstration, Test, or Analysis </v>
      </c>
      <c r="B591" s="81"/>
      <c r="C591" s="81"/>
      <c r="D591" s="81"/>
      <c r="E591" s="81"/>
      <c r="F591" s="81"/>
      <c r="G591" s="74"/>
      <c r="H591" s="33">
        <f>MATCH($A586,Matrix!$B$2:$B$79,0)+1</f>
        <v>55</v>
      </c>
    </row>
    <row r="592" spans="1:8" s="33" customFormat="1" ht="121.5" customHeight="1" x14ac:dyDescent="0.4">
      <c r="A592" s="69" t="str" cm="1">
        <f t="array" aca="1" ref="A592" ca="1">OFFSET(Matrix!$F$1,$H592 - 1,0)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92" s="78"/>
      <c r="C592" s="78"/>
      <c r="D592" s="78"/>
      <c r="E592" s="78"/>
      <c r="F592" s="79"/>
      <c r="G592" s="74"/>
      <c r="H592" s="33">
        <f>MATCH($A586,Matrix!$B$2:$B$79,0)+1</f>
        <v>55</v>
      </c>
    </row>
    <row r="593" spans="1:8" s="33" customFormat="1" ht="17.25" customHeight="1" x14ac:dyDescent="0.4">
      <c r="A593" s="91" t="str">
        <f>Matrix!$H$1</f>
        <v>Remarks</v>
      </c>
      <c r="B593" s="92"/>
      <c r="C593" s="92"/>
      <c r="D593" s="92"/>
      <c r="E593" s="92"/>
      <c r="F593" s="92"/>
      <c r="G593" s="74"/>
      <c r="H593" s="33">
        <f>MATCH($A586,Matrix!$B$2:$B$79,0)+1</f>
        <v>55</v>
      </c>
    </row>
    <row r="594" spans="1:8" s="33" customFormat="1" ht="72" customHeight="1" thickBot="1" x14ac:dyDescent="0.45">
      <c r="A594" s="62" t="str" cm="1">
        <f t="array" aca="1" ref="A594" ca="1">OFFSET(Matrix!$H$1,$H594 - 1,0)</f>
        <v xml:space="preserve"> This is a leniently-worded requirement that a process to update device firmware exists</v>
      </c>
      <c r="B594" s="63"/>
      <c r="C594" s="63"/>
      <c r="D594" s="63"/>
      <c r="E594" s="63"/>
      <c r="F594" s="64"/>
      <c r="G594" s="75"/>
      <c r="H594" s="33">
        <f>MATCH($A586,Matrix!$B$2:$B$79,0)+1</f>
        <v>55</v>
      </c>
    </row>
    <row r="595" spans="1:8" s="77" customFormat="1" ht="46.5" customHeight="1" thickBot="1" x14ac:dyDescent="0.45">
      <c r="A595" s="76"/>
      <c r="B595" s="76"/>
      <c r="C595" s="76"/>
      <c r="D595" s="76"/>
      <c r="E595" s="76"/>
      <c r="F595" s="76"/>
      <c r="G595" s="76"/>
      <c r="H595" s="76"/>
    </row>
    <row r="596" spans="1:8" s="32" customFormat="1" ht="17.25" customHeight="1" x14ac:dyDescent="0.4">
      <c r="A596" s="65" t="str">
        <f>Matrix!$B$1</f>
        <v>Ref #</v>
      </c>
      <c r="B596" s="66"/>
      <c r="C596" s="67" t="str">
        <f>Matrix!$C$1</f>
        <v>Category</v>
      </c>
      <c r="D596" s="68"/>
      <c r="E596" s="67" t="str">
        <f>Matrix!$G$1</f>
        <v>Criticality:
High, Medium, or Low</v>
      </c>
      <c r="F596" s="68"/>
      <c r="G596" s="31" t="str">
        <f>Matrix!$E$1</f>
        <v xml:space="preserve">Public Requirements References/Descriptions </v>
      </c>
    </row>
    <row r="597" spans="1:8" s="33" customFormat="1" ht="15.75" customHeight="1" x14ac:dyDescent="0.4">
      <c r="A597" s="69" t="s">
        <v>242</v>
      </c>
      <c r="B597" s="70"/>
      <c r="C597" s="71" t="str" cm="1">
        <f t="array" aca="1" ref="C597" ca="1">OFFSET(Matrix!$C$1,$H597 - 1,0)</f>
        <v>Protecting Firmware on Devices</v>
      </c>
      <c r="D597" s="72"/>
      <c r="E597" s="71" t="str" cm="1">
        <f t="array" aca="1" ref="E597" ca="1">OFFSET(Matrix!$G$1, $H597 - 1,0)</f>
        <v>Medium</v>
      </c>
      <c r="F597" s="72"/>
      <c r="G597" s="73" t="str" cm="1">
        <f t="array" aca="1" ref="G597" ca="1">OFFSET(Matrix!$E$1,$H597 - 1,0)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97" s="33">
        <f>MATCH($A597,Matrix!$B$2:$B$79,0)+1</f>
        <v>56</v>
      </c>
    </row>
    <row r="598" spans="1:8" s="33" customFormat="1" ht="17.25" customHeight="1" x14ac:dyDescent="0.4">
      <c r="A598" s="91" t="str">
        <f>Matrix!$A$1</f>
        <v>Applicable Component Categories</v>
      </c>
      <c r="B598" s="92"/>
      <c r="C598" s="92"/>
      <c r="D598" s="92"/>
      <c r="E598" s="92"/>
      <c r="F598" s="92"/>
      <c r="G598" s="74"/>
      <c r="H598" s="33">
        <f>MATCH($A597,Matrix!$B$2:$B$79,0)+1</f>
        <v>56</v>
      </c>
    </row>
    <row r="599" spans="1:8" s="33" customFormat="1" ht="76.5" customHeight="1" x14ac:dyDescent="0.4">
      <c r="A599" s="69" t="str" cm="1">
        <f t="array" aca="1" ref="A599" ca="1">OFFSET(Matrix!$A$1,$H599 - 1,0)</f>
        <v xml:space="preserve">Mobile App;
Vehicle Connection;
Connectivity/Communications;
Cloud or Back-end;
</v>
      </c>
      <c r="B599" s="78"/>
      <c r="C599" s="78"/>
      <c r="D599" s="78"/>
      <c r="E599" s="78"/>
      <c r="F599" s="79"/>
      <c r="G599" s="74"/>
      <c r="H599" s="33">
        <f>MATCH($A597,Matrix!$B$2:$B$79,0)+1</f>
        <v>56</v>
      </c>
    </row>
    <row r="600" spans="1:8" s="33" customFormat="1" ht="17.25" customHeight="1" x14ac:dyDescent="0.4">
      <c r="A600" s="91" t="str">
        <f>Matrix!$D$1</f>
        <v>Requirement</v>
      </c>
      <c r="B600" s="92"/>
      <c r="C600" s="92"/>
      <c r="D600" s="92"/>
      <c r="E600" s="92"/>
      <c r="F600" s="92"/>
      <c r="G600" s="74"/>
      <c r="H600" s="33">
        <f>MATCH($A597,Matrix!$B$2:$B$79,0)+1</f>
        <v>56</v>
      </c>
    </row>
    <row r="601" spans="1:8" s="33" customFormat="1" ht="118.5" customHeight="1" x14ac:dyDescent="0.4">
      <c r="A601" s="69" t="str" cm="1">
        <f t="array" aca="1" ref="A601" ca="1">OFFSET(Matrix!$D$1,$H601 - 1,0)</f>
        <v>The vendor shall implement/deploy secure over the air update systems including assurances of integrity&amp;authenticity. Also rollback protections and a means of denying the use of old potentially compromised signing keys.</v>
      </c>
      <c r="B601" s="78"/>
      <c r="C601" s="78"/>
      <c r="D601" s="78"/>
      <c r="E601" s="78"/>
      <c r="F601" s="79"/>
      <c r="G601" s="74"/>
      <c r="H601" s="33">
        <f>MATCH($A597,Matrix!$B$2:$B$79,0)+1</f>
        <v>56</v>
      </c>
    </row>
    <row r="602" spans="1:8" s="33" customFormat="1" x14ac:dyDescent="0.4">
      <c r="A602" s="80" t="str">
        <f>Matrix!$F$1</f>
        <v xml:space="preserve">Verification: Inspection, Demonstration, Test, or Analysis </v>
      </c>
      <c r="B602" s="81"/>
      <c r="C602" s="81"/>
      <c r="D602" s="81"/>
      <c r="E602" s="81"/>
      <c r="F602" s="81"/>
      <c r="G602" s="74"/>
      <c r="H602" s="33">
        <f>MATCH($A597,Matrix!$B$2:$B$79,0)+1</f>
        <v>56</v>
      </c>
    </row>
    <row r="603" spans="1:8" s="33" customFormat="1" ht="121.5" customHeight="1" x14ac:dyDescent="0.4">
      <c r="A603" s="69" t="str" cm="1">
        <f t="array" aca="1" ref="A603" ca="1">OFFSET(Matrix!$F$1,$H603 - 1,0)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603" s="78"/>
      <c r="C603" s="78"/>
      <c r="D603" s="78"/>
      <c r="E603" s="78"/>
      <c r="F603" s="79"/>
      <c r="G603" s="74"/>
      <c r="H603" s="33">
        <f>MATCH($A597,Matrix!$B$2:$B$79,0)+1</f>
        <v>56</v>
      </c>
    </row>
    <row r="604" spans="1:8" s="33" customFormat="1" ht="17.25" customHeight="1" x14ac:dyDescent="0.4">
      <c r="A604" s="91" t="str">
        <f>Matrix!$H$1</f>
        <v>Remarks</v>
      </c>
      <c r="B604" s="92"/>
      <c r="C604" s="92"/>
      <c r="D604" s="92"/>
      <c r="E604" s="92"/>
      <c r="F604" s="92"/>
      <c r="G604" s="74"/>
      <c r="H604" s="33">
        <f>MATCH($A597,Matrix!$B$2:$B$79,0)+1</f>
        <v>56</v>
      </c>
    </row>
    <row r="605" spans="1:8" s="33" customFormat="1" ht="72" customHeight="1" thickBot="1" x14ac:dyDescent="0.45">
      <c r="A605" s="62" cm="1">
        <f t="array" aca="1" ref="A605" ca="1">OFFSET(Matrix!$H$1,$H605 - 1,0)</f>
        <v>0</v>
      </c>
      <c r="B605" s="63"/>
      <c r="C605" s="63"/>
      <c r="D605" s="63"/>
      <c r="E605" s="63"/>
      <c r="F605" s="64"/>
      <c r="G605" s="75"/>
      <c r="H605" s="33">
        <f>MATCH($A597,Matrix!$B$2:$B$79,0)+1</f>
        <v>56</v>
      </c>
    </row>
    <row r="606" spans="1:8" s="77" customFormat="1" ht="46.5" customHeight="1" thickBot="1" x14ac:dyDescent="0.45">
      <c r="A606" s="76"/>
      <c r="B606" s="76"/>
      <c r="C606" s="76"/>
      <c r="D606" s="76"/>
      <c r="E606" s="76"/>
      <c r="F606" s="76"/>
      <c r="G606" s="76"/>
      <c r="H606" s="76"/>
    </row>
    <row r="607" spans="1:8" s="32" customFormat="1" x14ac:dyDescent="0.4">
      <c r="A607" s="65" t="str">
        <f>Matrix!$B$1</f>
        <v>Ref #</v>
      </c>
      <c r="B607" s="66"/>
      <c r="C607" s="67" t="str">
        <f>Matrix!$C$1</f>
        <v>Category</v>
      </c>
      <c r="D607" s="68"/>
      <c r="E607" s="67" t="str">
        <f>Matrix!$G$1</f>
        <v>Criticality:
High, Medium, or Low</v>
      </c>
      <c r="F607" s="68"/>
      <c r="G607" s="31" t="str">
        <f>Matrix!$E$1</f>
        <v xml:space="preserve">Public Requirements References/Descriptions </v>
      </c>
    </row>
    <row r="608" spans="1:8" s="33" customFormat="1" ht="15.75" customHeight="1" x14ac:dyDescent="0.4">
      <c r="A608" s="69" t="s">
        <v>96</v>
      </c>
      <c r="B608" s="70"/>
      <c r="C608" s="71" t="str" cm="1">
        <f t="array" aca="1" ref="C608" ca="1">OFFSET(Matrix!$C$1,$H608 - 1,0)</f>
        <v>Protecting Firmware on Devices</v>
      </c>
      <c r="D608" s="72"/>
      <c r="E608" s="71" t="str" cm="1">
        <f t="array" aca="1" ref="E608" ca="1">OFFSET(Matrix!$G$1, $H608 - 1,0)</f>
        <v>Medium</v>
      </c>
      <c r="F608" s="72"/>
      <c r="G608" s="73" t="str">
        <f ca="1">OFFSET(Matrix!$E$1,$H608 - 1,0)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608" s="33">
        <f>MATCH($A608,Matrix!$B$2:$B$79,0)+1</f>
        <v>57</v>
      </c>
    </row>
    <row r="609" spans="1:8" s="33" customFormat="1" x14ac:dyDescent="0.4">
      <c r="A609" s="91" t="str">
        <f>Matrix!$A$1</f>
        <v>Applicable Component Categories</v>
      </c>
      <c r="B609" s="92"/>
      <c r="C609" s="92"/>
      <c r="D609" s="92"/>
      <c r="E609" s="92"/>
      <c r="F609" s="92"/>
      <c r="G609" s="74"/>
      <c r="H609" s="33">
        <f>MATCH($A608,Matrix!$B$2:$B$79,0)+1</f>
        <v>57</v>
      </c>
    </row>
    <row r="610" spans="1:8" s="33" customFormat="1" ht="76.5" customHeight="1" x14ac:dyDescent="0.4">
      <c r="A610" s="69" t="str" cm="1">
        <f t="array" aca="1" ref="A610" ca="1">OFFSET(Matrix!$A$1,$H610 - 1,0)</f>
        <v xml:space="preserve">Mobile App;
Vehicle Connection;
Connectivity/Communications;
Cloud or Back-end;
</v>
      </c>
      <c r="B610" s="78"/>
      <c r="C610" s="78"/>
      <c r="D610" s="78"/>
      <c r="E610" s="78"/>
      <c r="F610" s="79"/>
      <c r="G610" s="74"/>
      <c r="H610" s="33">
        <f>MATCH($A608,Matrix!$B$2:$B$79,0)+1</f>
        <v>57</v>
      </c>
    </row>
    <row r="611" spans="1:8" s="33" customFormat="1" x14ac:dyDescent="0.4">
      <c r="A611" s="91" t="str">
        <f>Matrix!$D$1</f>
        <v>Requirement</v>
      </c>
      <c r="B611" s="92"/>
      <c r="C611" s="92"/>
      <c r="D611" s="92"/>
      <c r="E611" s="92"/>
      <c r="F611" s="92"/>
      <c r="G611" s="74"/>
      <c r="H611" s="33">
        <f>MATCH($A608,Matrix!$B$2:$B$79,0)+1</f>
        <v>57</v>
      </c>
    </row>
    <row r="612" spans="1:8" s="33" customFormat="1" ht="94.5" customHeight="1" x14ac:dyDescent="0.4">
      <c r="A612" s="69" t="str" cm="1">
        <f t="array" aca="1" ref="A612" ca="1">OFFSET(Matrix!$D$1,$H612 - 1,0)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612" s="78"/>
      <c r="C612" s="78"/>
      <c r="D612" s="78"/>
      <c r="E612" s="78"/>
      <c r="F612" s="79"/>
      <c r="G612" s="74"/>
      <c r="H612" s="33">
        <f>MATCH($A608,Matrix!$B$2:$B$79,0)+1</f>
        <v>57</v>
      </c>
    </row>
    <row r="613" spans="1:8" s="33" customFormat="1" x14ac:dyDescent="0.4">
      <c r="A613" s="80" t="str">
        <f>Matrix!$F$1</f>
        <v xml:space="preserve">Verification: Inspection, Demonstration, Test, or Analysis </v>
      </c>
      <c r="B613" s="81"/>
      <c r="C613" s="81"/>
      <c r="D613" s="81"/>
      <c r="E613" s="81"/>
      <c r="F613" s="81"/>
      <c r="G613" s="74"/>
      <c r="H613" s="33">
        <f>MATCH($A608,Matrix!$B$2:$B$79,0)+1</f>
        <v>57</v>
      </c>
    </row>
    <row r="614" spans="1:8" s="33" customFormat="1" ht="94.5" customHeight="1" x14ac:dyDescent="0.4">
      <c r="A614" s="69" t="str" cm="1">
        <f t="array" aca="1" ref="A614" ca="1">OFFSET(Matrix!$F$1,$H614 - 1,0)</f>
        <v>Inspection of vendor supplied documentation detailing the methods used to update software components across vendor’s infrastructure. Look for evidence of automation in deployment of patches.</v>
      </c>
      <c r="B614" s="78"/>
      <c r="C614" s="78"/>
      <c r="D614" s="78"/>
      <c r="E614" s="78"/>
      <c r="F614" s="79"/>
      <c r="G614" s="74"/>
      <c r="H614" s="33">
        <f>MATCH($A608,Matrix!$B$2:$B$79,0)+1</f>
        <v>57</v>
      </c>
    </row>
    <row r="615" spans="1:8" s="33" customFormat="1" x14ac:dyDescent="0.4">
      <c r="A615" s="91" t="str">
        <f>Matrix!$H$1</f>
        <v>Remarks</v>
      </c>
      <c r="B615" s="92"/>
      <c r="C615" s="92"/>
      <c r="D615" s="92"/>
      <c r="E615" s="92"/>
      <c r="F615" s="92"/>
      <c r="G615" s="74"/>
      <c r="H615" s="33">
        <f>MATCH($A608,Matrix!$B$2:$B$79,0)+1</f>
        <v>57</v>
      </c>
    </row>
    <row r="616" spans="1:8" s="33" customFormat="1" ht="129.75" customHeight="1" thickBot="1" x14ac:dyDescent="0.45">
      <c r="A616" s="62" t="str" cm="1">
        <f t="array" aca="1" ref="A616" ca="1">OFFSET(Matrix!$H$1,$H616 - 1,0)</f>
        <v>-</v>
      </c>
      <c r="B616" s="63"/>
      <c r="C616" s="63"/>
      <c r="D616" s="63"/>
      <c r="E616" s="63"/>
      <c r="F616" s="64"/>
      <c r="G616" s="75"/>
      <c r="H616" s="33">
        <f>MATCH($A608,Matrix!$B$2:$B$79,0)+1</f>
        <v>57</v>
      </c>
    </row>
    <row r="617" spans="1:8" s="77" customFormat="1" ht="46.5" customHeight="1" thickBot="1" x14ac:dyDescent="0.45">
      <c r="A617" s="76"/>
      <c r="B617" s="76"/>
      <c r="C617" s="76"/>
      <c r="D617" s="76"/>
      <c r="E617" s="76"/>
      <c r="F617" s="76"/>
      <c r="G617" s="76"/>
      <c r="H617" s="76"/>
    </row>
    <row r="618" spans="1:8" s="32" customFormat="1" ht="17.25" customHeight="1" x14ac:dyDescent="0.4">
      <c r="A618" s="65" t="str">
        <f>Matrix!$B$1</f>
        <v>Ref #</v>
      </c>
      <c r="B618" s="66"/>
      <c r="C618" s="67" t="str">
        <f>Matrix!$C$1</f>
        <v>Category</v>
      </c>
      <c r="D618" s="68"/>
      <c r="E618" s="67" t="str">
        <f>Matrix!$G$1</f>
        <v>Criticality:
High, Medium, or Low</v>
      </c>
      <c r="F618" s="68"/>
      <c r="G618" s="31" t="str">
        <f>Matrix!$E$1</f>
        <v xml:space="preserve">Public Requirements References/Descriptions </v>
      </c>
    </row>
    <row r="619" spans="1:8" s="33" customFormat="1" ht="15.75" customHeight="1" x14ac:dyDescent="0.4">
      <c r="A619" s="69" t="s">
        <v>203</v>
      </c>
      <c r="B619" s="70"/>
      <c r="C619" s="71" t="str" cm="1">
        <f t="array" aca="1" ref="C619" ca="1">OFFSET(Matrix!$C$1,$H619 - 1,0)</f>
        <v>Protecting Firmware on Devices</v>
      </c>
      <c r="D619" s="72"/>
      <c r="E619" s="71" t="str" cm="1">
        <f t="array" aca="1" ref="E619" ca="1">OFFSET(Matrix!$G$1, $H619 - 1,0)</f>
        <v>Medium</v>
      </c>
      <c r="F619" s="72"/>
      <c r="G619" s="73" t="str" cm="1">
        <f t="array" aca="1" ref="G619" ca="1">OFFSET(Matrix!$E$1,$H619 - 1,0)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619" s="33">
        <f>MATCH($A619,Matrix!$B$2:$B$79,0)+1</f>
        <v>58</v>
      </c>
    </row>
    <row r="620" spans="1:8" s="33" customFormat="1" ht="17.25" customHeight="1" x14ac:dyDescent="0.4">
      <c r="A620" s="91" t="str">
        <f>Matrix!$A$1</f>
        <v>Applicable Component Categories</v>
      </c>
      <c r="B620" s="92"/>
      <c r="C620" s="92"/>
      <c r="D620" s="92"/>
      <c r="E620" s="92"/>
      <c r="F620" s="92"/>
      <c r="G620" s="74"/>
      <c r="H620" s="33">
        <f>MATCH($A619,Matrix!$B$2:$B$79,0)+1</f>
        <v>58</v>
      </c>
    </row>
    <row r="621" spans="1:8" s="33" customFormat="1" ht="76.5" customHeight="1" x14ac:dyDescent="0.4">
      <c r="A621" s="69" t="str" cm="1">
        <f t="array" aca="1" ref="A621" ca="1">OFFSET(Matrix!$A$1,$H621 - 1,0)</f>
        <v xml:space="preserve">Mobile App;
Vehicle Connection;
Connectivity/Communications;
Cloud or Back-end;
</v>
      </c>
      <c r="B621" s="78"/>
      <c r="C621" s="78"/>
      <c r="D621" s="78"/>
      <c r="E621" s="78"/>
      <c r="F621" s="79"/>
      <c r="G621" s="74"/>
      <c r="H621" s="33">
        <f>MATCH($A619,Matrix!$B$2:$B$79,0)+1</f>
        <v>58</v>
      </c>
    </row>
    <row r="622" spans="1:8" s="33" customFormat="1" ht="17.25" customHeight="1" x14ac:dyDescent="0.4">
      <c r="A622" s="91" t="str">
        <f>Matrix!$D$1</f>
        <v>Requirement</v>
      </c>
      <c r="B622" s="92"/>
      <c r="C622" s="92"/>
      <c r="D622" s="92"/>
      <c r="E622" s="92"/>
      <c r="F622" s="92"/>
      <c r="G622" s="74"/>
      <c r="H622" s="33">
        <f>MATCH($A619,Matrix!$B$2:$B$79,0)+1</f>
        <v>58</v>
      </c>
    </row>
    <row r="623" spans="1:8" s="33" customFormat="1" ht="177.75" customHeight="1" x14ac:dyDescent="0.4">
      <c r="A623" s="69" t="str" cm="1">
        <f t="array" aca="1" ref="A623" ca="1">OFFSET(Matrix!$D$1,$H623 - 1,0)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623" s="78"/>
      <c r="C623" s="78"/>
      <c r="D623" s="78"/>
      <c r="E623" s="78"/>
      <c r="F623" s="79"/>
      <c r="G623" s="74"/>
      <c r="H623" s="33">
        <f>MATCH($A619,Matrix!$B$2:$B$79,0)+1</f>
        <v>58</v>
      </c>
    </row>
    <row r="624" spans="1:8" s="33" customFormat="1" x14ac:dyDescent="0.4">
      <c r="A624" s="80" t="str">
        <f>Matrix!$F$1</f>
        <v xml:space="preserve">Verification: Inspection, Demonstration, Test, or Analysis </v>
      </c>
      <c r="B624" s="81"/>
      <c r="C624" s="81"/>
      <c r="D624" s="81"/>
      <c r="E624" s="81"/>
      <c r="F624" s="81"/>
      <c r="G624" s="74"/>
      <c r="H624" s="33">
        <f>MATCH($A619,Matrix!$B$2:$B$79,0)+1</f>
        <v>58</v>
      </c>
    </row>
    <row r="625" spans="1:8" s="33" customFormat="1" ht="94.5" customHeight="1" x14ac:dyDescent="0.4">
      <c r="A625" s="69" t="str" cm="1">
        <f t="array" aca="1" ref="A625" ca="1">OFFSET(Matrix!$F$1,$H625 - 1,0)</f>
        <v>Inspection of vendor supplied documentation detailing the methods used to update software components across vendor’s infrastructure. Ensure that it is possible to remediate a vulnerability with an identified high severity (30d).</v>
      </c>
      <c r="B625" s="78"/>
      <c r="C625" s="78"/>
      <c r="D625" s="78"/>
      <c r="E625" s="78"/>
      <c r="F625" s="79"/>
      <c r="G625" s="74"/>
      <c r="H625" s="33">
        <f>MATCH($A619,Matrix!$B$2:$B$79,0)+1</f>
        <v>58</v>
      </c>
    </row>
    <row r="626" spans="1:8" s="33" customFormat="1" ht="17.25" customHeight="1" x14ac:dyDescent="0.4">
      <c r="A626" s="91" t="str">
        <f>Matrix!$H$1</f>
        <v>Remarks</v>
      </c>
      <c r="B626" s="92"/>
      <c r="C626" s="92"/>
      <c r="D626" s="92"/>
      <c r="E626" s="92"/>
      <c r="F626" s="92"/>
      <c r="G626" s="74"/>
      <c r="H626" s="33">
        <f>MATCH($A619,Matrix!$B$2:$B$79,0)+1</f>
        <v>58</v>
      </c>
    </row>
    <row r="627" spans="1:8" s="33" customFormat="1" ht="122.25" customHeight="1" thickBot="1" x14ac:dyDescent="0.45">
      <c r="A627" s="62" t="str" cm="1">
        <f t="array" aca="1" ref="A627" ca="1">OFFSET(Matrix!$H$1,$H627 - 1,0)</f>
        <v>-</v>
      </c>
      <c r="B627" s="63"/>
      <c r="C627" s="63"/>
      <c r="D627" s="63"/>
      <c r="E627" s="63"/>
      <c r="F627" s="64"/>
      <c r="G627" s="75"/>
      <c r="H627" s="33">
        <f>MATCH($A619,Matrix!$B$2:$B$79,0)+1</f>
        <v>58</v>
      </c>
    </row>
    <row r="628" spans="1:8" s="77" customFormat="1" ht="46.5" customHeight="1" thickBot="1" x14ac:dyDescent="0.45">
      <c r="A628" s="76"/>
      <c r="B628" s="76"/>
      <c r="C628" s="76"/>
      <c r="D628" s="76"/>
      <c r="E628" s="76"/>
      <c r="F628" s="76"/>
      <c r="G628" s="76"/>
      <c r="H628" s="76"/>
    </row>
    <row r="629" spans="1:8" s="32" customFormat="1" x14ac:dyDescent="0.4">
      <c r="A629" s="65" t="str">
        <f>Matrix!$B$1</f>
        <v>Ref #</v>
      </c>
      <c r="B629" s="66"/>
      <c r="C629" s="67" t="str">
        <f>Matrix!$C$1</f>
        <v>Category</v>
      </c>
      <c r="D629" s="68"/>
      <c r="E629" s="67" t="str">
        <f>Matrix!$G$1</f>
        <v>Criticality:
High, Medium, or Low</v>
      </c>
      <c r="F629" s="68"/>
      <c r="G629" s="31" t="str">
        <f>Matrix!$E$1</f>
        <v xml:space="preserve">Public Requirements References/Descriptions </v>
      </c>
    </row>
    <row r="630" spans="1:8" s="33" customFormat="1" ht="15.75" customHeight="1" x14ac:dyDescent="0.4">
      <c r="A630" s="69" t="s">
        <v>97</v>
      </c>
      <c r="B630" s="70"/>
      <c r="C630" s="71" t="str" cm="1">
        <f t="array" aca="1" ref="C630" ca="1">OFFSET(Matrix!$C$1,$H630 - 1,0)</f>
        <v>Protecting Firmware on Devices</v>
      </c>
      <c r="D630" s="72"/>
      <c r="E630" s="71" t="str" cm="1">
        <f t="array" aca="1" ref="E630" ca="1">OFFSET(Matrix!$G$1, $H630 - 1,0)</f>
        <v>Medium</v>
      </c>
      <c r="F630" s="72"/>
      <c r="G630" s="73" t="str" cm="1">
        <f t="array" aca="1" ref="G630" ca="1">OFFSET(Matrix!$E$1,$H630 - 1,0)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630" s="33">
        <f>MATCH($A630,Matrix!$B$2:$B$79,0)+1</f>
        <v>59</v>
      </c>
    </row>
    <row r="631" spans="1:8" s="33" customFormat="1" x14ac:dyDescent="0.4">
      <c r="A631" s="91" t="str">
        <f>Matrix!$A$1</f>
        <v>Applicable Component Categories</v>
      </c>
      <c r="B631" s="92"/>
      <c r="C631" s="92"/>
      <c r="D631" s="92"/>
      <c r="E631" s="92"/>
      <c r="F631" s="92"/>
      <c r="G631" s="74"/>
      <c r="H631" s="33">
        <f>MATCH($A630,Matrix!$B$2:$B$79,0)+1</f>
        <v>59</v>
      </c>
    </row>
    <row r="632" spans="1:8" s="33" customFormat="1" ht="76.5" customHeight="1" x14ac:dyDescent="0.4">
      <c r="A632" s="69" t="str" cm="1">
        <f t="array" aca="1" ref="A632" ca="1">OFFSET(Matrix!$A$1,$H632 - 1,0)</f>
        <v xml:space="preserve">Mobile App;
Vehicle Connection;
Connectivity/Communications;
</v>
      </c>
      <c r="B632" s="78"/>
      <c r="C632" s="78"/>
      <c r="D632" s="78"/>
      <c r="E632" s="78"/>
      <c r="F632" s="79"/>
      <c r="G632" s="74"/>
      <c r="H632" s="33">
        <f>MATCH($A630,Matrix!$B$2:$B$79,0)+1</f>
        <v>59</v>
      </c>
    </row>
    <row r="633" spans="1:8" s="33" customFormat="1" x14ac:dyDescent="0.4">
      <c r="A633" s="91" t="str">
        <f>Matrix!$D$1</f>
        <v>Requirement</v>
      </c>
      <c r="B633" s="92"/>
      <c r="C633" s="92"/>
      <c r="D633" s="92"/>
      <c r="E633" s="92"/>
      <c r="F633" s="92"/>
      <c r="G633" s="74"/>
      <c r="H633" s="33">
        <f>MATCH($A630,Matrix!$B$2:$B$79,0)+1</f>
        <v>59</v>
      </c>
    </row>
    <row r="634" spans="1:8" s="33" customFormat="1" ht="94.5" customHeight="1" x14ac:dyDescent="0.4">
      <c r="A634" s="69" t="str" cm="1">
        <f t="array" aca="1" ref="A634" ca="1">OFFSET(Matrix!$D$1,$H634 - 1,0)</f>
        <v>The vendor shall use digitally signed software on telematics devices and prohibit execution of unsigned or invalidly signed software.</v>
      </c>
      <c r="B634" s="78"/>
      <c r="C634" s="78"/>
      <c r="D634" s="78"/>
      <c r="E634" s="78"/>
      <c r="F634" s="79"/>
      <c r="G634" s="74"/>
      <c r="H634" s="33">
        <f>MATCH($A630,Matrix!$B$2:$B$79,0)+1</f>
        <v>59</v>
      </c>
    </row>
    <row r="635" spans="1:8" s="33" customFormat="1" x14ac:dyDescent="0.4">
      <c r="A635" s="80" t="str">
        <f>Matrix!$F$1</f>
        <v xml:space="preserve">Verification: Inspection, Demonstration, Test, or Analysis </v>
      </c>
      <c r="B635" s="81"/>
      <c r="C635" s="81"/>
      <c r="D635" s="81"/>
      <c r="E635" s="81"/>
      <c r="F635" s="81"/>
      <c r="G635" s="74"/>
      <c r="H635" s="33">
        <f>MATCH($A630,Matrix!$B$2:$B$79,0)+1</f>
        <v>59</v>
      </c>
    </row>
    <row r="636" spans="1:8" s="33" customFormat="1" ht="94.5" customHeight="1" x14ac:dyDescent="0.4">
      <c r="A636" s="69" t="str" cm="1">
        <f t="array" aca="1" ref="A636" ca="1">OFFSET(Matrix!$F$1,$H636 - 1,0)</f>
        <v>Inspection of vendor documentation demonstrating that only cryptographically signed software is allowed to be executed/run on telematics devices. Ensure that signature verification is performed before load/execute/run and not solely at time of installation.</v>
      </c>
      <c r="B636" s="78"/>
      <c r="C636" s="78"/>
      <c r="D636" s="78"/>
      <c r="E636" s="78"/>
      <c r="F636" s="79"/>
      <c r="G636" s="74"/>
      <c r="H636" s="33">
        <f>MATCH($A630,Matrix!$B$2:$B$79,0)+1</f>
        <v>59</v>
      </c>
    </row>
    <row r="637" spans="1:8" s="33" customFormat="1" x14ac:dyDescent="0.4">
      <c r="A637" s="91" t="str">
        <f>Matrix!$H$1</f>
        <v>Remarks</v>
      </c>
      <c r="B637" s="92"/>
      <c r="C637" s="92"/>
      <c r="D637" s="92"/>
      <c r="E637" s="92"/>
      <c r="F637" s="92"/>
      <c r="G637" s="74"/>
      <c r="H637" s="33">
        <f>MATCH($A630,Matrix!$B$2:$B$79,0)+1</f>
        <v>59</v>
      </c>
    </row>
    <row r="638" spans="1:8" s="33" customFormat="1" ht="128.25" customHeight="1" thickBot="1" x14ac:dyDescent="0.45">
      <c r="A638" s="62" t="str" cm="1">
        <f t="array" aca="1" ref="A638" ca="1">OFFSET(Matrix!$H$1,$H638 - 1,0)</f>
        <v>Note may just want to make this one vendor shall utilize digitally signed firmware</v>
      </c>
      <c r="B638" s="63"/>
      <c r="C638" s="63"/>
      <c r="D638" s="63"/>
      <c r="E638" s="63"/>
      <c r="F638" s="64"/>
      <c r="G638" s="75"/>
      <c r="H638" s="33">
        <f>MATCH($A630,Matrix!$B$2:$B$79,0)+1</f>
        <v>59</v>
      </c>
    </row>
    <row r="639" spans="1:8" s="77" customFormat="1" ht="46.5" customHeight="1" thickBot="1" x14ac:dyDescent="0.45">
      <c r="A639" s="76"/>
      <c r="B639" s="76"/>
      <c r="C639" s="76"/>
      <c r="D639" s="76"/>
      <c r="E639" s="76"/>
      <c r="F639" s="76"/>
      <c r="G639" s="76"/>
      <c r="H639" s="76"/>
    </row>
    <row r="640" spans="1:8" s="32" customFormat="1" ht="17.25" customHeight="1" x14ac:dyDescent="0.4">
      <c r="A640" s="65" t="str">
        <f>Matrix!$B$1</f>
        <v>Ref #</v>
      </c>
      <c r="B640" s="66"/>
      <c r="C640" s="67" t="str">
        <f>Matrix!$C$1</f>
        <v>Category</v>
      </c>
      <c r="D640" s="68"/>
      <c r="E640" s="67" t="str">
        <f>Matrix!$G$1</f>
        <v>Criticality:
High, Medium, or Low</v>
      </c>
      <c r="F640" s="68"/>
      <c r="G640" s="31" t="str">
        <f>Matrix!$E$1</f>
        <v xml:space="preserve">Public Requirements References/Descriptions </v>
      </c>
    </row>
    <row r="641" spans="1:8" s="33" customFormat="1" ht="15.75" customHeight="1" x14ac:dyDescent="0.4">
      <c r="A641" s="69" t="s">
        <v>101</v>
      </c>
      <c r="B641" s="70"/>
      <c r="C641" s="71" t="str" cm="1">
        <f t="array" aca="1" ref="C641" ca="1">OFFSET(Matrix!$C$1,$H641 - 1,0)</f>
        <v>Protecting Firmware on Devices</v>
      </c>
      <c r="D641" s="72"/>
      <c r="E641" s="71" t="str" cm="1">
        <f t="array" aca="1" ref="E641" ca="1">OFFSET(Matrix!$G$1, $H641 - 1,0)</f>
        <v>High</v>
      </c>
      <c r="F641" s="72"/>
      <c r="G641" s="73" t="str" cm="1">
        <f t="array" aca="1" ref="G641" ca="1">OFFSET(Matrix!$E$1,$H641 - 1,0)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641" s="33">
        <f>MATCH($A641,Matrix!$B$2:$B$79,0)+1</f>
        <v>60</v>
      </c>
    </row>
    <row r="642" spans="1:8" s="33" customFormat="1" ht="17.25" customHeight="1" x14ac:dyDescent="0.4">
      <c r="A642" s="91" t="str">
        <f>Matrix!$A$1</f>
        <v>Applicable Component Categories</v>
      </c>
      <c r="B642" s="92"/>
      <c r="C642" s="92"/>
      <c r="D642" s="92"/>
      <c r="E642" s="92"/>
      <c r="F642" s="92"/>
      <c r="G642" s="74"/>
      <c r="H642" s="33">
        <f>MATCH($A641,Matrix!$B$2:$B$79,0)+1</f>
        <v>60</v>
      </c>
    </row>
    <row r="643" spans="1:8" s="33" customFormat="1" ht="76.5" customHeight="1" x14ac:dyDescent="0.4">
      <c r="A643" s="69" t="str" cm="1">
        <f t="array" aca="1" ref="A643" ca="1">OFFSET(Matrix!$A$1,$H643 - 1,0)</f>
        <v xml:space="preserve">Vehicle Connection;
Connectivity/Communications;
</v>
      </c>
      <c r="B643" s="78"/>
      <c r="C643" s="78"/>
      <c r="D643" s="78"/>
      <c r="E643" s="78"/>
      <c r="F643" s="79"/>
      <c r="G643" s="74"/>
      <c r="H643" s="33">
        <f>MATCH($A641,Matrix!$B$2:$B$79,0)+1</f>
        <v>60</v>
      </c>
    </row>
    <row r="644" spans="1:8" s="33" customFormat="1" ht="17.25" customHeight="1" x14ac:dyDescent="0.4">
      <c r="A644" s="91" t="str">
        <f>Matrix!$D$1</f>
        <v>Requirement</v>
      </c>
      <c r="B644" s="92"/>
      <c r="C644" s="92"/>
      <c r="D644" s="92"/>
      <c r="E644" s="92"/>
      <c r="F644" s="92"/>
      <c r="G644" s="74"/>
      <c r="H644" s="33">
        <f>MATCH($A641,Matrix!$B$2:$B$79,0)+1</f>
        <v>60</v>
      </c>
    </row>
    <row r="645" spans="1:8" s="33" customFormat="1" ht="94.5" customHeight="1" x14ac:dyDescent="0.4">
      <c r="A645" s="69" t="str" cm="1">
        <f t="array" aca="1" ref="A645" ca="1">OFFSET(Matrix!$D$1,$H645 - 1,0)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645" s="78"/>
      <c r="C645" s="78"/>
      <c r="D645" s="78"/>
      <c r="E645" s="78"/>
      <c r="F645" s="79"/>
      <c r="G645" s="74"/>
      <c r="H645" s="33">
        <f>MATCH($A641,Matrix!$B$2:$B$79,0)+1</f>
        <v>60</v>
      </c>
    </row>
    <row r="646" spans="1:8" s="33" customFormat="1" x14ac:dyDescent="0.4">
      <c r="A646" s="80" t="str">
        <f>Matrix!$F$1</f>
        <v xml:space="preserve">Verification: Inspection, Demonstration, Test, or Analysis </v>
      </c>
      <c r="B646" s="81"/>
      <c r="C646" s="81"/>
      <c r="D646" s="81"/>
      <c r="E646" s="81"/>
      <c r="F646" s="81"/>
      <c r="G646" s="74"/>
      <c r="H646" s="33">
        <f>MATCH($A641,Matrix!$B$2:$B$79,0)+1</f>
        <v>60</v>
      </c>
    </row>
    <row r="647" spans="1:8" s="33" customFormat="1" ht="104.25" customHeight="1" x14ac:dyDescent="0.4">
      <c r="A647" s="69" t="str" cm="1">
        <f t="array" aca="1" ref="A647" ca="1">OFFSET(Matrix!$F$1,$H647 - 1,0)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647" s="78"/>
      <c r="C647" s="78"/>
      <c r="D647" s="78"/>
      <c r="E647" s="78"/>
      <c r="F647" s="79"/>
      <c r="G647" s="74"/>
      <c r="H647" s="33">
        <f>MATCH($A641,Matrix!$B$2:$B$79,0)+1</f>
        <v>60</v>
      </c>
    </row>
    <row r="648" spans="1:8" s="33" customFormat="1" ht="17.25" customHeight="1" x14ac:dyDescent="0.4">
      <c r="A648" s="91" t="str">
        <f>Matrix!$H$1</f>
        <v>Remarks</v>
      </c>
      <c r="B648" s="92"/>
      <c r="C648" s="92"/>
      <c r="D648" s="92"/>
      <c r="E648" s="92"/>
      <c r="F648" s="92"/>
      <c r="G648" s="74"/>
      <c r="H648" s="33">
        <f>MATCH($A641,Matrix!$B$2:$B$79,0)+1</f>
        <v>60</v>
      </c>
    </row>
    <row r="649" spans="1:8" s="33" customFormat="1" ht="81" customHeight="1" thickBot="1" x14ac:dyDescent="0.45">
      <c r="A649" s="62" t="str" cm="1">
        <f t="array" aca="1" ref="A649" ca="1">OFFSET(Matrix!$H$1,$H649 - 1,0)</f>
        <v>Secure boot underpins the access control which protects the vehicle networks</v>
      </c>
      <c r="B649" s="63"/>
      <c r="C649" s="63"/>
      <c r="D649" s="63"/>
      <c r="E649" s="63"/>
      <c r="F649" s="64"/>
      <c r="G649" s="75"/>
      <c r="H649" s="33">
        <f>MATCH($A641,Matrix!$B$2:$B$79,0)+1</f>
        <v>60</v>
      </c>
    </row>
    <row r="650" spans="1:8" s="77" customFormat="1" ht="46.5" customHeight="1" thickBot="1" x14ac:dyDescent="0.45">
      <c r="A650" s="76"/>
      <c r="B650" s="76"/>
      <c r="C650" s="76"/>
      <c r="D650" s="76"/>
      <c r="E650" s="76"/>
      <c r="F650" s="76"/>
      <c r="G650" s="76"/>
      <c r="H650" s="76"/>
    </row>
    <row r="651" spans="1:8" s="32" customFormat="1" ht="17.25" customHeight="1" x14ac:dyDescent="0.4">
      <c r="A651" s="65" t="str">
        <f>Matrix!$B$1</f>
        <v>Ref #</v>
      </c>
      <c r="B651" s="66"/>
      <c r="C651" s="67" t="str">
        <f>Matrix!$C$1</f>
        <v>Category</v>
      </c>
      <c r="D651" s="68"/>
      <c r="E651" s="67" t="str">
        <f>Matrix!$G$1</f>
        <v>Criticality:
High, Medium, or Low</v>
      </c>
      <c r="F651" s="68"/>
      <c r="G651" s="31" t="str">
        <f>Matrix!$E$1</f>
        <v xml:space="preserve">Public Requirements References/Descriptions </v>
      </c>
    </row>
    <row r="652" spans="1:8" s="33" customFormat="1" ht="15.75" customHeight="1" x14ac:dyDescent="0.4">
      <c r="A652" s="69" t="s">
        <v>377</v>
      </c>
      <c r="B652" s="70"/>
      <c r="C652" s="71" t="str" cm="1">
        <f t="array" aca="1" ref="C652" ca="1">OFFSET(Matrix!$C$1,$H652 - 1,0)</f>
        <v>Protecting Firmware on Devices</v>
      </c>
      <c r="D652" s="72"/>
      <c r="E652" s="71" t="str" cm="1">
        <f t="array" aca="1" ref="E652" ca="1">OFFSET(Matrix!$G$1, $H652 - 1,0)</f>
        <v>Medium</v>
      </c>
      <c r="F652" s="72"/>
      <c r="G652" s="73" t="str" cm="1">
        <f t="array" aca="1" ref="G652" ca="1">OFFSET(Matrix!$E$1,$H652 - 1,0)</f>
        <v>UL 1376 1.5 Hardware root of trust: Device implements a hardware based root of trust for updates and boot authentication
SAE J3101 9.1 Authenticated Boot</v>
      </c>
      <c r="H652" s="33">
        <f>MATCH($A652,Matrix!$B$2:$B$79,0)+1</f>
        <v>61</v>
      </c>
    </row>
    <row r="653" spans="1:8" s="33" customFormat="1" ht="17.25" customHeight="1" x14ac:dyDescent="0.4">
      <c r="A653" s="91" t="str">
        <f>Matrix!$A$1</f>
        <v>Applicable Component Categories</v>
      </c>
      <c r="B653" s="92"/>
      <c r="C653" s="92"/>
      <c r="D653" s="92"/>
      <c r="E653" s="92"/>
      <c r="F653" s="92"/>
      <c r="G653" s="74"/>
      <c r="H653" s="33">
        <f>MATCH($A652,Matrix!$B$2:$B$79,0)+1</f>
        <v>61</v>
      </c>
    </row>
    <row r="654" spans="1:8" s="33" customFormat="1" ht="76.5" customHeight="1" x14ac:dyDescent="0.4">
      <c r="A654" s="69" t="str" cm="1">
        <f t="array" aca="1" ref="A654" ca="1">OFFSET(Matrix!$A$1,$H654 - 1,0)</f>
        <v xml:space="preserve">Vehicle Connection;
Connectivity/Communications;
</v>
      </c>
      <c r="B654" s="78"/>
      <c r="C654" s="78"/>
      <c r="D654" s="78"/>
      <c r="E654" s="78"/>
      <c r="F654" s="79"/>
      <c r="G654" s="74"/>
      <c r="H654" s="33">
        <f>MATCH($A652,Matrix!$B$2:$B$79,0)+1</f>
        <v>61</v>
      </c>
    </row>
    <row r="655" spans="1:8" s="33" customFormat="1" ht="17.25" customHeight="1" x14ac:dyDescent="0.4">
      <c r="A655" s="91" t="str">
        <f>Matrix!$D$1</f>
        <v>Requirement</v>
      </c>
      <c r="B655" s="92"/>
      <c r="C655" s="92"/>
      <c r="D655" s="92"/>
      <c r="E655" s="92"/>
      <c r="F655" s="92"/>
      <c r="G655" s="74"/>
      <c r="H655" s="33">
        <f>MATCH($A652,Matrix!$B$2:$B$79,0)+1</f>
        <v>61</v>
      </c>
    </row>
    <row r="656" spans="1:8" s="33" customFormat="1" ht="94.5" customHeight="1" x14ac:dyDescent="0.4">
      <c r="A656" s="69" t="str" cm="1">
        <f t="array" aca="1" ref="A656" ca="1">OFFSET(Matrix!$D$1,$H656 - 1,0)</f>
        <v>Vendors shall implement a hardware based root of trust for boot authentication of the device.</v>
      </c>
      <c r="B656" s="78"/>
      <c r="C656" s="78"/>
      <c r="D656" s="78"/>
      <c r="E656" s="78"/>
      <c r="F656" s="79"/>
      <c r="G656" s="74"/>
      <c r="H656" s="33">
        <f>MATCH($A652,Matrix!$B$2:$B$79,0)+1</f>
        <v>61</v>
      </c>
    </row>
    <row r="657" spans="1:8" s="33" customFormat="1" x14ac:dyDescent="0.4">
      <c r="A657" s="80" t="str">
        <f>Matrix!$F$1</f>
        <v xml:space="preserve">Verification: Inspection, Demonstration, Test, or Analysis </v>
      </c>
      <c r="B657" s="81"/>
      <c r="C657" s="81"/>
      <c r="D657" s="81"/>
      <c r="E657" s="81"/>
      <c r="F657" s="81"/>
      <c r="G657" s="74"/>
      <c r="H657" s="33">
        <f>MATCH($A652,Matrix!$B$2:$B$79,0)+1</f>
        <v>61</v>
      </c>
    </row>
    <row r="658" spans="1:8" s="33" customFormat="1" ht="104.25" customHeight="1" x14ac:dyDescent="0.4">
      <c r="A658" s="69" t="str" cm="1">
        <f t="array" aca="1" ref="A658" ca="1">OFFSET(Matrix!$F$1,$H658 - 1,0)</f>
        <v>Inspection of vendor-supplied documentation detailing the implementation of a hardware based root of trust for secure boot of the device.</v>
      </c>
      <c r="B658" s="78"/>
      <c r="C658" s="78"/>
      <c r="D658" s="78"/>
      <c r="E658" s="78"/>
      <c r="F658" s="79"/>
      <c r="G658" s="74"/>
      <c r="H658" s="33">
        <f>MATCH($A652,Matrix!$B$2:$B$79,0)+1</f>
        <v>61</v>
      </c>
    </row>
    <row r="659" spans="1:8" s="33" customFormat="1" ht="17.25" customHeight="1" x14ac:dyDescent="0.4">
      <c r="A659" s="91" t="str">
        <f>Matrix!$H$1</f>
        <v>Remarks</v>
      </c>
      <c r="B659" s="92"/>
      <c r="C659" s="92"/>
      <c r="D659" s="92"/>
      <c r="E659" s="92"/>
      <c r="F659" s="92"/>
      <c r="G659" s="74"/>
      <c r="H659" s="33">
        <f>MATCH($A652,Matrix!$B$2:$B$79,0)+1</f>
        <v>61</v>
      </c>
    </row>
    <row r="660" spans="1:8" s="33" customFormat="1" ht="81" customHeight="1" thickBot="1" x14ac:dyDescent="0.45">
      <c r="A660" s="62" cm="1">
        <f t="array" aca="1" ref="A660" ca="1">OFFSET(Matrix!$H$1,$H660 - 1,0)</f>
        <v>0</v>
      </c>
      <c r="B660" s="63"/>
      <c r="C660" s="63"/>
      <c r="D660" s="63"/>
      <c r="E660" s="63"/>
      <c r="F660" s="64"/>
      <c r="G660" s="75"/>
      <c r="H660" s="33">
        <f>MATCH($A652,Matrix!$B$2:$B$79,0)+1</f>
        <v>61</v>
      </c>
    </row>
    <row r="661" spans="1:8" s="77" customFormat="1" ht="46.5" customHeight="1" thickBot="1" x14ac:dyDescent="0.45">
      <c r="A661" s="76"/>
      <c r="B661" s="76"/>
      <c r="C661" s="76"/>
      <c r="D661" s="76"/>
      <c r="E661" s="76"/>
      <c r="F661" s="76"/>
      <c r="G661" s="76"/>
      <c r="H661" s="76"/>
    </row>
    <row r="662" spans="1:8" s="32" customFormat="1" x14ac:dyDescent="0.4">
      <c r="A662" s="65" t="str">
        <f>Matrix!$B$1</f>
        <v>Ref #</v>
      </c>
      <c r="B662" s="66"/>
      <c r="C662" s="67" t="str">
        <f>Matrix!$C$1</f>
        <v>Category</v>
      </c>
      <c r="D662" s="68"/>
      <c r="E662" s="67" t="str">
        <f>Matrix!$G$1</f>
        <v>Criticality:
High, Medium, or Low</v>
      </c>
      <c r="F662" s="68"/>
      <c r="G662" s="31" t="str">
        <f>Matrix!$E$1</f>
        <v xml:space="preserve">Public Requirements References/Descriptions </v>
      </c>
    </row>
    <row r="663" spans="1:8" s="33" customFormat="1" ht="15.75" customHeight="1" x14ac:dyDescent="0.4">
      <c r="A663" s="69" t="s">
        <v>102</v>
      </c>
      <c r="B663" s="70"/>
      <c r="C663" s="71" t="str" cm="1">
        <f t="array" aca="1" ref="C663" ca="1">OFFSET(Matrix!$C$1,$H663 - 1,0)</f>
        <v>Protecting Firmware on Devices</v>
      </c>
      <c r="D663" s="72"/>
      <c r="E663" s="71" t="str" cm="1">
        <f t="array" aca="1" ref="E663" ca="1">OFFSET(Matrix!$G$1, $H663 - 1,0)</f>
        <v>Low</v>
      </c>
      <c r="F663" s="72"/>
      <c r="G663" s="73" t="str" cm="1">
        <f t="array" aca="1" ref="G663" ca="1">OFFSET(Matrix!$E$1,$H663 - 1,0)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663" s="33">
        <f>MATCH($A663,Matrix!$B$2:$B$79,0)+1</f>
        <v>62</v>
      </c>
    </row>
    <row r="664" spans="1:8" s="33" customFormat="1" x14ac:dyDescent="0.4">
      <c r="A664" s="91" t="str">
        <f>Matrix!$A$1</f>
        <v>Applicable Component Categories</v>
      </c>
      <c r="B664" s="92"/>
      <c r="C664" s="92"/>
      <c r="D664" s="92"/>
      <c r="E664" s="92"/>
      <c r="F664" s="92"/>
      <c r="G664" s="74"/>
      <c r="H664" s="33">
        <f>MATCH($A663,Matrix!$B$2:$B$79,0)+1</f>
        <v>62</v>
      </c>
    </row>
    <row r="665" spans="1:8" s="33" customFormat="1" ht="76.5" customHeight="1" x14ac:dyDescent="0.4">
      <c r="A665" s="69" t="str" cm="1">
        <f t="array" aca="1" ref="A665" ca="1">OFFSET(Matrix!$A$1,$H665 - 1,0)</f>
        <v xml:space="preserve">Vehicle Connection;
Connectivity/Communications;
</v>
      </c>
      <c r="B665" s="78"/>
      <c r="C665" s="78"/>
      <c r="D665" s="78"/>
      <c r="E665" s="78"/>
      <c r="F665" s="79"/>
      <c r="G665" s="74"/>
      <c r="H665" s="33">
        <f>MATCH($A663,Matrix!$B$2:$B$79,0)+1</f>
        <v>62</v>
      </c>
    </row>
    <row r="666" spans="1:8" s="33" customFormat="1" x14ac:dyDescent="0.4">
      <c r="A666" s="91" t="str">
        <f>Matrix!$D$1</f>
        <v>Requirement</v>
      </c>
      <c r="B666" s="92"/>
      <c r="C666" s="92"/>
      <c r="D666" s="92"/>
      <c r="E666" s="92"/>
      <c r="F666" s="92"/>
      <c r="G666" s="74"/>
      <c r="H666" s="33">
        <f>MATCH($A663,Matrix!$B$2:$B$79,0)+1</f>
        <v>62</v>
      </c>
    </row>
    <row r="667" spans="1:8" s="33" customFormat="1" ht="94.5" customHeight="1" x14ac:dyDescent="0.4">
      <c r="A667" s="69" t="str" cm="1">
        <f t="array" aca="1" ref="A667" ca="1">OFFSET(Matrix!$D$1,$H667 - 1,0)</f>
        <v>The vendor shall provide a means (and document the process) for customers to verify the firmware in their devices.</v>
      </c>
      <c r="B667" s="78"/>
      <c r="C667" s="78"/>
      <c r="D667" s="78"/>
      <c r="E667" s="78"/>
      <c r="F667" s="79"/>
      <c r="G667" s="74"/>
      <c r="H667" s="33">
        <f>MATCH($A663,Matrix!$B$2:$B$79,0)+1</f>
        <v>62</v>
      </c>
    </row>
    <row r="668" spans="1:8" s="33" customFormat="1" x14ac:dyDescent="0.4">
      <c r="A668" s="80" t="str">
        <f>Matrix!$F$1</f>
        <v xml:space="preserve">Verification: Inspection, Demonstration, Test, or Analysis </v>
      </c>
      <c r="B668" s="81"/>
      <c r="C668" s="81"/>
      <c r="D668" s="81"/>
      <c r="E668" s="81"/>
      <c r="F668" s="81"/>
      <c r="G668" s="74"/>
      <c r="H668" s="33">
        <f>MATCH($A663,Matrix!$B$2:$B$79,0)+1</f>
        <v>62</v>
      </c>
    </row>
    <row r="669" spans="1:8" s="33" customFormat="1" ht="94.5" customHeight="1" x14ac:dyDescent="0.4">
      <c r="A669" s="69" t="str" cm="1">
        <f t="array" aca="1" ref="A669" ca="1">OFFSET(Matrix!$F$1,$H669 - 1,0)</f>
        <v>Inspection of vendor documentation detailing the process of verifying the firmware on a device. Ensure that these steps can be executed by your (carrier) staff to gain your own assurance of device firmware state.</v>
      </c>
      <c r="B669" s="78"/>
      <c r="C669" s="78"/>
      <c r="D669" s="78"/>
      <c r="E669" s="78"/>
      <c r="F669" s="79"/>
      <c r="G669" s="74"/>
      <c r="H669" s="33">
        <f>MATCH($A663,Matrix!$B$2:$B$79,0)+1</f>
        <v>62</v>
      </c>
    </row>
    <row r="670" spans="1:8" s="33" customFormat="1" x14ac:dyDescent="0.4">
      <c r="A670" s="91" t="str">
        <f>Matrix!$H$1</f>
        <v>Remarks</v>
      </c>
      <c r="B670" s="92"/>
      <c r="C670" s="92"/>
      <c r="D670" s="92"/>
      <c r="E670" s="92"/>
      <c r="F670" s="92"/>
      <c r="G670" s="74"/>
      <c r="H670" s="33">
        <f>MATCH($A663,Matrix!$B$2:$B$79,0)+1</f>
        <v>62</v>
      </c>
    </row>
    <row r="671" spans="1:8" s="33" customFormat="1" ht="49.5" customHeight="1" thickBot="1" x14ac:dyDescent="0.45">
      <c r="A671" s="62" t="str" cm="1">
        <f t="array" aca="1" ref="A671" ca="1">OFFSET(Matrix!$H$1,$H671 - 1,0)</f>
        <v>Is a rare feature to find deployed and is nice-to-have over and above secure boot</v>
      </c>
      <c r="B671" s="63"/>
      <c r="C671" s="63"/>
      <c r="D671" s="63"/>
      <c r="E671" s="63"/>
      <c r="F671" s="64"/>
      <c r="G671" s="75"/>
      <c r="H671" s="33">
        <f>MATCH($A663,Matrix!$B$2:$B$79,0)+1</f>
        <v>62</v>
      </c>
    </row>
    <row r="672" spans="1:8" s="77" customFormat="1" ht="46.5" customHeight="1" thickBot="1" x14ac:dyDescent="0.45">
      <c r="A672" s="76"/>
      <c r="B672" s="76"/>
      <c r="C672" s="76"/>
      <c r="D672" s="76"/>
      <c r="E672" s="76"/>
      <c r="F672" s="76"/>
      <c r="G672" s="76"/>
      <c r="H672" s="76"/>
    </row>
    <row r="673" spans="1:8" s="32" customFormat="1" ht="17.25" customHeight="1" x14ac:dyDescent="0.4">
      <c r="A673" s="65" t="str">
        <f>Matrix!$B$1</f>
        <v>Ref #</v>
      </c>
      <c r="B673" s="66"/>
      <c r="C673" s="67" t="str">
        <f>Matrix!$C$1</f>
        <v>Category</v>
      </c>
      <c r="D673" s="68"/>
      <c r="E673" s="67" t="str">
        <f>Matrix!$G$1</f>
        <v>Criticality:
High, Medium, or Low</v>
      </c>
      <c r="F673" s="68"/>
      <c r="G673" s="31" t="str">
        <f>Matrix!$E$1</f>
        <v xml:space="preserve">Public Requirements References/Descriptions </v>
      </c>
    </row>
    <row r="674" spans="1:8" s="33" customFormat="1" ht="15.75" customHeight="1" x14ac:dyDescent="0.4">
      <c r="A674" s="69" t="s">
        <v>105</v>
      </c>
      <c r="B674" s="70"/>
      <c r="C674" s="71" t="str" cm="1">
        <f t="array" aca="1" ref="C674" ca="1">OFFSET(Matrix!$C$1,$H674 - 1,0)</f>
        <v>Protecting Firmware on Devices</v>
      </c>
      <c r="D674" s="72"/>
      <c r="E674" s="71" t="str" cm="1">
        <f t="array" aca="1" ref="E674" ca="1">OFFSET(Matrix!$G$1, $H674 - 1,0)</f>
        <v>High</v>
      </c>
      <c r="F674" s="72"/>
      <c r="G674" s="73" t="str" cm="1">
        <f t="array" aca="1" ref="G674" ca="1">OFFSET(Matrix!$E$1,$H674 - 1,0)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74" s="33">
        <f>MATCH($A674,Matrix!$B$2:$B$79,0)+1</f>
        <v>63</v>
      </c>
    </row>
    <row r="675" spans="1:8" s="33" customFormat="1" ht="17.25" customHeight="1" x14ac:dyDescent="0.4">
      <c r="A675" s="91" t="str">
        <f>Matrix!$A$1</f>
        <v>Applicable Component Categories</v>
      </c>
      <c r="B675" s="92"/>
      <c r="C675" s="92"/>
      <c r="D675" s="92"/>
      <c r="E675" s="92"/>
      <c r="F675" s="92"/>
      <c r="G675" s="74"/>
      <c r="H675" s="33">
        <f>MATCH($A674,Matrix!$B$2:$B$79,0)+1</f>
        <v>63</v>
      </c>
    </row>
    <row r="676" spans="1:8" s="33" customFormat="1" ht="76.5" customHeight="1" x14ac:dyDescent="0.4">
      <c r="A676" s="69" t="str" cm="1">
        <f t="array" aca="1" ref="A676" ca="1">OFFSET(Matrix!$A$1,$H676 - 1,0)</f>
        <v xml:space="preserve">Mobile App;
Vehicle Connection;
Connectivity/Communications;
Cloud or Back-end;
</v>
      </c>
      <c r="B676" s="78"/>
      <c r="C676" s="78"/>
      <c r="D676" s="78"/>
      <c r="E676" s="78"/>
      <c r="F676" s="79"/>
      <c r="G676" s="74"/>
      <c r="H676" s="33">
        <f>MATCH($A674,Matrix!$B$2:$B$79,0)+1</f>
        <v>63</v>
      </c>
    </row>
    <row r="677" spans="1:8" s="33" customFormat="1" ht="17.25" customHeight="1" x14ac:dyDescent="0.4">
      <c r="A677" s="91" t="str">
        <f>Matrix!$D$1</f>
        <v>Requirement</v>
      </c>
      <c r="B677" s="92"/>
      <c r="C677" s="92"/>
      <c r="D677" s="92"/>
      <c r="E677" s="92"/>
      <c r="F677" s="92"/>
      <c r="G677" s="74"/>
      <c r="H677" s="33">
        <f>MATCH($A674,Matrix!$B$2:$B$79,0)+1</f>
        <v>63</v>
      </c>
    </row>
    <row r="678" spans="1:8" s="33" customFormat="1" ht="94.5" customHeight="1" x14ac:dyDescent="0.4">
      <c r="A678" s="69" t="str" cm="1">
        <f t="array" aca="1" ref="A678" ca="1">OFFSET(Matrix!$D$1,$H678 - 1,0)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78" s="78"/>
      <c r="C678" s="78"/>
      <c r="D678" s="78"/>
      <c r="E678" s="78"/>
      <c r="F678" s="79"/>
      <c r="G678" s="74"/>
      <c r="H678" s="33">
        <f>MATCH($A674,Matrix!$B$2:$B$79,0)+1</f>
        <v>63</v>
      </c>
    </row>
    <row r="679" spans="1:8" s="33" customFormat="1" x14ac:dyDescent="0.4">
      <c r="A679" s="80" t="str">
        <f>Matrix!$F$1</f>
        <v xml:space="preserve">Verification: Inspection, Demonstration, Test, or Analysis </v>
      </c>
      <c r="B679" s="81"/>
      <c r="C679" s="81"/>
      <c r="D679" s="81"/>
      <c r="E679" s="81"/>
      <c r="F679" s="81"/>
      <c r="G679" s="74"/>
      <c r="H679" s="33">
        <f>MATCH($A674,Matrix!$B$2:$B$79,0)+1</f>
        <v>63</v>
      </c>
    </row>
    <row r="680" spans="1:8" s="33" customFormat="1" ht="139.5" customHeight="1" x14ac:dyDescent="0.4">
      <c r="A680" s="69" t="str" cm="1">
        <f t="array" aca="1" ref="A680" ca="1">OFFSET(Matrix!$F$1,$H680 - 1,0)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80" s="78"/>
      <c r="C680" s="78"/>
      <c r="D680" s="78"/>
      <c r="E680" s="78"/>
      <c r="F680" s="79"/>
      <c r="G680" s="74"/>
      <c r="H680" s="33">
        <f>MATCH($A674,Matrix!$B$2:$B$79,0)+1</f>
        <v>63</v>
      </c>
    </row>
    <row r="681" spans="1:8" s="33" customFormat="1" ht="17.25" customHeight="1" x14ac:dyDescent="0.4">
      <c r="A681" s="91" t="str">
        <f>Matrix!$H$1</f>
        <v>Remarks</v>
      </c>
      <c r="B681" s="92"/>
      <c r="C681" s="92"/>
      <c r="D681" s="92"/>
      <c r="E681" s="92"/>
      <c r="F681" s="92"/>
      <c r="G681" s="74"/>
      <c r="H681" s="33">
        <f>MATCH($A674,Matrix!$B$2:$B$79,0)+1</f>
        <v>63</v>
      </c>
    </row>
    <row r="682" spans="1:8" s="33" customFormat="1" ht="49.5" customHeight="1" thickBot="1" x14ac:dyDescent="0.45">
      <c r="A682" s="62" t="str" cm="1">
        <f t="array" aca="1" ref="A682" ca="1">OFFSET(Matrix!$H$1,$H682 - 1,0)</f>
        <v xml:space="preserve"> Without any of these, exploitation is trivial</v>
      </c>
      <c r="B682" s="63"/>
      <c r="C682" s="63"/>
      <c r="D682" s="63"/>
      <c r="E682" s="63"/>
      <c r="F682" s="64"/>
      <c r="G682" s="75"/>
      <c r="H682" s="33">
        <f>MATCH($A674,Matrix!$B$2:$B$79,0)+1</f>
        <v>63</v>
      </c>
    </row>
    <row r="683" spans="1:8" s="77" customFormat="1" ht="46.5" customHeight="1" thickBot="1" x14ac:dyDescent="0.45">
      <c r="A683" s="76"/>
      <c r="B683" s="76"/>
      <c r="C683" s="76"/>
      <c r="D683" s="76"/>
      <c r="E683" s="76"/>
      <c r="F683" s="76"/>
      <c r="G683" s="76"/>
      <c r="H683" s="76"/>
    </row>
    <row r="684" spans="1:8" s="32" customFormat="1" ht="17.25" customHeight="1" x14ac:dyDescent="0.4">
      <c r="A684" s="65" t="str">
        <f>Matrix!$B$1</f>
        <v>Ref #</v>
      </c>
      <c r="B684" s="66"/>
      <c r="C684" s="67" t="str">
        <f>Matrix!$C$1</f>
        <v>Category</v>
      </c>
      <c r="D684" s="68"/>
      <c r="E684" s="67" t="str">
        <f>Matrix!$G$1</f>
        <v>Criticality:
High, Medium, or Low</v>
      </c>
      <c r="F684" s="68"/>
      <c r="G684" s="31" t="str">
        <f>Matrix!$E$1</f>
        <v xml:space="preserve">Public Requirements References/Descriptions </v>
      </c>
    </row>
    <row r="685" spans="1:8" s="33" customFormat="1" ht="15.75" customHeight="1" x14ac:dyDescent="0.4">
      <c r="A685" s="69" t="s">
        <v>238</v>
      </c>
      <c r="B685" s="70"/>
      <c r="C685" s="71" t="str" cm="1">
        <f t="array" aca="1" ref="C685" ca="1">OFFSET(Matrix!$C$1,$H685 - 1,0)</f>
        <v>Protecting Firmware on Devices</v>
      </c>
      <c r="D685" s="72"/>
      <c r="E685" s="71" t="str" cm="1">
        <f t="array" aca="1" ref="E685" ca="1">OFFSET(Matrix!$G$1, $H685 - 1,0)</f>
        <v>Medium</v>
      </c>
      <c r="F685" s="72"/>
      <c r="G685" s="73" t="str" cm="1">
        <f t="array" aca="1" ref="G685" ca="1">OFFSET(Matrix!$E$1,$H685 - 1,0)</f>
        <v>FMCSA GDL 26 Filter input to any device or interface that gets digitally processed.
OWASP E1 – Buffer and Stack Overflow Protection
OWASP E2 - Injection Prevention</v>
      </c>
      <c r="H685" s="33">
        <f>MATCH($A685,Matrix!$B$2:$B$79,0)+1</f>
        <v>64</v>
      </c>
    </row>
    <row r="686" spans="1:8" s="33" customFormat="1" ht="17.25" customHeight="1" x14ac:dyDescent="0.4">
      <c r="A686" s="91" t="str">
        <f>Matrix!$A$1</f>
        <v>Applicable Component Categories</v>
      </c>
      <c r="B686" s="92"/>
      <c r="C686" s="92"/>
      <c r="D686" s="92"/>
      <c r="E686" s="92"/>
      <c r="F686" s="92"/>
      <c r="G686" s="74"/>
      <c r="H686" s="33">
        <f>MATCH($A685,Matrix!$B$2:$B$79,0)+1</f>
        <v>64</v>
      </c>
    </row>
    <row r="687" spans="1:8" s="33" customFormat="1" ht="76.5" customHeight="1" x14ac:dyDescent="0.4">
      <c r="A687" s="69" t="str" cm="1">
        <f t="array" aca="1" ref="A687" ca="1">OFFSET(Matrix!$A$1,$H687 - 1,0)</f>
        <v xml:space="preserve">Mobile App;
Vehicle Connection;
Connectivity/Communications;
Cloud or Back-end;
</v>
      </c>
      <c r="B687" s="78"/>
      <c r="C687" s="78"/>
      <c r="D687" s="78"/>
      <c r="E687" s="78"/>
      <c r="F687" s="79"/>
      <c r="G687" s="74"/>
      <c r="H687" s="33">
        <f>MATCH($A685,Matrix!$B$2:$B$79,0)+1</f>
        <v>64</v>
      </c>
    </row>
    <row r="688" spans="1:8" s="33" customFormat="1" ht="17.25" customHeight="1" x14ac:dyDescent="0.4">
      <c r="A688" s="91" t="str">
        <f>Matrix!$D$1</f>
        <v>Requirement</v>
      </c>
      <c r="B688" s="92"/>
      <c r="C688" s="92"/>
      <c r="D688" s="92"/>
      <c r="E688" s="92"/>
      <c r="F688" s="92"/>
      <c r="G688" s="74"/>
      <c r="H688" s="33">
        <f>MATCH($A685,Matrix!$B$2:$B$79,0)+1</f>
        <v>64</v>
      </c>
    </row>
    <row r="689" spans="1:8" s="33" customFormat="1" ht="94.5" customHeight="1" x14ac:dyDescent="0.4">
      <c r="A689" s="69" t="str" cm="1">
        <f t="array" aca="1" ref="A689" ca="1">OFFSET(Matrix!$D$1,$H689 - 1,0)</f>
        <v>The vendor shall use the techniques of sanitizing/filtering inputs, segmenting memory spaces of input parsers from other execution and/or using provably correct or memory safe languages for input processing.</v>
      </c>
      <c r="B689" s="78"/>
      <c r="C689" s="78"/>
      <c r="D689" s="78"/>
      <c r="E689" s="78"/>
      <c r="F689" s="79"/>
      <c r="G689" s="74"/>
      <c r="H689" s="33">
        <f>MATCH($A685,Matrix!$B$2:$B$79,0)+1</f>
        <v>64</v>
      </c>
    </row>
    <row r="690" spans="1:8" s="33" customFormat="1" x14ac:dyDescent="0.4">
      <c r="A690" s="80" t="str">
        <f>Matrix!$F$1</f>
        <v xml:space="preserve">Verification: Inspection, Demonstration, Test, or Analysis </v>
      </c>
      <c r="B690" s="81"/>
      <c r="C690" s="81"/>
      <c r="D690" s="81"/>
      <c r="E690" s="81"/>
      <c r="F690" s="81"/>
      <c r="G690" s="74"/>
      <c r="H690" s="33">
        <f>MATCH($A685,Matrix!$B$2:$B$79,0)+1</f>
        <v>64</v>
      </c>
    </row>
    <row r="691" spans="1:8" s="33" customFormat="1" ht="139.5" customHeight="1" x14ac:dyDescent="0.4">
      <c r="A691" s="69" t="str" cm="1">
        <f t="array" aca="1" ref="A691" ca="1">OFFSET(Matrix!$F$1,$H691 - 1,0)</f>
        <v>Inspection of vendor documentation detailing the filtering performed on inputs to the software.</v>
      </c>
      <c r="B691" s="78"/>
      <c r="C691" s="78"/>
      <c r="D691" s="78"/>
      <c r="E691" s="78"/>
      <c r="F691" s="79"/>
      <c r="G691" s="74"/>
      <c r="H691" s="33">
        <f>MATCH($A685,Matrix!$B$2:$B$79,0)+1</f>
        <v>64</v>
      </c>
    </row>
    <row r="692" spans="1:8" s="33" customFormat="1" ht="17.25" customHeight="1" x14ac:dyDescent="0.4">
      <c r="A692" s="91" t="str">
        <f>Matrix!$H$1</f>
        <v>Remarks</v>
      </c>
      <c r="B692" s="92"/>
      <c r="C692" s="92"/>
      <c r="D692" s="92"/>
      <c r="E692" s="92"/>
      <c r="F692" s="92"/>
      <c r="G692" s="74"/>
      <c r="H692" s="33">
        <f>MATCH($A685,Matrix!$B$2:$B$79,0)+1</f>
        <v>64</v>
      </c>
    </row>
    <row r="693" spans="1:8" s="33" customFormat="1" ht="49.5" customHeight="1" thickBot="1" x14ac:dyDescent="0.45">
      <c r="A693" s="62" cm="1">
        <f t="array" aca="1" ref="A693" ca="1">OFFSET(Matrix!$H$1,$H693 - 1,0)</f>
        <v>0</v>
      </c>
      <c r="B693" s="63"/>
      <c r="C693" s="63"/>
      <c r="D693" s="63"/>
      <c r="E693" s="63"/>
      <c r="F693" s="64"/>
      <c r="G693" s="75"/>
      <c r="H693" s="33">
        <f>MATCH($A685,Matrix!$B$2:$B$79,0)+1</f>
        <v>64</v>
      </c>
    </row>
    <row r="694" spans="1:8" s="77" customFormat="1" ht="46.5" customHeight="1" thickBot="1" x14ac:dyDescent="0.45">
      <c r="A694" s="76"/>
      <c r="B694" s="76"/>
      <c r="C694" s="76"/>
      <c r="D694" s="76"/>
      <c r="E694" s="76"/>
      <c r="F694" s="76"/>
      <c r="G694" s="76"/>
      <c r="H694" s="76"/>
    </row>
    <row r="695" spans="1:8" s="32" customFormat="1" x14ac:dyDescent="0.4">
      <c r="A695" s="65" t="str">
        <f>Matrix!$B$1</f>
        <v>Ref #</v>
      </c>
      <c r="B695" s="66"/>
      <c r="C695" s="67" t="str">
        <f>Matrix!$C$1</f>
        <v>Category</v>
      </c>
      <c r="D695" s="68"/>
      <c r="E695" s="67" t="str">
        <f>Matrix!$G$1</f>
        <v>Criticality:
High, Medium, or Low</v>
      </c>
      <c r="F695" s="68"/>
      <c r="G695" s="31" t="str">
        <f>Matrix!$E$1</f>
        <v xml:space="preserve">Public Requirements References/Descriptions </v>
      </c>
    </row>
    <row r="696" spans="1:8" s="33" customFormat="1" ht="15.75" customHeight="1" x14ac:dyDescent="0.4">
      <c r="A696" s="69" t="s">
        <v>106</v>
      </c>
      <c r="B696" s="70"/>
      <c r="C696" s="71" t="str" cm="1">
        <f t="array" aca="1" ref="C696" ca="1">OFFSET(Matrix!$C$1,$H696 - 1,0)</f>
        <v>Protecting Firmware on Devices</v>
      </c>
      <c r="D696" s="72"/>
      <c r="E696" s="71" t="str" cm="1">
        <f t="array" aca="1" ref="E696" ca="1">OFFSET(Matrix!$G$1, $H696 - 1,0)</f>
        <v>Medium</v>
      </c>
      <c r="F696" s="72"/>
      <c r="G696" s="73" t="str" cm="1">
        <f t="array" aca="1" ref="G696" ca="1">OFFSET(Matrix!$E$1,$H696 - 1,0)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96" s="33">
        <f>MATCH($A696,Matrix!$B$2:$B$79,0)+1</f>
        <v>65</v>
      </c>
    </row>
    <row r="697" spans="1:8" s="33" customFormat="1" x14ac:dyDescent="0.4">
      <c r="A697" s="91" t="str">
        <f>Matrix!$A$1</f>
        <v>Applicable Component Categories</v>
      </c>
      <c r="B697" s="92"/>
      <c r="C697" s="92"/>
      <c r="D697" s="92"/>
      <c r="E697" s="92"/>
      <c r="F697" s="92"/>
      <c r="G697" s="74"/>
      <c r="H697" s="33">
        <f>MATCH($A696,Matrix!$B$2:$B$79,0)+1</f>
        <v>65</v>
      </c>
    </row>
    <row r="698" spans="1:8" s="33" customFormat="1" ht="76.5" customHeight="1" x14ac:dyDescent="0.4">
      <c r="A698" s="69" t="str" cm="1">
        <f t="array" aca="1" ref="A698" ca="1">OFFSET(Matrix!$A$1,$H698 - 1,0)</f>
        <v xml:space="preserve">Mobile App;
Vehicle Connection;
Connectivity/Communications;
Cloud or Back-end;
</v>
      </c>
      <c r="B698" s="78"/>
      <c r="C698" s="78"/>
      <c r="D698" s="78"/>
      <c r="E698" s="78"/>
      <c r="F698" s="79"/>
      <c r="G698" s="74"/>
      <c r="H698" s="33">
        <f>MATCH($A696,Matrix!$B$2:$B$79,0)+1</f>
        <v>65</v>
      </c>
    </row>
    <row r="699" spans="1:8" s="33" customFormat="1" x14ac:dyDescent="0.4">
      <c r="A699" s="91" t="str">
        <f>Matrix!$D$1</f>
        <v>Requirement</v>
      </c>
      <c r="B699" s="92"/>
      <c r="C699" s="92"/>
      <c r="D699" s="92"/>
      <c r="E699" s="92"/>
      <c r="F699" s="92"/>
      <c r="G699" s="74"/>
      <c r="H699" s="33">
        <f>MATCH($A696,Matrix!$B$2:$B$79,0)+1</f>
        <v>65</v>
      </c>
    </row>
    <row r="700" spans="1:8" s="33" customFormat="1" ht="94.5" customHeight="1" x14ac:dyDescent="0.4">
      <c r="A700" s="69" t="str" cm="1">
        <f t="array" aca="1" ref="A700" ca="1">OFFSET(Matrix!$D$1,$H700 - 1,0)</f>
        <v>The vendor shall design security components that fail-secure to protect integrity of systems and data.</v>
      </c>
      <c r="B700" s="78"/>
      <c r="C700" s="78"/>
      <c r="D700" s="78"/>
      <c r="E700" s="78"/>
      <c r="F700" s="79"/>
      <c r="G700" s="74"/>
      <c r="H700" s="33">
        <f>MATCH($A696,Matrix!$B$2:$B$79,0)+1</f>
        <v>65</v>
      </c>
    </row>
    <row r="701" spans="1:8" s="33" customFormat="1" x14ac:dyDescent="0.4">
      <c r="A701" s="80" t="str">
        <f>Matrix!$F$1</f>
        <v xml:space="preserve">Verification: Inspection, Demonstration, Test, or Analysis </v>
      </c>
      <c r="B701" s="81"/>
      <c r="C701" s="81"/>
      <c r="D701" s="81"/>
      <c r="E701" s="81"/>
      <c r="F701" s="81"/>
      <c r="G701" s="74"/>
      <c r="H701" s="33">
        <f>MATCH($A696,Matrix!$B$2:$B$79,0)+1</f>
        <v>65</v>
      </c>
    </row>
    <row r="702" spans="1:8" s="33" customFormat="1" ht="94.5" customHeight="1" x14ac:dyDescent="0.4">
      <c r="A702" s="69" t="str" cm="1">
        <f t="array" aca="1" ref="A702" ca="1">OFFSET(Matrix!$F$1,$H702 - 1,0)</f>
        <v>Inspection of vendor documentation detailing how software components and the systems are designed to fail-secure.</v>
      </c>
      <c r="B702" s="78"/>
      <c r="C702" s="78"/>
      <c r="D702" s="78"/>
      <c r="E702" s="78"/>
      <c r="F702" s="79"/>
      <c r="G702" s="74"/>
      <c r="H702" s="33">
        <f>MATCH($A696,Matrix!$B$2:$B$79,0)+1</f>
        <v>65</v>
      </c>
    </row>
    <row r="703" spans="1:8" s="33" customFormat="1" x14ac:dyDescent="0.4">
      <c r="A703" s="91" t="str">
        <f>Matrix!$H$1</f>
        <v>Remarks</v>
      </c>
      <c r="B703" s="92"/>
      <c r="C703" s="92"/>
      <c r="D703" s="92"/>
      <c r="E703" s="92"/>
      <c r="F703" s="92"/>
      <c r="G703" s="74"/>
      <c r="H703" s="33">
        <f>MATCH($A696,Matrix!$B$2:$B$79,0)+1</f>
        <v>65</v>
      </c>
    </row>
    <row r="704" spans="1:8" s="33" customFormat="1" ht="49.5" customHeight="1" thickBot="1" x14ac:dyDescent="0.45">
      <c r="A704" s="62" t="str" cm="1">
        <f t="array" aca="1" ref="A704" ca="1">OFFSET(Matrix!$H$1,$H704 - 1,0)</f>
        <v>-</v>
      </c>
      <c r="B704" s="63"/>
      <c r="C704" s="63"/>
      <c r="D704" s="63"/>
      <c r="E704" s="63"/>
      <c r="F704" s="64"/>
      <c r="G704" s="75"/>
      <c r="H704" s="33">
        <f>MATCH($A696,Matrix!$B$2:$B$79,0)+1</f>
        <v>65</v>
      </c>
    </row>
    <row r="705" spans="1:8" s="77" customFormat="1" ht="46.5" customHeight="1" thickBot="1" x14ac:dyDescent="0.45">
      <c r="A705" s="76"/>
      <c r="B705" s="76"/>
      <c r="C705" s="76"/>
      <c r="D705" s="76"/>
      <c r="E705" s="76"/>
      <c r="F705" s="76"/>
      <c r="G705" s="76"/>
      <c r="H705" s="76"/>
    </row>
    <row r="706" spans="1:8" s="32" customFormat="1" ht="17.25" customHeight="1" x14ac:dyDescent="0.4">
      <c r="A706" s="65" t="str">
        <f>Matrix!$B$1</f>
        <v>Ref #</v>
      </c>
      <c r="B706" s="66"/>
      <c r="C706" s="67" t="str">
        <f>Matrix!$C$1</f>
        <v>Category</v>
      </c>
      <c r="D706" s="68"/>
      <c r="E706" s="67" t="str">
        <f>Matrix!$G$1</f>
        <v>Criticality:
High, Medium, or Low</v>
      </c>
      <c r="F706" s="68"/>
      <c r="G706" s="31" t="str">
        <f>Matrix!$E$1</f>
        <v xml:space="preserve">Public Requirements References/Descriptions </v>
      </c>
    </row>
    <row r="707" spans="1:8" s="33" customFormat="1" ht="15.75" customHeight="1" x14ac:dyDescent="0.4">
      <c r="A707" s="69" t="s">
        <v>109</v>
      </c>
      <c r="B707" s="70"/>
      <c r="C707" s="71" t="str" cm="1">
        <f t="array" aca="1" ref="C707" ca="1">OFFSET(Matrix!$C$1,$H707 - 1,0)</f>
        <v>Protecting Firmware on Devices</v>
      </c>
      <c r="D707" s="72"/>
      <c r="E707" s="71" t="str" cm="1">
        <f t="array" aca="1" ref="E707" ca="1">OFFSET(Matrix!$G$1, $H707 - 1,0)</f>
        <v>Low</v>
      </c>
      <c r="F707" s="72"/>
      <c r="G707" s="73" t="str" cm="1">
        <f t="array" aca="1" ref="G707" ca="1">OFFSET(Matrix!$E$1,$H707 - 1,0)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707" s="33">
        <f>MATCH($A707,Matrix!$B$2:$B$79,0)+1</f>
        <v>66</v>
      </c>
    </row>
    <row r="708" spans="1:8" s="33" customFormat="1" ht="17.25" customHeight="1" x14ac:dyDescent="0.4">
      <c r="A708" s="91" t="str">
        <f>Matrix!$A$1</f>
        <v>Applicable Component Categories</v>
      </c>
      <c r="B708" s="92"/>
      <c r="C708" s="92"/>
      <c r="D708" s="92"/>
      <c r="E708" s="92"/>
      <c r="F708" s="92"/>
      <c r="G708" s="74"/>
      <c r="H708" s="33">
        <f>MATCH($A707,Matrix!$B$2:$B$79,0)+1</f>
        <v>66</v>
      </c>
    </row>
    <row r="709" spans="1:8" s="33" customFormat="1" ht="76.5" customHeight="1" x14ac:dyDescent="0.4">
      <c r="A709" s="69" t="str" cm="1">
        <f t="array" aca="1" ref="A709" ca="1">OFFSET(Matrix!$A$1,$H709 - 1,0)</f>
        <v xml:space="preserve">Mobile App;
Vehicle Connection;
Connectivity/Communications;
Cloud or Back-end;
</v>
      </c>
      <c r="B709" s="78"/>
      <c r="C709" s="78"/>
      <c r="D709" s="78"/>
      <c r="E709" s="78"/>
      <c r="F709" s="79"/>
      <c r="G709" s="74"/>
      <c r="H709" s="33">
        <f>MATCH($A707,Matrix!$B$2:$B$79,0)+1</f>
        <v>66</v>
      </c>
    </row>
    <row r="710" spans="1:8" s="33" customFormat="1" ht="17.25" customHeight="1" x14ac:dyDescent="0.4">
      <c r="A710" s="91" t="str">
        <f>Matrix!$D$1</f>
        <v>Requirement</v>
      </c>
      <c r="B710" s="92"/>
      <c r="C710" s="92"/>
      <c r="D710" s="92"/>
      <c r="E710" s="92"/>
      <c r="F710" s="92"/>
      <c r="G710" s="74"/>
      <c r="H710" s="33">
        <f>MATCH($A707,Matrix!$B$2:$B$79,0)+1</f>
        <v>66</v>
      </c>
    </row>
    <row r="711" spans="1:8" s="33" customFormat="1" ht="94.5" customHeight="1" x14ac:dyDescent="0.4">
      <c r="A711" s="69" t="str" cm="1">
        <f t="array" aca="1" ref="A711" ca="1">OFFSET(Matrix!$D$1,$H711 - 1,0)</f>
        <v>The vendor shall utilize protective mechanisms to protect components from unauthorized runtime/volatile modification of code.</v>
      </c>
      <c r="B711" s="78"/>
      <c r="C711" s="78"/>
      <c r="D711" s="78"/>
      <c r="E711" s="78"/>
      <c r="F711" s="79"/>
      <c r="G711" s="74"/>
      <c r="H711" s="33">
        <f>MATCH($A707,Matrix!$B$2:$B$79,0)+1</f>
        <v>66</v>
      </c>
    </row>
    <row r="712" spans="1:8" s="33" customFormat="1" x14ac:dyDescent="0.4">
      <c r="A712" s="80" t="str">
        <f>Matrix!$F$1</f>
        <v xml:space="preserve">Verification: Inspection, Demonstration, Test, or Analysis </v>
      </c>
      <c r="B712" s="81"/>
      <c r="C712" s="81"/>
      <c r="D712" s="81"/>
      <c r="E712" s="81"/>
      <c r="F712" s="81"/>
      <c r="G712" s="74"/>
      <c r="H712" s="33">
        <f>MATCH($A707,Matrix!$B$2:$B$79,0)+1</f>
        <v>66</v>
      </c>
    </row>
    <row r="713" spans="1:8" s="33" customFormat="1" ht="104.25" customHeight="1" x14ac:dyDescent="0.4">
      <c r="A713" s="69" t="str" cm="1">
        <f t="array" aca="1" ref="A713" ca="1">OFFSET(Matrix!$F$1,$H713 - 1,0)</f>
        <v>Inspection of vendor documentation detailing the operation of software protections for prevent the runtime modification of code.</v>
      </c>
      <c r="B713" s="78"/>
      <c r="C713" s="78"/>
      <c r="D713" s="78"/>
      <c r="E713" s="78"/>
      <c r="F713" s="79"/>
      <c r="G713" s="74"/>
      <c r="H713" s="33">
        <f>MATCH($A707,Matrix!$B$2:$B$79,0)+1</f>
        <v>66</v>
      </c>
    </row>
    <row r="714" spans="1:8" s="33" customFormat="1" ht="17.25" customHeight="1" x14ac:dyDescent="0.4">
      <c r="A714" s="91" t="str">
        <f>Matrix!$H$1</f>
        <v>Remarks</v>
      </c>
      <c r="B714" s="92"/>
      <c r="C714" s="92"/>
      <c r="D714" s="92"/>
      <c r="E714" s="92"/>
      <c r="F714" s="92"/>
      <c r="G714" s="74"/>
      <c r="H714" s="33">
        <f>MATCH($A707,Matrix!$B$2:$B$79,0)+1</f>
        <v>66</v>
      </c>
    </row>
    <row r="715" spans="1:8" s="33" customFormat="1" ht="72" customHeight="1" thickBot="1" x14ac:dyDescent="0.45">
      <c r="A715" s="62" t="str" cm="1">
        <f t="array" aca="1" ref="A715" ca="1">OFFSET(Matrix!$H$1,$H715 - 1,0)</f>
        <v xml:space="preserve"> Not well defined enough to make this of critical importance to TSPs or carriers</v>
      </c>
      <c r="B715" s="63"/>
      <c r="C715" s="63"/>
      <c r="D715" s="63"/>
      <c r="E715" s="63"/>
      <c r="F715" s="64"/>
      <c r="G715" s="75"/>
      <c r="H715" s="33">
        <f>MATCH($A707,Matrix!$B$2:$B$79,0)+1</f>
        <v>66</v>
      </c>
    </row>
    <row r="716" spans="1:8" s="77" customFormat="1" ht="46.5" customHeight="1" thickBot="1" x14ac:dyDescent="0.45">
      <c r="A716" s="76"/>
      <c r="B716" s="76"/>
      <c r="C716" s="76"/>
      <c r="D716" s="76"/>
      <c r="E716" s="76"/>
      <c r="F716" s="76"/>
      <c r="G716" s="76"/>
      <c r="H716" s="76"/>
    </row>
    <row r="717" spans="1:8" s="32" customFormat="1" x14ac:dyDescent="0.4">
      <c r="A717" s="65" t="str">
        <f>Matrix!$B$1</f>
        <v>Ref #</v>
      </c>
      <c r="B717" s="66"/>
      <c r="C717" s="67" t="str">
        <f>Matrix!$C$1</f>
        <v>Category</v>
      </c>
      <c r="D717" s="68"/>
      <c r="E717" s="67" t="str">
        <f>Matrix!$G$1</f>
        <v>Criticality:
High, Medium, or Low</v>
      </c>
      <c r="F717" s="68"/>
      <c r="G717" s="31" t="str">
        <f>Matrix!$E$1</f>
        <v xml:space="preserve">Public Requirements References/Descriptions </v>
      </c>
    </row>
    <row r="718" spans="1:8" s="33" customFormat="1" ht="15.75" customHeight="1" x14ac:dyDescent="0.4">
      <c r="A718" s="69" t="s">
        <v>112</v>
      </c>
      <c r="B718" s="70"/>
      <c r="C718" s="71" t="str" cm="1">
        <f t="array" aca="1" ref="C718" ca="1">OFFSET(Matrix!$C$1,$H718 - 1,0)</f>
        <v>Vulnerability Management</v>
      </c>
      <c r="D718" s="72"/>
      <c r="E718" s="71" t="str" cm="1">
        <f t="array" aca="1" ref="E718" ca="1">OFFSET(Matrix!$G$1, $H718 - 1,0)</f>
        <v>Medium</v>
      </c>
      <c r="F718" s="72"/>
      <c r="G718" s="73" t="str" cm="1">
        <f t="array" aca="1" ref="G718" ca="1">OFFSET(Matrix!$E$1,$H718 - 1,0)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718" s="33">
        <f>MATCH($A718,Matrix!$B$2:$B$79,0)+1</f>
        <v>67</v>
      </c>
    </row>
    <row r="719" spans="1:8" s="33" customFormat="1" x14ac:dyDescent="0.4">
      <c r="A719" s="91" t="str">
        <f>Matrix!$A$1</f>
        <v>Applicable Component Categories</v>
      </c>
      <c r="B719" s="92"/>
      <c r="C719" s="92"/>
      <c r="D719" s="92"/>
      <c r="E719" s="92"/>
      <c r="F719" s="92"/>
      <c r="G719" s="74"/>
      <c r="H719" s="33">
        <f>MATCH($A718,Matrix!$B$2:$B$79,0)+1</f>
        <v>67</v>
      </c>
    </row>
    <row r="720" spans="1:8" s="33" customFormat="1" ht="76.5" customHeight="1" x14ac:dyDescent="0.4">
      <c r="A720" s="69" t="str" cm="1">
        <f t="array" aca="1" ref="A720" ca="1">OFFSET(Matrix!$A$1,$H720 - 1,0)</f>
        <v xml:space="preserve">Mobile App;
Vehicle Connection;
Connectivity/Communications;
Cloud or Back-end;
</v>
      </c>
      <c r="B720" s="78"/>
      <c r="C720" s="78"/>
      <c r="D720" s="78"/>
      <c r="E720" s="78"/>
      <c r="F720" s="79"/>
      <c r="G720" s="74"/>
      <c r="H720" s="33">
        <f>MATCH($A718,Matrix!$B$2:$B$79,0)+1</f>
        <v>67</v>
      </c>
    </row>
    <row r="721" spans="1:8" s="33" customFormat="1" x14ac:dyDescent="0.4">
      <c r="A721" s="91" t="str">
        <f>Matrix!$D$1</f>
        <v>Requirement</v>
      </c>
      <c r="B721" s="92"/>
      <c r="C721" s="92"/>
      <c r="D721" s="92"/>
      <c r="E721" s="92"/>
      <c r="F721" s="92"/>
      <c r="G721" s="74"/>
      <c r="H721" s="33">
        <f>MATCH($A718,Matrix!$B$2:$B$79,0)+1</f>
        <v>67</v>
      </c>
    </row>
    <row r="722" spans="1:8" s="33" customFormat="1" ht="111.75" customHeight="1" x14ac:dyDescent="0.4">
      <c r="A722" s="69" t="str" cm="1">
        <f t="array" aca="1" ref="A722" ca="1">OFFSET(Matrix!$D$1,$H722 - 1,0)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722" s="78"/>
      <c r="C722" s="78"/>
      <c r="D722" s="78"/>
      <c r="E722" s="78"/>
      <c r="F722" s="79"/>
      <c r="G722" s="74"/>
      <c r="H722" s="33">
        <f>MATCH($A718,Matrix!$B$2:$B$79,0)+1</f>
        <v>67</v>
      </c>
    </row>
    <row r="723" spans="1:8" s="33" customFormat="1" x14ac:dyDescent="0.4">
      <c r="A723" s="80" t="str">
        <f>Matrix!$F$1</f>
        <v xml:space="preserve">Verification: Inspection, Demonstration, Test, or Analysis </v>
      </c>
      <c r="B723" s="81"/>
      <c r="C723" s="81"/>
      <c r="D723" s="81"/>
      <c r="E723" s="81"/>
      <c r="F723" s="81"/>
      <c r="G723" s="74"/>
      <c r="H723" s="33">
        <f>MATCH($A718,Matrix!$B$2:$B$79,0)+1</f>
        <v>67</v>
      </c>
    </row>
    <row r="724" spans="1:8" s="33" customFormat="1" ht="94.5" customHeight="1" x14ac:dyDescent="0.4">
      <c r="A724" s="69" t="str" cm="1">
        <f t="array" aca="1" ref="A724" ca="1">OFFSET(Matrix!$F$1,$H724 - 1,0)</f>
        <v>Demonstration, by vendor, that disclosure instructions are published on their public website and are readily accessible.
Demonstration, by vendor, of an active security@[vendor domain] email, that will provide a known contact point for disclosure.</v>
      </c>
      <c r="B724" s="78"/>
      <c r="C724" s="78"/>
      <c r="D724" s="78"/>
      <c r="E724" s="78"/>
      <c r="F724" s="79"/>
      <c r="G724" s="74"/>
      <c r="H724" s="33">
        <f>MATCH($A718,Matrix!$B$2:$B$79,0)+1</f>
        <v>67</v>
      </c>
    </row>
    <row r="725" spans="1:8" s="33" customFormat="1" x14ac:dyDescent="0.4">
      <c r="A725" s="91" t="str">
        <f>Matrix!$H$1</f>
        <v>Remarks</v>
      </c>
      <c r="B725" s="92"/>
      <c r="C725" s="92"/>
      <c r="D725" s="92"/>
      <c r="E725" s="92"/>
      <c r="F725" s="92"/>
      <c r="G725" s="74"/>
      <c r="H725" s="33">
        <f>MATCH($A718,Matrix!$B$2:$B$79,0)+1</f>
        <v>67</v>
      </c>
    </row>
    <row r="726" spans="1:8" s="33" customFormat="1" ht="69.75" customHeight="1" thickBot="1" x14ac:dyDescent="0.45">
      <c r="A726" s="62" t="str" cm="1">
        <f t="array" aca="1" ref="A726" ca="1">OFFSET(Matrix!$H$1,$H726 - 1,0)</f>
        <v>-</v>
      </c>
      <c r="B726" s="63"/>
      <c r="C726" s="63"/>
      <c r="D726" s="63"/>
      <c r="E726" s="63"/>
      <c r="F726" s="64"/>
      <c r="G726" s="75"/>
      <c r="H726" s="33">
        <f>MATCH($A718,Matrix!$B$2:$B$79,0)+1</f>
        <v>67</v>
      </c>
    </row>
    <row r="727" spans="1:8" s="77" customFormat="1" ht="46.5" customHeight="1" thickBot="1" x14ac:dyDescent="0.45">
      <c r="A727" s="76"/>
      <c r="B727" s="76"/>
      <c r="C727" s="76"/>
      <c r="D727" s="76"/>
      <c r="E727" s="76"/>
      <c r="F727" s="76"/>
      <c r="G727" s="76"/>
      <c r="H727" s="76"/>
    </row>
    <row r="728" spans="1:8" s="32" customFormat="1" ht="17.25" customHeight="1" x14ac:dyDescent="0.4">
      <c r="A728" s="65" t="str">
        <f>Matrix!$B$1</f>
        <v>Ref #</v>
      </c>
      <c r="B728" s="66"/>
      <c r="C728" s="67" t="str">
        <f>Matrix!$C$1</f>
        <v>Category</v>
      </c>
      <c r="D728" s="68"/>
      <c r="E728" s="67" t="str">
        <f>Matrix!$G$1</f>
        <v>Criticality:
High, Medium, or Low</v>
      </c>
      <c r="F728" s="68"/>
      <c r="G728" s="31" t="str">
        <f>Matrix!$E$1</f>
        <v xml:space="preserve">Public Requirements References/Descriptions </v>
      </c>
    </row>
    <row r="729" spans="1:8" s="33" customFormat="1" ht="15.75" customHeight="1" x14ac:dyDescent="0.4">
      <c r="A729" s="69" t="s">
        <v>114</v>
      </c>
      <c r="B729" s="70"/>
      <c r="C729" s="71" t="str" cm="1">
        <f t="array" aca="1" ref="C729" ca="1">OFFSET(Matrix!$C$1,$H729 - 1,0)</f>
        <v>Incident Response</v>
      </c>
      <c r="D729" s="72"/>
      <c r="E729" s="71" t="str" cm="1">
        <f t="array" aca="1" ref="E729" ca="1">OFFSET(Matrix!$G$1, $H729 - 1,0)</f>
        <v>High</v>
      </c>
      <c r="F729" s="72"/>
      <c r="G729" s="73" t="str" cm="1">
        <f t="array" aca="1" ref="G729" ca="1">OFFSET(Matrix!$E$1,$H729 - 1,0)</f>
        <v>NIST 800-53 r5 SI-4 – SYSTEM MONITORING 
a. Monitor the system to detect: […]
FMCSA GDL 28 Enable security monitoring of the telematics system(s) using native tools.</v>
      </c>
      <c r="H729" s="33">
        <f>MATCH($A729,Matrix!$B$2:$B$79,0)+1</f>
        <v>68</v>
      </c>
    </row>
    <row r="730" spans="1:8" s="33" customFormat="1" ht="17.25" customHeight="1" x14ac:dyDescent="0.4">
      <c r="A730" s="91" t="str">
        <f>Matrix!$A$1</f>
        <v>Applicable Component Categories</v>
      </c>
      <c r="B730" s="92"/>
      <c r="C730" s="92"/>
      <c r="D730" s="92"/>
      <c r="E730" s="92"/>
      <c r="F730" s="92"/>
      <c r="G730" s="74"/>
      <c r="H730" s="33">
        <f>MATCH($A729,Matrix!$B$2:$B$79,0)+1</f>
        <v>68</v>
      </c>
    </row>
    <row r="731" spans="1:8" s="33" customFormat="1" ht="76.5" customHeight="1" x14ac:dyDescent="0.4">
      <c r="A731" s="69" t="str" cm="1">
        <f t="array" aca="1" ref="A731" ca="1">OFFSET(Matrix!$A$1,$H731 - 1,0)</f>
        <v xml:space="preserve">Cloud or Back-end;
</v>
      </c>
      <c r="B731" s="78"/>
      <c r="C731" s="78"/>
      <c r="D731" s="78"/>
      <c r="E731" s="78"/>
      <c r="F731" s="79"/>
      <c r="G731" s="74"/>
      <c r="H731" s="33">
        <f>MATCH($A729,Matrix!$B$2:$B$79,0)+1</f>
        <v>68</v>
      </c>
    </row>
    <row r="732" spans="1:8" s="33" customFormat="1" ht="17.25" customHeight="1" x14ac:dyDescent="0.4">
      <c r="A732" s="91" t="str">
        <f>Matrix!$D$1</f>
        <v>Requirement</v>
      </c>
      <c r="B732" s="92"/>
      <c r="C732" s="92"/>
      <c r="D732" s="92"/>
      <c r="E732" s="92"/>
      <c r="F732" s="92"/>
      <c r="G732" s="74"/>
      <c r="H732" s="33">
        <f>MATCH($A729,Matrix!$B$2:$B$79,0)+1</f>
        <v>68</v>
      </c>
    </row>
    <row r="733" spans="1:8" s="33" customFormat="1" ht="94.5" customHeight="1" x14ac:dyDescent="0.4">
      <c r="A733" s="69" t="str" cm="1">
        <f t="array" aca="1" ref="A733" ca="1">OFFSET(Matrix!$D$1,$H733 - 1,0)</f>
        <v>The vendor must monitor information systems for attack and unauthorized access including employing automated analysis tools</v>
      </c>
      <c r="B733" s="78"/>
      <c r="C733" s="78"/>
      <c r="D733" s="78"/>
      <c r="E733" s="78"/>
      <c r="F733" s="79"/>
      <c r="G733" s="74"/>
      <c r="H733" s="33">
        <f>MATCH($A729,Matrix!$B$2:$B$79,0)+1</f>
        <v>68</v>
      </c>
    </row>
    <row r="734" spans="1:8" s="33" customFormat="1" x14ac:dyDescent="0.4">
      <c r="A734" s="80" t="str">
        <f>Matrix!$F$1</f>
        <v xml:space="preserve">Verification: Inspection, Demonstration, Test, or Analysis </v>
      </c>
      <c r="B734" s="81"/>
      <c r="C734" s="81"/>
      <c r="D734" s="81"/>
      <c r="E734" s="81"/>
      <c r="F734" s="81"/>
      <c r="G734" s="74"/>
      <c r="H734" s="33">
        <f>MATCH($A729,Matrix!$B$2:$B$79,0)+1</f>
        <v>68</v>
      </c>
    </row>
    <row r="735" spans="1:8" s="33" customFormat="1" ht="94.5" customHeight="1" x14ac:dyDescent="0.4">
      <c r="A735" s="69" t="str" cm="1">
        <f t="array" aca="1" ref="A735" ca="1">OFFSET(Matrix!$F$1,$H735 - 1,0)</f>
        <v>Inspection of vendor-supplied documentation which asserts the use and active monitoring of their systems for intrusion.</v>
      </c>
      <c r="B735" s="78"/>
      <c r="C735" s="78"/>
      <c r="D735" s="78"/>
      <c r="E735" s="78"/>
      <c r="F735" s="79"/>
      <c r="G735" s="74"/>
      <c r="H735" s="33">
        <f>MATCH($A729,Matrix!$B$2:$B$79,0)+1</f>
        <v>68</v>
      </c>
    </row>
    <row r="736" spans="1:8" s="33" customFormat="1" ht="17.25" customHeight="1" x14ac:dyDescent="0.4">
      <c r="A736" s="91" t="str">
        <f>Matrix!$H$1</f>
        <v>Remarks</v>
      </c>
      <c r="B736" s="92"/>
      <c r="C736" s="92"/>
      <c r="D736" s="92"/>
      <c r="E736" s="92"/>
      <c r="F736" s="92"/>
      <c r="G736" s="74"/>
      <c r="H736" s="33">
        <f>MATCH($A729,Matrix!$B$2:$B$79,0)+1</f>
        <v>68</v>
      </c>
    </row>
    <row r="737" spans="1:8" s="33" customFormat="1" ht="138.75" customHeight="1" thickBot="1" x14ac:dyDescent="0.45">
      <c r="A737" s="62" t="str" cm="1">
        <f t="array" aca="1" ref="A737" ca="1">OFFSET(Matrix!$H$1,$H737 - 1,0)</f>
        <v xml:space="preserve"> Regardless of how secure a system might be it will eventually be breached; therefore monitoring is of high criticality
e.g. SIEM, IDS, WAF, Application monitoring</v>
      </c>
      <c r="B737" s="63"/>
      <c r="C737" s="63"/>
      <c r="D737" s="63"/>
      <c r="E737" s="63"/>
      <c r="F737" s="64"/>
      <c r="G737" s="75"/>
      <c r="H737" s="33">
        <f>MATCH($A729,Matrix!$B$2:$B$79,0)+1</f>
        <v>68</v>
      </c>
    </row>
    <row r="738" spans="1:8" s="77" customFormat="1" ht="46.5" customHeight="1" thickBot="1" x14ac:dyDescent="0.45">
      <c r="A738" s="76"/>
      <c r="B738" s="76"/>
      <c r="C738" s="76"/>
      <c r="D738" s="76"/>
      <c r="E738" s="76"/>
      <c r="F738" s="76"/>
      <c r="G738" s="76"/>
      <c r="H738" s="76"/>
    </row>
    <row r="739" spans="1:8" s="32" customFormat="1" x14ac:dyDescent="0.4">
      <c r="A739" s="65" t="str">
        <f>Matrix!$B$1</f>
        <v>Ref #</v>
      </c>
      <c r="B739" s="66"/>
      <c r="C739" s="67" t="str">
        <f>Matrix!$C$1</f>
        <v>Category</v>
      </c>
      <c r="D739" s="68"/>
      <c r="E739" s="67" t="str">
        <f>Matrix!$G$1</f>
        <v>Criticality:
High, Medium, or Low</v>
      </c>
      <c r="F739" s="68"/>
      <c r="G739" s="31" t="str">
        <f>Matrix!$E$1</f>
        <v xml:space="preserve">Public Requirements References/Descriptions </v>
      </c>
    </row>
    <row r="740" spans="1:8" s="33" customFormat="1" ht="15.75" customHeight="1" x14ac:dyDescent="0.4">
      <c r="A740" s="69" t="s">
        <v>118</v>
      </c>
      <c r="B740" s="70"/>
      <c r="C740" s="71" t="str" cm="1">
        <f t="array" aca="1" ref="C740" ca="1">OFFSET(Matrix!$C$1,$H740 - 1,0)</f>
        <v>Vulnerability Management</v>
      </c>
      <c r="D740" s="72"/>
      <c r="E740" s="71" t="str" cm="1">
        <f t="array" aca="1" ref="E740" ca="1">OFFSET(Matrix!$G$1, $H740 - 1,0)</f>
        <v>Medium</v>
      </c>
      <c r="F740" s="72"/>
      <c r="G740" s="73" t="str" cm="1">
        <f t="array" aca="1" ref="G740" ca="1">OFFSET(Matrix!$E$1,$H740 - 1,0)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740" s="33">
        <f>MATCH($A740,Matrix!$B$2:$B$79,0)+1</f>
        <v>69</v>
      </c>
    </row>
    <row r="741" spans="1:8" s="33" customFormat="1" x14ac:dyDescent="0.4">
      <c r="A741" s="91" t="str">
        <f>Matrix!$A$1</f>
        <v>Applicable Component Categories</v>
      </c>
      <c r="B741" s="92"/>
      <c r="C741" s="92"/>
      <c r="D741" s="92"/>
      <c r="E741" s="92"/>
      <c r="F741" s="92"/>
      <c r="G741" s="74"/>
      <c r="H741" s="33">
        <f>MATCH($A740,Matrix!$B$2:$B$79,0)+1</f>
        <v>69</v>
      </c>
    </row>
    <row r="742" spans="1:8" s="33" customFormat="1" ht="76.5" customHeight="1" x14ac:dyDescent="0.4">
      <c r="A742" s="69" t="str" cm="1">
        <f t="array" aca="1" ref="A742" ca="1">OFFSET(Matrix!$A$1,$H742 - 1,0)</f>
        <v xml:space="preserve">Connectivity/Communications;
Cloud or Back-end;
</v>
      </c>
      <c r="B742" s="78"/>
      <c r="C742" s="78"/>
      <c r="D742" s="78"/>
      <c r="E742" s="78"/>
      <c r="F742" s="79"/>
      <c r="G742" s="74"/>
      <c r="H742" s="33">
        <f>MATCH($A740,Matrix!$B$2:$B$79,0)+1</f>
        <v>69</v>
      </c>
    </row>
    <row r="743" spans="1:8" s="33" customFormat="1" x14ac:dyDescent="0.4">
      <c r="A743" s="91" t="str">
        <f>Matrix!$D$1</f>
        <v>Requirement</v>
      </c>
      <c r="B743" s="92"/>
      <c r="C743" s="92"/>
      <c r="D743" s="92"/>
      <c r="E743" s="92"/>
      <c r="F743" s="92"/>
      <c r="G743" s="74"/>
      <c r="H743" s="33">
        <f>MATCH($A740,Matrix!$B$2:$B$79,0)+1</f>
        <v>69</v>
      </c>
    </row>
    <row r="744" spans="1:8" s="33" customFormat="1" ht="94.5" customHeight="1" x14ac:dyDescent="0.4">
      <c r="A744" s="69" t="str" cm="1">
        <f t="array" aca="1" ref="A744" ca="1">OFFSET(Matrix!$D$1,$H744 - 1,0)</f>
        <v xml:space="preserve">The vendor conducts regular vulnerability scans of operating environment to verify software components in use have been patched according to remediation SLAs. 
</v>
      </c>
      <c r="B744" s="78"/>
      <c r="C744" s="78"/>
      <c r="D744" s="78"/>
      <c r="E744" s="78"/>
      <c r="F744" s="79"/>
      <c r="G744" s="74"/>
      <c r="H744" s="33">
        <f>MATCH($A740,Matrix!$B$2:$B$79,0)+1</f>
        <v>69</v>
      </c>
    </row>
    <row r="745" spans="1:8" s="33" customFormat="1" x14ac:dyDescent="0.4">
      <c r="A745" s="80" t="str">
        <f>Matrix!$F$1</f>
        <v xml:space="preserve">Verification: Inspection, Demonstration, Test, or Analysis </v>
      </c>
      <c r="B745" s="81"/>
      <c r="C745" s="81"/>
      <c r="D745" s="81"/>
      <c r="E745" s="81"/>
      <c r="F745" s="81"/>
      <c r="G745" s="74"/>
      <c r="H745" s="33">
        <f>MATCH($A740,Matrix!$B$2:$B$79,0)+1</f>
        <v>69</v>
      </c>
    </row>
    <row r="746" spans="1:8" s="33" customFormat="1" ht="94.5" customHeight="1" x14ac:dyDescent="0.4">
      <c r="A746" s="69" t="str" cm="1">
        <f t="array" aca="1" ref="A746" ca="1">OFFSET(Matrix!$F$1,$H746 - 1,0)</f>
        <v>Inspection of vendor-supplied documents stating the frequency, method, and scope of vulnerability scans.</v>
      </c>
      <c r="B746" s="78"/>
      <c r="C746" s="78"/>
      <c r="D746" s="78"/>
      <c r="E746" s="78"/>
      <c r="F746" s="79"/>
      <c r="G746" s="74"/>
      <c r="H746" s="33">
        <f>MATCH($A740,Matrix!$B$2:$B$79,0)+1</f>
        <v>69</v>
      </c>
    </row>
    <row r="747" spans="1:8" s="33" customFormat="1" x14ac:dyDescent="0.4">
      <c r="A747" s="91" t="str">
        <f>Matrix!$H$1</f>
        <v>Remarks</v>
      </c>
      <c r="B747" s="92"/>
      <c r="C747" s="92"/>
      <c r="D747" s="92"/>
      <c r="E747" s="92"/>
      <c r="F747" s="92"/>
      <c r="G747" s="74"/>
      <c r="H747" s="33">
        <f>MATCH($A740,Matrix!$B$2:$B$79,0)+1</f>
        <v>69</v>
      </c>
    </row>
    <row r="748" spans="1:8" s="33" customFormat="1" ht="49.5" customHeight="1" thickBot="1" x14ac:dyDescent="0.45">
      <c r="A748" s="62" t="str" cm="1">
        <f t="array" aca="1" ref="A748" ca="1">OFFSET(Matrix!$H$1,$H748 - 1,0)</f>
        <v>-</v>
      </c>
      <c r="B748" s="63"/>
      <c r="C748" s="63"/>
      <c r="D748" s="63"/>
      <c r="E748" s="63"/>
      <c r="F748" s="64"/>
      <c r="G748" s="75"/>
      <c r="H748" s="33">
        <f>MATCH($A740,Matrix!$B$2:$B$79,0)+1</f>
        <v>69</v>
      </c>
    </row>
    <row r="749" spans="1:8" s="77" customFormat="1" ht="46.5" customHeight="1" thickBot="1" x14ac:dyDescent="0.45">
      <c r="A749" s="76"/>
      <c r="B749" s="76"/>
      <c r="C749" s="76"/>
      <c r="D749" s="76"/>
      <c r="E749" s="76"/>
      <c r="F749" s="76"/>
      <c r="G749" s="76"/>
      <c r="H749" s="76"/>
    </row>
    <row r="750" spans="1:8" s="32" customFormat="1" ht="17.25" customHeight="1" x14ac:dyDescent="0.4">
      <c r="A750" s="65" t="str">
        <f>Matrix!$B$1</f>
        <v>Ref #</v>
      </c>
      <c r="B750" s="66"/>
      <c r="C750" s="67" t="str">
        <f>Matrix!$C$1</f>
        <v>Category</v>
      </c>
      <c r="D750" s="68"/>
      <c r="E750" s="67" t="str">
        <f>Matrix!$G$1</f>
        <v>Criticality:
High, Medium, or Low</v>
      </c>
      <c r="F750" s="68"/>
      <c r="G750" s="31" t="str">
        <f>Matrix!$E$1</f>
        <v xml:space="preserve">Public Requirements References/Descriptions </v>
      </c>
    </row>
    <row r="751" spans="1:8" s="33" customFormat="1" ht="15.75" customHeight="1" x14ac:dyDescent="0.4">
      <c r="A751" s="69" t="s">
        <v>120</v>
      </c>
      <c r="B751" s="70"/>
      <c r="C751" s="71" t="str" cm="1">
        <f t="array" aca="1" ref="C751" ca="1">OFFSET(Matrix!$C$1,$H751 - 1,0)</f>
        <v>Vulnerability Management</v>
      </c>
      <c r="D751" s="72"/>
      <c r="E751" s="71" t="str" cm="1">
        <f t="array" aca="1" ref="E751" ca="1">OFFSET(Matrix!$G$1, $H751 - 1,0)</f>
        <v>Low</v>
      </c>
      <c r="F751" s="72"/>
      <c r="G751" s="73" t="str" cm="1">
        <f t="array" aca="1" ref="G751" ca="1">OFFSET(Matrix!$E$1,$H751 - 1,0)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751" s="33">
        <f>MATCH($A751,Matrix!$B$2:$B$79,0)+1</f>
        <v>70</v>
      </c>
    </row>
    <row r="752" spans="1:8" s="33" customFormat="1" ht="17.25" customHeight="1" x14ac:dyDescent="0.4">
      <c r="A752" s="91" t="str">
        <f>Matrix!$A$1</f>
        <v>Applicable Component Categories</v>
      </c>
      <c r="B752" s="92"/>
      <c r="C752" s="92"/>
      <c r="D752" s="92"/>
      <c r="E752" s="92"/>
      <c r="F752" s="92"/>
      <c r="G752" s="74"/>
      <c r="H752" s="33">
        <f>MATCH($A751,Matrix!$B$2:$B$79,0)+1</f>
        <v>70</v>
      </c>
    </row>
    <row r="753" spans="1:8" s="33" customFormat="1" ht="76.5" customHeight="1" x14ac:dyDescent="0.4">
      <c r="A753" s="69" t="str" cm="1">
        <f t="array" aca="1" ref="A753" ca="1">OFFSET(Matrix!$A$1,$H753 - 1,0)</f>
        <v xml:space="preserve">Mobile App;
Vehicle Connection;
Connectivity/Communications;
Cloud or Back-end;
</v>
      </c>
      <c r="B753" s="78"/>
      <c r="C753" s="78"/>
      <c r="D753" s="78"/>
      <c r="E753" s="78"/>
      <c r="F753" s="79"/>
      <c r="G753" s="74"/>
      <c r="H753" s="33">
        <f>MATCH($A751,Matrix!$B$2:$B$79,0)+1</f>
        <v>70</v>
      </c>
    </row>
    <row r="754" spans="1:8" s="33" customFormat="1" ht="17.25" customHeight="1" x14ac:dyDescent="0.4">
      <c r="A754" s="91" t="str">
        <f>Matrix!$D$1</f>
        <v>Requirement</v>
      </c>
      <c r="B754" s="92"/>
      <c r="C754" s="92"/>
      <c r="D754" s="92"/>
      <c r="E754" s="92"/>
      <c r="F754" s="92"/>
      <c r="G754" s="74"/>
      <c r="H754" s="33">
        <f>MATCH($A751,Matrix!$B$2:$B$79,0)+1</f>
        <v>70</v>
      </c>
    </row>
    <row r="755" spans="1:8" s="33" customFormat="1" ht="94.5" customHeight="1" x14ac:dyDescent="0.4">
      <c r="A755" s="69" t="str" cm="1">
        <f t="array" aca="1" ref="A755" ca="1">OFFSET(Matrix!$D$1,$H755 - 1,0)</f>
        <v>The vendor shall have a vulnerability management process that includes steps to triage any found vulnerabilities and plan remediation.</v>
      </c>
      <c r="B755" s="78"/>
      <c r="C755" s="78"/>
      <c r="D755" s="78"/>
      <c r="E755" s="78"/>
      <c r="F755" s="79"/>
      <c r="G755" s="74"/>
      <c r="H755" s="33">
        <f>MATCH($A751,Matrix!$B$2:$B$79,0)+1</f>
        <v>70</v>
      </c>
    </row>
    <row r="756" spans="1:8" s="33" customFormat="1" x14ac:dyDescent="0.4">
      <c r="A756" s="80" t="str">
        <f>Matrix!$F$1</f>
        <v xml:space="preserve">Verification: Inspection, Demonstration, Test, or Analysis </v>
      </c>
      <c r="B756" s="81"/>
      <c r="C756" s="81"/>
      <c r="D756" s="81"/>
      <c r="E756" s="81"/>
      <c r="F756" s="81"/>
      <c r="G756" s="74"/>
      <c r="H756" s="33">
        <f>MATCH($A751,Matrix!$B$2:$B$79,0)+1</f>
        <v>70</v>
      </c>
    </row>
    <row r="757" spans="1:8" s="33" customFormat="1" ht="104.25" customHeight="1" x14ac:dyDescent="0.4">
      <c r="A757" s="69" t="str" cm="1">
        <f t="array" aca="1" ref="A757" ca="1">OFFSET(Matrix!$F$1,$H757 - 1,0)</f>
        <v>Inspection of vendor-supplied documentation describing their triage process.</v>
      </c>
      <c r="B757" s="78"/>
      <c r="C757" s="78"/>
      <c r="D757" s="78"/>
      <c r="E757" s="78"/>
      <c r="F757" s="79"/>
      <c r="G757" s="74"/>
      <c r="H757" s="33">
        <f>MATCH($A751,Matrix!$B$2:$B$79,0)+1</f>
        <v>70</v>
      </c>
    </row>
    <row r="758" spans="1:8" s="33" customFormat="1" ht="17.25" customHeight="1" x14ac:dyDescent="0.4">
      <c r="A758" s="91" t="str">
        <f>Matrix!$H$1</f>
        <v>Remarks</v>
      </c>
      <c r="B758" s="92"/>
      <c r="C758" s="92"/>
      <c r="D758" s="92"/>
      <c r="E758" s="92"/>
      <c r="F758" s="92"/>
      <c r="G758" s="74"/>
      <c r="H758" s="33">
        <f>MATCH($A751,Matrix!$B$2:$B$79,0)+1</f>
        <v>70</v>
      </c>
    </row>
    <row r="759" spans="1:8" s="33" customFormat="1" ht="72" customHeight="1" thickBot="1" x14ac:dyDescent="0.45">
      <c r="A759" s="62" t="str" cm="1">
        <f t="array" aca="1" ref="A759" ca="1">OFFSET(Matrix!$H$1,$H759 - 1,0)</f>
        <v xml:space="preserve"> This requirement, if satisfied, shows process maturity but is nice-to-have over and above the previous requirements in this category</v>
      </c>
      <c r="B759" s="63"/>
      <c r="C759" s="63"/>
      <c r="D759" s="63"/>
      <c r="E759" s="63"/>
      <c r="F759" s="64"/>
      <c r="G759" s="75"/>
      <c r="H759" s="33">
        <f>MATCH($A751,Matrix!$B$2:$B$79,0)+1</f>
        <v>70</v>
      </c>
    </row>
    <row r="760" spans="1:8" s="77" customFormat="1" ht="46.5" customHeight="1" thickBot="1" x14ac:dyDescent="0.45">
      <c r="A760" s="76"/>
      <c r="B760" s="76"/>
      <c r="C760" s="76"/>
      <c r="D760" s="76"/>
      <c r="E760" s="76"/>
      <c r="F760" s="76"/>
      <c r="G760" s="76"/>
      <c r="H760" s="76"/>
    </row>
    <row r="761" spans="1:8" s="32" customFormat="1" x14ac:dyDescent="0.4">
      <c r="A761" s="65" t="str">
        <f>Matrix!$B$1</f>
        <v>Ref #</v>
      </c>
      <c r="B761" s="66"/>
      <c r="C761" s="67" t="str">
        <f>Matrix!$C$1</f>
        <v>Category</v>
      </c>
      <c r="D761" s="68"/>
      <c r="E761" s="67" t="str">
        <f>Matrix!$G$1</f>
        <v>Criticality:
High, Medium, or Low</v>
      </c>
      <c r="F761" s="68"/>
      <c r="G761" s="31" t="str">
        <f>Matrix!$E$1</f>
        <v xml:space="preserve">Public Requirements References/Descriptions </v>
      </c>
    </row>
    <row r="762" spans="1:8" s="33" customFormat="1" ht="15.75" customHeight="1" x14ac:dyDescent="0.4">
      <c r="A762" s="69" t="s">
        <v>123</v>
      </c>
      <c r="B762" s="70"/>
      <c r="C762" s="71" t="str" cm="1">
        <f t="array" aca="1" ref="C762" ca="1">OFFSET(Matrix!$C$1,$H762 - 1,0)</f>
        <v>Vulnerability Management</v>
      </c>
      <c r="D762" s="72"/>
      <c r="E762" s="71" t="str" cm="1">
        <f t="array" aca="1" ref="E762" ca="1">OFFSET(Matrix!$G$1, $H762 - 1,0)</f>
        <v>Medium</v>
      </c>
      <c r="F762" s="72"/>
      <c r="G762" s="73" t="str" cm="1">
        <f t="array" aca="1" ref="G762" ca="1">OFFSET(Matrix!$E$1,$H762 - 1,0)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762" s="33">
        <f>MATCH($A762,Matrix!$B$2:$B$79,0)+1</f>
        <v>71</v>
      </c>
    </row>
    <row r="763" spans="1:8" s="33" customFormat="1" x14ac:dyDescent="0.4">
      <c r="A763" s="91" t="str">
        <f>Matrix!$A$1</f>
        <v>Applicable Component Categories</v>
      </c>
      <c r="B763" s="92"/>
      <c r="C763" s="92"/>
      <c r="D763" s="92"/>
      <c r="E763" s="92"/>
      <c r="F763" s="92"/>
      <c r="G763" s="74"/>
      <c r="H763" s="33">
        <f>MATCH($A762,Matrix!$B$2:$B$79,0)+1</f>
        <v>71</v>
      </c>
    </row>
    <row r="764" spans="1:8" s="33" customFormat="1" ht="76.5" customHeight="1" x14ac:dyDescent="0.4">
      <c r="A764" s="69" t="str" cm="1">
        <f t="array" aca="1" ref="A764" ca="1">OFFSET(Matrix!$A$1,$H764 - 1,0)</f>
        <v xml:space="preserve">Mobile App;
Vehicle Connection;
Connectivity/Communications;
Cloud or Back-end;
</v>
      </c>
      <c r="B764" s="78"/>
      <c r="C764" s="78"/>
      <c r="D764" s="78"/>
      <c r="E764" s="78"/>
      <c r="F764" s="79"/>
      <c r="G764" s="74"/>
      <c r="H764" s="33">
        <f>MATCH($A762,Matrix!$B$2:$B$79,0)+1</f>
        <v>71</v>
      </c>
    </row>
    <row r="765" spans="1:8" s="33" customFormat="1" x14ac:dyDescent="0.4">
      <c r="A765" s="91" t="str">
        <f>Matrix!$D$1</f>
        <v>Requirement</v>
      </c>
      <c r="B765" s="92"/>
      <c r="C765" s="92"/>
      <c r="D765" s="92"/>
      <c r="E765" s="92"/>
      <c r="F765" s="92"/>
      <c r="G765" s="74"/>
      <c r="H765" s="33">
        <f>MATCH($A762,Matrix!$B$2:$B$79,0)+1</f>
        <v>71</v>
      </c>
    </row>
    <row r="766" spans="1:8" s="33" customFormat="1" ht="108" customHeight="1" x14ac:dyDescent="0.4">
      <c r="A766" s="69" t="str" cm="1">
        <f t="array" aca="1" ref="A766" ca="1">OFFSET(Matrix!$D$1,$H766 - 1,0)</f>
        <v xml:space="preserve">The vendor shall verify code and best practice standards prior to deployment including:
Static Code Analysis / Static Application Security Testing (SCA/SAST)
Dependency Scanning for known vulnerabilities in third party components 
</v>
      </c>
      <c r="B766" s="78"/>
      <c r="C766" s="78"/>
      <c r="D766" s="78"/>
      <c r="E766" s="78"/>
      <c r="F766" s="79"/>
      <c r="G766" s="74"/>
      <c r="H766" s="33">
        <f>MATCH($A762,Matrix!$B$2:$B$79,0)+1</f>
        <v>71</v>
      </c>
    </row>
    <row r="767" spans="1:8" s="33" customFormat="1" x14ac:dyDescent="0.4">
      <c r="A767" s="80" t="str">
        <f>Matrix!$F$1</f>
        <v xml:space="preserve">Verification: Inspection, Demonstration, Test, or Analysis </v>
      </c>
      <c r="B767" s="81"/>
      <c r="C767" s="81"/>
      <c r="D767" s="81"/>
      <c r="E767" s="81"/>
      <c r="F767" s="81"/>
      <c r="G767" s="74"/>
      <c r="H767" s="33">
        <f>MATCH($A762,Matrix!$B$2:$B$79,0)+1</f>
        <v>71</v>
      </c>
    </row>
    <row r="768" spans="1:8" s="33" customFormat="1" ht="103.5" customHeight="1" x14ac:dyDescent="0.4">
      <c r="A768" s="69" t="str" cm="1">
        <f t="array" aca="1" ref="A768" ca="1">OFFSET(Matrix!$F$1,$H768 - 1,0)</f>
        <v>Inspection of vendor-supplied documentation detailing their release process and quality controls.
Ensure that the process ensures that code is subject to static analysis prior to production release.</v>
      </c>
      <c r="B768" s="78"/>
      <c r="C768" s="78"/>
      <c r="D768" s="78"/>
      <c r="E768" s="78"/>
      <c r="F768" s="79"/>
      <c r="G768" s="74"/>
      <c r="H768" s="33">
        <f>MATCH($A762,Matrix!$B$2:$B$79,0)+1</f>
        <v>71</v>
      </c>
    </row>
    <row r="769" spans="1:8" s="33" customFormat="1" x14ac:dyDescent="0.4">
      <c r="A769" s="91" t="str">
        <f>Matrix!$H$1</f>
        <v>Remarks</v>
      </c>
      <c r="B769" s="92"/>
      <c r="C769" s="92"/>
      <c r="D769" s="92"/>
      <c r="E769" s="92"/>
      <c r="F769" s="92"/>
      <c r="G769" s="74"/>
      <c r="H769" s="33">
        <f>MATCH($A762,Matrix!$B$2:$B$79,0)+1</f>
        <v>71</v>
      </c>
    </row>
    <row r="770" spans="1:8" s="33" customFormat="1" ht="49.5" customHeight="1" thickBot="1" x14ac:dyDescent="0.45">
      <c r="A770" s="62" t="str" cm="1">
        <f t="array" aca="1" ref="A770" ca="1">OFFSET(Matrix!$H$1,$H770 - 1,0)</f>
        <v>-</v>
      </c>
      <c r="B770" s="63"/>
      <c r="C770" s="63"/>
      <c r="D770" s="63"/>
      <c r="E770" s="63"/>
      <c r="F770" s="64"/>
      <c r="G770" s="75"/>
      <c r="H770" s="33">
        <f>MATCH($A762,Matrix!$B$2:$B$79,0)+1</f>
        <v>71</v>
      </c>
    </row>
    <row r="771" spans="1:8" s="77" customFormat="1" ht="46.5" customHeight="1" thickBot="1" x14ac:dyDescent="0.45">
      <c r="A771" s="76"/>
      <c r="B771" s="76"/>
      <c r="C771" s="76"/>
      <c r="D771" s="76"/>
      <c r="E771" s="76"/>
      <c r="F771" s="76"/>
      <c r="G771" s="76"/>
      <c r="H771" s="76"/>
    </row>
    <row r="772" spans="1:8" s="32" customFormat="1" ht="17.25" customHeight="1" x14ac:dyDescent="0.4">
      <c r="A772" s="65" t="str">
        <f>Matrix!$B$1</f>
        <v>Ref #</v>
      </c>
      <c r="B772" s="66"/>
      <c r="C772" s="67" t="str">
        <f>Matrix!$C$1</f>
        <v>Category</v>
      </c>
      <c r="D772" s="68"/>
      <c r="E772" s="67" t="str">
        <f>Matrix!$G$1</f>
        <v>Criticality:
High, Medium, or Low</v>
      </c>
      <c r="F772" s="68"/>
      <c r="G772" s="31" t="str">
        <f>Matrix!$E$1</f>
        <v xml:space="preserve">Public Requirements References/Descriptions </v>
      </c>
    </row>
    <row r="773" spans="1:8" s="33" customFormat="1" ht="15.75" customHeight="1" x14ac:dyDescent="0.4">
      <c r="A773" s="69" t="s">
        <v>124</v>
      </c>
      <c r="B773" s="70"/>
      <c r="C773" s="71" t="str" cm="1">
        <f t="array" aca="1" ref="C773" ca="1">OFFSET(Matrix!$C$1,$H773 - 1,0)</f>
        <v>Vulnerability Management</v>
      </c>
      <c r="D773" s="72"/>
      <c r="E773" s="71" t="str" cm="1">
        <f t="array" aca="1" ref="E773" ca="1">OFFSET(Matrix!$G$1, $H773 - 1,0)</f>
        <v>Medium</v>
      </c>
      <c r="F773" s="72"/>
      <c r="G773" s="73" t="str" cm="1">
        <f t="array" aca="1" ref="G773" ca="1">OFFSET(Matrix!$E$1,$H773 - 1,0)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73" s="33">
        <f>MATCH($A773,Matrix!$B$2:$B$79,0)+1</f>
        <v>72</v>
      </c>
    </row>
    <row r="774" spans="1:8" s="33" customFormat="1" ht="17.25" customHeight="1" x14ac:dyDescent="0.4">
      <c r="A774" s="91" t="str">
        <f>Matrix!$A$1</f>
        <v>Applicable Component Categories</v>
      </c>
      <c r="B774" s="92"/>
      <c r="C774" s="92"/>
      <c r="D774" s="92"/>
      <c r="E774" s="92"/>
      <c r="F774" s="92"/>
      <c r="G774" s="74"/>
      <c r="H774" s="33">
        <f>MATCH($A773,Matrix!$B$2:$B$79,0)+1</f>
        <v>72</v>
      </c>
    </row>
    <row r="775" spans="1:8" s="33" customFormat="1" ht="76.5" customHeight="1" x14ac:dyDescent="0.4">
      <c r="A775" s="69" t="str" cm="1">
        <f t="array" aca="1" ref="A775" ca="1">OFFSET(Matrix!$A$1,$H775 - 1,0)</f>
        <v xml:space="preserve">Mobile App;
Vehicle Connection;
Connectivity/Communications;
Cloud or Back-end;
</v>
      </c>
      <c r="B775" s="78"/>
      <c r="C775" s="78"/>
      <c r="D775" s="78"/>
      <c r="E775" s="78"/>
      <c r="F775" s="79"/>
      <c r="G775" s="74"/>
      <c r="H775" s="33">
        <f>MATCH($A773,Matrix!$B$2:$B$79,0)+1</f>
        <v>72</v>
      </c>
    </row>
    <row r="776" spans="1:8" s="33" customFormat="1" ht="17.25" customHeight="1" x14ac:dyDescent="0.4">
      <c r="A776" s="91" t="str">
        <f>Matrix!$D$1</f>
        <v>Requirement</v>
      </c>
      <c r="B776" s="92"/>
      <c r="C776" s="92"/>
      <c r="D776" s="92"/>
      <c r="E776" s="92"/>
      <c r="F776" s="92"/>
      <c r="G776" s="74"/>
      <c r="H776" s="33">
        <f>MATCH($A773,Matrix!$B$2:$B$79,0)+1</f>
        <v>72</v>
      </c>
    </row>
    <row r="777" spans="1:8" s="33" customFormat="1" ht="94.5" customHeight="1" x14ac:dyDescent="0.4">
      <c r="A777" s="69" t="str" cm="1">
        <f t="array" aca="1" ref="A777" ca="1">OFFSET(Matrix!$D$1,$H777 - 1,0)</f>
        <v>The vendor shall implement ongoing monitoring and protection against malicious code in production using a well governed process that addresses all entry and exit points in the system.</v>
      </c>
      <c r="B777" s="78"/>
      <c r="C777" s="78"/>
      <c r="D777" s="78"/>
      <c r="E777" s="78"/>
      <c r="F777" s="79"/>
      <c r="G777" s="74"/>
      <c r="H777" s="33">
        <f>MATCH($A773,Matrix!$B$2:$B$79,0)+1</f>
        <v>72</v>
      </c>
    </row>
    <row r="778" spans="1:8" s="33" customFormat="1" x14ac:dyDescent="0.4">
      <c r="A778" s="80" t="str">
        <f>Matrix!$F$1</f>
        <v xml:space="preserve">Verification: Inspection, Demonstration, Test, or Analysis </v>
      </c>
      <c r="B778" s="81"/>
      <c r="C778" s="81"/>
      <c r="D778" s="81"/>
      <c r="E778" s="81"/>
      <c r="F778" s="81"/>
      <c r="G778" s="74"/>
      <c r="H778" s="33">
        <f>MATCH($A773,Matrix!$B$2:$B$79,0)+1</f>
        <v>72</v>
      </c>
    </row>
    <row r="779" spans="1:8" s="33" customFormat="1" ht="94.5" customHeight="1" x14ac:dyDescent="0.4">
      <c r="A779" s="69" t="str" cm="1">
        <f t="array" aca="1" ref="A779" ca="1">OFFSET(Matrix!$F$1,$H779 - 1,0)</f>
        <v>Inspection of vendor-supplied documentation detailing the methods used to protect systems and devices from malicious code.</v>
      </c>
      <c r="B779" s="78"/>
      <c r="C779" s="78"/>
      <c r="D779" s="78"/>
      <c r="E779" s="78"/>
      <c r="F779" s="79"/>
      <c r="G779" s="74"/>
      <c r="H779" s="33">
        <f>MATCH($A773,Matrix!$B$2:$B$79,0)+1</f>
        <v>72</v>
      </c>
    </row>
    <row r="780" spans="1:8" s="33" customFormat="1" ht="17.25" customHeight="1" x14ac:dyDescent="0.4">
      <c r="A780" s="91" t="str">
        <f>Matrix!$H$1</f>
        <v>Remarks</v>
      </c>
      <c r="B780" s="92"/>
      <c r="C780" s="92"/>
      <c r="D780" s="92"/>
      <c r="E780" s="92"/>
      <c r="F780" s="92"/>
      <c r="G780" s="74"/>
      <c r="H780" s="33">
        <f>MATCH($A773,Matrix!$B$2:$B$79,0)+1</f>
        <v>72</v>
      </c>
    </row>
    <row r="781" spans="1:8" s="33" customFormat="1" ht="49.5" customHeight="1" thickBot="1" x14ac:dyDescent="0.45">
      <c r="A781" s="62" t="str" cm="1">
        <f t="array" aca="1" ref="A781" ca="1">OFFSET(Matrix!$H$1,$H781 - 1,0)</f>
        <v>e.g. whitelisting, anti-malware scanning, cryptographic protections</v>
      </c>
      <c r="B781" s="63"/>
      <c r="C781" s="63"/>
      <c r="D781" s="63"/>
      <c r="E781" s="63"/>
      <c r="F781" s="64"/>
      <c r="G781" s="75"/>
      <c r="H781" s="33">
        <f>MATCH($A773,Matrix!$B$2:$B$79,0)+1</f>
        <v>72</v>
      </c>
    </row>
    <row r="782" spans="1:8" s="77" customFormat="1" ht="46.5" customHeight="1" thickBot="1" x14ac:dyDescent="0.45">
      <c r="A782" s="76"/>
      <c r="B782" s="76"/>
      <c r="C782" s="76"/>
      <c r="D782" s="76"/>
      <c r="E782" s="76"/>
      <c r="F782" s="76"/>
      <c r="G782" s="76"/>
      <c r="H782" s="76"/>
    </row>
    <row r="783" spans="1:8" s="32" customFormat="1" x14ac:dyDescent="0.4">
      <c r="A783" s="65" t="str">
        <f>Matrix!$B$1</f>
        <v>Ref #</v>
      </c>
      <c r="B783" s="66"/>
      <c r="C783" s="67" t="str">
        <f>Matrix!$C$1</f>
        <v>Category</v>
      </c>
      <c r="D783" s="68"/>
      <c r="E783" s="67" t="str">
        <f>Matrix!$G$1</f>
        <v>Criticality:
High, Medium, or Low</v>
      </c>
      <c r="F783" s="68"/>
      <c r="G783" s="31" t="str">
        <f>Matrix!$E$1</f>
        <v xml:space="preserve">Public Requirements References/Descriptions </v>
      </c>
    </row>
    <row r="784" spans="1:8" s="33" customFormat="1" ht="15.75" customHeight="1" x14ac:dyDescent="0.4">
      <c r="A784" s="69" t="s">
        <v>128</v>
      </c>
      <c r="B784" s="70"/>
      <c r="C784" s="71" t="str" cm="1">
        <f t="array" aca="1" ref="C784" ca="1">OFFSET(Matrix!$C$1,$H784 - 1,0)</f>
        <v>Vulnerability Management</v>
      </c>
      <c r="D784" s="72"/>
      <c r="E784" s="71" t="str" cm="1">
        <f t="array" aca="1" ref="E784" ca="1">OFFSET(Matrix!$G$1, $H784 - 1,0)</f>
        <v>Medium</v>
      </c>
      <c r="F784" s="72"/>
      <c r="G784" s="73" t="str" cm="1">
        <f t="array" aca="1" ref="G784" ca="1">OFFSET(Matrix!$E$1,$H784 - 1,0)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84" s="33">
        <f>MATCH($A784,Matrix!$B$2:$B$79,0)+1</f>
        <v>73</v>
      </c>
    </row>
    <row r="785" spans="1:8" s="33" customFormat="1" x14ac:dyDescent="0.4">
      <c r="A785" s="91" t="str">
        <f>Matrix!$A$1</f>
        <v>Applicable Component Categories</v>
      </c>
      <c r="B785" s="92"/>
      <c r="C785" s="92"/>
      <c r="D785" s="92"/>
      <c r="E785" s="92"/>
      <c r="F785" s="92"/>
      <c r="G785" s="74"/>
      <c r="H785" s="33">
        <f>MATCH($A784,Matrix!$B$2:$B$79,0)+1</f>
        <v>73</v>
      </c>
    </row>
    <row r="786" spans="1:8" s="33" customFormat="1" ht="76.5" customHeight="1" x14ac:dyDescent="0.4">
      <c r="A786" s="69" t="str" cm="1">
        <f t="array" aca="1" ref="A786" ca="1">OFFSET(Matrix!$A$1,$H786 - 1,0)</f>
        <v xml:space="preserve">Mobile App;
Vehicle Connection;
Connectivity/Communications;
Cloud or Back-end;
</v>
      </c>
      <c r="B786" s="78"/>
      <c r="C786" s="78"/>
      <c r="D786" s="78"/>
      <c r="E786" s="78"/>
      <c r="F786" s="79"/>
      <c r="G786" s="74"/>
      <c r="H786" s="33">
        <f>MATCH($A784,Matrix!$B$2:$B$79,0)+1</f>
        <v>73</v>
      </c>
    </row>
    <row r="787" spans="1:8" s="33" customFormat="1" x14ac:dyDescent="0.4">
      <c r="A787" s="91" t="str">
        <f>Matrix!$D$1</f>
        <v>Requirement</v>
      </c>
      <c r="B787" s="92"/>
      <c r="C787" s="92"/>
      <c r="D787" s="92"/>
      <c r="E787" s="92"/>
      <c r="F787" s="92"/>
      <c r="G787" s="74"/>
      <c r="H787" s="33">
        <f>MATCH($A784,Matrix!$B$2:$B$79,0)+1</f>
        <v>73</v>
      </c>
    </row>
    <row r="788" spans="1:8" s="33" customFormat="1" ht="94.5" customHeight="1" x14ac:dyDescent="0.4">
      <c r="A788" s="69" t="str" cm="1">
        <f t="array" aca="1" ref="A788" ca="1">OFFSET(Matrix!$D$1,$H788 - 1,0)</f>
        <v>The vendor shall verify code according to best-practice coding standards</v>
      </c>
      <c r="B788" s="78"/>
      <c r="C788" s="78"/>
      <c r="D788" s="78"/>
      <c r="E788" s="78"/>
      <c r="F788" s="79"/>
      <c r="G788" s="74"/>
      <c r="H788" s="33">
        <f>MATCH($A784,Matrix!$B$2:$B$79,0)+1</f>
        <v>73</v>
      </c>
    </row>
    <row r="789" spans="1:8" s="33" customFormat="1" x14ac:dyDescent="0.4">
      <c r="A789" s="80" t="str">
        <f>Matrix!$F$1</f>
        <v xml:space="preserve">Verification: Inspection, Demonstration, Test, or Analysis </v>
      </c>
      <c r="B789" s="81"/>
      <c r="C789" s="81"/>
      <c r="D789" s="81"/>
      <c r="E789" s="81"/>
      <c r="F789" s="81"/>
      <c r="G789" s="74"/>
      <c r="H789" s="33">
        <f>MATCH($A784,Matrix!$B$2:$B$79,0)+1</f>
        <v>73</v>
      </c>
    </row>
    <row r="790" spans="1:8" s="33" customFormat="1" ht="94.5" customHeight="1" x14ac:dyDescent="0.4">
      <c r="A790" s="69" t="str" cm="1">
        <f t="array" aca="1" ref="A790" ca="1">OFFSET(Matrix!$F$1,$H790 - 1,0)</f>
        <v>Inspection of vendor-supplied documentation detailing the software development processes of the vendor.
Ensure that the vendor has coding standards that encourage secure code development.</v>
      </c>
      <c r="B790" s="78"/>
      <c r="C790" s="78"/>
      <c r="D790" s="78"/>
      <c r="E790" s="78"/>
      <c r="F790" s="79"/>
      <c r="G790" s="74"/>
      <c r="H790" s="33">
        <f>MATCH($A784,Matrix!$B$2:$B$79,0)+1</f>
        <v>73</v>
      </c>
    </row>
    <row r="791" spans="1:8" s="33" customFormat="1" x14ac:dyDescent="0.4">
      <c r="A791" s="91" t="str">
        <f>Matrix!$H$1</f>
        <v>Remarks</v>
      </c>
      <c r="B791" s="92"/>
      <c r="C791" s="92"/>
      <c r="D791" s="92"/>
      <c r="E791" s="92"/>
      <c r="F791" s="92"/>
      <c r="G791" s="74"/>
      <c r="H791" s="33">
        <f>MATCH($A784,Matrix!$B$2:$B$79,0)+1</f>
        <v>73</v>
      </c>
    </row>
    <row r="792" spans="1:8" s="33" customFormat="1" ht="49.5" customHeight="1" thickBot="1" x14ac:dyDescent="0.45">
      <c r="A792" s="62" t="str" cm="1">
        <f t="array" aca="1" ref="A792" ca="1">OFFSET(Matrix!$H$1,$H792 - 1,0)</f>
        <v>-</v>
      </c>
      <c r="B792" s="63"/>
      <c r="C792" s="63"/>
      <c r="D792" s="63"/>
      <c r="E792" s="63"/>
      <c r="F792" s="64"/>
      <c r="G792" s="75"/>
      <c r="H792" s="33">
        <f>MATCH($A784,Matrix!$B$2:$B$79,0)+1</f>
        <v>73</v>
      </c>
    </row>
    <row r="793" spans="1:8" s="77" customFormat="1" ht="46.5" customHeight="1" thickBot="1" x14ac:dyDescent="0.45">
      <c r="A793" s="76"/>
      <c r="B793" s="76"/>
      <c r="C793" s="76"/>
      <c r="D793" s="76"/>
      <c r="E793" s="76"/>
      <c r="F793" s="76"/>
      <c r="G793" s="76"/>
      <c r="H793" s="76"/>
    </row>
    <row r="794" spans="1:8" s="32" customFormat="1" ht="17.25" customHeight="1" x14ac:dyDescent="0.4">
      <c r="A794" s="65" t="str">
        <f>Matrix!$B$1</f>
        <v>Ref #</v>
      </c>
      <c r="B794" s="66"/>
      <c r="C794" s="67" t="str">
        <f>Matrix!$C$1</f>
        <v>Category</v>
      </c>
      <c r="D794" s="68"/>
      <c r="E794" s="67" t="str">
        <f>Matrix!$G$1</f>
        <v>Criticality:
High, Medium, or Low</v>
      </c>
      <c r="F794" s="68"/>
      <c r="G794" s="31" t="str">
        <f>Matrix!$E$1</f>
        <v xml:space="preserve">Public Requirements References/Descriptions </v>
      </c>
    </row>
    <row r="795" spans="1:8" s="33" customFormat="1" ht="15.75" customHeight="1" x14ac:dyDescent="0.4">
      <c r="A795" s="69" t="s">
        <v>130</v>
      </c>
      <c r="B795" s="70"/>
      <c r="C795" s="71" t="str" cm="1">
        <f t="array" aca="1" ref="C795" ca="1">OFFSET(Matrix!$C$1,$H795 - 1,0)</f>
        <v>System and Information Integrity</v>
      </c>
      <c r="D795" s="72"/>
      <c r="E795" s="71" t="str" cm="1">
        <f t="array" aca="1" ref="E795" ca="1">OFFSET(Matrix!$G$1, $H795 - 1,0)</f>
        <v>Medium</v>
      </c>
      <c r="F795" s="72"/>
      <c r="G795" s="73" t="str" cm="1">
        <f t="array" aca="1" ref="G795" ca="1">OFFSET(Matrix!$E$1,$H795 - 1,0)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95" s="33">
        <f>MATCH($A795,Matrix!$B$2:$B$79,0)+1</f>
        <v>74</v>
      </c>
    </row>
    <row r="796" spans="1:8" s="33" customFormat="1" ht="17.25" customHeight="1" x14ac:dyDescent="0.4">
      <c r="A796" s="91" t="str">
        <f>Matrix!$A$1</f>
        <v>Applicable Component Categories</v>
      </c>
      <c r="B796" s="92"/>
      <c r="C796" s="92"/>
      <c r="D796" s="92"/>
      <c r="E796" s="92"/>
      <c r="F796" s="92"/>
      <c r="G796" s="74"/>
      <c r="H796" s="33">
        <f>MATCH($A795,Matrix!$B$2:$B$79,0)+1</f>
        <v>74</v>
      </c>
    </row>
    <row r="797" spans="1:8" s="33" customFormat="1" ht="76.5" customHeight="1" x14ac:dyDescent="0.4">
      <c r="A797" s="69" t="str" cm="1">
        <f t="array" aca="1" ref="A797" ca="1">OFFSET(Matrix!$A$1,$H797 - 1,0)</f>
        <v xml:space="preserve">Mobile App;
Vehicle Connection;
Connectivity/Communications;
Cloud or Back-end;
</v>
      </c>
      <c r="B797" s="78"/>
      <c r="C797" s="78"/>
      <c r="D797" s="78"/>
      <c r="E797" s="78"/>
      <c r="F797" s="79"/>
      <c r="G797" s="74"/>
      <c r="H797" s="33">
        <f>MATCH($A795,Matrix!$B$2:$B$79,0)+1</f>
        <v>74</v>
      </c>
    </row>
    <row r="798" spans="1:8" s="33" customFormat="1" ht="17.25" customHeight="1" x14ac:dyDescent="0.4">
      <c r="A798" s="91" t="str">
        <f>Matrix!$D$1</f>
        <v>Requirement</v>
      </c>
      <c r="B798" s="92"/>
      <c r="C798" s="92"/>
      <c r="D798" s="92"/>
      <c r="E798" s="92"/>
      <c r="F798" s="92"/>
      <c r="G798" s="74"/>
      <c r="H798" s="33">
        <f>MATCH($A795,Matrix!$B$2:$B$79,0)+1</f>
        <v>74</v>
      </c>
    </row>
    <row r="799" spans="1:8" s="33" customFormat="1" ht="94.5" customHeight="1" x14ac:dyDescent="0.4">
      <c r="A799" s="69" t="str" cm="1">
        <f t="array" aca="1" ref="A799" ca="1">OFFSET(Matrix!$D$1,$H799 - 1,0)</f>
        <v>The vendor shall actively monitor resources such as NIST Common Vulnerabilities and Exposures (CVE), Bugtraq, for security alerts and advisories related to the telematics system’s components</v>
      </c>
      <c r="B799" s="78"/>
      <c r="C799" s="78"/>
      <c r="D799" s="78"/>
      <c r="E799" s="78"/>
      <c r="F799" s="79"/>
      <c r="G799" s="74"/>
      <c r="H799" s="33">
        <f>MATCH($A795,Matrix!$B$2:$B$79,0)+1</f>
        <v>74</v>
      </c>
    </row>
    <row r="800" spans="1:8" s="33" customFormat="1" x14ac:dyDescent="0.4">
      <c r="A800" s="80" t="str">
        <f>Matrix!$F$1</f>
        <v xml:space="preserve">Verification: Inspection, Demonstration, Test, or Analysis </v>
      </c>
      <c r="B800" s="81"/>
      <c r="C800" s="81"/>
      <c r="D800" s="81"/>
      <c r="E800" s="81"/>
      <c r="F800" s="81"/>
      <c r="G800" s="74"/>
      <c r="H800" s="33">
        <f>MATCH($A795,Matrix!$B$2:$B$79,0)+1</f>
        <v>74</v>
      </c>
    </row>
    <row r="801" spans="1:8" s="33" customFormat="1" ht="104.25" customHeight="1" x14ac:dyDescent="0.4">
      <c r="A801" s="69" t="str" cm="1">
        <f t="array" aca="1" ref="A801" ca="1">OFFSET(Matrix!$F$1,$H801 - 1,0)</f>
        <v>Inspection of vendor process documentation detailing whether alerts, advisories, and directives are monitored and how these items are consumed e.g. email, ticketing system.</v>
      </c>
      <c r="B801" s="78"/>
      <c r="C801" s="78"/>
      <c r="D801" s="78"/>
      <c r="E801" s="78"/>
      <c r="F801" s="79"/>
      <c r="G801" s="74"/>
      <c r="H801" s="33">
        <f>MATCH($A795,Matrix!$B$2:$B$79,0)+1</f>
        <v>74</v>
      </c>
    </row>
    <row r="802" spans="1:8" s="33" customFormat="1" ht="17.25" customHeight="1" x14ac:dyDescent="0.4">
      <c r="A802" s="91" t="str">
        <f>Matrix!$H$1</f>
        <v>Remarks</v>
      </c>
      <c r="B802" s="92"/>
      <c r="C802" s="92"/>
      <c r="D802" s="92"/>
      <c r="E802" s="92"/>
      <c r="F802" s="92"/>
      <c r="G802" s="74"/>
      <c r="H802" s="33">
        <f>MATCH($A795,Matrix!$B$2:$B$79,0)+1</f>
        <v>74</v>
      </c>
    </row>
    <row r="803" spans="1:8" s="33" customFormat="1" ht="72" customHeight="1" thickBot="1" x14ac:dyDescent="0.45">
      <c r="A803" s="62" t="str" cm="1">
        <f t="array" aca="1" ref="A803" ca="1">OFFSET(Matrix!$H$1,$H803 - 1,0)</f>
        <v>-</v>
      </c>
      <c r="B803" s="63"/>
      <c r="C803" s="63"/>
      <c r="D803" s="63"/>
      <c r="E803" s="63"/>
      <c r="F803" s="64"/>
      <c r="G803" s="75"/>
      <c r="H803" s="33">
        <f>MATCH($A795,Matrix!$B$2:$B$79,0)+1</f>
        <v>74</v>
      </c>
    </row>
    <row r="804" spans="1:8" s="77" customFormat="1" ht="46.5" customHeight="1" thickBot="1" x14ac:dyDescent="0.45">
      <c r="A804" s="76"/>
      <c r="B804" s="76"/>
      <c r="C804" s="76"/>
      <c r="D804" s="76"/>
      <c r="E804" s="76"/>
      <c r="F804" s="76"/>
      <c r="G804" s="76"/>
      <c r="H804" s="76"/>
    </row>
    <row r="805" spans="1:8" s="32" customFormat="1" x14ac:dyDescent="0.4">
      <c r="A805" s="65" t="str">
        <f>Matrix!$B$1</f>
        <v>Ref #</v>
      </c>
      <c r="B805" s="66"/>
      <c r="C805" s="67" t="str">
        <f>Matrix!$C$1</f>
        <v>Category</v>
      </c>
      <c r="D805" s="68"/>
      <c r="E805" s="67" t="str">
        <f>Matrix!$G$1</f>
        <v>Criticality:
High, Medium, or Low</v>
      </c>
      <c r="F805" s="68"/>
      <c r="G805" s="31" t="str">
        <f>Matrix!$E$1</f>
        <v xml:space="preserve">Public Requirements References/Descriptions </v>
      </c>
    </row>
    <row r="806" spans="1:8" s="33" customFormat="1" ht="15.75" customHeight="1" x14ac:dyDescent="0.4">
      <c r="A806" s="69" t="s">
        <v>198</v>
      </c>
      <c r="B806" s="70"/>
      <c r="C806" s="71" t="str" cm="1">
        <f t="array" aca="1" ref="C806" ca="1">OFFSET(Matrix!$C$1,$H806 - 1,0)</f>
        <v>System and Information Integrity</v>
      </c>
      <c r="D806" s="72"/>
      <c r="E806" s="71" t="str" cm="1">
        <f t="array" aca="1" ref="E806" ca="1">OFFSET(Matrix!$G$1, $H806 - 1,0)</f>
        <v>Medium</v>
      </c>
      <c r="F806" s="72"/>
      <c r="G806" s="73" t="str" cm="1">
        <f t="array" aca="1" ref="G806" ca="1">OFFSET(Matrix!$E$1,$H806 - 1,0)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806" s="33">
        <f>MATCH($A806,Matrix!$B$2:$B$79,0)+1</f>
        <v>75</v>
      </c>
    </row>
    <row r="807" spans="1:8" s="33" customFormat="1" x14ac:dyDescent="0.4">
      <c r="A807" s="91" t="str">
        <f>Matrix!$A$1</f>
        <v>Applicable Component Categories</v>
      </c>
      <c r="B807" s="92"/>
      <c r="C807" s="92"/>
      <c r="D807" s="92"/>
      <c r="E807" s="92"/>
      <c r="F807" s="92"/>
      <c r="G807" s="74"/>
      <c r="H807" s="33">
        <f>MATCH($A806,Matrix!$B$2:$B$79,0)+1</f>
        <v>75</v>
      </c>
    </row>
    <row r="808" spans="1:8" s="33" customFormat="1" ht="76.5" customHeight="1" x14ac:dyDescent="0.4">
      <c r="A808" s="69" t="str" cm="1">
        <f t="array" aca="1" ref="A808" ca="1">OFFSET(Matrix!$A$1,$H808 - 1,0)</f>
        <v xml:space="preserve">Mobile App;
Vehicle Connection;
Connectivity/Communications;
Cloud or Back-end;
</v>
      </c>
      <c r="B808" s="78"/>
      <c r="C808" s="78"/>
      <c r="D808" s="78"/>
      <c r="E808" s="78"/>
      <c r="F808" s="79"/>
      <c r="G808" s="74"/>
      <c r="H808" s="33">
        <f>MATCH($A806,Matrix!$B$2:$B$79,0)+1</f>
        <v>75</v>
      </c>
    </row>
    <row r="809" spans="1:8" s="33" customFormat="1" x14ac:dyDescent="0.4">
      <c r="A809" s="91" t="str">
        <f>Matrix!$D$1</f>
        <v>Requirement</v>
      </c>
      <c r="B809" s="92"/>
      <c r="C809" s="92"/>
      <c r="D809" s="92"/>
      <c r="E809" s="92"/>
      <c r="F809" s="92"/>
      <c r="G809" s="74"/>
      <c r="H809" s="33">
        <f>MATCH($A806,Matrix!$B$2:$B$79,0)+1</f>
        <v>75</v>
      </c>
    </row>
    <row r="810" spans="1:8" s="33" customFormat="1" ht="94.5" customHeight="1" x14ac:dyDescent="0.4">
      <c r="A810" s="69" t="str" cm="1">
        <f t="array" aca="1" ref="A810" ca="1">OFFSET(Matrix!$D$1,$H810 - 1,0)</f>
        <v>The vendor shall notify their customers of any vulnerabilities discovered in the telematics systems components via monitoring or vulnerability disclosure programs. The notification to customers will happen in a timely manner.</v>
      </c>
      <c r="B810" s="78"/>
      <c r="C810" s="78"/>
      <c r="D810" s="78"/>
      <c r="E810" s="78"/>
      <c r="F810" s="79"/>
      <c r="G810" s="74"/>
      <c r="H810" s="33">
        <f>MATCH($A806,Matrix!$B$2:$B$79,0)+1</f>
        <v>75</v>
      </c>
    </row>
    <row r="811" spans="1:8" s="33" customFormat="1" x14ac:dyDescent="0.4">
      <c r="A811" s="80" t="str">
        <f>Matrix!$F$1</f>
        <v xml:space="preserve">Verification: Inspection, Demonstration, Test, or Analysis </v>
      </c>
      <c r="B811" s="81"/>
      <c r="C811" s="81"/>
      <c r="D811" s="81"/>
      <c r="E811" s="81"/>
      <c r="F811" s="81"/>
      <c r="G811" s="74"/>
      <c r="H811" s="33">
        <f>MATCH($A806,Matrix!$B$2:$B$79,0)+1</f>
        <v>75</v>
      </c>
    </row>
    <row r="812" spans="1:8" s="33" customFormat="1" ht="94.5" customHeight="1" x14ac:dyDescent="0.4">
      <c r="A812" s="69" t="str" cm="1">
        <f t="array" aca="1" ref="A812" ca="1">OFFSET(Matrix!$F$1,$H812 - 1,0)</f>
        <v>Inspection of vendor process documentation detailing how customers are notified. Confirm that the timelines stated in the vendors notification procedures are acceptable.</v>
      </c>
      <c r="B812" s="78"/>
      <c r="C812" s="78"/>
      <c r="D812" s="78"/>
      <c r="E812" s="78"/>
      <c r="F812" s="79"/>
      <c r="G812" s="74"/>
      <c r="H812" s="33">
        <f>MATCH($A806,Matrix!$B$2:$B$79,0)+1</f>
        <v>75</v>
      </c>
    </row>
    <row r="813" spans="1:8" s="33" customFormat="1" x14ac:dyDescent="0.4">
      <c r="A813" s="91" t="str">
        <f>Matrix!$H$1</f>
        <v>Remarks</v>
      </c>
      <c r="B813" s="92"/>
      <c r="C813" s="92"/>
      <c r="D813" s="92"/>
      <c r="E813" s="92"/>
      <c r="F813" s="92"/>
      <c r="G813" s="74"/>
      <c r="H813" s="33">
        <f>MATCH($A806,Matrix!$B$2:$B$79,0)+1</f>
        <v>75</v>
      </c>
    </row>
    <row r="814" spans="1:8" s="33" customFormat="1" ht="49.5" customHeight="1" thickBot="1" x14ac:dyDescent="0.45">
      <c r="A814" s="62" t="str" cm="1">
        <f t="array" aca="1" ref="A814" ca="1">OFFSET(Matrix!$H$1,$H814 - 1,0)</f>
        <v>-</v>
      </c>
      <c r="B814" s="63"/>
      <c r="C814" s="63"/>
      <c r="D814" s="63"/>
      <c r="E814" s="63"/>
      <c r="F814" s="64"/>
      <c r="G814" s="75"/>
      <c r="H814" s="33">
        <f>MATCH($A806,Matrix!$B$2:$B$79,0)+1</f>
        <v>75</v>
      </c>
    </row>
    <row r="815" spans="1:8" s="77" customFormat="1" ht="46.5" customHeight="1" thickBot="1" x14ac:dyDescent="0.45">
      <c r="A815" s="76"/>
      <c r="B815" s="76"/>
      <c r="C815" s="76"/>
      <c r="D815" s="76"/>
      <c r="E815" s="76"/>
      <c r="F815" s="76"/>
      <c r="G815" s="76"/>
      <c r="H815" s="76"/>
    </row>
    <row r="816" spans="1:8" s="32" customFormat="1" ht="17.25" customHeight="1" x14ac:dyDescent="0.4">
      <c r="A816" s="65" t="str">
        <f>Matrix!$B$1</f>
        <v>Ref #</v>
      </c>
      <c r="B816" s="66"/>
      <c r="C816" s="67" t="str">
        <f>Matrix!$C$1</f>
        <v>Category</v>
      </c>
      <c r="D816" s="68"/>
      <c r="E816" s="67" t="str">
        <f>Matrix!$G$1</f>
        <v>Criticality:
High, Medium, or Low</v>
      </c>
      <c r="F816" s="68"/>
      <c r="G816" s="31" t="str">
        <f>Matrix!$E$1</f>
        <v xml:space="preserve">Public Requirements References/Descriptions </v>
      </c>
    </row>
    <row r="817" spans="1:8" s="33" customFormat="1" ht="15.75" customHeight="1" x14ac:dyDescent="0.4">
      <c r="A817" s="69" t="s">
        <v>133</v>
      </c>
      <c r="B817" s="70"/>
      <c r="C817" s="71" t="str" cm="1">
        <f t="array" aca="1" ref="C817" ca="1">OFFSET(Matrix!$C$1,$H817 - 1,0)</f>
        <v>Secure Software Development Lifecycle (SDLC)</v>
      </c>
      <c r="D817" s="72"/>
      <c r="E817" s="71" t="str" cm="1">
        <f t="array" aca="1" ref="E817" ca="1">OFFSET(Matrix!$G$1, $H817 - 1,0)</f>
        <v>Medium</v>
      </c>
      <c r="F817" s="72"/>
      <c r="G817" s="73" t="str" cm="1">
        <f t="array" aca="1" ref="G817" ca="1">OFFSET(Matrix!$E$1,$H817 - 1,0)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817" s="33">
        <f>MATCH($A817,Matrix!$B$2:$B$79,0)+1</f>
        <v>76</v>
      </c>
    </row>
    <row r="818" spans="1:8" s="33" customFormat="1" ht="17.25" customHeight="1" x14ac:dyDescent="0.4">
      <c r="A818" s="91" t="str">
        <f>Matrix!$A$1</f>
        <v>Applicable Component Categories</v>
      </c>
      <c r="B818" s="92"/>
      <c r="C818" s="92"/>
      <c r="D818" s="92"/>
      <c r="E818" s="92"/>
      <c r="F818" s="92"/>
      <c r="G818" s="74"/>
      <c r="H818" s="33">
        <f>MATCH($A817,Matrix!$B$2:$B$79,0)+1</f>
        <v>76</v>
      </c>
    </row>
    <row r="819" spans="1:8" s="33" customFormat="1" ht="76.5" customHeight="1" x14ac:dyDescent="0.4">
      <c r="A819" s="69" t="str" cm="1">
        <f t="array" aca="1" ref="A819" ca="1">OFFSET(Matrix!$A$1,$H819 - 1,0)</f>
        <v xml:space="preserve">Mobile App;
Vehicle Connection;
Connectivity/Communications;
Cloud or Back-end;
</v>
      </c>
      <c r="B819" s="78"/>
      <c r="C819" s="78"/>
      <c r="D819" s="78"/>
      <c r="E819" s="78"/>
      <c r="F819" s="79"/>
      <c r="G819" s="74"/>
      <c r="H819" s="33">
        <f>MATCH($A817,Matrix!$B$2:$B$79,0)+1</f>
        <v>76</v>
      </c>
    </row>
    <row r="820" spans="1:8" s="33" customFormat="1" ht="17.25" customHeight="1" x14ac:dyDescent="0.4">
      <c r="A820" s="91" t="str">
        <f>Matrix!$D$1</f>
        <v>Requirement</v>
      </c>
      <c r="B820" s="92"/>
      <c r="C820" s="92"/>
      <c r="D820" s="92"/>
      <c r="E820" s="92"/>
      <c r="F820" s="92"/>
      <c r="G820" s="74"/>
      <c r="H820" s="33">
        <f>MATCH($A817,Matrix!$B$2:$B$79,0)+1</f>
        <v>76</v>
      </c>
    </row>
    <row r="821" spans="1:8" s="33" customFormat="1" ht="94.5" customHeight="1" x14ac:dyDescent="0.4">
      <c r="A821" s="69" t="str" cm="1">
        <f t="array" aca="1" ref="A821" ca="1">OFFSET(Matrix!$D$1,$H821 - 1,0)</f>
        <v xml:space="preserve">Remediation SLA or objectives are defined and are adhered to by the security and development teams. Identified vulnerabilities are remediated or mitigated using suitable compensating controls
</v>
      </c>
      <c r="B821" s="78"/>
      <c r="C821" s="78"/>
      <c r="D821" s="78"/>
      <c r="E821" s="78"/>
      <c r="F821" s="79"/>
      <c r="G821" s="74"/>
      <c r="H821" s="33">
        <f>MATCH($A817,Matrix!$B$2:$B$79,0)+1</f>
        <v>76</v>
      </c>
    </row>
    <row r="822" spans="1:8" s="33" customFormat="1" x14ac:dyDescent="0.4">
      <c r="A822" s="80" t="str">
        <f>Matrix!$F$1</f>
        <v xml:space="preserve">Verification: Inspection, Demonstration, Test, or Analysis </v>
      </c>
      <c r="B822" s="81"/>
      <c r="C822" s="81"/>
      <c r="D822" s="81"/>
      <c r="E822" s="81"/>
      <c r="F822" s="81"/>
      <c r="G822" s="74"/>
      <c r="H822" s="33">
        <f>MATCH($A817,Matrix!$B$2:$B$79,0)+1</f>
        <v>76</v>
      </c>
    </row>
    <row r="823" spans="1:8" s="33" customFormat="1" ht="142.5" customHeight="1" x14ac:dyDescent="0.4">
      <c r="A823" s="69" t="str" cm="1">
        <f t="array" aca="1" ref="A823" ca="1">OFFSET(Matrix!$F$1,$H823 - 1,0)</f>
        <v>·         Inspection of vendor documentation detailing:
System Development Lifecycle
Remediation process
Security, Risk, and Privacy controls along with sample reports</v>
      </c>
      <c r="B823" s="78"/>
      <c r="C823" s="78"/>
      <c r="D823" s="78"/>
      <c r="E823" s="78"/>
      <c r="F823" s="79"/>
      <c r="G823" s="74"/>
      <c r="H823" s="33">
        <f>MATCH($A817,Matrix!$B$2:$B$79,0)+1</f>
        <v>76</v>
      </c>
    </row>
    <row r="824" spans="1:8" s="33" customFormat="1" ht="17.25" customHeight="1" x14ac:dyDescent="0.4">
      <c r="A824" s="91" t="str">
        <f>Matrix!$H$1</f>
        <v>Remarks</v>
      </c>
      <c r="B824" s="92"/>
      <c r="C824" s="92"/>
      <c r="D824" s="92"/>
      <c r="E824" s="92"/>
      <c r="F824" s="92"/>
      <c r="G824" s="74"/>
      <c r="H824" s="33">
        <f>MATCH($A817,Matrix!$B$2:$B$79,0)+1</f>
        <v>76</v>
      </c>
    </row>
    <row r="825" spans="1:8" s="33" customFormat="1" ht="280.5" customHeight="1" thickBot="1" x14ac:dyDescent="0.45">
      <c r="A825" s="62" t="str" cm="1">
        <f t="array" aca="1" ref="A825" ca="1">OFFSET(Matrix!$H$1,$H825 - 1,0)</f>
        <v>-</v>
      </c>
      <c r="B825" s="63"/>
      <c r="C825" s="63"/>
      <c r="D825" s="63"/>
      <c r="E825" s="63"/>
      <c r="F825" s="64"/>
      <c r="G825" s="75"/>
      <c r="H825" s="33">
        <f>MATCH($A817,Matrix!$B$2:$B$79,0)+1</f>
        <v>76</v>
      </c>
    </row>
    <row r="826" spans="1:8" s="77" customFormat="1" ht="46.5" customHeight="1" thickBot="1" x14ac:dyDescent="0.45">
      <c r="A826" s="76"/>
      <c r="B826" s="76"/>
      <c r="C826" s="76"/>
      <c r="D826" s="76"/>
      <c r="E826" s="76"/>
      <c r="F826" s="76"/>
      <c r="G826" s="76"/>
      <c r="H826" s="76"/>
    </row>
    <row r="827" spans="1:8" s="32" customFormat="1" x14ac:dyDescent="0.4">
      <c r="A827" s="65" t="str">
        <f>Matrix!$B$1</f>
        <v>Ref #</v>
      </c>
      <c r="B827" s="66"/>
      <c r="C827" s="67" t="str">
        <f>Matrix!$C$1</f>
        <v>Category</v>
      </c>
      <c r="D827" s="68"/>
      <c r="E827" s="67" t="str">
        <f>Matrix!$G$1</f>
        <v>Criticality:
High, Medium, or Low</v>
      </c>
      <c r="F827" s="68"/>
      <c r="G827" s="31" t="str">
        <f>Matrix!$E$1</f>
        <v xml:space="preserve">Public Requirements References/Descriptions </v>
      </c>
    </row>
    <row r="828" spans="1:8" s="33" customFormat="1" ht="15.75" customHeight="1" x14ac:dyDescent="0.4">
      <c r="A828" s="69" t="s">
        <v>223</v>
      </c>
      <c r="B828" s="70"/>
      <c r="C828" s="71" t="str" cm="1">
        <f t="array" aca="1" ref="C828" ca="1">OFFSET(Matrix!$C$1,$H828 - 1,0)</f>
        <v>Software Resiliency / Code Protections</v>
      </c>
      <c r="D828" s="72"/>
      <c r="E828" s="71" t="str" cm="1">
        <f t="array" aca="1" ref="E828" ca="1">OFFSET(Matrix!$G$1, $H828 - 1,0)</f>
        <v>Low</v>
      </c>
      <c r="F828" s="72"/>
      <c r="G828" s="73" t="str" cm="1">
        <f t="array" aca="1" ref="G828" ca="1">OFFSET(Matrix!$E$1,$H828 - 1,0)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828" s="33">
        <f>MATCH($A828,Matrix!$B$2:$B$79,0)+1</f>
        <v>77</v>
      </c>
    </row>
    <row r="829" spans="1:8" s="33" customFormat="1" x14ac:dyDescent="0.4">
      <c r="A829" s="91" t="str">
        <f>Matrix!$A$1</f>
        <v>Applicable Component Categories</v>
      </c>
      <c r="B829" s="92"/>
      <c r="C829" s="92"/>
      <c r="D829" s="92"/>
      <c r="E829" s="92"/>
      <c r="F829" s="92"/>
      <c r="G829" s="74"/>
      <c r="H829" s="33">
        <f>MATCH($A828,Matrix!$B$2:$B$79,0)+1</f>
        <v>77</v>
      </c>
    </row>
    <row r="830" spans="1:8" s="33" customFormat="1" ht="76.5" customHeight="1" x14ac:dyDescent="0.4">
      <c r="A830" s="69" t="str" cm="1">
        <f t="array" aca="1" ref="A830" ca="1">OFFSET(Matrix!$A$1,$H830 - 1,0)</f>
        <v xml:space="preserve">Mobile App;
</v>
      </c>
      <c r="B830" s="78"/>
      <c r="C830" s="78"/>
      <c r="D830" s="78"/>
      <c r="E830" s="78"/>
      <c r="F830" s="79"/>
      <c r="G830" s="74"/>
      <c r="H830" s="33">
        <f>MATCH($A828,Matrix!$B$2:$B$79,0)+1</f>
        <v>77</v>
      </c>
    </row>
    <row r="831" spans="1:8" s="33" customFormat="1" x14ac:dyDescent="0.4">
      <c r="A831" s="91" t="str">
        <f>Matrix!$D$1</f>
        <v>Requirement</v>
      </c>
      <c r="B831" s="92"/>
      <c r="C831" s="92"/>
      <c r="D831" s="92"/>
      <c r="E831" s="92"/>
      <c r="F831" s="92"/>
      <c r="G831" s="74"/>
      <c r="H831" s="33">
        <f>MATCH($A828,Matrix!$B$2:$B$79,0)+1</f>
        <v>77</v>
      </c>
    </row>
    <row r="832" spans="1:8" s="33" customFormat="1" ht="260.25" customHeight="1" x14ac:dyDescent="0.4">
      <c r="A832" s="69" t="str" cm="1">
        <f t="array" aca="1" ref="A832" ca="1">OFFSET(Matrix!$D$1,$H832 - 1,0)</f>
        <v>The vendor’s software will have software resiliency measures included that will slow the progress of tampering and reverse engineering efforts.</v>
      </c>
      <c r="B832" s="78"/>
      <c r="C832" s="78"/>
      <c r="D832" s="78"/>
      <c r="E832" s="78"/>
      <c r="F832" s="79"/>
      <c r="G832" s="74"/>
      <c r="H832" s="33">
        <f>MATCH($A828,Matrix!$B$2:$B$79,0)+1</f>
        <v>77</v>
      </c>
    </row>
    <row r="833" spans="1:8" s="33" customFormat="1" x14ac:dyDescent="0.4">
      <c r="A833" s="80" t="str">
        <f>Matrix!$F$1</f>
        <v xml:space="preserve">Verification: Inspection, Demonstration, Test, or Analysis </v>
      </c>
      <c r="B833" s="81"/>
      <c r="C833" s="81"/>
      <c r="D833" s="81"/>
      <c r="E833" s="81"/>
      <c r="F833" s="81"/>
      <c r="G833" s="74"/>
      <c r="H833" s="33">
        <f>MATCH($A828,Matrix!$B$2:$B$79,0)+1</f>
        <v>77</v>
      </c>
    </row>
    <row r="834" spans="1:8" s="33" customFormat="1" ht="279.75" customHeight="1" x14ac:dyDescent="0.4">
      <c r="A834" s="69" t="str" cm="1">
        <f t="array" aca="1" ref="A834" ca="1">OFFSET(Matrix!$F$1,$H834 - 1,0)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834" s="78"/>
      <c r="C834" s="78"/>
      <c r="D834" s="78"/>
      <c r="E834" s="78"/>
      <c r="F834" s="79"/>
      <c r="G834" s="74"/>
      <c r="H834" s="33">
        <f>MATCH($A828,Matrix!$B$2:$B$79,0)+1</f>
        <v>77</v>
      </c>
    </row>
    <row r="835" spans="1:8" s="33" customFormat="1" ht="39" customHeight="1" x14ac:dyDescent="0.4">
      <c r="A835" s="91" t="str">
        <f>Matrix!$H$1</f>
        <v>Remarks</v>
      </c>
      <c r="B835" s="92"/>
      <c r="C835" s="92"/>
      <c r="D835" s="92"/>
      <c r="E835" s="92"/>
      <c r="F835" s="92"/>
      <c r="G835" s="74"/>
      <c r="H835" s="33">
        <f>MATCH($A828,Matrix!$B$2:$B$79,0)+1</f>
        <v>77</v>
      </c>
    </row>
    <row r="836" spans="1:8" s="33" customFormat="1" ht="409.6" customHeight="1" thickBot="1" x14ac:dyDescent="0.45">
      <c r="A836" s="62" t="str" cm="1">
        <f t="array" aca="1" ref="A836" ca="1">OFFSET(Matrix!$H$1,$H836 - 1,0)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836" s="63"/>
      <c r="C836" s="63"/>
      <c r="D836" s="63"/>
      <c r="E836" s="63"/>
      <c r="F836" s="64"/>
      <c r="G836" s="75"/>
      <c r="H836" s="33">
        <f>MATCH($A828,Matrix!$B$2:$B$79,0)+1</f>
        <v>77</v>
      </c>
    </row>
    <row r="837" spans="1:8" s="77" customFormat="1" ht="46.5" customHeight="1" thickBot="1" x14ac:dyDescent="0.45">
      <c r="A837" s="76"/>
      <c r="B837" s="76"/>
      <c r="C837" s="76"/>
      <c r="D837" s="76"/>
      <c r="E837" s="76"/>
      <c r="F837" s="76"/>
      <c r="G837" s="76"/>
      <c r="H837" s="76"/>
    </row>
    <row r="838" spans="1:8" s="32" customFormat="1" x14ac:dyDescent="0.4">
      <c r="A838" s="65" t="str">
        <f>Matrix!$B$1</f>
        <v>Ref #</v>
      </c>
      <c r="B838" s="66"/>
      <c r="C838" s="67" t="str">
        <f>Matrix!$C$1</f>
        <v>Category</v>
      </c>
      <c r="D838" s="68"/>
      <c r="E838" s="67" t="str">
        <f>Matrix!$G$1</f>
        <v>Criticality:
High, Medium, or Low</v>
      </c>
      <c r="F838" s="68"/>
      <c r="G838" s="31" t="str">
        <f>Matrix!$E$1</f>
        <v xml:space="preserve">Public Requirements References/Descriptions </v>
      </c>
    </row>
    <row r="839" spans="1:8" s="33" customFormat="1" ht="15.75" customHeight="1" x14ac:dyDescent="0.4">
      <c r="A839" s="69" t="s">
        <v>234</v>
      </c>
      <c r="B839" s="70"/>
      <c r="C839" s="71" t="str" cm="1">
        <f t="array" aca="1" ref="C839" ca="1">OFFSET(Matrix!$C$1,$H839 - 1,0)</f>
        <v>System and Information Integrity</v>
      </c>
      <c r="D839" s="72"/>
      <c r="E839" s="71" t="str" cm="1">
        <f t="array" aca="1" ref="E839" ca="1">OFFSET(Matrix!$G$1, $H839 - 1,0)</f>
        <v>Low</v>
      </c>
      <c r="F839" s="72"/>
      <c r="G839" s="73" t="str" cm="1">
        <f t="array" aca="1" ref="G839" ca="1">OFFSET(Matrix!$E$1,$H839 - 1,0)</f>
        <v>FMCSA GDL 13 Share cybersecurity information with heavy vehicle the industry.</v>
      </c>
      <c r="H839" s="33">
        <f>MATCH($A839,Matrix!$B$2:$B$79,0)+1</f>
        <v>78</v>
      </c>
    </row>
    <row r="840" spans="1:8" s="33" customFormat="1" x14ac:dyDescent="0.4">
      <c r="A840" s="91" t="str">
        <f>Matrix!$A$1</f>
        <v>Applicable Component Categories</v>
      </c>
      <c r="B840" s="92"/>
      <c r="C840" s="92"/>
      <c r="D840" s="92"/>
      <c r="E840" s="92"/>
      <c r="F840" s="92"/>
      <c r="G840" s="74"/>
      <c r="H840" s="33">
        <f>MATCH($A839,Matrix!$B$2:$B$79,0)+1</f>
        <v>78</v>
      </c>
    </row>
    <row r="841" spans="1:8" s="33" customFormat="1" ht="76.5" customHeight="1" x14ac:dyDescent="0.4">
      <c r="A841" s="69" t="str" cm="1">
        <f t="array" aca="1" ref="A841" ca="1">OFFSET(Matrix!$A$1,$H841 - 1,0)</f>
        <v xml:space="preserve">Mobile App;
Vehicle Connection;
Connectivity/Communications;
Cloud or Back-end;
</v>
      </c>
      <c r="B841" s="78"/>
      <c r="C841" s="78"/>
      <c r="D841" s="78"/>
      <c r="E841" s="78"/>
      <c r="F841" s="79"/>
      <c r="G841" s="74"/>
      <c r="H841" s="33">
        <f>MATCH($A839,Matrix!$B$2:$B$79,0)+1</f>
        <v>78</v>
      </c>
    </row>
    <row r="842" spans="1:8" s="33" customFormat="1" x14ac:dyDescent="0.4">
      <c r="A842" s="91" t="str">
        <f>Matrix!$D$1</f>
        <v>Requirement</v>
      </c>
      <c r="B842" s="92"/>
      <c r="C842" s="92"/>
      <c r="D842" s="92"/>
      <c r="E842" s="92"/>
      <c r="F842" s="92"/>
      <c r="G842" s="74"/>
      <c r="H842" s="33">
        <f>MATCH($A839,Matrix!$B$2:$B$79,0)+1</f>
        <v>78</v>
      </c>
    </row>
    <row r="843" spans="1:8" s="33" customFormat="1" ht="94.5" customHeight="1" x14ac:dyDescent="0.4">
      <c r="A843" s="69" t="str" cm="1">
        <f t="array" aca="1" ref="A843" ca="1">OFFSET(Matrix!$D$1,$H843 - 1,0)</f>
        <v>The vendor shall participate in a cybersecurity information sharing and analysis group in the heavy vehicle industry</v>
      </c>
      <c r="B843" s="78"/>
      <c r="C843" s="78"/>
      <c r="D843" s="78"/>
      <c r="E843" s="78"/>
      <c r="F843" s="79"/>
      <c r="G843" s="74"/>
      <c r="H843" s="33">
        <f>MATCH($A839,Matrix!$B$2:$B$79,0)+1</f>
        <v>78</v>
      </c>
    </row>
    <row r="844" spans="1:8" s="33" customFormat="1" x14ac:dyDescent="0.4">
      <c r="A844" s="80" t="str">
        <f>Matrix!$F$1</f>
        <v xml:space="preserve">Verification: Inspection, Demonstration, Test, or Analysis </v>
      </c>
      <c r="B844" s="81"/>
      <c r="C844" s="81"/>
      <c r="D844" s="81"/>
      <c r="E844" s="81"/>
      <c r="F844" s="81"/>
      <c r="G844" s="74"/>
      <c r="H844" s="33">
        <f>MATCH($A839,Matrix!$B$2:$B$79,0)+1</f>
        <v>78</v>
      </c>
    </row>
    <row r="845" spans="1:8" s="33" customFormat="1" ht="94.5" customHeight="1" x14ac:dyDescent="0.4">
      <c r="A845" s="69" t="str" cm="1">
        <f t="array" aca="1" ref="A845" ca="1">OFFSET(Matrix!$F$1,$H845 - 1,0)</f>
        <v>Inspection of vendor process documentation confirming participation in information sharing group.</v>
      </c>
      <c r="B845" s="78"/>
      <c r="C845" s="78"/>
      <c r="D845" s="78"/>
      <c r="E845" s="78"/>
      <c r="F845" s="79"/>
      <c r="G845" s="74"/>
      <c r="H845" s="33">
        <f>MATCH($A839,Matrix!$B$2:$B$79,0)+1</f>
        <v>78</v>
      </c>
    </row>
    <row r="846" spans="1:8" s="33" customFormat="1" x14ac:dyDescent="0.4">
      <c r="A846" s="91" t="str">
        <f>Matrix!$H$1</f>
        <v>Remarks</v>
      </c>
      <c r="B846" s="92"/>
      <c r="C846" s="92"/>
      <c r="D846" s="92"/>
      <c r="E846" s="92"/>
      <c r="F846" s="92"/>
      <c r="G846" s="74"/>
      <c r="H846" s="33">
        <f>MATCH($A839,Matrix!$B$2:$B$79,0)+1</f>
        <v>78</v>
      </c>
    </row>
    <row r="847" spans="1:8" s="33" customFormat="1" ht="49.5" customHeight="1" thickBot="1" x14ac:dyDescent="0.45">
      <c r="A847" s="62" t="str" cm="1">
        <f t="array" aca="1" ref="A847" ca="1">OFFSET(Matrix!$H$1,$H847 - 1,0)</f>
        <v>-</v>
      </c>
      <c r="B847" s="63"/>
      <c r="C847" s="63"/>
      <c r="D847" s="63"/>
      <c r="E847" s="63"/>
      <c r="F847" s="64"/>
      <c r="G847" s="75"/>
      <c r="H847" s="33">
        <f>MATCH($A839,Matrix!$B$2:$B$79,0)+1</f>
        <v>78</v>
      </c>
    </row>
  </sheetData>
  <mergeCells count="1232">
    <mergeCell ref="A406:F406"/>
    <mergeCell ref="A407:F407"/>
    <mergeCell ref="A408:XFD408"/>
    <mergeCell ref="A275:XFD275"/>
    <mergeCell ref="A276:B276"/>
    <mergeCell ref="C276:D276"/>
    <mergeCell ref="E276:F276"/>
    <mergeCell ref="A277:B277"/>
    <mergeCell ref="C277:D277"/>
    <mergeCell ref="E277:F277"/>
    <mergeCell ref="G277:G285"/>
    <mergeCell ref="A278:F278"/>
    <mergeCell ref="A279:F279"/>
    <mergeCell ref="A280:F280"/>
    <mergeCell ref="A281:F281"/>
    <mergeCell ref="A282:F282"/>
    <mergeCell ref="A283:F283"/>
    <mergeCell ref="A284:F284"/>
    <mergeCell ref="A285:F285"/>
    <mergeCell ref="A286:XFD286"/>
    <mergeCell ref="A353:XFD353"/>
    <mergeCell ref="A364:XFD364"/>
    <mergeCell ref="A640:B640"/>
    <mergeCell ref="C640:D640"/>
    <mergeCell ref="E640:F640"/>
    <mergeCell ref="A641:B641"/>
    <mergeCell ref="C641:D641"/>
    <mergeCell ref="E641:F641"/>
    <mergeCell ref="G641:G649"/>
    <mergeCell ref="A642:F642"/>
    <mergeCell ref="A643:F643"/>
    <mergeCell ref="A644:F644"/>
    <mergeCell ref="A645:F645"/>
    <mergeCell ref="A646:F646"/>
    <mergeCell ref="A647:F647"/>
    <mergeCell ref="A648:F648"/>
    <mergeCell ref="A649:F649"/>
    <mergeCell ref="A650:XFD650"/>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76:XFD176"/>
    <mergeCell ref="A509:B509"/>
    <mergeCell ref="C509:D509"/>
    <mergeCell ref="E509:F509"/>
    <mergeCell ref="G509:G517"/>
    <mergeCell ref="A510:F510"/>
    <mergeCell ref="A511:F511"/>
    <mergeCell ref="A512:F512"/>
    <mergeCell ref="A513:F513"/>
    <mergeCell ref="A514:F514"/>
    <mergeCell ref="A515:F515"/>
    <mergeCell ref="A516:F516"/>
    <mergeCell ref="A517:F517"/>
    <mergeCell ref="A518:XFD518"/>
    <mergeCell ref="A563:B563"/>
    <mergeCell ref="C563:D563"/>
    <mergeCell ref="E563:F563"/>
    <mergeCell ref="A564:B564"/>
    <mergeCell ref="C564:D564"/>
    <mergeCell ref="E564:F564"/>
    <mergeCell ref="G564:G572"/>
    <mergeCell ref="A565:F565"/>
    <mergeCell ref="A566:F566"/>
    <mergeCell ref="A567:F567"/>
    <mergeCell ref="A568:F568"/>
    <mergeCell ref="A569:F569"/>
    <mergeCell ref="A570:F570"/>
    <mergeCell ref="A571:F571"/>
    <mergeCell ref="A572:F572"/>
    <mergeCell ref="A534:F534"/>
    <mergeCell ref="G531:G539"/>
    <mergeCell ref="A538:F538"/>
    <mergeCell ref="A539:F539"/>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97:F29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4:F274"/>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87:XFD187"/>
    <mergeCell ref="A198:XFD198"/>
    <mergeCell ref="A209:XFD209"/>
    <mergeCell ref="A220:XFD220"/>
    <mergeCell ref="A231:XFD231"/>
    <mergeCell ref="A242:XFD242"/>
    <mergeCell ref="A232:B232"/>
    <mergeCell ref="C232:D232"/>
    <mergeCell ref="E232:F232"/>
    <mergeCell ref="A223:F223"/>
    <mergeCell ref="A486:B486"/>
    <mergeCell ref="C486:D486"/>
    <mergeCell ref="E486:F486"/>
    <mergeCell ref="A487:B487"/>
    <mergeCell ref="C487:D487"/>
    <mergeCell ref="E487:F487"/>
    <mergeCell ref="A464:B464"/>
    <mergeCell ref="C464:D464"/>
    <mergeCell ref="E464:F464"/>
    <mergeCell ref="A465:B465"/>
    <mergeCell ref="C465:D465"/>
    <mergeCell ref="E465:F465"/>
    <mergeCell ref="A466:F466"/>
    <mergeCell ref="A467:F467"/>
    <mergeCell ref="A468:F468"/>
    <mergeCell ref="A782:XFD782"/>
    <mergeCell ref="A485:XFD485"/>
    <mergeCell ref="A497:B497"/>
    <mergeCell ref="C497:D497"/>
    <mergeCell ref="E497:F497"/>
    <mergeCell ref="A488:F488"/>
    <mergeCell ref="A489:F489"/>
    <mergeCell ref="A484:F484"/>
    <mergeCell ref="A529:XFD529"/>
    <mergeCell ref="A531:B531"/>
    <mergeCell ref="C531:D531"/>
    <mergeCell ref="E531:F531"/>
    <mergeCell ref="A532:F532"/>
    <mergeCell ref="A533:F533"/>
    <mergeCell ref="A503:F503"/>
    <mergeCell ref="A504:F504"/>
    <mergeCell ref="A493:F493"/>
    <mergeCell ref="A804:XFD804"/>
    <mergeCell ref="A815:XFD815"/>
    <mergeCell ref="A826:XFD826"/>
    <mergeCell ref="A661:XFD661"/>
    <mergeCell ref="A672:XFD672"/>
    <mergeCell ref="A694:XFD694"/>
    <mergeCell ref="A705:XFD705"/>
    <mergeCell ref="A716:XFD716"/>
    <mergeCell ref="A727:XFD727"/>
    <mergeCell ref="A738:XFD738"/>
    <mergeCell ref="A749:XFD749"/>
    <mergeCell ref="A760:XFD760"/>
    <mergeCell ref="G696:G704"/>
    <mergeCell ref="A699:F699"/>
    <mergeCell ref="A700:F700"/>
    <mergeCell ref="A701:F701"/>
    <mergeCell ref="A662:B662"/>
    <mergeCell ref="C662:D662"/>
    <mergeCell ref="E662:F662"/>
    <mergeCell ref="A663:B663"/>
    <mergeCell ref="A698:F698"/>
    <mergeCell ref="A680:F680"/>
    <mergeCell ref="A695:B695"/>
    <mergeCell ref="C695:D695"/>
    <mergeCell ref="E695:F695"/>
    <mergeCell ref="A696:B696"/>
    <mergeCell ref="C696:D696"/>
    <mergeCell ref="E696:F696"/>
    <mergeCell ref="A675:F675"/>
    <mergeCell ref="A676:F676"/>
    <mergeCell ref="A677:F677"/>
    <mergeCell ref="A771:XFD771"/>
    <mergeCell ref="A375:XFD375"/>
    <mergeCell ref="A386:XFD386"/>
    <mergeCell ref="A419:XFD419"/>
    <mergeCell ref="G355:G363"/>
    <mergeCell ref="A362:F362"/>
    <mergeCell ref="A363:F363"/>
    <mergeCell ref="A367:F367"/>
    <mergeCell ref="A368:F368"/>
    <mergeCell ref="A369:F369"/>
    <mergeCell ref="A370:F370"/>
    <mergeCell ref="A365:B365"/>
    <mergeCell ref="C365:D365"/>
    <mergeCell ref="E365:F365"/>
    <mergeCell ref="A366:B366"/>
    <mergeCell ref="C366:D366"/>
    <mergeCell ref="E366:F366"/>
    <mergeCell ref="A356:F356"/>
    <mergeCell ref="A357:F357"/>
    <mergeCell ref="A358:F358"/>
    <mergeCell ref="A359:F359"/>
    <mergeCell ref="A360:F360"/>
    <mergeCell ref="A361:F361"/>
    <mergeCell ref="A399:B399"/>
    <mergeCell ref="C399:D399"/>
    <mergeCell ref="E399:F399"/>
    <mergeCell ref="G399:G407"/>
    <mergeCell ref="A400:F400"/>
    <mergeCell ref="A401:F401"/>
    <mergeCell ref="A402:F402"/>
    <mergeCell ref="A403:F403"/>
    <mergeCell ref="A404:F404"/>
    <mergeCell ref="A405:F405"/>
    <mergeCell ref="A354:B354"/>
    <mergeCell ref="C354:D354"/>
    <mergeCell ref="E354:F354"/>
    <mergeCell ref="A355:B355"/>
    <mergeCell ref="C355:D355"/>
    <mergeCell ref="E355:F355"/>
    <mergeCell ref="A398:B398"/>
    <mergeCell ref="C398:D398"/>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A331:XFD331"/>
    <mergeCell ref="A342:XFD342"/>
    <mergeCell ref="A320:XFD320"/>
    <mergeCell ref="A319:F319"/>
    <mergeCell ref="A323:F323"/>
    <mergeCell ref="A324:F324"/>
    <mergeCell ref="A325:F325"/>
    <mergeCell ref="A326:F326"/>
    <mergeCell ref="A321:B321"/>
    <mergeCell ref="A236:F236"/>
    <mergeCell ref="A237:F237"/>
    <mergeCell ref="A240:F240"/>
    <mergeCell ref="A241:F241"/>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44:G352"/>
    <mergeCell ref="A345:F345"/>
    <mergeCell ref="A346:F346"/>
    <mergeCell ref="A347:F347"/>
    <mergeCell ref="A348:F348"/>
    <mergeCell ref="A349:F349"/>
    <mergeCell ref="A350:F350"/>
    <mergeCell ref="A351:F351"/>
    <mergeCell ref="A352:F352"/>
    <mergeCell ref="G322:G330"/>
    <mergeCell ref="A327:F327"/>
    <mergeCell ref="A328:F328"/>
    <mergeCell ref="A329:F329"/>
    <mergeCell ref="A330:F330"/>
    <mergeCell ref="A343:B343"/>
    <mergeCell ref="C343:D343"/>
    <mergeCell ref="E343:F343"/>
    <mergeCell ref="A344:B344"/>
    <mergeCell ref="C344:D344"/>
    <mergeCell ref="E344:F344"/>
    <mergeCell ref="A334:F334"/>
    <mergeCell ref="A335:F335"/>
    <mergeCell ref="A332:B332"/>
    <mergeCell ref="C332:D332"/>
    <mergeCell ref="E332:F332"/>
    <mergeCell ref="A333:B333"/>
    <mergeCell ref="C333:D333"/>
    <mergeCell ref="E333:F333"/>
    <mergeCell ref="C321:D321"/>
    <mergeCell ref="E321:F321"/>
    <mergeCell ref="A322:B322"/>
    <mergeCell ref="C322:D322"/>
    <mergeCell ref="E322:F322"/>
    <mergeCell ref="G333:G341"/>
    <mergeCell ref="A336:F336"/>
    <mergeCell ref="A337:F337"/>
    <mergeCell ref="A338:F338"/>
    <mergeCell ref="A339:F339"/>
    <mergeCell ref="A340:F340"/>
    <mergeCell ref="A341:F341"/>
    <mergeCell ref="A311:B311"/>
    <mergeCell ref="C311:D311"/>
    <mergeCell ref="E311:F311"/>
    <mergeCell ref="A299:B299"/>
    <mergeCell ref="C299:D299"/>
    <mergeCell ref="E299:F299"/>
    <mergeCell ref="A300:B300"/>
    <mergeCell ref="C300:D300"/>
    <mergeCell ref="E300:F300"/>
    <mergeCell ref="A309:XFD309"/>
    <mergeCell ref="G300:G308"/>
    <mergeCell ref="A301:F301"/>
    <mergeCell ref="A302:F302"/>
    <mergeCell ref="A303:F303"/>
    <mergeCell ref="A304:F304"/>
    <mergeCell ref="A305:F305"/>
    <mergeCell ref="A306:F306"/>
    <mergeCell ref="A307:F307"/>
    <mergeCell ref="A308:F308"/>
    <mergeCell ref="G311:G319"/>
    <mergeCell ref="A318:F318"/>
    <mergeCell ref="A312:F312"/>
    <mergeCell ref="A313:F313"/>
    <mergeCell ref="A314:F314"/>
    <mergeCell ref="A315:F315"/>
    <mergeCell ref="A316:F316"/>
    <mergeCell ref="A317:F317"/>
    <mergeCell ref="A310:B310"/>
    <mergeCell ref="C310:D310"/>
    <mergeCell ref="E310:F310"/>
    <mergeCell ref="A287:XFD287"/>
    <mergeCell ref="A288:B288"/>
    <mergeCell ref="C288:D288"/>
    <mergeCell ref="E288:F288"/>
    <mergeCell ref="A289:B289"/>
    <mergeCell ref="C289:D289"/>
    <mergeCell ref="E289:F289"/>
    <mergeCell ref="G289:G297"/>
    <mergeCell ref="A290:F290"/>
    <mergeCell ref="A291:F291"/>
    <mergeCell ref="A292:F292"/>
    <mergeCell ref="A293:F293"/>
    <mergeCell ref="A294:F294"/>
    <mergeCell ref="A295:F295"/>
    <mergeCell ref="A296:F296"/>
    <mergeCell ref="A298:XFD298"/>
    <mergeCell ref="A234:F234"/>
    <mergeCell ref="A235:F235"/>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G211:G219"/>
    <mergeCell ref="A212:F212"/>
    <mergeCell ref="A214:F214"/>
    <mergeCell ref="A215:F215"/>
    <mergeCell ref="A216:F216"/>
    <mergeCell ref="A233:B233"/>
    <mergeCell ref="C233:D233"/>
    <mergeCell ref="E233:F233"/>
    <mergeCell ref="G233:G241"/>
    <mergeCell ref="A238:F238"/>
    <mergeCell ref="A239:F239"/>
    <mergeCell ref="A217:F217"/>
    <mergeCell ref="A218:F218"/>
    <mergeCell ref="A219:F219"/>
    <mergeCell ref="A224:F224"/>
    <mergeCell ref="A228:F228"/>
    <mergeCell ref="A221:B221"/>
    <mergeCell ref="C221:D221"/>
    <mergeCell ref="E221:F221"/>
    <mergeCell ref="A222:B222"/>
    <mergeCell ref="C222:D222"/>
    <mergeCell ref="A177:B177"/>
    <mergeCell ref="C177:D177"/>
    <mergeCell ref="E177:F177"/>
    <mergeCell ref="A178:B178"/>
    <mergeCell ref="C178:D178"/>
    <mergeCell ref="E178:F178"/>
    <mergeCell ref="G189:G197"/>
    <mergeCell ref="A194:F194"/>
    <mergeCell ref="A195:F195"/>
    <mergeCell ref="A196:F196"/>
    <mergeCell ref="A197:F197"/>
    <mergeCell ref="A179:F179"/>
    <mergeCell ref="A180:F180"/>
    <mergeCell ref="A181:F181"/>
    <mergeCell ref="A182:F182"/>
    <mergeCell ref="A183:F183"/>
    <mergeCell ref="A184:F184"/>
    <mergeCell ref="G178:G186"/>
    <mergeCell ref="A193:F193"/>
    <mergeCell ref="A225:F225"/>
    <mergeCell ref="A226:F226"/>
    <mergeCell ref="A227:F227"/>
    <mergeCell ref="E222:F222"/>
    <mergeCell ref="G222:G230"/>
    <mergeCell ref="A229:F229"/>
    <mergeCell ref="A230:F230"/>
    <mergeCell ref="A185:F185"/>
    <mergeCell ref="A186:F186"/>
    <mergeCell ref="A190:F190"/>
    <mergeCell ref="A191:F191"/>
    <mergeCell ref="A192:F192"/>
    <mergeCell ref="A188:B188"/>
    <mergeCell ref="C188:D188"/>
    <mergeCell ref="E188:F188"/>
    <mergeCell ref="A189:B189"/>
    <mergeCell ref="C189:D189"/>
    <mergeCell ref="E189:F189"/>
    <mergeCell ref="A213:F213"/>
    <mergeCell ref="A210:B210"/>
    <mergeCell ref="C210:D210"/>
    <mergeCell ref="E210:F210"/>
    <mergeCell ref="A211:B211"/>
    <mergeCell ref="C211:D211"/>
    <mergeCell ref="E211:F211"/>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55:B155"/>
    <mergeCell ref="C155:D155"/>
    <mergeCell ref="E155:F155"/>
    <mergeCell ref="A156:B156"/>
    <mergeCell ref="C156:D156"/>
    <mergeCell ref="E156:F15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82:F382"/>
    <mergeCell ref="A383:F383"/>
    <mergeCell ref="A384:F384"/>
    <mergeCell ref="A385:F385"/>
    <mergeCell ref="G377:G385"/>
    <mergeCell ref="A380:F380"/>
    <mergeCell ref="A381:F381"/>
    <mergeCell ref="A387:B387"/>
    <mergeCell ref="C387:D387"/>
    <mergeCell ref="E387:F387"/>
    <mergeCell ref="A373:F373"/>
    <mergeCell ref="A374:F374"/>
    <mergeCell ref="A378:F378"/>
    <mergeCell ref="A379:F379"/>
    <mergeCell ref="G366:G374"/>
    <mergeCell ref="A371:F371"/>
    <mergeCell ref="A372:F372"/>
    <mergeCell ref="A376:B376"/>
    <mergeCell ref="C376:D376"/>
    <mergeCell ref="E376:F376"/>
    <mergeCell ref="A377:B377"/>
    <mergeCell ref="C377:D377"/>
    <mergeCell ref="E377:F377"/>
    <mergeCell ref="G46:G54"/>
    <mergeCell ref="A53:F53"/>
    <mergeCell ref="A54:F54"/>
    <mergeCell ref="A99:XFD99"/>
    <mergeCell ref="A100:B100"/>
    <mergeCell ref="C100:D100"/>
    <mergeCell ref="E100:F100"/>
    <mergeCell ref="A420:B420"/>
    <mergeCell ref="C420:D420"/>
    <mergeCell ref="E420:F420"/>
    <mergeCell ref="A421:B421"/>
    <mergeCell ref="C421:D421"/>
    <mergeCell ref="E421:F421"/>
    <mergeCell ref="A422:F422"/>
    <mergeCell ref="A423:F423"/>
    <mergeCell ref="A424:F424"/>
    <mergeCell ref="A391:F391"/>
    <mergeCell ref="A392:F392"/>
    <mergeCell ref="A393:F393"/>
    <mergeCell ref="A394:F394"/>
    <mergeCell ref="A395:F395"/>
    <mergeCell ref="A396:F396"/>
    <mergeCell ref="G388:G396"/>
    <mergeCell ref="A389:F389"/>
    <mergeCell ref="A390:F390"/>
    <mergeCell ref="A388:B388"/>
    <mergeCell ref="C388:D388"/>
    <mergeCell ref="E388:F388"/>
    <mergeCell ref="A397:XFD397"/>
    <mergeCell ref="A409:B409"/>
    <mergeCell ref="C409:D409"/>
    <mergeCell ref="E409:F409"/>
    <mergeCell ref="A410:B410"/>
    <mergeCell ref="C410:D410"/>
    <mergeCell ref="E410:F410"/>
    <mergeCell ref="G410:G418"/>
    <mergeCell ref="A411:F411"/>
    <mergeCell ref="A412:F412"/>
    <mergeCell ref="E398:F398"/>
    <mergeCell ref="G443:G451"/>
    <mergeCell ref="A446:F446"/>
    <mergeCell ref="A447:F447"/>
    <mergeCell ref="A433:F433"/>
    <mergeCell ref="A434:F434"/>
    <mergeCell ref="A435:F435"/>
    <mergeCell ref="A436:F436"/>
    <mergeCell ref="A441:XFD441"/>
    <mergeCell ref="G421:G429"/>
    <mergeCell ref="A428:F428"/>
    <mergeCell ref="A429:F429"/>
    <mergeCell ref="A431:B431"/>
    <mergeCell ref="C431:D431"/>
    <mergeCell ref="E431:F431"/>
    <mergeCell ref="A432:B432"/>
    <mergeCell ref="C432:D432"/>
    <mergeCell ref="E432:F432"/>
    <mergeCell ref="A425:F425"/>
    <mergeCell ref="A426:F426"/>
    <mergeCell ref="A427:F427"/>
    <mergeCell ref="A430:XFD430"/>
    <mergeCell ref="G432:G440"/>
    <mergeCell ref="A437:F437"/>
    <mergeCell ref="A438:F438"/>
    <mergeCell ref="A439:F439"/>
    <mergeCell ref="A440:F440"/>
    <mergeCell ref="A442:B442"/>
    <mergeCell ref="C442:D442"/>
    <mergeCell ref="E442:F442"/>
    <mergeCell ref="A443:B443"/>
    <mergeCell ref="C443:D443"/>
    <mergeCell ref="E443:F443"/>
    <mergeCell ref="A494:F494"/>
    <mergeCell ref="A495:F495"/>
    <mergeCell ref="A496:XFD496"/>
    <mergeCell ref="A505:F505"/>
    <mergeCell ref="A506:F506"/>
    <mergeCell ref="G498:G506"/>
    <mergeCell ref="A499:F499"/>
    <mergeCell ref="A500:F500"/>
    <mergeCell ref="A498:B498"/>
    <mergeCell ref="C498:D498"/>
    <mergeCell ref="E498:F498"/>
    <mergeCell ref="A501:F501"/>
    <mergeCell ref="A502:F502"/>
    <mergeCell ref="G487:G495"/>
    <mergeCell ref="A490:F490"/>
    <mergeCell ref="A491:F491"/>
    <mergeCell ref="A528:F528"/>
    <mergeCell ref="A492:F492"/>
    <mergeCell ref="A520:B520"/>
    <mergeCell ref="C520:D520"/>
    <mergeCell ref="E520:F520"/>
    <mergeCell ref="G520:G528"/>
    <mergeCell ref="A521:F521"/>
    <mergeCell ref="A522:F522"/>
    <mergeCell ref="A523:F523"/>
    <mergeCell ref="A524:F524"/>
    <mergeCell ref="A525:F525"/>
    <mergeCell ref="A526:F526"/>
    <mergeCell ref="A527:F527"/>
    <mergeCell ref="A508:B508"/>
    <mergeCell ref="C508:D508"/>
    <mergeCell ref="E508:F508"/>
    <mergeCell ref="A541:B541"/>
    <mergeCell ref="C541:D541"/>
    <mergeCell ref="E541:F541"/>
    <mergeCell ref="A542:B542"/>
    <mergeCell ref="C542:D542"/>
    <mergeCell ref="E542:F542"/>
    <mergeCell ref="A535:F535"/>
    <mergeCell ref="A536:F536"/>
    <mergeCell ref="A537:F537"/>
    <mergeCell ref="A540:XFD540"/>
    <mergeCell ref="A530:B530"/>
    <mergeCell ref="C530:D530"/>
    <mergeCell ref="E530:F530"/>
    <mergeCell ref="E575:F575"/>
    <mergeCell ref="G575:G583"/>
    <mergeCell ref="A576:F576"/>
    <mergeCell ref="A577:F577"/>
    <mergeCell ref="A578:F578"/>
    <mergeCell ref="A579:F579"/>
    <mergeCell ref="A580:F580"/>
    <mergeCell ref="A583:F583"/>
    <mergeCell ref="A581:F581"/>
    <mergeCell ref="A582:F582"/>
    <mergeCell ref="A549:F549"/>
    <mergeCell ref="A550:F550"/>
    <mergeCell ref="A554:F554"/>
    <mergeCell ref="A555:F555"/>
    <mergeCell ref="G542:G550"/>
    <mergeCell ref="A547:F547"/>
    <mergeCell ref="A548:F548"/>
    <mergeCell ref="A552:B552"/>
    <mergeCell ref="C552:D552"/>
    <mergeCell ref="E552:F552"/>
    <mergeCell ref="A553:B553"/>
    <mergeCell ref="C553:D553"/>
    <mergeCell ref="E553:F553"/>
    <mergeCell ref="A543:F543"/>
    <mergeCell ref="A544:F544"/>
    <mergeCell ref="A545:F545"/>
    <mergeCell ref="A546:F546"/>
    <mergeCell ref="A551:XFD551"/>
    <mergeCell ref="A573:XFD573"/>
    <mergeCell ref="A589:F589"/>
    <mergeCell ref="A590:F590"/>
    <mergeCell ref="A591:F591"/>
    <mergeCell ref="A592:F592"/>
    <mergeCell ref="A593:F593"/>
    <mergeCell ref="A594:F594"/>
    <mergeCell ref="G586:G594"/>
    <mergeCell ref="A587:F587"/>
    <mergeCell ref="A588:F588"/>
    <mergeCell ref="A586:B586"/>
    <mergeCell ref="C586:D586"/>
    <mergeCell ref="E586:F586"/>
    <mergeCell ref="A606:XFD606"/>
    <mergeCell ref="A605:F605"/>
    <mergeCell ref="A597:B597"/>
    <mergeCell ref="A558:F558"/>
    <mergeCell ref="A559:F559"/>
    <mergeCell ref="A560:F560"/>
    <mergeCell ref="A561:F561"/>
    <mergeCell ref="G553:G561"/>
    <mergeCell ref="A556:F556"/>
    <mergeCell ref="A557:F557"/>
    <mergeCell ref="A585:B585"/>
    <mergeCell ref="C585:D585"/>
    <mergeCell ref="E585:F585"/>
    <mergeCell ref="A584:XFD584"/>
    <mergeCell ref="A562:XFD562"/>
    <mergeCell ref="A574:B574"/>
    <mergeCell ref="C574:D574"/>
    <mergeCell ref="E574:F574"/>
    <mergeCell ref="A575:B575"/>
    <mergeCell ref="C575:D575"/>
    <mergeCell ref="A678:F678"/>
    <mergeCell ref="A697:F697"/>
    <mergeCell ref="A655:F655"/>
    <mergeCell ref="A656:F656"/>
    <mergeCell ref="A657:F657"/>
    <mergeCell ref="A658:F658"/>
    <mergeCell ref="A659:F659"/>
    <mergeCell ref="A660:F660"/>
    <mergeCell ref="A462:F462"/>
    <mergeCell ref="A456:F456"/>
    <mergeCell ref="A463:XFD463"/>
    <mergeCell ref="G663:G671"/>
    <mergeCell ref="A670:F670"/>
    <mergeCell ref="A671:F671"/>
    <mergeCell ref="A673:B673"/>
    <mergeCell ref="C673:D673"/>
    <mergeCell ref="E673:F673"/>
    <mergeCell ref="A674:B674"/>
    <mergeCell ref="C674:D674"/>
    <mergeCell ref="E674:F674"/>
    <mergeCell ref="G674:G682"/>
    <mergeCell ref="A679:F679"/>
    <mergeCell ref="A681:F681"/>
    <mergeCell ref="A682:F682"/>
    <mergeCell ref="C663:D663"/>
    <mergeCell ref="E663:F663"/>
    <mergeCell ref="A664:F664"/>
    <mergeCell ref="A665:F665"/>
    <mergeCell ref="A666:F666"/>
    <mergeCell ref="A667:F667"/>
    <mergeCell ref="A668:F668"/>
    <mergeCell ref="A651:B651"/>
    <mergeCell ref="E13:F13"/>
    <mergeCell ref="A5:F5"/>
    <mergeCell ref="A6:F6"/>
    <mergeCell ref="A7:F7"/>
    <mergeCell ref="A8:F8"/>
    <mergeCell ref="A9:F9"/>
    <mergeCell ref="A10:F10"/>
    <mergeCell ref="A18:F18"/>
    <mergeCell ref="A19:F19"/>
    <mergeCell ref="A481:F481"/>
    <mergeCell ref="A483:F483"/>
    <mergeCell ref="A482:F482"/>
    <mergeCell ref="A457:F457"/>
    <mergeCell ref="A448:F448"/>
    <mergeCell ref="A449:F449"/>
    <mergeCell ref="A450:F450"/>
    <mergeCell ref="A451:F451"/>
    <mergeCell ref="A444:F444"/>
    <mergeCell ref="A445:F445"/>
    <mergeCell ref="A452:XFD452"/>
    <mergeCell ref="A454:B454"/>
    <mergeCell ref="C454:D454"/>
    <mergeCell ref="E454:F454"/>
    <mergeCell ref="G454:G462"/>
    <mergeCell ref="A455:F455"/>
    <mergeCell ref="A453:B453"/>
    <mergeCell ref="A32:F32"/>
    <mergeCell ref="A22:XFD22"/>
    <mergeCell ref="G13:G21"/>
    <mergeCell ref="A14:F14"/>
    <mergeCell ref="A15:F15"/>
    <mergeCell ref="A16:F16"/>
    <mergeCell ref="A669:F669"/>
    <mergeCell ref="G652:G660"/>
    <mergeCell ref="A653:F653"/>
    <mergeCell ref="A654:F654"/>
    <mergeCell ref="A652:B652"/>
    <mergeCell ref="C652:D652"/>
    <mergeCell ref="E652:F652"/>
    <mergeCell ref="A635:F635"/>
    <mergeCell ref="A636:F636"/>
    <mergeCell ref="A631:F631"/>
    <mergeCell ref="A632:F632"/>
    <mergeCell ref="G619:G627"/>
    <mergeCell ref="A624:F624"/>
    <mergeCell ref="A625:F625"/>
    <mergeCell ref="A629:B629"/>
    <mergeCell ref="C629:D629"/>
    <mergeCell ref="E629:F629"/>
    <mergeCell ref="A630:B630"/>
    <mergeCell ref="C630:D630"/>
    <mergeCell ref="E630:F630"/>
    <mergeCell ref="A620:F620"/>
    <mergeCell ref="A621:F621"/>
    <mergeCell ref="A622:F622"/>
    <mergeCell ref="A623:F623"/>
    <mergeCell ref="A628:XFD628"/>
    <mergeCell ref="A639:XFD639"/>
    <mergeCell ref="A626:F626"/>
    <mergeCell ref="A627:F627"/>
    <mergeCell ref="C651:D651"/>
    <mergeCell ref="E651:F651"/>
    <mergeCell ref="A619:B619"/>
    <mergeCell ref="C619:D619"/>
    <mergeCell ref="A717:B717"/>
    <mergeCell ref="C717:D717"/>
    <mergeCell ref="E717:F717"/>
    <mergeCell ref="A683:XFD683"/>
    <mergeCell ref="A684:B684"/>
    <mergeCell ref="C684:D684"/>
    <mergeCell ref="E684:F684"/>
    <mergeCell ref="A685:B685"/>
    <mergeCell ref="C685:D685"/>
    <mergeCell ref="E685:F685"/>
    <mergeCell ref="G685:G693"/>
    <mergeCell ref="A686:F686"/>
    <mergeCell ref="A687:F687"/>
    <mergeCell ref="A688:F688"/>
    <mergeCell ref="A689:F689"/>
    <mergeCell ref="A690:F690"/>
    <mergeCell ref="A691:F691"/>
    <mergeCell ref="A702:F702"/>
    <mergeCell ref="G707:G715"/>
    <mergeCell ref="A708:F708"/>
    <mergeCell ref="A709:F709"/>
    <mergeCell ref="A710:F710"/>
    <mergeCell ref="A711:F711"/>
    <mergeCell ref="A712:F712"/>
    <mergeCell ref="A713:F713"/>
    <mergeCell ref="A714:F714"/>
    <mergeCell ref="A715:F715"/>
    <mergeCell ref="A637:F637"/>
    <mergeCell ref="A638:F638"/>
    <mergeCell ref="G630:G638"/>
    <mergeCell ref="A633:F633"/>
    <mergeCell ref="A634:F634"/>
    <mergeCell ref="G608:G616"/>
    <mergeCell ref="A615:F615"/>
    <mergeCell ref="A616:F616"/>
    <mergeCell ref="A618:B618"/>
    <mergeCell ref="C618:D618"/>
    <mergeCell ref="E618:F618"/>
    <mergeCell ref="E619:F619"/>
    <mergeCell ref="A612:F612"/>
    <mergeCell ref="A613:F613"/>
    <mergeCell ref="A614:F614"/>
    <mergeCell ref="A617:XFD617"/>
    <mergeCell ref="A607:B607"/>
    <mergeCell ref="C607:D607"/>
    <mergeCell ref="E607:F607"/>
    <mergeCell ref="A608:B608"/>
    <mergeCell ref="C608:D608"/>
    <mergeCell ref="E608:F608"/>
    <mergeCell ref="A609:F609"/>
    <mergeCell ref="A610:F610"/>
    <mergeCell ref="A611:F611"/>
    <mergeCell ref="A34:B34"/>
    <mergeCell ref="C34:D34"/>
    <mergeCell ref="E34:F34"/>
    <mergeCell ref="A35:B35"/>
    <mergeCell ref="C35:D35"/>
    <mergeCell ref="E35:F35"/>
    <mergeCell ref="G35:G43"/>
    <mergeCell ref="A36:F36"/>
    <mergeCell ref="A37:F37"/>
    <mergeCell ref="A703:F703"/>
    <mergeCell ref="A704:F704"/>
    <mergeCell ref="A706:B706"/>
    <mergeCell ref="C706:D706"/>
    <mergeCell ref="E706:F706"/>
    <mergeCell ref="A707:B707"/>
    <mergeCell ref="C707:D707"/>
    <mergeCell ref="E707:F707"/>
    <mergeCell ref="A692:F692"/>
    <mergeCell ref="A693:F693"/>
    <mergeCell ref="A595:XFD595"/>
    <mergeCell ref="A596:B596"/>
    <mergeCell ref="C596:D596"/>
    <mergeCell ref="E596:F596"/>
    <mergeCell ref="E597:F597"/>
    <mergeCell ref="G597:G605"/>
    <mergeCell ref="A598:F598"/>
    <mergeCell ref="A599:F599"/>
    <mergeCell ref="A600:F600"/>
    <mergeCell ref="A601:F601"/>
    <mergeCell ref="A602:F602"/>
    <mergeCell ref="A603:F603"/>
    <mergeCell ref="A604:F604"/>
    <mergeCell ref="A728:B728"/>
    <mergeCell ref="C728:D728"/>
    <mergeCell ref="E728:F728"/>
    <mergeCell ref="A729:B729"/>
    <mergeCell ref="C729:D729"/>
    <mergeCell ref="E729:F729"/>
    <mergeCell ref="G729:G737"/>
    <mergeCell ref="A730:F730"/>
    <mergeCell ref="A731:F731"/>
    <mergeCell ref="A732:F732"/>
    <mergeCell ref="A733:F733"/>
    <mergeCell ref="A734:F734"/>
    <mergeCell ref="A735:F735"/>
    <mergeCell ref="A736:F736"/>
    <mergeCell ref="A737:F737"/>
    <mergeCell ref="A718:B718"/>
    <mergeCell ref="C718:D718"/>
    <mergeCell ref="E718:F718"/>
    <mergeCell ref="G718:G726"/>
    <mergeCell ref="A719:F719"/>
    <mergeCell ref="A720:F720"/>
    <mergeCell ref="A721:F721"/>
    <mergeCell ref="A722:F722"/>
    <mergeCell ref="A723:F723"/>
    <mergeCell ref="A724:F724"/>
    <mergeCell ref="A725:F725"/>
    <mergeCell ref="A726:F726"/>
    <mergeCell ref="A750:B750"/>
    <mergeCell ref="C750:D750"/>
    <mergeCell ref="E750:F750"/>
    <mergeCell ref="A751:B751"/>
    <mergeCell ref="C751:D751"/>
    <mergeCell ref="E751:F751"/>
    <mergeCell ref="G751:G759"/>
    <mergeCell ref="A752:F752"/>
    <mergeCell ref="A753:F753"/>
    <mergeCell ref="A754:F754"/>
    <mergeCell ref="A755:F755"/>
    <mergeCell ref="A756:F756"/>
    <mergeCell ref="A757:F757"/>
    <mergeCell ref="A758:F758"/>
    <mergeCell ref="A759:F759"/>
    <mergeCell ref="A739:B739"/>
    <mergeCell ref="C739:D739"/>
    <mergeCell ref="E739:F739"/>
    <mergeCell ref="A740:B740"/>
    <mergeCell ref="C740:D740"/>
    <mergeCell ref="E740:F740"/>
    <mergeCell ref="G740:G748"/>
    <mergeCell ref="A741:F741"/>
    <mergeCell ref="A742:F742"/>
    <mergeCell ref="A743:F743"/>
    <mergeCell ref="A744:F744"/>
    <mergeCell ref="A745:F745"/>
    <mergeCell ref="A746:F746"/>
    <mergeCell ref="A747:F747"/>
    <mergeCell ref="A748:F748"/>
    <mergeCell ref="A772:B772"/>
    <mergeCell ref="C772:D772"/>
    <mergeCell ref="E772:F772"/>
    <mergeCell ref="A773:B773"/>
    <mergeCell ref="C773:D773"/>
    <mergeCell ref="E773:F773"/>
    <mergeCell ref="G773:G781"/>
    <mergeCell ref="A774:F774"/>
    <mergeCell ref="A775:F775"/>
    <mergeCell ref="A776:F776"/>
    <mergeCell ref="A777:F777"/>
    <mergeCell ref="A778:F778"/>
    <mergeCell ref="A779:F779"/>
    <mergeCell ref="A780:F780"/>
    <mergeCell ref="A781:F781"/>
    <mergeCell ref="A761:B761"/>
    <mergeCell ref="C761:D761"/>
    <mergeCell ref="E761:F761"/>
    <mergeCell ref="A762:B762"/>
    <mergeCell ref="C762:D762"/>
    <mergeCell ref="E762:F762"/>
    <mergeCell ref="G762:G770"/>
    <mergeCell ref="A763:F763"/>
    <mergeCell ref="A764:F764"/>
    <mergeCell ref="A765:F765"/>
    <mergeCell ref="A766:F766"/>
    <mergeCell ref="A767:F767"/>
    <mergeCell ref="A768:F768"/>
    <mergeCell ref="A769:F769"/>
    <mergeCell ref="A770:F770"/>
    <mergeCell ref="A794:B794"/>
    <mergeCell ref="C794:D794"/>
    <mergeCell ref="E794:F794"/>
    <mergeCell ref="A795:B795"/>
    <mergeCell ref="C795:D795"/>
    <mergeCell ref="E795:F795"/>
    <mergeCell ref="G795:G803"/>
    <mergeCell ref="A796:F796"/>
    <mergeCell ref="A797:F797"/>
    <mergeCell ref="A798:F798"/>
    <mergeCell ref="A799:F799"/>
    <mergeCell ref="A800:F800"/>
    <mergeCell ref="A801:F801"/>
    <mergeCell ref="A802:F802"/>
    <mergeCell ref="A803:F803"/>
    <mergeCell ref="A783:B783"/>
    <mergeCell ref="C783:D783"/>
    <mergeCell ref="E783:F783"/>
    <mergeCell ref="A784:B784"/>
    <mergeCell ref="C784:D784"/>
    <mergeCell ref="E784:F784"/>
    <mergeCell ref="G784:G792"/>
    <mergeCell ref="A785:F785"/>
    <mergeCell ref="A786:F786"/>
    <mergeCell ref="A787:F787"/>
    <mergeCell ref="A788:F788"/>
    <mergeCell ref="A789:F789"/>
    <mergeCell ref="A790:F790"/>
    <mergeCell ref="A791:F791"/>
    <mergeCell ref="A792:F792"/>
    <mergeCell ref="A793:XFD793"/>
    <mergeCell ref="A816:B816"/>
    <mergeCell ref="C816:D816"/>
    <mergeCell ref="E816:F816"/>
    <mergeCell ref="A817:B817"/>
    <mergeCell ref="C817:D817"/>
    <mergeCell ref="E817:F817"/>
    <mergeCell ref="G817:G825"/>
    <mergeCell ref="A818:F818"/>
    <mergeCell ref="A819:F819"/>
    <mergeCell ref="A820:F820"/>
    <mergeCell ref="A821:F821"/>
    <mergeCell ref="A822:F822"/>
    <mergeCell ref="A823:F823"/>
    <mergeCell ref="A824:F824"/>
    <mergeCell ref="A825:F825"/>
    <mergeCell ref="A805:B805"/>
    <mergeCell ref="C805:D805"/>
    <mergeCell ref="E805:F805"/>
    <mergeCell ref="A806:B806"/>
    <mergeCell ref="C806:D806"/>
    <mergeCell ref="E806:F806"/>
    <mergeCell ref="G806:G814"/>
    <mergeCell ref="A807:F807"/>
    <mergeCell ref="A808:F808"/>
    <mergeCell ref="A809:F809"/>
    <mergeCell ref="A810:F810"/>
    <mergeCell ref="A811:F811"/>
    <mergeCell ref="A812:F812"/>
    <mergeCell ref="A813:F813"/>
    <mergeCell ref="A814:F814"/>
    <mergeCell ref="A837:XFD837"/>
    <mergeCell ref="A838:B838"/>
    <mergeCell ref="C838:D838"/>
    <mergeCell ref="E838:F838"/>
    <mergeCell ref="A839:B839"/>
    <mergeCell ref="C839:D839"/>
    <mergeCell ref="E839:F839"/>
    <mergeCell ref="G839:G847"/>
    <mergeCell ref="A840:F840"/>
    <mergeCell ref="A841:F841"/>
    <mergeCell ref="A842:F842"/>
    <mergeCell ref="A843:F843"/>
    <mergeCell ref="A844:F844"/>
    <mergeCell ref="A845:F845"/>
    <mergeCell ref="A846:F846"/>
    <mergeCell ref="A847:F847"/>
    <mergeCell ref="A827:B827"/>
    <mergeCell ref="C827:D827"/>
    <mergeCell ref="E827:F827"/>
    <mergeCell ref="A828:B828"/>
    <mergeCell ref="C828:D828"/>
    <mergeCell ref="E828:F828"/>
    <mergeCell ref="G828:G836"/>
    <mergeCell ref="A829:F829"/>
    <mergeCell ref="A830:F830"/>
    <mergeCell ref="A831:F831"/>
    <mergeCell ref="A832:F832"/>
    <mergeCell ref="A833:F833"/>
    <mergeCell ref="A834:F834"/>
    <mergeCell ref="A835:F835"/>
    <mergeCell ref="A836:F836"/>
    <mergeCell ref="A97:F97"/>
    <mergeCell ref="A98:F98"/>
    <mergeCell ref="C597:D59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413:F413"/>
    <mergeCell ref="A414:F414"/>
    <mergeCell ref="A415:F415"/>
    <mergeCell ref="A416:F416"/>
    <mergeCell ref="A417:F417"/>
    <mergeCell ref="A418:F418"/>
    <mergeCell ref="A461:F461"/>
    <mergeCell ref="A507:XFD507"/>
    <mergeCell ref="A519:B519"/>
    <mergeCell ref="C519:D519"/>
    <mergeCell ref="E519:F519"/>
    <mergeCell ref="A477:F477"/>
    <mergeCell ref="A478:F478"/>
    <mergeCell ref="A479:F479"/>
    <mergeCell ref="A480:F480"/>
    <mergeCell ref="G465:G473"/>
    <mergeCell ref="A472:F472"/>
    <mergeCell ref="A473:F473"/>
    <mergeCell ref="A475:B475"/>
    <mergeCell ref="C475:D475"/>
    <mergeCell ref="E475:F475"/>
    <mergeCell ref="A476:B476"/>
    <mergeCell ref="C476:D476"/>
    <mergeCell ref="E476:F476"/>
    <mergeCell ref="G476:G484"/>
    <mergeCell ref="A474:XFD474"/>
    <mergeCell ref="C453:D453"/>
    <mergeCell ref="E453:F453"/>
    <mergeCell ref="A469:F469"/>
    <mergeCell ref="A470:F470"/>
    <mergeCell ref="A471:F471"/>
    <mergeCell ref="A458:F458"/>
    <mergeCell ref="A459:F459"/>
    <mergeCell ref="A460:F460"/>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6" manualBreakCount="76">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6" max="16383" man="1"/>
    <brk id="297" max="16383" man="1"/>
    <brk id="308" max="16383" man="1"/>
    <brk id="319" max="16383" man="1"/>
    <brk id="330" max="16383" man="1"/>
    <brk id="341" max="16383" man="1"/>
    <brk id="352" max="16383" man="1"/>
    <brk id="363" max="16383" man="1"/>
    <brk id="374" max="16383" man="1"/>
    <brk id="385" max="16383" man="1"/>
    <brk id="396" max="16383" man="1"/>
    <brk id="407" max="16383" man="1"/>
    <brk id="418" max="16383" man="1"/>
    <brk id="429" max="16383" man="1"/>
    <brk id="440" max="16383" man="1"/>
    <brk id="451" max="16383" man="1"/>
    <brk id="462" max="16383" man="1"/>
    <brk id="473" max="16383" man="1"/>
    <brk id="484" max="16383" man="1"/>
    <brk id="495" max="16383" man="1"/>
    <brk id="506" max="16383" man="1"/>
    <brk id="517" max="16383" man="1"/>
    <brk id="528" max="16383" man="1"/>
    <brk id="539" max="16383" man="1"/>
    <brk id="550" max="16383" man="1"/>
    <brk id="561" max="16383" man="1"/>
    <brk id="572" max="16383" man="1"/>
    <brk id="583" max="16383" man="1"/>
    <brk id="594" max="16383" man="1"/>
    <brk id="605" max="16383" man="1"/>
    <brk id="616" max="16383" man="1"/>
    <brk id="627" max="16383" man="1"/>
    <brk id="638" max="16383" man="1"/>
    <brk id="649" max="16383" man="1"/>
    <brk id="660" max="16383" man="1"/>
    <brk id="671" max="16383" man="1"/>
    <brk id="682" max="16383" man="1"/>
    <brk id="693" max="16383" man="1"/>
    <brk id="704" max="16383" man="1"/>
    <brk id="715" max="16383" man="1"/>
    <brk id="726" max="16383" man="1"/>
    <brk id="737" max="16383" man="1"/>
    <brk id="748" max="16383" man="1"/>
    <brk id="759" max="16383" man="1"/>
    <brk id="770" max="16383" man="1"/>
    <brk id="781" max="16383" man="1"/>
    <brk id="792" max="16383" man="1"/>
    <brk id="803" max="16383" man="1"/>
    <brk id="814" max="16383" man="1"/>
    <brk id="825" max="16383" man="1"/>
    <brk id="8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D10" sqref="D10"/>
    </sheetView>
  </sheetViews>
  <sheetFormatPr defaultRowHeight="14.6" x14ac:dyDescent="0.4"/>
  <cols>
    <col min="1" max="1" width="10.3828125" hidden="1" customWidth="1"/>
    <col min="2" max="2" width="6.921875" hidden="1" customWidth="1"/>
    <col min="3" max="3" width="10.3828125" customWidth="1"/>
    <col min="4" max="4" width="77.07421875" customWidth="1"/>
    <col min="5" max="5" width="7" style="11" customWidth="1"/>
    <col min="6" max="6" width="8.3828125" style="15" customWidth="1"/>
    <col min="7" max="8" width="7.61328125" style="15" customWidth="1"/>
    <col min="9" max="9" width="31.921875" style="15" customWidth="1"/>
  </cols>
  <sheetData>
    <row r="1" spans="1:9" ht="50.25" customHeight="1" x14ac:dyDescent="0.4">
      <c r="C1" s="100" t="s">
        <v>251</v>
      </c>
      <c r="D1" s="100"/>
      <c r="E1" s="100"/>
      <c r="F1" s="100"/>
      <c r="G1" s="100"/>
      <c r="H1" s="100"/>
      <c r="I1" s="100"/>
    </row>
    <row r="2" spans="1:9" ht="20.6" x14ac:dyDescent="0.4">
      <c r="C2" s="104" t="s">
        <v>169</v>
      </c>
      <c r="D2" s="104"/>
      <c r="E2" s="104"/>
      <c r="F2" s="104"/>
      <c r="G2" s="104"/>
      <c r="H2" s="104"/>
      <c r="I2" s="104"/>
    </row>
    <row r="3" spans="1:9" ht="15" customHeight="1" x14ac:dyDescent="0.4">
      <c r="A3" s="41"/>
      <c r="B3" s="42"/>
      <c r="C3" s="101" t="s">
        <v>250</v>
      </c>
      <c r="D3" s="102"/>
      <c r="E3" s="101" t="s">
        <v>214</v>
      </c>
      <c r="F3" s="103"/>
      <c r="G3" s="103"/>
      <c r="H3" s="103"/>
      <c r="I3" s="103"/>
    </row>
    <row r="4" spans="1:9" ht="25.75" x14ac:dyDescent="0.4">
      <c r="A4" s="37" t="s">
        <v>249</v>
      </c>
      <c r="B4" s="28" t="s">
        <v>172</v>
      </c>
      <c r="C4" s="29" t="s">
        <v>166</v>
      </c>
      <c r="D4" s="30" t="s">
        <v>136</v>
      </c>
      <c r="E4" s="36" t="s">
        <v>212</v>
      </c>
      <c r="F4" s="36" t="s">
        <v>216</v>
      </c>
      <c r="G4" s="36" t="s">
        <v>213</v>
      </c>
      <c r="H4" s="36" t="s">
        <v>217</v>
      </c>
      <c r="I4" s="38" t="s">
        <v>215</v>
      </c>
    </row>
    <row r="5" spans="1:9" ht="29.15" x14ac:dyDescent="0.4">
      <c r="A5" s="13">
        <v>5</v>
      </c>
      <c r="B5" s="39" t="str">
        <f ca="1">IF(OFFSET(Matrix!$J$1,$A5 - 1,0)="Yes","Mobile App"," ")</f>
        <v>Mobile App</v>
      </c>
      <c r="C5" s="39" t="str">
        <f ca="1">IF(OFFSET(Matrix!$J$1,$A5 - 1,0)="Yes",OFFSET(Matrix!$G$1,$A5 - 1,0)," ")</f>
        <v>High</v>
      </c>
      <c r="D5" s="40"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9.15" x14ac:dyDescent="0.4">
      <c r="A6" s="13">
        <v>16</v>
      </c>
      <c r="B6" s="39" t="str">
        <f ca="1">IF(OFFSET(Matrix!$J$1,$A6 - 1,0)="Yes","Mobile App"," ")</f>
        <v>Mobile App</v>
      </c>
      <c r="C6" s="39" t="str">
        <f ca="1">IF(OFFSET(Matrix!$J$1,$A6 - 1,0)="Yes",OFFSET(Matrix!$G$1,$A6 - 1,0)," ")</f>
        <v>High</v>
      </c>
      <c r="D6" s="40"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9.15" x14ac:dyDescent="0.4">
      <c r="A7" s="13">
        <v>17</v>
      </c>
      <c r="B7" s="39" t="str">
        <f ca="1">IF(OFFSET(Matrix!$J$1,$A7 - 1,0)="Yes","Mobile App"," ")</f>
        <v>Mobile App</v>
      </c>
      <c r="C7" s="39" t="str">
        <f ca="1">IF(OFFSET(Matrix!$J$1,$A7 - 1,0)="Yes",OFFSET(Matrix!$G$1,$A7 - 1,0)," ")</f>
        <v>High</v>
      </c>
      <c r="D7" s="40" t="str">
        <f ca="1">IF(OFFSET(Matrix!$J$1,$A7 - 1,0)="Yes",OFFSET(Matrix!$I$1,$A7 - 1,0)," ")</f>
        <v>CM-030 (Configuration Management) - Vendor ensures that any and all interfaces used for testing or debug are unavailalbe in production builds of the devices</v>
      </c>
      <c r="E7" s="13"/>
      <c r="F7" s="13"/>
      <c r="G7" s="13"/>
      <c r="H7" s="13"/>
      <c r="I7" s="13"/>
    </row>
    <row r="8" spans="1:9" ht="43.75" x14ac:dyDescent="0.4">
      <c r="A8" s="13">
        <v>21</v>
      </c>
      <c r="B8" s="39" t="str">
        <f ca="1">IF(OFFSET(Matrix!$J$1,$A8 - 1,0)="Yes","Mobile App"," ")</f>
        <v>Mobile App</v>
      </c>
      <c r="C8" s="39" t="str">
        <f ca="1">IF(OFFSET(Matrix!$J$1,$A8 - 1,0)="Yes",OFFSET(Matrix!$G$1,$A8 - 1,0)," ")</f>
        <v>Medium</v>
      </c>
      <c r="D8" s="40" t="str">
        <f ca="1">IF(OFFSET(Matrix!$J$1,$A8 - 1,0)="Yes",OFFSET(Matrix!$I$1,$A8 - 1,0)," ")</f>
        <v>IA-030 (Identification and Authentication) - Cryptographic modules used in the vendors system shall be compliant with Federal Information Processing Standards (FIPS) 140-2: Level 1.</v>
      </c>
      <c r="E8" s="13"/>
      <c r="F8" s="13"/>
      <c r="G8" s="13"/>
      <c r="H8" s="13"/>
      <c r="I8" s="13"/>
    </row>
    <row r="9" spans="1:9" ht="29.15" x14ac:dyDescent="0.4">
      <c r="A9" s="13">
        <v>34</v>
      </c>
      <c r="B9" s="39" t="str">
        <f ca="1">IF(OFFSET(Matrix!$J$1,$A9 - 1,0)="Yes","Mobile App"," ")</f>
        <v>Mobile App</v>
      </c>
      <c r="C9" s="39" t="str">
        <f ca="1">IF(OFFSET(Matrix!$J$1,$A9 - 1,0)="Yes",OFFSET(Matrix!$G$1,$A9 - 1,0)," ")</f>
        <v>Medium</v>
      </c>
      <c r="D9" s="40" t="str">
        <f ca="1">IF(OFFSET(Matrix!$J$1,$A9 - 1,0)="Yes",OFFSET(Matrix!$I$1,$A9 - 1,0)," ")</f>
        <v>RA-020 (Risk Assessment) - The vendor shall use the results of risk assessments to influence systems development and processes.</v>
      </c>
      <c r="E9" s="13"/>
      <c r="F9" s="13"/>
      <c r="G9" s="13"/>
      <c r="H9" s="13"/>
      <c r="I9" s="13"/>
    </row>
    <row r="10" spans="1:9" ht="58.3" x14ac:dyDescent="0.4">
      <c r="A10" s="13">
        <v>37</v>
      </c>
      <c r="B10" s="39" t="str">
        <f ca="1">IF(OFFSET(Matrix!$J$1,$A10 - 1,0)="Yes","Mobile App"," ")</f>
        <v>Mobile App</v>
      </c>
      <c r="C10" s="39" t="str">
        <f ca="1">IF(OFFSET(Matrix!$J$1,$A10 - 1,0)="Yes",OFFSET(Matrix!$G$1,$A10 - 1,0)," ")</f>
        <v>Medium</v>
      </c>
      <c r="D10" s="40" t="str">
        <f ca="1">IF(OFFSET(Matrix!$J$1,$A10 - 1,0)="Yes",OFFSET(Matrix!$I$1,$A10 - 1,0),"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0" s="13"/>
      <c r="F10" s="13"/>
      <c r="G10" s="13"/>
      <c r="H10" s="13"/>
      <c r="I10" s="13"/>
    </row>
    <row r="11" spans="1:9" x14ac:dyDescent="0.4">
      <c r="A11" s="13">
        <v>50</v>
      </c>
      <c r="B11" s="39" t="str">
        <f ca="1">IF(OFFSET(Matrix!$J$1,$A11 - 1,0)="Yes","Mobile App"," ")</f>
        <v xml:space="preserve"> </v>
      </c>
      <c r="C11" s="39" t="str">
        <f ca="1">IF(OFFSET(Matrix!$J$1,$A11 - 1,0)="Yes",OFFSET(Matrix!$G$1,$A11 - 1,0)," ")</f>
        <v xml:space="preserve"> </v>
      </c>
      <c r="D11" s="40" t="str">
        <f ca="1">IF(OFFSET(Matrix!$J$1,$A11 - 1,0)="Yes",OFFSET(Matrix!$I$1,$A11 - 1,0)," ")</f>
        <v xml:space="preserve"> </v>
      </c>
      <c r="E11" s="13"/>
      <c r="F11" s="13"/>
      <c r="G11" s="13"/>
      <c r="H11" s="13"/>
      <c r="I11" s="13"/>
    </row>
    <row r="12" spans="1:9" ht="58.3" x14ac:dyDescent="0.4">
      <c r="A12" s="13">
        <v>33</v>
      </c>
      <c r="B12" s="39" t="str">
        <f ca="1">IF(OFFSET(Matrix!$J$1,$A12 - 1,0)="Yes","Mobile App"," ")</f>
        <v>Mobile App</v>
      </c>
      <c r="C12" s="39" t="str">
        <f ca="1">IF(OFFSET(Matrix!$J$1,$A12 - 1,0)="Yes",OFFSET(Matrix!$G$1,$A12 - 1,0)," ")</f>
        <v>Medium</v>
      </c>
      <c r="D12" s="40" t="str">
        <f ca="1">IF(OFFSET(Matrix!$J$1,$A12 - 1,0)="Yes",OFFSET(Matrix!$I$1,$A12 - 1,0),"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2" s="13"/>
      <c r="F12" s="13"/>
      <c r="G12" s="13"/>
      <c r="H12" s="13"/>
      <c r="I12" s="13"/>
    </row>
    <row r="13" spans="1:9" ht="58.3" x14ac:dyDescent="0.4">
      <c r="A13" s="13">
        <v>57</v>
      </c>
      <c r="B13" s="39" t="str">
        <f ca="1">IF(OFFSET(Matrix!$J$1,$A13 - 1,0)="Yes","Mobile App"," ")</f>
        <v>Mobile App</v>
      </c>
      <c r="C13" s="39" t="str">
        <f ca="1">IF(OFFSET(Matrix!$J$1,$A13 - 1,0)="Yes",OFFSET(Matrix!$G$1,$A13 - 1,0)," ")</f>
        <v>Medium</v>
      </c>
      <c r="D13" s="40" t="str">
        <f ca="1">IF(OFFSET(Matrix!$J$1,$A13 - 1,0)="Yes",OFFSET(Matrix!$I$1,$A13 - 1,0),"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3" s="13"/>
      <c r="F13" s="13"/>
      <c r="G13" s="13"/>
      <c r="H13" s="13"/>
      <c r="I13" s="13"/>
    </row>
    <row r="14" spans="1:9" ht="160.30000000000001" x14ac:dyDescent="0.4">
      <c r="A14" s="13">
        <v>44</v>
      </c>
      <c r="B14" s="39" t="str">
        <f ca="1">IF(OFFSET(Matrix!$J$1,$A14 - 1,0)="Yes","Mobile App"," ")</f>
        <v>Mobile App</v>
      </c>
      <c r="C14" s="39" t="str">
        <f ca="1">IF(OFFSET(Matrix!$J$1,$A14 - 1,0)="Yes",OFFSET(Matrix!$G$1,$A14 - 1,0)," ")</f>
        <v>Medium</v>
      </c>
      <c r="D14" s="40" t="str">
        <f ca="1">IF(OFFSET(Matrix!$J$1,$A14 - 1,0)="Yes",OFFSET(Matrix!$I$1,$A14 - 1,0),"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 s="13"/>
      <c r="F14" s="13"/>
      <c r="G14" s="13"/>
      <c r="H14" s="13"/>
      <c r="I14" s="13"/>
    </row>
    <row r="15" spans="1:9" ht="29.15" x14ac:dyDescent="0.4">
      <c r="A15" s="13">
        <v>39</v>
      </c>
      <c r="B15" s="39" t="str">
        <f ca="1">IF(OFFSET(Matrix!$J$1,$A15 - 1,0)="Yes","Mobile App"," ")</f>
        <v>Mobile App</v>
      </c>
      <c r="C15" s="39" t="str">
        <f ca="1">IF(OFFSET(Matrix!$J$1,$A15 - 1,0)="Yes",OFFSET(Matrix!$G$1,$A15 - 1,0)," ")</f>
        <v>High</v>
      </c>
      <c r="D15" s="40" t="str">
        <f ca="1">IF(OFFSET(Matrix!$J$1,$A15 - 1,0)="Yes",OFFSET(Matrix!$I$1,$A15 - 1,0)," ")</f>
        <v>SAA-050 (Security Management) - Cryptographic keys used in the vendors’ systems must be generated, stored and managed according to industry best practice.</v>
      </c>
      <c r="E15" s="13"/>
      <c r="F15" s="13"/>
      <c r="G15" s="13"/>
      <c r="H15" s="13"/>
      <c r="I15" s="13"/>
    </row>
    <row r="16" spans="1:9" x14ac:dyDescent="0.4">
      <c r="A16" s="13">
        <v>30</v>
      </c>
      <c r="B16" s="39" t="str">
        <f ca="1">IF(OFFSET(Matrix!$J$1,$A16 - 1,0)="Yes","Mobile App"," ")</f>
        <v xml:space="preserve"> </v>
      </c>
      <c r="C16" s="39" t="str">
        <f ca="1">IF(OFFSET(Matrix!$J$1,$A16 - 1,0)="Yes",OFFSET(Matrix!$G$1,$A16 - 1,0)," ")</f>
        <v xml:space="preserve"> </v>
      </c>
      <c r="D16" s="40" t="str">
        <f ca="1">IF(OFFSET(Matrix!$J$1,$A16 - 1,0)="Yes",OFFSET(Matrix!$I$1,$A16 - 1,0)," ")</f>
        <v xml:space="preserve"> </v>
      </c>
      <c r="E16" s="13"/>
      <c r="F16" s="13"/>
      <c r="G16" s="13"/>
      <c r="H16" s="13"/>
      <c r="I16" s="13"/>
    </row>
    <row r="17" spans="1:9" x14ac:dyDescent="0.4">
      <c r="A17" s="13">
        <v>31</v>
      </c>
      <c r="B17" s="39" t="str">
        <f ca="1">IF(OFFSET(Matrix!$J$1,$A17 - 1,0)="Yes","Mobile App"," ")</f>
        <v xml:space="preserve"> </v>
      </c>
      <c r="C17" s="39" t="str">
        <f ca="1">IF(OFFSET(Matrix!$J$1,$A17 - 1,0)="Yes",OFFSET(Matrix!$G$1,$A17 - 1,0)," ")</f>
        <v xml:space="preserve"> </v>
      </c>
      <c r="D17" s="40" t="str">
        <f ca="1">IF(OFFSET(Matrix!$J$1,$A17 - 1,0)="Yes",OFFSET(Matrix!$I$1,$A17 - 1,0)," ")</f>
        <v xml:space="preserve"> </v>
      </c>
      <c r="E17" s="13"/>
      <c r="F17" s="13"/>
      <c r="G17" s="13"/>
      <c r="H17" s="13"/>
      <c r="I17" s="13"/>
    </row>
    <row r="18" spans="1:9" ht="43.75" x14ac:dyDescent="0.4">
      <c r="A18" s="13">
        <v>41</v>
      </c>
      <c r="B18" s="39" t="str">
        <f ca="1">IF(OFFSET(Matrix!$J$1,$A18 - 1,0)="Yes","Mobile App"," ")</f>
        <v>Mobile App</v>
      </c>
      <c r="C18" s="39" t="str">
        <f ca="1">IF(OFFSET(Matrix!$J$1,$A18 - 1,0)="Yes",OFFSET(Matrix!$G$1,$A18 - 1,0)," ")</f>
        <v>Medium</v>
      </c>
      <c r="D18" s="40" t="str">
        <f ca="1">IF(OFFSET(Matrix!$J$1,$A18 - 1,0)="Yes",OFFSET(Matrix!$I$1,$A18 - 1,0)," ")</f>
        <v>SCP-011 (Protecting Communication paths for systems) - Communication path cryptographic protections must not use identities, keys or shared secrets which are common across multiple deployed devices</v>
      </c>
      <c r="E18" s="13"/>
      <c r="F18" s="13"/>
      <c r="G18" s="13"/>
      <c r="H18" s="13"/>
      <c r="I18" s="13"/>
    </row>
    <row r="19" spans="1:9" ht="87.45" x14ac:dyDescent="0.4">
      <c r="A19" s="13">
        <v>54</v>
      </c>
      <c r="B19" s="39" t="str">
        <f ca="1">IF(OFFSET(Matrix!$J$1,$A19 - 1,0)="Yes","Mobile App"," ")</f>
        <v>Mobile App</v>
      </c>
      <c r="C19" s="39" t="str">
        <f ca="1">IF(OFFSET(Matrix!$J$1,$A19 - 1,0)="Yes",OFFSET(Matrix!$G$1,$A19 - 1,0)," ")</f>
        <v>Low</v>
      </c>
      <c r="D19" s="40" t="str">
        <f ca="1">IF(OFFSET(Matrix!$J$1,$A19 - 1,0)="Yes",OFFSET(Matrix!$I$1,$A19 - 1,0),"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19" s="13"/>
      <c r="F19" s="13"/>
      <c r="G19" s="13"/>
      <c r="H19" s="13"/>
      <c r="I19" s="13"/>
    </row>
    <row r="20" spans="1:9" ht="29.15" x14ac:dyDescent="0.4">
      <c r="A20" s="13">
        <v>35</v>
      </c>
      <c r="B20" s="39" t="str">
        <f ca="1">IF(OFFSET(Matrix!$J$1,$A20 - 1,0)="Yes","Mobile App"," ")</f>
        <v>Mobile App</v>
      </c>
      <c r="C20" s="39" t="str">
        <f ca="1">IF(OFFSET(Matrix!$J$1,$A20 - 1,0)="Yes",OFFSET(Matrix!$G$1,$A20 - 1,0)," ")</f>
        <v>High</v>
      </c>
      <c r="D20" s="40" t="str">
        <f ca="1">IF(OFFSET(Matrix!$J$1,$A20 - 1,0)="Yes",OFFSET(Matrix!$I$1,$A20 - 1,0)," ")</f>
        <v>SAA-010 (Security Management) - The vendor shall have an Information Security Management Plan (ISMP).</v>
      </c>
      <c r="E20" s="13"/>
      <c r="F20" s="13"/>
      <c r="G20" s="13"/>
      <c r="H20" s="13"/>
      <c r="I20" s="13"/>
    </row>
    <row r="21" spans="1:9" ht="72.900000000000006" x14ac:dyDescent="0.4">
      <c r="A21" s="13">
        <v>3</v>
      </c>
      <c r="B21" s="39" t="str">
        <f ca="1">IF(OFFSET(Matrix!$J$1,$A21 - 1,0)="Yes","Mobile App"," ")</f>
        <v>Mobile App</v>
      </c>
      <c r="C21" s="39" t="str">
        <f ca="1">IF(OFFSET(Matrix!$J$1,$A21 - 1,0)="Yes",OFFSET(Matrix!$G$1,$A21 - 1,0)," ")</f>
        <v>Medium</v>
      </c>
      <c r="D21" s="40"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3"/>
      <c r="F21" s="13"/>
      <c r="G21" s="13"/>
      <c r="H21" s="13"/>
      <c r="I21" s="13"/>
    </row>
    <row r="22" spans="1:9" ht="43.75" x14ac:dyDescent="0.4">
      <c r="A22" s="13">
        <v>6</v>
      </c>
      <c r="B22" s="39" t="str">
        <f ca="1">IF(OFFSET(Matrix!$J$1,$A22 - 1,0)="Yes","Mobile App"," ")</f>
        <v>Mobile App</v>
      </c>
      <c r="C22" s="39" t="str">
        <f ca="1">IF(OFFSET(Matrix!$J$1,$A22 - 1,0)="Yes",OFFSET(Matrix!$G$1,$A22 - 1,0)," ")</f>
        <v>Medium</v>
      </c>
      <c r="D22" s="40" t="str">
        <f ca="1">IF(OFFSET(Matrix!$J$1,$A22 - 1,0)="Yes",OFFSET(Matrix!$I$1,$A22 - 1,0)," ")</f>
        <v>AC-040 (Access Control) - The vendor shall identify all instances where the telematics system includes actions that cannot support access authentication and/or execute with elevated privileges</v>
      </c>
      <c r="E22" s="13"/>
      <c r="F22" s="13"/>
      <c r="G22" s="13"/>
      <c r="H22" s="13"/>
      <c r="I22" s="13"/>
    </row>
    <row r="23" spans="1:9" ht="29.15" x14ac:dyDescent="0.4">
      <c r="A23" s="13">
        <v>7</v>
      </c>
      <c r="B23" s="39" t="str">
        <f ca="1">IF(OFFSET(Matrix!$J$1,$A23 - 1,0)="Yes","Mobile App"," ")</f>
        <v>Mobile App</v>
      </c>
      <c r="C23" s="39" t="str">
        <f ca="1">IF(OFFSET(Matrix!$J$1,$A23 - 1,0)="Yes",OFFSET(Matrix!$G$1,$A23 - 1,0)," ")</f>
        <v>Medium</v>
      </c>
      <c r="D23" s="40" t="str">
        <f ca="1">IF(OFFSET(Matrix!$J$1,$A23 - 1,0)="Yes",OFFSET(Matrix!$I$1,$A23 - 1,0)," ")</f>
        <v>AC-041 (Access Control) - Identifying information about the connected devices will not be made available without authentication first.</v>
      </c>
      <c r="E23" s="13"/>
      <c r="F23" s="13"/>
      <c r="G23" s="13"/>
      <c r="H23" s="13"/>
      <c r="I23" s="13"/>
    </row>
    <row r="24" spans="1:9" ht="29.15" x14ac:dyDescent="0.4">
      <c r="A24" s="13">
        <v>8</v>
      </c>
      <c r="B24" s="39" t="str">
        <f ca="1">IF(OFFSET(Matrix!$J$1,$A24 - 1,0)="Yes","Mobile App"," ")</f>
        <v>Mobile App</v>
      </c>
      <c r="C24" s="39" t="str">
        <f ca="1">IF(OFFSET(Matrix!$J$1,$A24 - 1,0)="Yes",OFFSET(Matrix!$G$1,$A24 - 1,0)," ")</f>
        <v>Medium</v>
      </c>
      <c r="D24" s="40" t="str">
        <f ca="1">IF(OFFSET(Matrix!$J$1,$A24 - 1,0)="Yes",OFFSET(Matrix!$I$1,$A24 - 1,0)," ")</f>
        <v>AC-050 (Access Control) - All remote access methods and possible remote actions to/on telematics system shall be documented.</v>
      </c>
      <c r="E24" s="13"/>
      <c r="F24" s="13"/>
      <c r="G24" s="13"/>
      <c r="H24" s="13"/>
      <c r="I24" s="13"/>
    </row>
    <row r="25" spans="1:9" ht="43.75" x14ac:dyDescent="0.4">
      <c r="A25" s="13">
        <v>14</v>
      </c>
      <c r="B25" s="39" t="str">
        <f ca="1">IF(OFFSET(Matrix!$J$1,$A25 - 1,0)="Yes","Mobile App"," ")</f>
        <v>Mobile App</v>
      </c>
      <c r="C25" s="39" t="str">
        <f ca="1">IF(OFFSET(Matrix!$J$1,$A25 - 1,0)="Yes",OFFSET(Matrix!$G$1,$A25 - 1,0)," ")</f>
        <v>Medium</v>
      </c>
      <c r="D25" s="40"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3"/>
      <c r="F25" s="13"/>
      <c r="G25" s="13"/>
      <c r="H25" s="13"/>
      <c r="I25" s="13"/>
    </row>
    <row r="26" spans="1:9" ht="58.3" x14ac:dyDescent="0.4">
      <c r="A26" s="13">
        <v>18</v>
      </c>
      <c r="B26" s="39" t="str">
        <f ca="1">IF(OFFSET(Matrix!$J$1,$A26 - 1,0)="Yes","Mobile App"," ")</f>
        <v>Mobile App</v>
      </c>
      <c r="C26" s="39" t="str">
        <f ca="1">IF(OFFSET(Matrix!$J$1,$A26 - 1,0)="Yes",OFFSET(Matrix!$G$1,$A26 - 1,0)," ")</f>
        <v>High</v>
      </c>
      <c r="D26" s="40" t="str">
        <f ca="1">IF(OFFSET(Matrix!$J$1,$A26 - 1,0)="Yes",OFFSET(Matrix!$I$1,$A26 - 1,0),"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 s="13"/>
      <c r="F26" s="13"/>
      <c r="G26" s="13"/>
      <c r="H26" s="13"/>
      <c r="I26" s="13"/>
    </row>
    <row r="27" spans="1:9" x14ac:dyDescent="0.4">
      <c r="A27" s="13">
        <v>20</v>
      </c>
      <c r="B27" s="39" t="str">
        <f ca="1">IF(OFFSET(Matrix!$J$1,$A27 - 1,0)="Yes","Mobile App"," ")</f>
        <v xml:space="preserve"> </v>
      </c>
      <c r="C27" s="39" t="str">
        <f ca="1">IF(OFFSET(Matrix!$J$1,$A27 - 1,0)="Yes",OFFSET(Matrix!$G$1,$A27 - 1,0)," ")</f>
        <v xml:space="preserve"> </v>
      </c>
      <c r="D27" s="40" t="str">
        <f ca="1">IF(OFFSET(Matrix!$J$1,$A27 - 1,0)="Yes",OFFSET(Matrix!$I$1,$A27 - 1,0)," ")</f>
        <v xml:space="preserve"> </v>
      </c>
      <c r="E27" s="13"/>
      <c r="F27" s="13"/>
      <c r="G27" s="13"/>
      <c r="H27" s="13"/>
      <c r="I27" s="13"/>
    </row>
    <row r="28" spans="1:9" ht="43.75" x14ac:dyDescent="0.4">
      <c r="A28" s="13">
        <v>22</v>
      </c>
      <c r="B28" s="39" t="str">
        <f ca="1">IF(OFFSET(Matrix!$J$1,$A28 - 1,0)="Yes","Mobile App"," ")</f>
        <v>Mobile App</v>
      </c>
      <c r="C28" s="39" t="str">
        <f ca="1">IF(OFFSET(Matrix!$J$1,$A28 - 1,0)="Yes",OFFSET(Matrix!$G$1,$A28 - 1,0)," ")</f>
        <v>High</v>
      </c>
      <c r="D28" s="40" t="str">
        <f ca="1">IF(OFFSET(Matrix!$J$1,$A28 - 1,0)="Yes",OFFSET(Matrix!$I$1,$A28 - 1,0)," ")</f>
        <v>IR-010 (Incidence Response) - The vendor shall have a documented incident response plan (IRP) in place which provides the carriers with a point of contact for components used within their telematics system</v>
      </c>
      <c r="E28" s="13"/>
      <c r="F28" s="13"/>
      <c r="G28" s="13"/>
      <c r="H28" s="13"/>
      <c r="I28" s="13"/>
    </row>
    <row r="29" spans="1:9" ht="43.75" x14ac:dyDescent="0.4">
      <c r="A29" s="13">
        <v>32</v>
      </c>
      <c r="B29" s="39" t="str">
        <f ca="1">IF(OFFSET(Matrix!$J$1,$A29 - 1,0)="Yes","Mobile App"," ")</f>
        <v>Mobile App</v>
      </c>
      <c r="C29" s="39" t="str">
        <f ca="1">IF(OFFSET(Matrix!$J$1,$A29 - 1,0)="Yes",OFFSET(Matrix!$G$1,$A29 - 1,0)," ")</f>
        <v>Medium</v>
      </c>
      <c r="D29" s="40" t="str">
        <f ca="1">IF(OFFSET(Matrix!$J$1,$A29 - 1,0)="Yes",OFFSET(Matrix!$I$1,$A29 - 1,0)," ")</f>
        <v>PS-010 (Personnel Security) - The vendor shall have personnel security policies &amp; procedures, position risk categorization, personnel screening, personnel termination, personnel transfer, access agreements and third-party personnel security.</v>
      </c>
      <c r="E29" s="13"/>
      <c r="F29" s="13"/>
      <c r="G29" s="13"/>
      <c r="H29" s="13"/>
      <c r="I29" s="13"/>
    </row>
    <row r="30" spans="1:9" x14ac:dyDescent="0.4">
      <c r="A30" s="13">
        <v>45</v>
      </c>
      <c r="B30" s="39" t="str">
        <f ca="1">IF(OFFSET(Matrix!$J$1,$A30 - 1,0)="Yes","Mobile App"," ")</f>
        <v xml:space="preserve"> </v>
      </c>
      <c r="C30" s="39" t="str">
        <f ca="1">IF(OFFSET(Matrix!$J$1,$A30 - 1,0)="Yes",OFFSET(Matrix!$G$1,$A30 - 1,0)," ")</f>
        <v xml:space="preserve"> </v>
      </c>
      <c r="D30" s="40" t="str">
        <f ca="1">IF(OFFSET(Matrix!$J$1,$A30 - 1,0)="Yes",OFFSET(Matrix!$I$1,$A30 - 1,0)," ")</f>
        <v xml:space="preserve"> </v>
      </c>
      <c r="E30" s="13"/>
      <c r="F30" s="13"/>
      <c r="G30" s="13"/>
      <c r="H30" s="13"/>
      <c r="I30" s="13"/>
    </row>
    <row r="31" spans="1:9" ht="43.75" x14ac:dyDescent="0.4">
      <c r="A31" s="13">
        <v>48</v>
      </c>
      <c r="B31" s="39" t="str">
        <f ca="1">IF(OFFSET(Matrix!$J$1,$A31 - 1,0)="Yes","Mobile App"," ")</f>
        <v>Mobile App</v>
      </c>
      <c r="C31" s="39" t="str">
        <f ca="1">IF(OFFSET(Matrix!$J$1,$A31 - 1,0)="Yes",OFFSET(Matrix!$G$1,$A31 - 1,0)," ")</f>
        <v>Medium</v>
      </c>
      <c r="D31" s="40" t="str">
        <f ca="1">IF(OFFSET(Matrix!$J$1,$A31 - 1,0)="Yes",OFFSET(Matrix!$I$1,$A31 - 1,0)," ")</f>
        <v>SCP-091 (System and Communication Protocols) - The vendor shall implement checks for expired certificates and ensure the ability to remove trust in any given root certificate authority from their systems and devices PKI implementations.</v>
      </c>
      <c r="E31" s="13"/>
      <c r="F31" s="13"/>
      <c r="G31" s="13"/>
      <c r="H31" s="13"/>
      <c r="I31" s="13"/>
    </row>
    <row r="32" spans="1:9" x14ac:dyDescent="0.4">
      <c r="A32" s="13">
        <v>49</v>
      </c>
      <c r="B32" s="39" t="str">
        <f ca="1">IF(OFFSET(Matrix!$J$1,$A32 - 1,0)="Yes","Mobile App"," ")</f>
        <v xml:space="preserve"> </v>
      </c>
      <c r="C32" s="39" t="str">
        <f ca="1">IF(OFFSET(Matrix!$J$1,$A32 - 1,0)="Yes",OFFSET(Matrix!$G$1,$A32 - 1,0)," ")</f>
        <v xml:space="preserve"> </v>
      </c>
      <c r="D32" s="40" t="str">
        <f ca="1">IF(OFFSET(Matrix!$J$1,$A32 - 1,0)="Yes",OFFSET(Matrix!$I$1,$A32 - 1,0)," ")</f>
        <v xml:space="preserve"> </v>
      </c>
      <c r="E32" s="13"/>
      <c r="F32" s="13"/>
      <c r="G32" s="13"/>
      <c r="H32" s="13"/>
      <c r="I32" s="13"/>
    </row>
    <row r="33" spans="1:9" ht="29.15" x14ac:dyDescent="0.4">
      <c r="A33" s="13">
        <v>65</v>
      </c>
      <c r="B33" s="39" t="str">
        <f ca="1">IF(OFFSET(Matrix!$J$1,$A33 - 1,0)="Yes","Mobile App"," ")</f>
        <v>Mobile App</v>
      </c>
      <c r="C33" s="39" t="str">
        <f ca="1">IF(OFFSET(Matrix!$J$1,$A33 - 1,0)="Yes",OFFSET(Matrix!$G$1,$A33 - 1,0)," ")</f>
        <v>Medium</v>
      </c>
      <c r="D33" s="40" t="str">
        <f ca="1">IF(OFFSET(Matrix!$J$1,$A33 - 1,0)="Yes",OFFSET(Matrix!$I$1,$A33 - 1,0)," ")</f>
        <v>SII-080 (Protecting Firmware on Devices) - The vendor shall design security components that fail-secure to protect integrity of systems and data.</v>
      </c>
      <c r="E33" s="13"/>
      <c r="F33" s="13"/>
      <c r="G33" s="13"/>
      <c r="H33" s="13"/>
      <c r="I33" s="13"/>
    </row>
    <row r="34" spans="1:9" ht="29.15" x14ac:dyDescent="0.4">
      <c r="A34" s="13">
        <v>66</v>
      </c>
      <c r="B34" s="39" t="str">
        <f ca="1">IF(OFFSET(Matrix!$J$1,$A34 - 1,0)="Yes","Mobile App"," ")</f>
        <v>Mobile App</v>
      </c>
      <c r="C34" s="39" t="str">
        <f ca="1">IF(OFFSET(Matrix!$J$1,$A34 - 1,0)="Yes",OFFSET(Matrix!$G$1,$A34 - 1,0)," ")</f>
        <v>Low</v>
      </c>
      <c r="D34" s="40" t="str">
        <f ca="1">IF(OFFSET(Matrix!$J$1,$A34 - 1,0)="Yes",OFFSET(Matrix!$I$1,$A34 - 1,0)," ")</f>
        <v>SII-081 (Protecting Firmware on Devices) - The vendor shall utilize protective mechanisms to protect components from unauthorized runtime/volatile modification of code.</v>
      </c>
      <c r="E34" s="13"/>
      <c r="F34" s="13"/>
      <c r="G34" s="13"/>
      <c r="H34" s="13"/>
      <c r="I34" s="13"/>
    </row>
    <row r="35" spans="1:9" ht="87.45" x14ac:dyDescent="0.4">
      <c r="A35" s="13">
        <v>67</v>
      </c>
      <c r="B35" s="39" t="str">
        <f ca="1">IF(OFFSET(Matrix!$J$1,$A35 - 1,0)="Yes","Mobile App"," ")</f>
        <v>Mobile App</v>
      </c>
      <c r="C35" s="39" t="str">
        <f ca="1">IF(OFFSET(Matrix!$J$1,$A35 - 1,0)="Yes",OFFSET(Matrix!$G$1,$A35 - 1,0)," ")</f>
        <v>Medium</v>
      </c>
      <c r="D35" s="40" t="str">
        <f ca="1">IF(OFFSET(Matrix!$J$1,$A35 - 1,0)="Yes",OFFSET(Matrix!$I$1,$A35 - 1,0),"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5" s="13"/>
      <c r="F35" s="13"/>
      <c r="G35" s="13"/>
      <c r="H35" s="13"/>
      <c r="I35" s="13"/>
    </row>
    <row r="36" spans="1:9" ht="29.15" x14ac:dyDescent="0.4">
      <c r="A36" s="13">
        <v>38</v>
      </c>
      <c r="B36" s="39" t="str">
        <f ca="1">IF(OFFSET(Matrix!$J$1,$A36 - 1,0)="Yes","Mobile App"," ")</f>
        <v>Mobile App</v>
      </c>
      <c r="C36" s="39" t="str">
        <f ca="1">IF(OFFSET(Matrix!$J$1,$A36 - 1,0)="Yes",OFFSET(Matrix!$G$1,$A36 - 1,0)," ")</f>
        <v>Low</v>
      </c>
      <c r="D36" s="40" t="str">
        <f ca="1">IF(OFFSET(Matrix!$J$1,$A36 - 1,0)="Yes",OFFSET(Matrix!$I$1,$A36 - 1,0)," ")</f>
        <v>SAA-040 (System and Service Acquisition) - The vendor shall perform due diligence to ensure its suppliers also meet the vendor's security requirements</v>
      </c>
      <c r="E36" s="13"/>
      <c r="F36" s="13"/>
      <c r="G36" s="13"/>
      <c r="H36" s="13"/>
      <c r="I36" s="13"/>
    </row>
    <row r="37" spans="1:9" x14ac:dyDescent="0.4">
      <c r="A37" s="13">
        <v>51</v>
      </c>
      <c r="B37" s="39" t="str">
        <f ca="1">IF(OFFSET(Matrix!$J$1,$A37 - 1,0)="Yes","Mobile App"," ")</f>
        <v xml:space="preserve"> </v>
      </c>
      <c r="C37" s="39" t="str">
        <f ca="1">IF(OFFSET(Matrix!$J$1,$A37 - 1,0)="Yes",OFFSET(Matrix!$G$1,$A37 - 1,0)," ")</f>
        <v xml:space="preserve"> </v>
      </c>
      <c r="D37" s="40" t="str">
        <f ca="1">IF(OFFSET(Matrix!$J$1,$A37 - 1,0)="Yes",OFFSET(Matrix!$I$1,$A37 - 1,0)," ")</f>
        <v xml:space="preserve"> </v>
      </c>
      <c r="E37" s="13"/>
      <c r="F37" s="13"/>
      <c r="G37" s="13"/>
      <c r="H37" s="13"/>
      <c r="I37" s="13"/>
    </row>
    <row r="38" spans="1:9" ht="145.75" x14ac:dyDescent="0.4">
      <c r="A38" s="13">
        <v>58</v>
      </c>
      <c r="B38" s="39" t="str">
        <f ca="1">IF(OFFSET(Matrix!$J$1,$A38 - 1,0)="Yes","Mobile App"," ")</f>
        <v>Mobile App</v>
      </c>
      <c r="C38" s="39" t="str">
        <f ca="1">IF(OFFSET(Matrix!$J$1,$A38 - 1,0)="Yes",OFFSET(Matrix!$G$1,$A38 - 1,0)," ")</f>
        <v>Medium</v>
      </c>
      <c r="D38" s="40" t="str">
        <f ca="1">IF(OFFSET(Matrix!$J$1,$A38 - 1,0)="Yes",OFFSET(Matrix!$I$1,$A38 - 1,0),"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8" s="13"/>
      <c r="F38" s="13"/>
      <c r="G38" s="13"/>
      <c r="H38" s="13"/>
      <c r="I38" s="13"/>
    </row>
    <row r="39" spans="1:9" x14ac:dyDescent="0.4">
      <c r="A39" s="13">
        <v>61</v>
      </c>
      <c r="B39" s="39" t="str">
        <f ca="1">IF(OFFSET(Matrix!$J$1,$A39 - 1,0)="Yes","Mobile App"," ")</f>
        <v xml:space="preserve"> </v>
      </c>
      <c r="C39" s="39" t="str">
        <f ca="1">IF(OFFSET(Matrix!$J$1,$A39 - 1,0)="Yes",OFFSET(Matrix!$G$1,$A39 - 1,0)," ")</f>
        <v xml:space="preserve"> </v>
      </c>
      <c r="D39" s="40" t="str">
        <f ca="1">IF(OFFSET(Matrix!$J$1,$A39 - 1,0)="Yes",OFFSET(Matrix!$I$1,$A39 - 1,0)," ")</f>
        <v xml:space="preserve"> </v>
      </c>
      <c r="E39" s="13"/>
      <c r="F39" s="13"/>
      <c r="G39" s="13"/>
      <c r="H39" s="13"/>
      <c r="I39" s="13"/>
    </row>
    <row r="40" spans="1:9" x14ac:dyDescent="0.4">
      <c r="A40" s="13">
        <v>68</v>
      </c>
      <c r="B40" s="39" t="str">
        <f ca="1">IF(OFFSET(Matrix!$J$1,$A40 - 1,0)="Yes","Mobile App"," ")</f>
        <v xml:space="preserve"> </v>
      </c>
      <c r="C40" s="39" t="str">
        <f ca="1">IF(OFFSET(Matrix!$J$1,$A40 - 1,0)="Yes",OFFSET(Matrix!$G$1,$A40 - 1,0)," ")</f>
        <v xml:space="preserve"> </v>
      </c>
      <c r="D40" s="40" t="str">
        <f ca="1">IF(OFFSET(Matrix!$J$1,$A40 - 1,0)="Yes",OFFSET(Matrix!$I$1,$A40 - 1,0)," ")</f>
        <v xml:space="preserve"> </v>
      </c>
      <c r="E40" s="13"/>
      <c r="F40" s="13"/>
      <c r="G40" s="13"/>
      <c r="H40" s="13"/>
      <c r="I40" s="13"/>
    </row>
    <row r="41" spans="1:9" x14ac:dyDescent="0.4">
      <c r="A41" s="43">
        <v>69</v>
      </c>
      <c r="B41" s="44" t="str">
        <f ca="1">IF(OFFSET(Matrix!$J$1,$A41 - 1,0)="Yes","Mobile App"," ")</f>
        <v xml:space="preserve"> </v>
      </c>
      <c r="C41" s="44" t="str">
        <f ca="1">IF(OFFSET(Matrix!$J$1,$A41 - 1,0)="Yes",OFFSET(Matrix!$G$1,$A41 - 1,0)," ")</f>
        <v xml:space="preserve"> </v>
      </c>
      <c r="D41" s="45" t="str">
        <f ca="1">IF(OFFSET(Matrix!$J$1,$A41 - 1,0)="Yes",OFFSET(Matrix!$I$1,$A41 - 1,0)," ")</f>
        <v xml:space="preserve"> </v>
      </c>
      <c r="E41" s="43"/>
      <c r="F41" s="43"/>
      <c r="G41" s="43"/>
      <c r="H41" s="43"/>
      <c r="I41" s="43"/>
    </row>
    <row r="42" spans="1:9" ht="29.15" x14ac:dyDescent="0.4">
      <c r="A42" s="13">
        <v>40</v>
      </c>
      <c r="B42" s="39" t="str">
        <f ca="1">IF(OFFSET(Matrix!$J$1,$A42 - 1,0)="Yes","Mobile App"," ")</f>
        <v>Mobile App</v>
      </c>
      <c r="C42" s="39" t="str">
        <f ca="1">IF(OFFSET(Matrix!$J$1,$A42 - 1,0)="Yes",OFFSET(Matrix!$G$1,$A42 - 1,0)," ")</f>
        <v>High</v>
      </c>
      <c r="D42" s="40" t="str">
        <f ca="1">IF(OFFSET(Matrix!$J$1,$A42 - 1,0)="Yes",OFFSET(Matrix!$I$1,$A42 - 1,0)," ")</f>
        <v>SCP-010 (Protecting Communications paths for systems) - Communication paths that traverse outside controlled boundaries must protect confidentiality and integrity of data</v>
      </c>
      <c r="E42" s="13"/>
      <c r="F42" s="13"/>
      <c r="G42" s="13"/>
      <c r="H42" s="13"/>
      <c r="I42" s="13"/>
    </row>
    <row r="43" spans="1:9" ht="43.75" x14ac:dyDescent="0.4">
      <c r="A43" s="13">
        <v>53</v>
      </c>
      <c r="B43" s="39" t="str">
        <f ca="1">IF(OFFSET(Matrix!$J$1,$A43 - 1,0)="Yes","Mobile App"," ")</f>
        <v>Mobile App</v>
      </c>
      <c r="C43" s="39" t="str">
        <f ca="1">IF(OFFSET(Matrix!$J$1,$A43 - 1,0)="Yes",OFFSET(Matrix!$G$1,$A43 - 1,0)," ")</f>
        <v>Medium</v>
      </c>
      <c r="D43" s="40" t="str">
        <f ca="1">IF(OFFSET(Matrix!$J$1,$A43 - 1,0)="Yes",OFFSET(Matrix!$I$1,$A43 - 1,0)," ")</f>
        <v>SCP-130 (System and Communication Protocols) - Vendors shall limit hardware support for deprecated or insecure communcations protocols. This includes those with known vulnerabilities.</v>
      </c>
      <c r="E43" s="13"/>
      <c r="F43" s="13"/>
      <c r="G43" s="13"/>
      <c r="H43" s="13"/>
      <c r="I43" s="13"/>
    </row>
    <row r="44" spans="1:9" ht="43.75" x14ac:dyDescent="0.4">
      <c r="A44" s="13">
        <v>52</v>
      </c>
      <c r="B44" s="39" t="str">
        <f ca="1">IF(OFFSET(Matrix!$J$1,$A44 - 1,0)="Yes","Mobile App"," ")</f>
        <v>Mobile App</v>
      </c>
      <c r="C44" s="39" t="str">
        <f ca="1">IF(OFFSET(Matrix!$J$1,$A44 - 1,0)="Yes",OFFSET(Matrix!$G$1,$A44 - 1,0)," ")</f>
        <v>Medium</v>
      </c>
      <c r="D44" s="40" t="str">
        <f ca="1">IF(OFFSET(Matrix!$J$1,$A44 - 1,0)="Yes",OFFSET(Matrix!$I$1,$A44 - 1,0)," ")</f>
        <v>SCP-120 (Unique API Keys and API Passwords) - The vendor’s software shall not contain any credentials that are shared among other copies of software; e.g. the software cannot contain hardcoded API keys or API passwords</v>
      </c>
      <c r="E44" s="13"/>
      <c r="F44" s="13"/>
      <c r="G44" s="13"/>
      <c r="H44" s="13"/>
      <c r="I44" s="13"/>
    </row>
    <row r="45" spans="1:9" ht="29.15" x14ac:dyDescent="0.4">
      <c r="A45" s="13">
        <v>59</v>
      </c>
      <c r="B45" s="39" t="str">
        <f ca="1">IF(OFFSET(Matrix!$J$1,$A45 - 1,0)="Yes","Mobile App"," ")</f>
        <v>Mobile App</v>
      </c>
      <c r="C45" s="39" t="str">
        <f ca="1">IF(OFFSET(Matrix!$J$1,$A45 - 1,0)="Yes",OFFSET(Matrix!$G$1,$A45 - 1,0)," ")</f>
        <v>Medium</v>
      </c>
      <c r="D45" s="40" t="str">
        <f ca="1">IF(OFFSET(Matrix!$J$1,$A45 - 1,0)="Yes",OFFSET(Matrix!$I$1,$A45 - 1,0)," ")</f>
        <v>SII-030 (Protecting Firmware on Devices) - The vendor shall use digitally signed software on telematics devices and prohibit execution of unsigned or invalidly signed software.</v>
      </c>
      <c r="E45" s="13"/>
      <c r="F45" s="13"/>
      <c r="G45" s="13"/>
      <c r="H45" s="13"/>
      <c r="I45" s="13"/>
    </row>
    <row r="46" spans="1:9" ht="29.15" x14ac:dyDescent="0.4">
      <c r="A46" s="13">
        <v>70</v>
      </c>
      <c r="B46" s="39" t="str">
        <f ca="1">IF(OFFSET(Matrix!$J$1,$A46 - 1,0)="Yes","Mobile App"," ")</f>
        <v>Mobile App</v>
      </c>
      <c r="C46" s="39" t="str">
        <f ca="1">IF(OFFSET(Matrix!$J$1,$A46 - 1,0)="Yes",OFFSET(Matrix!$G$1,$A46 - 1,0)," ")</f>
        <v>Low</v>
      </c>
      <c r="D46" s="40" t="str">
        <f ca="1">IF(OFFSET(Matrix!$J$1,$A46 - 1,0)="Yes",OFFSET(Matrix!$I$1,$A46 - 1,0)," ")</f>
        <v>SII-120 (Vulnerability Management) - The vendor shall have a vulnerability management process that includes steps to triage any found vulnerabilities and plan remediation.</v>
      </c>
      <c r="E46" s="13"/>
      <c r="F46" s="13"/>
      <c r="G46" s="13"/>
      <c r="H46" s="13"/>
      <c r="I46" s="13"/>
    </row>
    <row r="47" spans="1:9" ht="72.900000000000006" x14ac:dyDescent="0.4">
      <c r="A47" s="13">
        <v>36</v>
      </c>
      <c r="B47" s="39" t="str">
        <f ca="1">IF(OFFSET(Matrix!$J$1,$A47 - 1,0)="Yes","Mobile App"," ")</f>
        <v>Mobile App</v>
      </c>
      <c r="C47" s="39" t="str">
        <f ca="1">IF(OFFSET(Matrix!$J$1,$A47 - 1,0)="Yes",OFFSET(Matrix!$G$1,$A47 - 1,0)," ")</f>
        <v>High</v>
      </c>
      <c r="D47" s="40" t="str">
        <f ca="1">IF(OFFSET(Matrix!$J$1,$A47 - 1,0)="Yes",OFFSET(Matrix!$I$1,$A47 - 1,0),"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47" s="13"/>
      <c r="F47" s="13"/>
      <c r="G47" s="13"/>
      <c r="H47" s="13"/>
      <c r="I47" s="13"/>
    </row>
    <row r="48" spans="1:9" ht="43.75" x14ac:dyDescent="0.4">
      <c r="A48" s="13">
        <v>64</v>
      </c>
      <c r="B48" s="39" t="str">
        <f ca="1">IF(OFFSET(Matrix!$J$1,$A48 - 1,0)="Yes","Mobile App"," ")</f>
        <v>Mobile App</v>
      </c>
      <c r="C48" s="39" t="str">
        <f ca="1">IF(OFFSET(Matrix!$J$1,$A48 - 1,0)="Yes",OFFSET(Matrix!$G$1,$A48 - 1,0)," ")</f>
        <v>Medium</v>
      </c>
      <c r="D48" s="40" t="str">
        <f ca="1">IF(OFFSET(Matrix!$J$1,$A48 - 1,0)="Yes",OFFSET(Matrix!$I$1,$A48 - 1,0)," ")</f>
        <v>SII-071 (Protecting Firmware on Devices) - The vendor shall use the techniques of sanitizing/filtering inputs, segmenting memory spaces of input parsers from other execution and/or using provably correct or memory safe languages for input processing.</v>
      </c>
      <c r="E48" s="13"/>
      <c r="F48" s="13"/>
      <c r="G48" s="13"/>
      <c r="H48" s="13"/>
      <c r="I48" s="13"/>
    </row>
    <row r="49" spans="1:9" x14ac:dyDescent="0.4">
      <c r="A49" s="13">
        <v>60</v>
      </c>
      <c r="B49" s="39" t="str">
        <f ca="1">IF(OFFSET(Matrix!$J$1,$A49 - 1,0)="Yes","Mobile App"," ")</f>
        <v xml:space="preserve"> </v>
      </c>
      <c r="C49" s="39" t="str">
        <f ca="1">IF(OFFSET(Matrix!$J$1,$A49 - 1,0)="Yes",OFFSET(Matrix!$G$1,$A49 - 1,0)," ")</f>
        <v xml:space="preserve"> </v>
      </c>
      <c r="D49" s="40" t="str">
        <f ca="1">IF(OFFSET(Matrix!$J$1,$A49 - 1,0)="Yes",OFFSET(Matrix!$I$1,$A49 - 1,0)," ")</f>
        <v xml:space="preserve"> </v>
      </c>
      <c r="E49" s="13"/>
      <c r="F49" s="13"/>
      <c r="G49" s="13"/>
      <c r="H49" s="13"/>
      <c r="I49" s="13"/>
    </row>
    <row r="50" spans="1:9" ht="131.15" x14ac:dyDescent="0.4">
      <c r="A50" s="13">
        <v>71</v>
      </c>
      <c r="B50" s="39" t="str">
        <f ca="1">IF(OFFSET(Matrix!$J$1,$A50 - 1,0)="Yes","Mobile App"," ")</f>
        <v>Mobile App</v>
      </c>
      <c r="C50" s="39" t="str">
        <f ca="1">IF(OFFSET(Matrix!$J$1,$A50 - 1,0)="Yes",OFFSET(Matrix!$G$1,$A50 - 1,0)," ")</f>
        <v>Medium</v>
      </c>
      <c r="D50" s="40" t="str">
        <f ca="1">IF(OFFSET(Matrix!$J$1,$A50 - 1,0)="Yes",OFFSET(Matrix!$I$1,$A50 - 1,0),"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50" s="13"/>
      <c r="F50" s="13"/>
      <c r="G50" s="13"/>
      <c r="H50" s="13"/>
      <c r="I50" s="13"/>
    </row>
    <row r="51" spans="1:9" ht="43.75" x14ac:dyDescent="0.4">
      <c r="A51" s="13">
        <v>72</v>
      </c>
      <c r="B51" s="39" t="str">
        <f ca="1">IF(OFFSET(Matrix!$J$1,$A51 - 1,0)="Yes","Mobile App"," ")</f>
        <v>Mobile App</v>
      </c>
      <c r="C51" s="39" t="str">
        <f ca="1">IF(OFFSET(Matrix!$J$1,$A51 - 1,0)="Yes",OFFSET(Matrix!$G$1,$A51 - 1,0)," ")</f>
        <v>Medium</v>
      </c>
      <c r="D51" s="40" t="str">
        <f ca="1">IF(OFFSET(Matrix!$J$1,$A51 - 1,0)="Yes",OFFSET(Matrix!$I$1,$A51 - 1,0)," ")</f>
        <v>SII-140 (Vulnerability Management) - The vendor shall implement ongoing monitoring and protection against malicious code in production using a well governed process that addresses all entry and exit points in the system.</v>
      </c>
      <c r="E51" s="13"/>
      <c r="F51" s="13"/>
      <c r="G51" s="13"/>
      <c r="H51" s="13"/>
      <c r="I51" s="13"/>
    </row>
    <row r="52" spans="1:9" ht="233.15" x14ac:dyDescent="0.4">
      <c r="A52" s="13">
        <v>47</v>
      </c>
      <c r="B52" s="39" t="str">
        <f ca="1">IF(OFFSET(Matrix!$J$1,$A52 - 1,0)="Yes","Mobile App"," ")</f>
        <v>Mobile App</v>
      </c>
      <c r="C52" s="39" t="str">
        <f ca="1">IF(OFFSET(Matrix!$J$1,$A52 - 1,0)="Yes",OFFSET(Matrix!$G$1,$A52 - 1,0)," ")</f>
        <v>High</v>
      </c>
      <c r="D52" s="40" t="str">
        <f ca="1">IF(OFFSET(Matrix!$J$1,$A52 - 1,0)="Yes",OFFSET(Matrix!$I$1,$A52 - 1,0),"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52" s="13"/>
      <c r="F52" s="13"/>
      <c r="G52" s="13"/>
      <c r="H52" s="13"/>
      <c r="I52" s="13"/>
    </row>
    <row r="53" spans="1:9" x14ac:dyDescent="0.4">
      <c r="A53" s="13">
        <v>46</v>
      </c>
      <c r="B53" s="39" t="str">
        <f ca="1">IF(OFFSET(Matrix!$J$1,$A53 - 1,0)="Yes","Mobile App"," ")</f>
        <v xml:space="preserve"> </v>
      </c>
      <c r="C53" s="39" t="str">
        <f ca="1">IF(OFFSET(Matrix!$J$1,$A53 - 1,0)="Yes",OFFSET(Matrix!$G$1,$A53 - 1,0)," ")</f>
        <v xml:space="preserve"> </v>
      </c>
      <c r="D53" s="40" t="str">
        <f ca="1">IF(OFFSET(Matrix!$J$1,$A53 - 1,0)="Yes",OFFSET(Matrix!$I$1,$A53 - 1,0)," ")</f>
        <v xml:space="preserve"> </v>
      </c>
      <c r="E53" s="13"/>
      <c r="F53" s="13"/>
      <c r="G53" s="13"/>
      <c r="H53" s="13"/>
      <c r="I53" s="13"/>
    </row>
    <row r="54" spans="1:9" x14ac:dyDescent="0.4">
      <c r="A54" s="13">
        <v>27</v>
      </c>
      <c r="B54" s="39" t="str">
        <f ca="1">IF(OFFSET(Matrix!$J$1,$A54 - 1,0)="Yes","Mobile App"," ")</f>
        <v xml:space="preserve"> </v>
      </c>
      <c r="C54" s="39" t="str">
        <f ca="1">IF(OFFSET(Matrix!$J$1,$A54 - 1,0)="Yes",OFFSET(Matrix!$G$1,$A54 - 1,0)," ")</f>
        <v xml:space="preserve"> </v>
      </c>
      <c r="D54" s="40" t="str">
        <f ca="1">IF(OFFSET(Matrix!$J$1,$A54 - 1,0)="Yes",OFFSET(Matrix!$I$1,$A54 - 1,0)," ")</f>
        <v xml:space="preserve"> </v>
      </c>
      <c r="E54" s="13"/>
      <c r="F54" s="13"/>
      <c r="G54" s="13"/>
      <c r="H54" s="13"/>
      <c r="I54" s="13"/>
    </row>
    <row r="55" spans="1:9" x14ac:dyDescent="0.4">
      <c r="A55" s="13">
        <v>28</v>
      </c>
      <c r="B55" s="39" t="str">
        <f ca="1">IF(OFFSET(Matrix!$J$1,$A55 - 1,0)="Yes","Mobile App"," ")</f>
        <v xml:space="preserve"> </v>
      </c>
      <c r="C55" s="39" t="str">
        <f ca="1">IF(OFFSET(Matrix!$J$1,$A55 - 1,0)="Yes",OFFSET(Matrix!$G$1,$A55 - 1,0)," ")</f>
        <v xml:space="preserve"> </v>
      </c>
      <c r="D55" s="40" t="str">
        <f ca="1">IF(OFFSET(Matrix!$J$1,$A55 - 1,0)="Yes",OFFSET(Matrix!$I$1,$A55 - 1,0)," ")</f>
        <v xml:space="preserve"> </v>
      </c>
      <c r="E55" s="13"/>
      <c r="F55" s="13"/>
      <c r="G55" s="13"/>
      <c r="H55" s="13"/>
      <c r="I55" s="13"/>
    </row>
    <row r="56" spans="1:9" x14ac:dyDescent="0.4">
      <c r="A56" s="13">
        <v>29</v>
      </c>
      <c r="B56" s="39" t="str">
        <f ca="1">IF(OFFSET(Matrix!$J$1,$A56 - 1,0)="Yes","Mobile App"," ")</f>
        <v xml:space="preserve"> </v>
      </c>
      <c r="C56" s="39" t="str">
        <f ca="1">IF(OFFSET(Matrix!$J$1,$A56 - 1,0)="Yes",OFFSET(Matrix!$G$1,$A56 - 1,0)," ")</f>
        <v xml:space="preserve"> </v>
      </c>
      <c r="D56" s="40" t="str">
        <f ca="1">IF(OFFSET(Matrix!$J$1,$A56 - 1,0)="Yes",OFFSET(Matrix!$I$1,$A56 - 1,0)," ")</f>
        <v xml:space="preserve"> </v>
      </c>
      <c r="E56" s="13"/>
      <c r="F56" s="13"/>
      <c r="G56" s="13"/>
      <c r="H56" s="13"/>
      <c r="I56" s="13"/>
    </row>
    <row r="57" spans="1:9" ht="72.900000000000006" x14ac:dyDescent="0.4">
      <c r="A57" s="13">
        <v>55</v>
      </c>
      <c r="B57" s="39" t="str">
        <f ca="1">IF(OFFSET(Matrix!$J$1,$A57 - 1,0)="Yes","Mobile App"," ")</f>
        <v>Mobile App</v>
      </c>
      <c r="C57" s="39" t="str">
        <f ca="1">IF(OFFSET(Matrix!$J$1,$A57 - 1,0)="Yes",OFFSET(Matrix!$G$1,$A57 - 1,0)," ")</f>
        <v>High</v>
      </c>
      <c r="D57" s="40" t="str">
        <f ca="1">IF(OFFSET(Matrix!$J$1,$A57 - 1,0)="Yes",OFFSET(Matrix!$I$1,$A57 - 1,0),"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57" s="13"/>
      <c r="F57" s="13"/>
      <c r="G57" s="13"/>
      <c r="H57" s="13"/>
      <c r="I57" s="13"/>
    </row>
    <row r="58" spans="1:9" x14ac:dyDescent="0.4">
      <c r="A58" s="13">
        <v>62</v>
      </c>
      <c r="B58" s="39" t="str">
        <f ca="1">IF(OFFSET(Matrix!$J$1,$A58 - 1,0)="Yes","Mobile App"," ")</f>
        <v xml:space="preserve"> </v>
      </c>
      <c r="C58" s="39" t="str">
        <f ca="1">IF(OFFSET(Matrix!$J$1,$A58 - 1,0)="Yes",OFFSET(Matrix!$G$1,$A58 - 1,0)," ")</f>
        <v xml:space="preserve"> </v>
      </c>
      <c r="D58" s="40" t="str">
        <f ca="1">IF(OFFSET(Matrix!$J$1,$A58 - 1,0)="Yes",OFFSET(Matrix!$I$1,$A58 - 1,0)," ")</f>
        <v xml:space="preserve"> </v>
      </c>
      <c r="E58" s="13"/>
      <c r="F58" s="13"/>
      <c r="G58" s="13"/>
      <c r="H58" s="13"/>
      <c r="I58" s="13"/>
    </row>
    <row r="59" spans="1:9" ht="58.3" x14ac:dyDescent="0.4">
      <c r="A59" s="13">
        <v>63</v>
      </c>
      <c r="B59" s="39" t="str">
        <f ca="1">IF(OFFSET(Matrix!$J$1,$A59 - 1,0)="Yes","Mobile App"," ")</f>
        <v>Mobile App</v>
      </c>
      <c r="C59" s="39" t="str">
        <f ca="1">IF(OFFSET(Matrix!$J$1,$A59 - 1,0)="Yes",OFFSET(Matrix!$G$1,$A59 - 1,0)," ")</f>
        <v>High</v>
      </c>
      <c r="D59" s="40" t="str">
        <f ca="1">IF(OFFSET(Matrix!$J$1,$A59 - 1,0)="Yes",OFFSET(Matrix!$I$1,$A59 - 1,0),"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59" s="13"/>
      <c r="F59" s="13"/>
      <c r="G59" s="13"/>
      <c r="H59" s="13"/>
      <c r="I59" s="13"/>
    </row>
    <row r="60" spans="1:9" ht="43.75" x14ac:dyDescent="0.4">
      <c r="A60" s="13">
        <v>56</v>
      </c>
      <c r="B60" s="39" t="str">
        <f ca="1">IF(OFFSET(Matrix!$J$1,$A60 - 1,0)="Yes","Mobile App"," ")</f>
        <v>Mobile App</v>
      </c>
      <c r="C60" s="39" t="str">
        <f ca="1">IF(OFFSET(Matrix!$J$1,$A60 - 1,0)="Yes",OFFSET(Matrix!$G$1,$A60 - 1,0)," ")</f>
        <v>Medium</v>
      </c>
      <c r="D60" s="40" t="str">
        <f ca="1">IF(OFFSET(Matrix!$J$1,$A60 - 1,0)="Yes",OFFSET(Matrix!$I$1,$A60 - 1,0)," ")</f>
        <v>SII-011 (Protecting Firmware on Devices) - The vendor shall implement/deploy secure over the air update systems including assurances of integrity&amp;authenticity. Also rollback protections and a means of denying the use of old potentially compromised signing keys.</v>
      </c>
      <c r="E60" s="13"/>
      <c r="F60" s="13"/>
      <c r="G60" s="13"/>
      <c r="H60" s="13"/>
      <c r="I60" s="13"/>
    </row>
    <row r="61" spans="1:9" ht="72.900000000000006" x14ac:dyDescent="0.4">
      <c r="A61" s="13">
        <v>42</v>
      </c>
      <c r="B61" s="39" t="str">
        <f ca="1">IF(OFFSET(Matrix!$J$1,$A61 - 1,0)="Yes","Mobile App"," ")</f>
        <v>Mobile App</v>
      </c>
      <c r="C61" s="39" t="str">
        <f ca="1">IF(OFFSET(Matrix!$J$1,$A61 - 1,0)="Yes",OFFSET(Matrix!$G$1,$A61 - 1,0)," ")</f>
        <v>High</v>
      </c>
      <c r="D61" s="40" t="str">
        <f ca="1">IF(OFFSET(Matrix!$J$1,$A61 - 1,0)="Yes",OFFSET(Matrix!$I$1,$A61 - 1,0),"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61" s="13"/>
      <c r="F61" s="13"/>
      <c r="G61" s="13"/>
      <c r="H61" s="13"/>
      <c r="I61" s="13"/>
    </row>
    <row r="62" spans="1:9" x14ac:dyDescent="0.4">
      <c r="A62" s="13">
        <v>2</v>
      </c>
      <c r="B62" s="13" t="str">
        <f ca="1">IF(OFFSET(Matrix!$J$1,$A62 - 1,0)="Yes","Mobile App"," ")</f>
        <v xml:space="preserve"> </v>
      </c>
      <c r="C62" s="13" t="str">
        <f ca="1">IF(OFFSET(Matrix!$J$1,$A62 - 1,0)="Yes",OFFSET(Matrix!$G$1,$A62 - 1,0)," ")</f>
        <v xml:space="preserve"> </v>
      </c>
      <c r="D62" s="13" t="str">
        <f ca="1">IF(OFFSET(Matrix!$J$1,$A62 - 1,0)="Yes",OFFSET(Matrix!$I$1,$A62 - 1,0)," ")</f>
        <v xml:space="preserve"> </v>
      </c>
      <c r="E62" s="13"/>
      <c r="F62" s="13"/>
      <c r="G62" s="13"/>
      <c r="H62" s="13"/>
      <c r="I62" s="13"/>
    </row>
    <row r="63" spans="1:9" x14ac:dyDescent="0.4">
      <c r="A63" s="13">
        <v>4</v>
      </c>
      <c r="B63" s="39" t="str">
        <f ca="1">IF(OFFSET(Matrix!$J$1,$A63 - 1,0)="Yes","Mobile App"," ")</f>
        <v xml:space="preserve"> </v>
      </c>
      <c r="C63" s="39" t="str">
        <f ca="1">IF(OFFSET(Matrix!$J$1,$A63 - 1,0)="Yes",OFFSET(Matrix!$G$1,$A63 - 1,0)," ")</f>
        <v xml:space="preserve"> </v>
      </c>
      <c r="D63" s="40" t="str">
        <f ca="1">IF(OFFSET(Matrix!$J$1,$A63 - 1,0)="Yes",OFFSET(Matrix!$I$1,$A63 - 1,0)," ")</f>
        <v xml:space="preserve"> </v>
      </c>
      <c r="E63" s="13"/>
      <c r="F63" s="13"/>
      <c r="G63" s="13"/>
      <c r="H63" s="13"/>
      <c r="I63" s="13"/>
    </row>
    <row r="64" spans="1:9" x14ac:dyDescent="0.4">
      <c r="A64" s="13">
        <v>9</v>
      </c>
      <c r="B64" s="39" t="str">
        <f ca="1">IF(OFFSET(Matrix!$J$1,$A64 - 1,0)="Yes","Mobile App"," ")</f>
        <v xml:space="preserve"> </v>
      </c>
      <c r="C64" s="39" t="str">
        <f ca="1">IF(OFFSET(Matrix!$J$1,$A64 - 1,0)="Yes",OFFSET(Matrix!$G$1,$A64 - 1,0)," ")</f>
        <v xml:space="preserve"> </v>
      </c>
      <c r="D64" s="40" t="str">
        <f ca="1">IF(OFFSET(Matrix!$J$1,$A64 - 1,0)="Yes",OFFSET(Matrix!$I$1,$A64 - 1,0)," ")</f>
        <v xml:space="preserve"> </v>
      </c>
      <c r="E64" s="13"/>
      <c r="F64" s="13"/>
      <c r="G64" s="13"/>
      <c r="H64" s="13"/>
      <c r="I64" s="13"/>
    </row>
    <row r="65" spans="1:9" x14ac:dyDescent="0.4">
      <c r="A65" s="13">
        <v>10</v>
      </c>
      <c r="B65" s="39" t="str">
        <f ca="1">IF(OFFSET(Matrix!$J$1,$A65 - 1,0)="Yes","Mobile App"," ")</f>
        <v xml:space="preserve"> </v>
      </c>
      <c r="C65" s="39" t="str">
        <f ca="1">IF(OFFSET(Matrix!$J$1,$A65 - 1,0)="Yes",OFFSET(Matrix!$G$1,$A65 - 1,0)," ")</f>
        <v xml:space="preserve"> </v>
      </c>
      <c r="D65" s="40" t="str">
        <f ca="1">IF(OFFSET(Matrix!$J$1,$A65 - 1,0)="Yes",OFFSET(Matrix!$I$1,$A65 - 1,0)," ")</f>
        <v xml:space="preserve"> </v>
      </c>
      <c r="E65" s="13"/>
      <c r="F65" s="13"/>
      <c r="G65" s="13"/>
      <c r="H65" s="13"/>
      <c r="I65" s="13"/>
    </row>
    <row r="66" spans="1:9" x14ac:dyDescent="0.4">
      <c r="A66" s="13">
        <v>11</v>
      </c>
      <c r="B66" s="39" t="str">
        <f ca="1">IF(OFFSET(Matrix!$J$1,$A66 - 1,0)="Yes","Mobile App"," ")</f>
        <v xml:space="preserve"> </v>
      </c>
      <c r="C66" s="39" t="str">
        <f ca="1">IF(OFFSET(Matrix!$J$1,$A66 - 1,0)="Yes",OFFSET(Matrix!$G$1,$A66 - 1,0)," ")</f>
        <v xml:space="preserve"> </v>
      </c>
      <c r="D66" s="40" t="str">
        <f ca="1">IF(OFFSET(Matrix!$J$1,$A66 - 1,0)="Yes",OFFSET(Matrix!$I$1,$A66 - 1,0)," ")</f>
        <v xml:space="preserve"> </v>
      </c>
      <c r="E66" s="13"/>
      <c r="F66" s="13"/>
      <c r="G66" s="13"/>
      <c r="H66" s="13"/>
      <c r="I66" s="13"/>
    </row>
    <row r="67" spans="1:9" x14ac:dyDescent="0.4">
      <c r="A67" s="13">
        <v>12</v>
      </c>
      <c r="B67" s="39" t="str">
        <f ca="1">IF(OFFSET(Matrix!$J$1,$A67 - 1,0)="Yes","Mobile App"," ")</f>
        <v xml:space="preserve"> </v>
      </c>
      <c r="C67" s="39" t="str">
        <f ca="1">IF(OFFSET(Matrix!$J$1,$A67 - 1,0)="Yes",OFFSET(Matrix!$G$1,$A67 - 1,0)," ")</f>
        <v xml:space="preserve"> </v>
      </c>
      <c r="D67" s="40" t="str">
        <f ca="1">IF(OFFSET(Matrix!$J$1,$A67 - 1,0)="Yes",OFFSET(Matrix!$I$1,$A67 - 1,0)," ")</f>
        <v xml:space="preserve"> </v>
      </c>
      <c r="E67" s="13"/>
      <c r="F67" s="13"/>
      <c r="G67" s="13"/>
      <c r="H67" s="13"/>
      <c r="I67" s="13"/>
    </row>
    <row r="68" spans="1:9" x14ac:dyDescent="0.4">
      <c r="A68" s="13">
        <v>13</v>
      </c>
      <c r="B68" s="39" t="str">
        <f ca="1">IF(OFFSET(Matrix!$J$1,$A68 - 1,0)="Yes","Mobile App"," ")</f>
        <v xml:space="preserve"> </v>
      </c>
      <c r="C68" s="39" t="str">
        <f ca="1">IF(OFFSET(Matrix!$J$1,$A68 - 1,0)="Yes",OFFSET(Matrix!$G$1,$A68 - 1,0)," ")</f>
        <v xml:space="preserve"> </v>
      </c>
      <c r="D68" s="40" t="str">
        <f ca="1">IF(OFFSET(Matrix!$J$1,$A68 - 1,0)="Yes",OFFSET(Matrix!$I$1,$A68 - 1,0)," ")</f>
        <v xml:space="preserve"> </v>
      </c>
      <c r="E68" s="13"/>
      <c r="F68" s="13"/>
      <c r="G68" s="13"/>
      <c r="H68" s="13"/>
      <c r="I68" s="13"/>
    </row>
    <row r="69" spans="1:9" x14ac:dyDescent="0.4">
      <c r="A69" s="13">
        <v>15</v>
      </c>
      <c r="B69" s="39" t="str">
        <f ca="1">IF(OFFSET(Matrix!$J$1,$A69 - 1,0)="Yes","Mobile App"," ")</f>
        <v xml:space="preserve"> </v>
      </c>
      <c r="C69" s="39" t="str">
        <f ca="1">IF(OFFSET(Matrix!$J$1,$A69 - 1,0)="Yes",OFFSET(Matrix!$G$1,$A69 - 1,0)," ")</f>
        <v xml:space="preserve"> </v>
      </c>
      <c r="D69" s="40" t="str">
        <f ca="1">IF(OFFSET(Matrix!$J$1,$A69 - 1,0)="Yes",OFFSET(Matrix!$I$1,$A69 - 1,0)," ")</f>
        <v xml:space="preserve"> </v>
      </c>
      <c r="E69" s="13"/>
      <c r="F69" s="13"/>
      <c r="G69" s="13"/>
      <c r="H69" s="13"/>
      <c r="I69" s="13"/>
    </row>
    <row r="70" spans="1:9" ht="43.75" x14ac:dyDescent="0.4">
      <c r="A70" s="13">
        <v>19</v>
      </c>
      <c r="B70" s="39" t="str">
        <f ca="1">IF(OFFSET(Matrix!$J$1,$A70 - 1,0)="Yes","Mobile App"," ")</f>
        <v>Mobile App</v>
      </c>
      <c r="C70" s="39" t="str">
        <f ca="1">IF(OFFSET(Matrix!$J$1,$A70 - 1,0)="Yes",OFFSET(Matrix!$G$1,$A70 - 1,0)," ")</f>
        <v>Medium</v>
      </c>
      <c r="D70" s="40" t="str">
        <f ca="1">IF(OFFSET(Matrix!$J$1,$A70 - 1,0)="Yes",OFFSET(Matrix!$I$1,$A70 - 1,0)," ")</f>
        <v>IA-010 (Identification and Authentication) - All remote hosts of the vendor's system shall be configured to uniquely identify and authenticate all other remote hosts of the system and/or any other interfacing systems.</v>
      </c>
      <c r="E70" s="13"/>
      <c r="F70" s="13"/>
      <c r="G70" s="13"/>
      <c r="H70" s="13"/>
      <c r="I70" s="13"/>
    </row>
    <row r="71" spans="1:9" ht="43.75" x14ac:dyDescent="0.4">
      <c r="A71" s="13">
        <v>23</v>
      </c>
      <c r="B71" s="39" t="str">
        <f ca="1">IF(OFFSET(Matrix!$J$1,$A71 - 1,0)="Yes","Mobile App"," ")</f>
        <v>Mobile App</v>
      </c>
      <c r="C71" s="39" t="str">
        <f ca="1">IF(OFFSET(Matrix!$J$1,$A71 - 1,0)="Yes",OFFSET(Matrix!$G$1,$A71 - 1,0)," ")</f>
        <v>Medium</v>
      </c>
      <c r="D71" s="40" t="str">
        <f ca="1">IF(OFFSET(Matrix!$J$1,$A71 - 1,0)="Yes",OFFSET(Matrix!$I$1,$A71 - 1,0)," ")</f>
        <v>M-010 (Maintenance) - The vendor shall have procedures in place to ensure that components outside of the carrier’s direct control are not updated or modified without prior coordination and approval by an organization-defined individual or role</v>
      </c>
      <c r="E71" s="13"/>
      <c r="F71" s="13"/>
      <c r="G71" s="13"/>
      <c r="H71" s="13"/>
      <c r="I71" s="13"/>
    </row>
    <row r="72" spans="1:9" x14ac:dyDescent="0.4">
      <c r="A72" s="13">
        <v>24</v>
      </c>
      <c r="B72" s="39" t="str">
        <f ca="1">IF(OFFSET(Matrix!$J$1,$A72 - 1,0)="Yes","Mobile App"," ")</f>
        <v xml:space="preserve"> </v>
      </c>
      <c r="C72" s="39" t="str">
        <f ca="1">IF(OFFSET(Matrix!$J$1,$A72 - 1,0)="Yes",OFFSET(Matrix!$G$1,$A72 - 1,0)," ")</f>
        <v xml:space="preserve"> </v>
      </c>
      <c r="D72" s="40" t="str">
        <f ca="1">IF(OFFSET(Matrix!$J$1,$A72 - 1,0)="Yes",OFFSET(Matrix!$I$1,$A72 - 1,0)," ")</f>
        <v xml:space="preserve"> </v>
      </c>
      <c r="E72" s="13"/>
      <c r="F72" s="13"/>
      <c r="G72" s="13"/>
      <c r="H72" s="13"/>
      <c r="I72" s="13"/>
    </row>
    <row r="73" spans="1:9" x14ac:dyDescent="0.4">
      <c r="A73" s="13">
        <v>25</v>
      </c>
      <c r="B73" s="39" t="str">
        <f ca="1">IF(OFFSET(Matrix!$J$1,$A73 - 1,0)="Yes","Mobile App"," ")</f>
        <v xml:space="preserve"> </v>
      </c>
      <c r="C73" s="39" t="str">
        <f ca="1">IF(OFFSET(Matrix!$J$1,$A73 - 1,0)="Yes",OFFSET(Matrix!$G$1,$A73 - 1,0)," ")</f>
        <v xml:space="preserve"> </v>
      </c>
      <c r="D73" s="40" t="str">
        <f ca="1">IF(OFFSET(Matrix!$J$1,$A73 - 1,0)="Yes",OFFSET(Matrix!$I$1,$A73 - 1,0)," ")</f>
        <v xml:space="preserve"> </v>
      </c>
      <c r="E73" s="13"/>
      <c r="F73" s="13"/>
      <c r="G73" s="13"/>
      <c r="H73" s="13"/>
      <c r="I73" s="13"/>
    </row>
    <row r="74" spans="1:9" x14ac:dyDescent="0.4">
      <c r="A74" s="13">
        <v>26</v>
      </c>
      <c r="B74" s="39" t="str">
        <f ca="1">IF(OFFSET(Matrix!$J$1,$A74 - 1,0)="Yes","Mobile App"," ")</f>
        <v xml:space="preserve"> </v>
      </c>
      <c r="C74" s="39" t="str">
        <f ca="1">IF(OFFSET(Matrix!$J$1,$A74 - 1,0)="Yes",OFFSET(Matrix!$G$1,$A74 - 1,0)," ")</f>
        <v xml:space="preserve"> </v>
      </c>
      <c r="D74" s="40" t="str">
        <f ca="1">IF(OFFSET(Matrix!$J$1,$A74 - 1,0)="Yes",OFFSET(Matrix!$I$1,$A74 - 1,0)," ")</f>
        <v xml:space="preserve"> </v>
      </c>
      <c r="E74" s="13"/>
      <c r="F74" s="13"/>
      <c r="G74" s="13"/>
      <c r="H74" s="13"/>
      <c r="I74" s="13"/>
    </row>
    <row r="75" spans="1:9" ht="72.900000000000006" x14ac:dyDescent="0.4">
      <c r="A75" s="13">
        <v>43</v>
      </c>
      <c r="B75" s="39" t="str">
        <f ca="1">IF(OFFSET(Matrix!$J$1,$A75 - 1,0)="Yes","Mobile App"," ")</f>
        <v>Mobile App</v>
      </c>
      <c r="C75" s="39" t="str">
        <f ca="1">IF(OFFSET(Matrix!$J$1,$A75 - 1,0)="Yes",OFFSET(Matrix!$G$1,$A75 - 1,0)," ")</f>
        <v>Medium</v>
      </c>
      <c r="D75" s="40" t="str">
        <f ca="1">IF(OFFSET(Matrix!$J$1,$A75 - 1,0)="Yes",OFFSET(Matrix!$I$1,$A75 - 1,0)," ")</f>
        <v>SCP-030 (Protecting Data on Devices) - Vendors will supply documentation detailing what data is and is not protected at rest by cryptography.
Vendors are encouraged to expand the list of categories of data which will be protected on-device.</v>
      </c>
      <c r="E75" s="13"/>
      <c r="F75" s="13"/>
      <c r="G75" s="13"/>
      <c r="H75" s="13"/>
      <c r="I75" s="13"/>
    </row>
    <row r="77" spans="1:9" ht="15" customHeight="1" x14ac:dyDescent="0.4">
      <c r="C77" s="104" t="s">
        <v>289</v>
      </c>
      <c r="D77" s="104"/>
      <c r="E77" s="104"/>
      <c r="F77" s="104"/>
      <c r="G77" s="104"/>
      <c r="H77" s="104"/>
      <c r="I77" s="104"/>
    </row>
    <row r="78" spans="1:9" x14ac:dyDescent="0.4">
      <c r="A78" s="41"/>
      <c r="B78" s="42"/>
      <c r="C78" s="101" t="s">
        <v>250</v>
      </c>
      <c r="D78" s="102"/>
      <c r="E78" s="101" t="s">
        <v>214</v>
      </c>
      <c r="F78" s="103"/>
      <c r="G78" s="103"/>
      <c r="H78" s="103"/>
      <c r="I78" s="103"/>
    </row>
    <row r="79" spans="1:9" ht="25.75" x14ac:dyDescent="0.4">
      <c r="A79" s="37" t="s">
        <v>249</v>
      </c>
      <c r="B79" s="28" t="s">
        <v>172</v>
      </c>
      <c r="C79" s="29" t="s">
        <v>166</v>
      </c>
      <c r="D79" s="30" t="s">
        <v>136</v>
      </c>
      <c r="E79" s="36" t="s">
        <v>212</v>
      </c>
      <c r="F79" s="36" t="s">
        <v>216</v>
      </c>
      <c r="G79" s="36" t="s">
        <v>213</v>
      </c>
      <c r="H79" s="36" t="s">
        <v>217</v>
      </c>
      <c r="I79" s="38" t="s">
        <v>215</v>
      </c>
    </row>
    <row r="80" spans="1:9" ht="58.3" x14ac:dyDescent="0.4">
      <c r="A80" s="13">
        <v>4</v>
      </c>
      <c r="B80" s="39" t="str">
        <f ca="1">IF(OFFSET(Matrix!$K$1,$A80 - 1,0)="Yes","Physical In-Cab Device"," ")</f>
        <v>Physical In-Cab Device</v>
      </c>
      <c r="C80" s="39" t="str">
        <f ca="1">IF(OFFSET(Matrix!$K$1,$A80 - 1,0)="Yes",OFFSET(Matrix!$G$1,$A80 - 1,0)," ")</f>
        <v>High</v>
      </c>
      <c r="D80" s="40"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3"/>
      <c r="F80" s="13"/>
      <c r="G80" s="13"/>
      <c r="H80" s="13"/>
      <c r="I80" s="13"/>
    </row>
    <row r="81" spans="1:9" ht="29.15" x14ac:dyDescent="0.4">
      <c r="A81" s="13">
        <v>5</v>
      </c>
      <c r="B81" s="39" t="str">
        <f ca="1">IF(OFFSET(Matrix!$K$1,$A81 - 1,0)="Yes","Physical In-Cab Device"," ")</f>
        <v>Physical In-Cab Device</v>
      </c>
      <c r="C81" s="39" t="str">
        <f ca="1">IF(OFFSET(Matrix!$K$1,$A81 - 1,0)="Yes",OFFSET(Matrix!$G$1,$A81 - 1,0)," ")</f>
        <v>High</v>
      </c>
      <c r="D81" s="40" t="str">
        <f ca="1">IF(OFFSET(Matrix!$K$1,$A81 - 1,0)="Yes",OFFSET(Matrix!$I$1,$A81 - 1,0)," ")</f>
        <v>AC-030 (Access Control) - The vendor's system shall employ cryptographic authentication to prevent unauthorized access to telematics systems and data.</v>
      </c>
      <c r="E81" s="13"/>
      <c r="F81" s="13"/>
      <c r="G81" s="13"/>
      <c r="H81" s="13"/>
      <c r="I81" s="13"/>
    </row>
    <row r="82" spans="1:9" ht="29.15" x14ac:dyDescent="0.4">
      <c r="A82" s="13">
        <v>16</v>
      </c>
      <c r="B82" s="39" t="str">
        <f ca="1">IF(OFFSET(Matrix!$K$1,$A82 - 1,0)="Yes","Physical In-Cab Device"," ")</f>
        <v>Physical In-Cab Device</v>
      </c>
      <c r="C82" s="39" t="str">
        <f ca="1">IF(OFFSET(Matrix!$K$1,$A82 - 1,0)="Yes",OFFSET(Matrix!$G$1,$A82 - 1,0)," ")</f>
        <v>High</v>
      </c>
      <c r="D82" s="40" t="str">
        <f ca="1">IF(OFFSET(Matrix!$K$1,$A82 - 1,0)="Yes",OFFSET(Matrix!$I$1,$A82 - 1,0)," ")</f>
        <v>CM-020 (Configuration Management) - The vendor’s devices shall have all services used for troubleshooting disabled or properly protected from unauthorized access and use.</v>
      </c>
      <c r="E82" s="13"/>
      <c r="F82" s="13"/>
      <c r="G82" s="13"/>
      <c r="H82" s="13"/>
      <c r="I82" s="13"/>
    </row>
    <row r="83" spans="1:9" ht="29.15" x14ac:dyDescent="0.4">
      <c r="A83" s="13">
        <v>17</v>
      </c>
      <c r="B83" s="39" t="str">
        <f ca="1">IF(OFFSET(Matrix!$K$1,$A83 - 1,0)="Yes","Physical In-Cab Device"," ")</f>
        <v>Physical In-Cab Device</v>
      </c>
      <c r="C83" s="39" t="str">
        <f ca="1">IF(OFFSET(Matrix!$K$1,$A83 - 1,0)="Yes",OFFSET(Matrix!$G$1,$A83 - 1,0)," ")</f>
        <v>High</v>
      </c>
      <c r="D83" s="40" t="str">
        <f ca="1">IF(OFFSET(Matrix!$K$1,$A83 - 1,0)="Yes",OFFSET(Matrix!$I$1,$A83 - 1,0)," ")</f>
        <v>CM-030 (Configuration Management) - Vendor ensures that any and all interfaces used for testing or debug are unavailalbe in production builds of the devices</v>
      </c>
      <c r="E83" s="13"/>
      <c r="F83" s="13"/>
      <c r="G83" s="13"/>
      <c r="H83" s="13"/>
      <c r="I83" s="13"/>
    </row>
    <row r="84" spans="1:9" ht="43.75" x14ac:dyDescent="0.4">
      <c r="A84" s="13">
        <v>21</v>
      </c>
      <c r="B84" s="39" t="str">
        <f ca="1">IF(OFFSET(Matrix!$K$1,$A84 - 1,0)="Yes","Physical In-Cab Device"," ")</f>
        <v>Physical In-Cab Device</v>
      </c>
      <c r="C84" s="39" t="str">
        <f ca="1">IF(OFFSET(Matrix!$K$1,$A84 - 1,0)="Yes",OFFSET(Matrix!$G$1,$A84 - 1,0)," ")</f>
        <v>Medium</v>
      </c>
      <c r="D84" s="40" t="str">
        <f ca="1">IF(OFFSET(Matrix!$K$1,$A84 - 1,0)="Yes",OFFSET(Matrix!$I$1,$A84 - 1,0)," ")</f>
        <v>IA-030 (Identification and Authentication) - Cryptographic modules used in the vendors system shall be compliant with Federal Information Processing Standards (FIPS) 140-2: Level 1.</v>
      </c>
      <c r="E84" s="13"/>
      <c r="F84" s="13"/>
      <c r="G84" s="13"/>
      <c r="H84" s="13"/>
      <c r="I84" s="13"/>
    </row>
    <row r="85" spans="1:9" ht="29.15" x14ac:dyDescent="0.4">
      <c r="A85" s="13">
        <v>34</v>
      </c>
      <c r="B85" s="39" t="str">
        <f ca="1">IF(OFFSET(Matrix!$K$1,$A85 - 1,0)="Yes","Physical In-Cab Device"," ")</f>
        <v>Physical In-Cab Device</v>
      </c>
      <c r="C85" s="39" t="str">
        <f ca="1">IF(OFFSET(Matrix!$K$1,$A85 - 1,0)="Yes",OFFSET(Matrix!$G$1,$A85 - 1,0)," ")</f>
        <v>Medium</v>
      </c>
      <c r="D85" s="40" t="str">
        <f ca="1">IF(OFFSET(Matrix!$K$1,$A85 - 1,0)="Yes",OFFSET(Matrix!$I$1,$A85 - 1,0)," ")</f>
        <v>RA-020 (Risk Assessment) - The vendor shall use the results of risk assessments to influence systems development and processes.</v>
      </c>
      <c r="E85" s="13"/>
      <c r="F85" s="13"/>
      <c r="G85" s="13"/>
      <c r="H85" s="13"/>
      <c r="I85" s="13"/>
    </row>
    <row r="86" spans="1:9" ht="58.3" x14ac:dyDescent="0.4">
      <c r="A86" s="13">
        <v>37</v>
      </c>
      <c r="B86" s="39" t="str">
        <f ca="1">IF(OFFSET(Matrix!$K$1,$A86 - 1,0)="Yes","Physical In-Cab Device"," ")</f>
        <v>Physical In-Cab Device</v>
      </c>
      <c r="C86" s="39" t="str">
        <f ca="1">IF(OFFSET(Matrix!$K$1,$A86 - 1,0)="Yes",OFFSET(Matrix!$G$1,$A86 - 1,0)," ")</f>
        <v>Medium</v>
      </c>
      <c r="D86" s="40" t="str">
        <f ca="1">IF(OFFSET(Matrix!$K$1,$A86 - 1,0)="Yes",OFFSET(Matrix!$I$1,$A86 - 1,0),"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86" s="13"/>
      <c r="F86" s="13"/>
      <c r="G86" s="13"/>
      <c r="H86" s="13"/>
      <c r="I86" s="13"/>
    </row>
    <row r="87" spans="1:9" ht="58.3" x14ac:dyDescent="0.4">
      <c r="A87" s="13">
        <v>50</v>
      </c>
      <c r="B87" s="39" t="str">
        <f ca="1">IF(OFFSET(Matrix!$K$1,$A87 - 1,0)="Yes","Physical In-Cab Device"," ")</f>
        <v>Physical In-Cab Device</v>
      </c>
      <c r="C87" s="39" t="str">
        <f ca="1">IF(OFFSET(Matrix!$K$1,$A87 - 1,0)="Yes",OFFSET(Matrix!$G$1,$A87 - 1,0)," ")</f>
        <v>Medium</v>
      </c>
      <c r="D87" s="40" t="str">
        <f ca="1">IF(OFFSET(Matrix!$K$1,$A87 - 1,0)="Yes",OFFSET(Matrix!$I$1,$A87 - 1,0),"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87" s="13"/>
      <c r="F87" s="13"/>
      <c r="G87" s="13"/>
      <c r="H87" s="13"/>
      <c r="I87" s="13"/>
    </row>
    <row r="88" spans="1:9" ht="72.900000000000006" x14ac:dyDescent="0.4">
      <c r="A88" s="13">
        <v>55</v>
      </c>
      <c r="B88" s="39" t="str">
        <f ca="1">IF(OFFSET(Matrix!$K$1,$A88 - 1,0)="Yes","Physical In-Cab Device"," ")</f>
        <v>Physical In-Cab Device</v>
      </c>
      <c r="C88" s="39" t="str">
        <f ca="1">IF(OFFSET(Matrix!$K$1,$A88 - 1,0)="Yes",OFFSET(Matrix!$G$1,$A88 - 1,0)," ")</f>
        <v>High</v>
      </c>
      <c r="D88" s="40" t="str">
        <f ca="1">IF(OFFSET(Matrix!$K$1,$A88 - 1,0)="Yes",OFFSET(Matrix!$I$1,$A88 - 1,0),"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8" s="13"/>
      <c r="F88" s="13"/>
      <c r="G88" s="13"/>
      <c r="H88" s="13"/>
      <c r="I88" s="13"/>
    </row>
    <row r="89" spans="1:9" ht="72.900000000000006" x14ac:dyDescent="0.4">
      <c r="A89" s="13">
        <v>43</v>
      </c>
      <c r="B89" s="39" t="str">
        <f ca="1">IF(OFFSET(Matrix!$K$1,$A89 - 1,0)="Yes","Physical In-Cab Device"," ")</f>
        <v>Physical In-Cab Device</v>
      </c>
      <c r="C89" s="39" t="str">
        <f ca="1">IF(OFFSET(Matrix!$K$1,$A89 - 1,0)="Yes",OFFSET(Matrix!$G$1,$A89 - 1,0)," ")</f>
        <v>Medium</v>
      </c>
      <c r="D89" s="40" t="str">
        <f ca="1">IF(OFFSET(Matrix!$K$1,$A89 - 1,0)="Yes",OFFSET(Matrix!$I$1,$A89 - 1,0)," ")</f>
        <v>SCP-030 (Protecting Data on Devices) - Vendors will supply documentation detailing what data is and is not protected at rest by cryptography.
Vendors are encouraged to expand the list of categories of data which will be protected on-device.</v>
      </c>
      <c r="E89" s="13"/>
      <c r="F89" s="13"/>
      <c r="G89" s="13"/>
      <c r="H89" s="13"/>
      <c r="I89" s="13"/>
    </row>
    <row r="90" spans="1:9" ht="58.3" x14ac:dyDescent="0.4">
      <c r="A90" s="13">
        <v>33</v>
      </c>
      <c r="B90" s="39" t="str">
        <f ca="1">IF(OFFSET(Matrix!$K$1,$A90 - 1,0)="Yes","Physical In-Cab Device"," ")</f>
        <v>Physical In-Cab Device</v>
      </c>
      <c r="C90" s="39" t="str">
        <f ca="1">IF(OFFSET(Matrix!$K$1,$A90 - 1,0)="Yes",OFFSET(Matrix!$G$1,$A90 - 1,0)," ")</f>
        <v>Medium</v>
      </c>
      <c r="D90" s="40" t="str">
        <f ca="1">IF(OFFSET(Matrix!$K$1,$A90 - 1,0)="Yes",OFFSET(Matrix!$I$1,$A90 - 1,0),"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0" s="13"/>
      <c r="F90" s="13"/>
      <c r="G90" s="13"/>
      <c r="H90" s="13"/>
      <c r="I90" s="13"/>
    </row>
    <row r="91" spans="1:9" ht="58.3" x14ac:dyDescent="0.4">
      <c r="A91" s="13">
        <v>57</v>
      </c>
      <c r="B91" s="39" t="str">
        <f ca="1">IF(OFFSET(Matrix!$K$1,$A91 - 1,0)="Yes","Physical In-Cab Device"," ")</f>
        <v>Physical In-Cab Device</v>
      </c>
      <c r="C91" s="39" t="str">
        <f ca="1">IF(OFFSET(Matrix!$K$1,$A91 - 1,0)="Yes",OFFSET(Matrix!$G$1,$A91 - 1,0)," ")</f>
        <v>Medium</v>
      </c>
      <c r="D91" s="40" t="str">
        <f ca="1">IF(OFFSET(Matrix!$K$1,$A91 - 1,0)="Yes",OFFSET(Matrix!$I$1,$A91 - 1,0),"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1" s="13"/>
      <c r="F91" s="13"/>
      <c r="G91" s="13"/>
      <c r="H91" s="13"/>
      <c r="I91" s="13"/>
    </row>
    <row r="92" spans="1:9" ht="29.15" x14ac:dyDescent="0.4">
      <c r="A92" s="13">
        <v>39</v>
      </c>
      <c r="B92" s="39" t="str">
        <f ca="1">IF(OFFSET(Matrix!$K$1,$A92 - 1,0)="Yes","Physical In-Cab Device"," ")</f>
        <v>Physical In-Cab Device</v>
      </c>
      <c r="C92" s="39" t="str">
        <f ca="1">IF(OFFSET(Matrix!$K$1,$A92 - 1,0)="Yes",OFFSET(Matrix!$G$1,$A92 - 1,0)," ")</f>
        <v>High</v>
      </c>
      <c r="D92" s="40" t="str">
        <f ca="1">IF(OFFSET(Matrix!$K$1,$A92 - 1,0)="Yes",OFFSET(Matrix!$I$1,$A92 - 1,0)," ")</f>
        <v>SAA-050 (Security Management) - Cryptographic keys used in the vendors’ systems must be generated, stored and managed according to industry best practice.</v>
      </c>
      <c r="E92" s="13"/>
      <c r="F92" s="13"/>
      <c r="G92" s="13"/>
      <c r="H92" s="13"/>
      <c r="I92" s="13"/>
    </row>
    <row r="93" spans="1:9" x14ac:dyDescent="0.4">
      <c r="A93" s="13">
        <v>30</v>
      </c>
      <c r="B93" s="39" t="str">
        <f ca="1">IF(OFFSET(Matrix!$K$1,$A93 - 1,0)="Yes","Physical In-Cab Device"," ")</f>
        <v xml:space="preserve"> </v>
      </c>
      <c r="C93" s="39" t="str">
        <f ca="1">IF(OFFSET(Matrix!$K$1,$A93 - 1,0)="Yes",OFFSET(Matrix!$G$1,$A93 - 1,0)," ")</f>
        <v xml:space="preserve"> </v>
      </c>
      <c r="D93" s="40" t="str">
        <f ca="1">IF(OFFSET(Matrix!$K$1,$A93 - 1,0)="Yes",OFFSET(Matrix!$I$1,$A93 - 1,0)," ")</f>
        <v xml:space="preserve"> </v>
      </c>
      <c r="E93" s="13"/>
      <c r="F93" s="13"/>
      <c r="G93" s="13"/>
      <c r="H93" s="13"/>
      <c r="I93" s="13"/>
    </row>
    <row r="94" spans="1:9" x14ac:dyDescent="0.4">
      <c r="A94" s="13">
        <v>31</v>
      </c>
      <c r="B94" s="39" t="str">
        <f ca="1">IF(OFFSET(Matrix!$K$1,$A94 - 1,0)="Yes","Physical In-Cab Device"," ")</f>
        <v xml:space="preserve"> </v>
      </c>
      <c r="C94" s="39" t="str">
        <f ca="1">IF(OFFSET(Matrix!$K$1,$A94 - 1,0)="Yes",OFFSET(Matrix!$G$1,$A94 - 1,0)," ")</f>
        <v xml:space="preserve"> </v>
      </c>
      <c r="D94" s="40" t="str">
        <f ca="1">IF(OFFSET(Matrix!$K$1,$A94 - 1,0)="Yes",OFFSET(Matrix!$I$1,$A94 - 1,0)," ")</f>
        <v xml:space="preserve"> </v>
      </c>
      <c r="E94" s="13"/>
      <c r="F94" s="13"/>
      <c r="G94" s="13"/>
      <c r="H94" s="13"/>
      <c r="I94" s="13"/>
    </row>
    <row r="95" spans="1:9" x14ac:dyDescent="0.4">
      <c r="A95" s="13">
        <v>54</v>
      </c>
      <c r="B95" s="39" t="str">
        <f ca="1">IF(OFFSET(Matrix!$K$1,$A95 - 1,0)="Yes","Physical In-Cab Device"," ")</f>
        <v>Physical In-Cab Device</v>
      </c>
      <c r="C95" s="39" t="str">
        <f ca="1">IF(OFFSET(Matrix!$K$1,$A95 - 1,0)="Yes",OFFSET(Matrix!$G$1,$A95 - 1,0)," ")</f>
        <v>Low</v>
      </c>
      <c r="D95" s="40" t="str">
        <f ca="1">IF(OFFSET(Matrix!$K$1,$A95 - 1,0)="Yes",OFFSET(Matrix!$I$1,$A95 - 1,0),"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95" s="13"/>
      <c r="F95" s="13"/>
      <c r="G95" s="13"/>
      <c r="H95" s="13"/>
      <c r="I95" s="13"/>
    </row>
    <row r="96" spans="1:9" x14ac:dyDescent="0.4">
      <c r="A96" s="13">
        <v>52</v>
      </c>
      <c r="B96" s="39" t="str">
        <f ca="1">IF(OFFSET(Matrix!$K$1,$A96 - 1,0)="Yes","Physical In-Cab Device"," ")</f>
        <v xml:space="preserve"> </v>
      </c>
      <c r="C96" s="39" t="str">
        <f ca="1">IF(OFFSET(Matrix!$K$1,$A96 - 1,0)="Yes",OFFSET(Matrix!$G$1,$A96 - 1,0)," ")</f>
        <v xml:space="preserve"> </v>
      </c>
      <c r="D96" s="40" t="str">
        <f ca="1">IF(OFFSET(Matrix!$K$1,$A96 - 1,0)="Yes",OFFSET(Matrix!$I$1,$A96 - 1,0)," ")</f>
        <v xml:space="preserve"> </v>
      </c>
      <c r="E96" s="13"/>
      <c r="F96" s="13"/>
      <c r="G96" s="13"/>
      <c r="H96" s="13"/>
      <c r="I96" s="13"/>
    </row>
    <row r="97" spans="1:9" ht="29.15" x14ac:dyDescent="0.4">
      <c r="A97" s="13">
        <v>40</v>
      </c>
      <c r="B97" s="39" t="str">
        <f ca="1">IF(OFFSET(Matrix!$K$1,$A97 - 1,0)="Yes","Physical In-Cab Device"," ")</f>
        <v>Physical In-Cab Device</v>
      </c>
      <c r="C97" s="39" t="str">
        <f ca="1">IF(OFFSET(Matrix!$K$1,$A97 - 1,0)="Yes",OFFSET(Matrix!$G$1,$A97 - 1,0)," ")</f>
        <v>High</v>
      </c>
      <c r="D97" s="40" t="str">
        <f ca="1">IF(OFFSET(Matrix!$K$1,$A97 - 1,0)="Yes",OFFSET(Matrix!$I$1,$A97 - 1,0)," ")</f>
        <v>SCP-010 (Protecting Communications paths for systems) - Communication paths that traverse outside controlled boundaries must protect confidentiality and integrity of data</v>
      </c>
      <c r="E97" s="13"/>
      <c r="F97" s="13"/>
      <c r="G97" s="13"/>
      <c r="H97" s="13"/>
      <c r="I97" s="13"/>
    </row>
    <row r="98" spans="1:9" ht="29.15" x14ac:dyDescent="0.4">
      <c r="A98" s="13">
        <v>35</v>
      </c>
      <c r="B98" s="39" t="str">
        <f ca="1">IF(OFFSET(Matrix!$K$1,$A98 - 1,0)="Yes","Physical In-Cab Device"," ")</f>
        <v>Physical In-Cab Device</v>
      </c>
      <c r="C98" s="39" t="str">
        <f ca="1">IF(OFFSET(Matrix!$K$1,$A98 - 1,0)="Yes",OFFSET(Matrix!$G$1,$A98 - 1,0)," ")</f>
        <v>High</v>
      </c>
      <c r="D98" s="40" t="str">
        <f ca="1">IF(OFFSET(Matrix!$K$1,$A98 - 1,0)="Yes",OFFSET(Matrix!$I$1,$A98 - 1,0)," ")</f>
        <v>SAA-010 (Security Management) - The vendor shall have an Information Security Management Plan (ISMP).</v>
      </c>
      <c r="E98" s="13"/>
      <c r="F98" s="13"/>
      <c r="G98" s="13"/>
      <c r="H98" s="13"/>
      <c r="I98" s="13"/>
    </row>
    <row r="99" spans="1:9" x14ac:dyDescent="0.4">
      <c r="A99" s="13">
        <v>51</v>
      </c>
      <c r="B99" s="39" t="str">
        <f ca="1">IF(OFFSET(Matrix!$K$1,$A99 - 1,0)="Yes","Physical In-Cab Device"," ")</f>
        <v xml:space="preserve"> </v>
      </c>
      <c r="C99" s="39" t="str">
        <f ca="1">IF(OFFSET(Matrix!$K$1,$A99 - 1,0)="Yes",OFFSET(Matrix!$G$1,$A99 - 1,0)," ")</f>
        <v xml:space="preserve"> </v>
      </c>
      <c r="D99" s="40" t="str">
        <f ca="1">IF(OFFSET(Matrix!$K$1,$A99 - 1,0)="Yes",OFFSET(Matrix!$I$1,$A99 - 1,0)," ")</f>
        <v xml:space="preserve"> </v>
      </c>
      <c r="E99" s="13"/>
      <c r="F99" s="13"/>
      <c r="G99" s="13"/>
      <c r="H99" s="13"/>
      <c r="I99" s="13"/>
    </row>
    <row r="100" spans="1:9" ht="72.900000000000006" x14ac:dyDescent="0.4">
      <c r="A100" s="13">
        <v>3</v>
      </c>
      <c r="B100" s="39" t="str">
        <f ca="1">IF(OFFSET(Matrix!$K$1,$A100 - 1,0)="Yes","Physical In-Cab Device"," ")</f>
        <v>Physical In-Cab Device</v>
      </c>
      <c r="C100" s="39" t="str">
        <f ca="1">IF(OFFSET(Matrix!$K$1,$A100 - 1,0)="Yes",OFFSET(Matrix!$G$1,$A100 - 1,0)," ")</f>
        <v>Medium</v>
      </c>
      <c r="D100" s="40"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3"/>
      <c r="F100" s="13"/>
      <c r="G100" s="13"/>
      <c r="H100" s="13"/>
      <c r="I100" s="13"/>
    </row>
    <row r="101" spans="1:9" ht="43.75" x14ac:dyDescent="0.4">
      <c r="A101" s="13">
        <v>6</v>
      </c>
      <c r="B101" s="39" t="str">
        <f ca="1">IF(OFFSET(Matrix!$K$1,$A101 - 1,0)="Yes","Physical In-Cab Device"," ")</f>
        <v>Physical In-Cab Device</v>
      </c>
      <c r="C101" s="39" t="str">
        <f ca="1">IF(OFFSET(Matrix!$K$1,$A101 - 1,0)="Yes",OFFSET(Matrix!$G$1,$A101 - 1,0)," ")</f>
        <v>Medium</v>
      </c>
      <c r="D101" s="40" t="str">
        <f ca="1">IF(OFFSET(Matrix!$K$1,$A101 - 1,0)="Yes",OFFSET(Matrix!$I$1,$A101 - 1,0)," ")</f>
        <v>AC-040 (Access Control) - The vendor shall identify all instances where the telematics system includes actions that cannot support access authentication and/or execute with elevated privileges</v>
      </c>
      <c r="E101" s="13"/>
      <c r="F101" s="13"/>
      <c r="G101" s="13"/>
      <c r="H101" s="13"/>
      <c r="I101" s="13"/>
    </row>
    <row r="102" spans="1:9" ht="29.15" x14ac:dyDescent="0.4">
      <c r="A102" s="13">
        <v>7</v>
      </c>
      <c r="B102" s="39" t="str">
        <f ca="1">IF(OFFSET(Matrix!$K$1,$A102 - 1,0)="Yes","Physical In-Cab Device"," ")</f>
        <v>Physical In-Cab Device</v>
      </c>
      <c r="C102" s="39" t="str">
        <f ca="1">IF(OFFSET(Matrix!$K$1,$A102 - 1,0)="Yes",OFFSET(Matrix!$G$1,$A102 - 1,0)," ")</f>
        <v>Medium</v>
      </c>
      <c r="D102" s="40" t="str">
        <f ca="1">IF(OFFSET(Matrix!$K$1,$A102 - 1,0)="Yes",OFFSET(Matrix!$I$1,$A102 - 1,0)," ")</f>
        <v>AC-041 (Access Control) - Identifying information about the connected devices will not be made available without authentication first.</v>
      </c>
      <c r="E102" s="13"/>
      <c r="F102" s="13"/>
      <c r="G102" s="13"/>
      <c r="H102" s="13"/>
      <c r="I102" s="13"/>
    </row>
    <row r="103" spans="1:9" ht="29.15" x14ac:dyDescent="0.4">
      <c r="A103" s="13">
        <v>8</v>
      </c>
      <c r="B103" s="39" t="str">
        <f ca="1">IF(OFFSET(Matrix!$K$1,$A103 - 1,0)="Yes","Physical In-Cab Device"," ")</f>
        <v>Physical In-Cab Device</v>
      </c>
      <c r="C103" s="39" t="str">
        <f ca="1">IF(OFFSET(Matrix!$K$1,$A103 - 1,0)="Yes",OFFSET(Matrix!$G$1,$A103 - 1,0)," ")</f>
        <v>Medium</v>
      </c>
      <c r="D103" s="40" t="str">
        <f ca="1">IF(OFFSET(Matrix!$K$1,$A103 - 1,0)="Yes",OFFSET(Matrix!$I$1,$A103 - 1,0)," ")</f>
        <v>AC-050 (Access Control) - All remote access methods and possible remote actions to/on telematics system shall be documented.</v>
      </c>
      <c r="E103" s="13"/>
      <c r="F103" s="13"/>
      <c r="G103" s="13"/>
      <c r="H103" s="13"/>
      <c r="I103" s="13"/>
    </row>
    <row r="104" spans="1:9" ht="43.75" x14ac:dyDescent="0.4">
      <c r="A104" s="13">
        <v>9</v>
      </c>
      <c r="B104" s="39" t="str">
        <f ca="1">IF(OFFSET(Matrix!$K$1,$A104 - 1,0)="Yes","Physical In-Cab Device"," ")</f>
        <v>Physical In-Cab Device</v>
      </c>
      <c r="C104" s="39" t="str">
        <f ca="1">IF(OFFSET(Matrix!$K$1,$A104 - 1,0)="Yes",OFFSET(Matrix!$G$1,$A104 - 1,0)," ")</f>
        <v>Medium</v>
      </c>
      <c r="D104" s="40"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3"/>
      <c r="F104" s="13"/>
      <c r="G104" s="13"/>
      <c r="H104" s="13"/>
      <c r="I104" s="13"/>
    </row>
    <row r="105" spans="1:9" ht="43.75" x14ac:dyDescent="0.4">
      <c r="A105" s="13">
        <v>10</v>
      </c>
      <c r="B105" s="39" t="str">
        <f ca="1">IF(OFFSET(Matrix!$K$1,$A105 - 1,0)="Yes","Physical In-Cab Device"," ")</f>
        <v>Physical In-Cab Device</v>
      </c>
      <c r="C105" s="39" t="str">
        <f ca="1">IF(OFFSET(Matrix!$K$1,$A105 - 1,0)="Yes",OFFSET(Matrix!$G$1,$A105 - 1,0)," ")</f>
        <v>Medium</v>
      </c>
      <c r="D105" s="40" t="str">
        <f ca="1">IF(OFFSET(Matrix!$K$1,$A105 - 1,0)="Yes",OFFSET(Matrix!$I$1,$A105 - 1,0)," ")</f>
        <v>AC-061 (Access Control) - The vendor shall not use any deprecated encryption+authentication on any WiFi interface of the device. At the time of drafting this includes WEP, WPS or open/none.</v>
      </c>
      <c r="E105" s="13"/>
      <c r="F105" s="13"/>
      <c r="G105" s="13"/>
      <c r="H105" s="13"/>
      <c r="I105" s="13"/>
    </row>
    <row r="106" spans="1:9" ht="43.75" x14ac:dyDescent="0.4">
      <c r="A106" s="13">
        <v>11</v>
      </c>
      <c r="B106" s="39" t="str">
        <f ca="1">IF(OFFSET(Matrix!$K$1,$A106 - 1,0)="Yes","Physical In-Cab Device"," ")</f>
        <v>Physical In-Cab Device</v>
      </c>
      <c r="C106" s="39" t="str">
        <f ca="1">IF(OFFSET(Matrix!$K$1,$A106 - 1,0)="Yes",OFFSET(Matrix!$G$1,$A106 - 1,0)," ")</f>
        <v>Medium</v>
      </c>
      <c r="D106" s="40"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3"/>
      <c r="F106" s="13"/>
      <c r="G106" s="13"/>
      <c r="H106" s="13"/>
      <c r="I106" s="13"/>
    </row>
    <row r="107" spans="1:9" ht="43.75" x14ac:dyDescent="0.4">
      <c r="A107" s="13">
        <v>12</v>
      </c>
      <c r="B107" s="39" t="str">
        <f ca="1">IF(OFFSET(Matrix!$K$1,$A107 - 1,0)="Yes","Physical In-Cab Device"," ")</f>
        <v>Physical In-Cab Device</v>
      </c>
      <c r="C107" s="39" t="str">
        <f ca="1">IF(OFFSET(Matrix!$K$1,$A107 - 1,0)="Yes",OFFSET(Matrix!$G$1,$A107 - 1,0)," ")</f>
        <v>Medium</v>
      </c>
      <c r="D107" s="40"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3"/>
      <c r="F107" s="13"/>
      <c r="G107" s="13"/>
      <c r="H107" s="13"/>
      <c r="I107" s="13"/>
    </row>
    <row r="108" spans="1:9" ht="43.75" x14ac:dyDescent="0.4">
      <c r="A108" s="13">
        <v>14</v>
      </c>
      <c r="B108" s="39" t="str">
        <f ca="1">IF(OFFSET(Matrix!$K$1,$A108 - 1,0)="Yes","Physical In-Cab Device"," ")</f>
        <v>Physical In-Cab Device</v>
      </c>
      <c r="C108" s="39" t="str">
        <f ca="1">IF(OFFSET(Matrix!$K$1,$A108 - 1,0)="Yes",OFFSET(Matrix!$G$1,$A108 - 1,0)," ")</f>
        <v>Medium</v>
      </c>
      <c r="D108" s="40"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3"/>
      <c r="F108" s="13"/>
      <c r="G108" s="13"/>
      <c r="H108" s="13"/>
      <c r="I108" s="13"/>
    </row>
    <row r="109" spans="1:9" ht="87.45" x14ac:dyDescent="0.4">
      <c r="A109" s="13">
        <v>15</v>
      </c>
      <c r="B109" s="39" t="str">
        <f ca="1">IF(OFFSET(Matrix!$K$1,$A109 - 1,0)="Yes","Physical In-Cab Device"," ")</f>
        <v>Physical In-Cab Device</v>
      </c>
      <c r="C109" s="39" t="str">
        <f ca="1">IF(OFFSET(Matrix!$K$1,$A109 - 1,0)="Yes",OFFSET(Matrix!$G$1,$A109 - 1,0)," ")</f>
        <v>Medium</v>
      </c>
      <c r="D109" s="40" t="str">
        <f ca="1">IF(OFFSET(Matrix!$K$1,$A109 - 1,0)="Yes",OFFSET(Matrix!$I$1,$A109 - 1,0),"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09" s="13"/>
      <c r="F109" s="13"/>
      <c r="G109" s="13"/>
      <c r="H109" s="13"/>
      <c r="I109" s="13"/>
    </row>
    <row r="110" spans="1:9" ht="58.3" x14ac:dyDescent="0.4">
      <c r="A110" s="13">
        <v>18</v>
      </c>
      <c r="B110" s="39" t="str">
        <f ca="1">IF(OFFSET(Matrix!$K$1,$A110 - 1,0)="Yes","Physical In-Cab Device"," ")</f>
        <v>Physical In-Cab Device</v>
      </c>
      <c r="C110" s="39" t="str">
        <f ca="1">IF(OFFSET(Matrix!$K$1,$A110 - 1,0)="Yes",OFFSET(Matrix!$G$1,$A110 - 1,0)," ")</f>
        <v>High</v>
      </c>
      <c r="D110" s="40" t="str">
        <f ca="1">IF(OFFSET(Matrix!$K$1,$A110 - 1,0)="Yes",OFFSET(Matrix!$I$1,$A110 - 1,0),"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10" s="13"/>
      <c r="F110" s="13"/>
      <c r="G110" s="13"/>
      <c r="H110" s="13"/>
      <c r="I110" s="13"/>
    </row>
    <row r="111" spans="1:9" ht="43.75" x14ac:dyDescent="0.4">
      <c r="A111" s="13">
        <v>19</v>
      </c>
      <c r="B111" s="39" t="str">
        <f ca="1">IF(OFFSET(Matrix!$K$1,$A111 - 1,0)="Yes","Physical In-Cab Device"," ")</f>
        <v>Physical In-Cab Device</v>
      </c>
      <c r="C111" s="39" t="str">
        <f ca="1">IF(OFFSET(Matrix!$K$1,$A111 - 1,0)="Yes",OFFSET(Matrix!$G$1,$A111 - 1,0)," ")</f>
        <v>Medium</v>
      </c>
      <c r="D111" s="40" t="str">
        <f ca="1">IF(OFFSET(Matrix!$K$1,$A111 - 1,0)="Yes",OFFSET(Matrix!$I$1,$A111 - 1,0)," ")</f>
        <v>IA-010 (Identification and Authentication) - All remote hosts of the vendor's system shall be configured to uniquely identify and authenticate all other remote hosts of the system and/or any other interfacing systems.</v>
      </c>
      <c r="E111" s="13"/>
      <c r="F111" s="13"/>
      <c r="G111" s="13"/>
      <c r="H111" s="13"/>
      <c r="I111" s="13"/>
    </row>
    <row r="112" spans="1:9" ht="102" x14ac:dyDescent="0.4">
      <c r="A112" s="13">
        <v>20</v>
      </c>
      <c r="B112" s="39" t="str">
        <f ca="1">IF(OFFSET(Matrix!$K$1,$A112 - 1,0)="Yes","Physical In-Cab Device"," ")</f>
        <v>Physical In-Cab Device</v>
      </c>
      <c r="C112" s="39" t="str">
        <f ca="1">IF(OFFSET(Matrix!$K$1,$A112 - 1,0)="Yes",OFFSET(Matrix!$G$1,$A112 - 1,0)," ")</f>
        <v>Medium</v>
      </c>
      <c r="D112" s="40" t="str">
        <f ca="1">IF(OFFSET(Matrix!$K$1,$A112 - 1,0)="Yes",OFFSET(Matrix!$I$1,$A112 - 1,0),"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2" s="13"/>
      <c r="F112" s="13"/>
      <c r="G112" s="13"/>
      <c r="H112" s="13"/>
      <c r="I112" s="13"/>
    </row>
    <row r="113" spans="1:9" ht="43.75" x14ac:dyDescent="0.4">
      <c r="A113" s="13">
        <v>22</v>
      </c>
      <c r="B113" s="39" t="str">
        <f ca="1">IF(OFFSET(Matrix!$K$1,$A113 - 1,0)="Yes","Physical In-Cab Device"," ")</f>
        <v>Physical In-Cab Device</v>
      </c>
      <c r="C113" s="39" t="str">
        <f ca="1">IF(OFFSET(Matrix!$K$1,$A113 - 1,0)="Yes",OFFSET(Matrix!$G$1,$A113 - 1,0)," ")</f>
        <v>High</v>
      </c>
      <c r="D113" s="40" t="str">
        <f ca="1">IF(OFFSET(Matrix!$K$1,$A113 - 1,0)="Yes",OFFSET(Matrix!$I$1,$A113 - 1,0)," ")</f>
        <v>IR-010 (Incidence Response) - The vendor shall have a documented incident response plan (IRP) in place which provides the carriers with a point of contact for components used within their telematics system</v>
      </c>
      <c r="E113" s="13"/>
      <c r="F113" s="13"/>
      <c r="G113" s="13"/>
      <c r="H113" s="13"/>
      <c r="I113" s="13"/>
    </row>
    <row r="114" spans="1:9" ht="43.75" x14ac:dyDescent="0.4">
      <c r="A114" s="13">
        <v>32</v>
      </c>
      <c r="B114" s="39" t="str">
        <f ca="1">IF(OFFSET(Matrix!$K$1,$A114 - 1,0)="Yes","Physical In-Cab Device"," ")</f>
        <v>Physical In-Cab Device</v>
      </c>
      <c r="C114" s="39" t="str">
        <f ca="1">IF(OFFSET(Matrix!$K$1,$A114 - 1,0)="Yes",OFFSET(Matrix!$G$1,$A114 - 1,0)," ")</f>
        <v>Medium</v>
      </c>
      <c r="D114" s="40" t="str">
        <f ca="1">IF(OFFSET(Matrix!$K$1,$A114 - 1,0)="Yes",OFFSET(Matrix!$I$1,$A114 - 1,0)," ")</f>
        <v>PS-010 (Personnel Security) - The vendor shall have personnel security policies &amp; procedures, position risk categorization, personnel screening, personnel termination, personnel transfer, access agreements and third-party personnel security.</v>
      </c>
      <c r="E114" s="13"/>
      <c r="F114" s="13"/>
      <c r="G114" s="13"/>
      <c r="H114" s="13"/>
      <c r="I114" s="13"/>
    </row>
    <row r="115" spans="1:9" ht="29.15" x14ac:dyDescent="0.4">
      <c r="A115" s="13">
        <v>65</v>
      </c>
      <c r="B115" s="39" t="str">
        <f ca="1">IF(OFFSET(Matrix!$K$1,$A115 - 1,0)="Yes","Physical In-Cab Device"," ")</f>
        <v>Physical In-Cab Device</v>
      </c>
      <c r="C115" s="39" t="str">
        <f ca="1">IF(OFFSET(Matrix!$K$1,$A115 - 1,0)="Yes",OFFSET(Matrix!$G$1,$A115 - 1,0)," ")</f>
        <v>Medium</v>
      </c>
      <c r="D115" s="40" t="str">
        <f ca="1">IF(OFFSET(Matrix!$K$1,$A115 - 1,0)="Yes",OFFSET(Matrix!$I$1,$A115 - 1,0)," ")</f>
        <v>SII-080 (Protecting Firmware on Devices) - The vendor shall design security components that fail-secure to protect integrity of systems and data.</v>
      </c>
      <c r="E115" s="13"/>
      <c r="F115" s="13"/>
      <c r="G115" s="13"/>
      <c r="H115" s="13"/>
      <c r="I115" s="13"/>
    </row>
    <row r="116" spans="1:9" ht="29.15" x14ac:dyDescent="0.4">
      <c r="A116" s="13">
        <v>66</v>
      </c>
      <c r="B116" s="39" t="str">
        <f ca="1">IF(OFFSET(Matrix!$K$1,$A116 - 1,0)="Yes","Physical In-Cab Device"," ")</f>
        <v>Physical In-Cab Device</v>
      </c>
      <c r="C116" s="39" t="str">
        <f ca="1">IF(OFFSET(Matrix!$K$1,$A116 - 1,0)="Yes",OFFSET(Matrix!$G$1,$A116 - 1,0)," ")</f>
        <v>Low</v>
      </c>
      <c r="D116" s="40" t="str">
        <f ca="1">IF(OFFSET(Matrix!$K$1,$A116 - 1,0)="Yes",OFFSET(Matrix!$I$1,$A116 - 1,0)," ")</f>
        <v>SII-081 (Protecting Firmware on Devices) - The vendor shall utilize protective mechanisms to protect components from unauthorized runtime/volatile modification of code.</v>
      </c>
      <c r="E116" s="13"/>
      <c r="F116" s="13"/>
      <c r="G116" s="13"/>
      <c r="H116" s="13"/>
      <c r="I116" s="13"/>
    </row>
    <row r="117" spans="1:9" ht="29.15" x14ac:dyDescent="0.4">
      <c r="A117" s="13">
        <v>38</v>
      </c>
      <c r="B117" s="39" t="str">
        <f ca="1">IF(OFFSET(Matrix!$K$1,$A117 - 1,0)="Yes","Physical In-Cab Device"," ")</f>
        <v>Physical In-Cab Device</v>
      </c>
      <c r="C117" s="39" t="str">
        <f ca="1">IF(OFFSET(Matrix!$K$1,$A117 - 1,0)="Yes",OFFSET(Matrix!$G$1,$A117 - 1,0)," ")</f>
        <v>Low</v>
      </c>
      <c r="D117" s="40" t="str">
        <f ca="1">IF(OFFSET(Matrix!$K$1,$A117 - 1,0)="Yes",OFFSET(Matrix!$I$1,$A117 - 1,0)," ")</f>
        <v>SAA-040 (System and Service Acquisition) - The vendor shall perform due diligence to ensure its suppliers also meet the vendor's security requirements</v>
      </c>
      <c r="E117" s="13"/>
      <c r="F117" s="13"/>
      <c r="G117" s="13"/>
      <c r="H117" s="13"/>
      <c r="I117" s="13"/>
    </row>
    <row r="118" spans="1:9" ht="145.75" x14ac:dyDescent="0.4">
      <c r="A118" s="13">
        <v>58</v>
      </c>
      <c r="B118" s="39" t="str">
        <f ca="1">IF(OFFSET(Matrix!$K$1,$A118 - 1,0)="Yes","Physical In-Cab Device"," ")</f>
        <v>Physical In-Cab Device</v>
      </c>
      <c r="C118" s="39" t="str">
        <f ca="1">IF(OFFSET(Matrix!$K$1,$A118 - 1,0)="Yes",OFFSET(Matrix!$G$1,$A118 - 1,0)," ")</f>
        <v>Medium</v>
      </c>
      <c r="D118" s="40" t="str">
        <f ca="1">IF(OFFSET(Matrix!$K$1,$A118 - 1,0)="Yes",OFFSET(Matrix!$I$1,$A118 - 1,0),"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8" s="13"/>
      <c r="F118" s="13"/>
      <c r="G118" s="13"/>
      <c r="H118" s="13"/>
      <c r="I118" s="13"/>
    </row>
    <row r="119" spans="1:9" ht="87.45" x14ac:dyDescent="0.4">
      <c r="A119" s="13">
        <v>67</v>
      </c>
      <c r="B119" s="39" t="str">
        <f ca="1">IF(OFFSET(Matrix!$K$1,$A119 - 1,0)="Yes","Physical In-Cab Device"," ")</f>
        <v>Physical In-Cab Device</v>
      </c>
      <c r="C119" s="39" t="str">
        <f ca="1">IF(OFFSET(Matrix!$K$1,$A119 - 1,0)="Yes",OFFSET(Matrix!$G$1,$A119 - 1,0)," ")</f>
        <v>Medium</v>
      </c>
      <c r="D119" s="40" t="str">
        <f ca="1">IF(OFFSET(Matrix!$K$1,$A119 - 1,0)="Yes",OFFSET(Matrix!$I$1,$A119 - 1,0),"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19" s="13"/>
      <c r="F119" s="13"/>
      <c r="G119" s="13"/>
      <c r="H119" s="13"/>
      <c r="I119" s="13"/>
    </row>
    <row r="120" spans="1:9" x14ac:dyDescent="0.4">
      <c r="A120" s="13">
        <v>53</v>
      </c>
      <c r="B120" s="39" t="str">
        <f ca="1">IF(OFFSET(Matrix!$K$1,$A120 - 1,0)="Yes","Physical In-Cab Device"," ")</f>
        <v xml:space="preserve"> </v>
      </c>
      <c r="C120" s="39" t="str">
        <f ca="1">IF(OFFSET(Matrix!$K$1,$A120 - 1,0)="Yes",OFFSET(Matrix!$G$1,$A120 - 1,0)," ")</f>
        <v xml:space="preserve"> </v>
      </c>
      <c r="D120" s="40" t="str">
        <f ca="1">IF(OFFSET(Matrix!$K$1,$A120 - 1,0)="Yes",OFFSET(Matrix!$I$1,$A120 - 1,0)," ")</f>
        <v xml:space="preserve"> </v>
      </c>
      <c r="E120" s="13"/>
      <c r="F120" s="13"/>
      <c r="G120" s="13"/>
      <c r="H120" s="13"/>
      <c r="I120" s="13"/>
    </row>
    <row r="121" spans="1:9" ht="29.15" x14ac:dyDescent="0.4">
      <c r="A121" s="13">
        <v>61</v>
      </c>
      <c r="B121" s="39" t="str">
        <f ca="1">IF(OFFSET(Matrix!$K$1,$A121 - 1,0)="Yes","Physical In-Cab Device"," ")</f>
        <v>Physical In-Cab Device</v>
      </c>
      <c r="C121" s="39" t="str">
        <f ca="1">IF(OFFSET(Matrix!$K$1,$A121 - 1,0)="Yes",OFFSET(Matrix!$G$1,$A121 - 1,0)," ")</f>
        <v>Medium</v>
      </c>
      <c r="D121" s="40" t="str">
        <f ca="1">IF(OFFSET(Matrix!$K$1,$A121 - 1,0)="Yes",OFFSET(Matrix!$I$1,$A121 - 1,0)," ")</f>
        <v>SII-041 (Protecting Firmware on Devices) - Vendors shall implement a hardware based root of trust for boot authentication of the device.</v>
      </c>
      <c r="E121" s="13"/>
      <c r="F121" s="13"/>
      <c r="G121" s="13"/>
      <c r="H121" s="13"/>
      <c r="I121" s="13"/>
    </row>
    <row r="122" spans="1:9" x14ac:dyDescent="0.4">
      <c r="A122" s="43">
        <v>69</v>
      </c>
      <c r="B122" s="44" t="str">
        <f ca="1">IF(OFFSET(Matrix!$K$1,$A122 - 1,0)="Yes","Physical In-Cab Device"," ")</f>
        <v xml:space="preserve"> </v>
      </c>
      <c r="C122" s="44" t="str">
        <f ca="1">IF(OFFSET(Matrix!$K$1,$A122 - 1,0)="Yes",OFFSET(Matrix!$G$1,$A122 - 1,0)," ")</f>
        <v xml:space="preserve"> </v>
      </c>
      <c r="D122" s="45" t="str">
        <f ca="1">IF(OFFSET(Matrix!$K$1,$A122 - 1,0)="Yes",OFFSET(Matrix!$I$1,$A122 - 1,0)," ")</f>
        <v xml:space="preserve"> </v>
      </c>
      <c r="E122" s="43"/>
      <c r="F122" s="43"/>
      <c r="G122" s="43"/>
      <c r="H122" s="43"/>
      <c r="I122" s="43"/>
    </row>
    <row r="123" spans="1:9" ht="43.75" x14ac:dyDescent="0.4">
      <c r="A123" s="13">
        <v>46</v>
      </c>
      <c r="B123" s="39" t="str">
        <f ca="1">IF(OFFSET(Matrix!$K$1,$A123 - 1,0)="Yes","Physical In-Cab Device"," ")</f>
        <v>Physical In-Cab Device</v>
      </c>
      <c r="C123" s="39" t="str">
        <f ca="1">IF(OFFSET(Matrix!$K$1,$A123 - 1,0)="Yes",OFFSET(Matrix!$G$1,$A123 - 1,0)," ")</f>
        <v>High</v>
      </c>
      <c r="D123" s="40" t="str">
        <f ca="1">IF(OFFSET(Matrix!$K$1,$A123 - 1,0)="Yes",OFFSET(Matrix!$I$1,$A123 - 1,0)," ")</f>
        <v>SCP-060 (Protecting Vehicle Network Escalation from Devices) - The vendor shall enforce controls integrated into the telematics device to limit the possible commands and data transmitted to the vehicle network.</v>
      </c>
      <c r="E123" s="13"/>
      <c r="F123" s="13"/>
      <c r="G123" s="13"/>
      <c r="H123" s="13"/>
      <c r="I123" s="13"/>
    </row>
    <row r="124" spans="1:9" x14ac:dyDescent="0.4">
      <c r="A124" s="13">
        <v>68</v>
      </c>
      <c r="B124" s="39" t="str">
        <f ca="1">IF(OFFSET(Matrix!$K$1,$A124 - 1,0)="Yes","Physical In-Cab Device"," ")</f>
        <v xml:space="preserve"> </v>
      </c>
      <c r="C124" s="39" t="str">
        <f ca="1">IF(OFFSET(Matrix!$K$1,$A124 - 1,0)="Yes",OFFSET(Matrix!$G$1,$A124 - 1,0)," ")</f>
        <v xml:space="preserve"> </v>
      </c>
      <c r="D124" s="40" t="str">
        <f ca="1">IF(OFFSET(Matrix!$K$1,$A124 - 1,0)="Yes",OFFSET(Matrix!$I$1,$A124 - 1,0)," ")</f>
        <v xml:space="preserve"> </v>
      </c>
      <c r="E124" s="13"/>
      <c r="F124" s="13"/>
      <c r="G124" s="13"/>
      <c r="H124" s="13"/>
      <c r="I124" s="13"/>
    </row>
    <row r="125" spans="1:9" ht="43.75" x14ac:dyDescent="0.4">
      <c r="A125" s="13">
        <v>41</v>
      </c>
      <c r="B125" s="39" t="str">
        <f ca="1">IF(OFFSET(Matrix!$K$1,$A125 - 1,0)="Yes","Physical In-Cab Device"," ")</f>
        <v>Physical In-Cab Device</v>
      </c>
      <c r="C125" s="39" t="str">
        <f ca="1">IF(OFFSET(Matrix!$K$1,$A125 - 1,0)="Yes",OFFSET(Matrix!$G$1,$A125 - 1,0)," ")</f>
        <v>Medium</v>
      </c>
      <c r="D125" s="40" t="str">
        <f ca="1">IF(OFFSET(Matrix!$K$1,$A125 - 1,0)="Yes",OFFSET(Matrix!$I$1,$A125 - 1,0)," ")</f>
        <v>SCP-011 (Protecting Communication paths for systems) - Communication path cryptographic protections must not use identities, keys or shared secrets which are common across multiple deployed devices</v>
      </c>
      <c r="E125" s="13"/>
      <c r="F125" s="13"/>
      <c r="G125" s="13"/>
      <c r="H125" s="13"/>
      <c r="I125" s="13"/>
    </row>
    <row r="126" spans="1:9" ht="29.15" x14ac:dyDescent="0.4">
      <c r="A126" s="43">
        <v>70</v>
      </c>
      <c r="B126" s="44" t="str">
        <f ca="1">IF(OFFSET(Matrix!$K$1,$A126 - 1,0)="Yes","Physical In-Cab Device"," ")</f>
        <v>Physical In-Cab Device</v>
      </c>
      <c r="C126" s="44" t="str">
        <f ca="1">IF(OFFSET(Matrix!$K$1,$A126 - 1,0)="Yes",OFFSET(Matrix!$G$1,$A126 - 1,0)," ")</f>
        <v>Low</v>
      </c>
      <c r="D126" s="45" t="str">
        <f ca="1">IF(OFFSET(Matrix!$K$1,$A126 - 1,0)="Yes",OFFSET(Matrix!$I$1,$A126 - 1,0)," ")</f>
        <v>SII-120 (Vulnerability Management) - The vendor shall have a vulnerability management process that includes steps to triage any found vulnerabilities and plan remediation.</v>
      </c>
      <c r="E126" s="43"/>
      <c r="F126" s="43"/>
      <c r="G126" s="43"/>
      <c r="H126" s="43"/>
      <c r="I126" s="43"/>
    </row>
    <row r="127" spans="1:9" ht="29.15" x14ac:dyDescent="0.4">
      <c r="A127" s="13">
        <v>59</v>
      </c>
      <c r="B127" s="39" t="str">
        <f ca="1">IF(OFFSET(Matrix!$K$1,$A127 - 1,0)="Yes","Physical In-Cab Device"," ")</f>
        <v>Physical In-Cab Device</v>
      </c>
      <c r="C127" s="39" t="str">
        <f ca="1">IF(OFFSET(Matrix!$K$1,$A127 - 1,0)="Yes",OFFSET(Matrix!$G$1,$A127 - 1,0)," ")</f>
        <v>Medium</v>
      </c>
      <c r="D127" s="40" t="str">
        <f ca="1">IF(OFFSET(Matrix!$K$1,$A127 - 1,0)="Yes",OFFSET(Matrix!$I$1,$A127 - 1,0)," ")</f>
        <v>SII-030 (Protecting Firmware on Devices) - The vendor shall use digitally signed software on telematics devices and prohibit execution of unsigned or invalidly signed software.</v>
      </c>
      <c r="E127" s="13"/>
      <c r="F127" s="13"/>
      <c r="G127" s="13"/>
      <c r="H127" s="13"/>
      <c r="I127" s="13"/>
    </row>
    <row r="128" spans="1:9" ht="72.900000000000006" x14ac:dyDescent="0.4">
      <c r="A128" s="13">
        <v>36</v>
      </c>
      <c r="B128" s="39" t="str">
        <f ca="1">IF(OFFSET(Matrix!$K$1,$A128 - 1,0)="Yes","Physical In-Cab Device"," ")</f>
        <v>Physical In-Cab Device</v>
      </c>
      <c r="C128" s="39" t="str">
        <f ca="1">IF(OFFSET(Matrix!$K$1,$A128 - 1,0)="Yes",OFFSET(Matrix!$G$1,$A128 - 1,0)," ")</f>
        <v>High</v>
      </c>
      <c r="D128" s="40" t="str">
        <f ca="1">IF(OFFSET(Matrix!$K$1,$A128 - 1,0)="Yes",OFFSET(Matrix!$I$1,$A128 - 1,0),"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28" s="13"/>
      <c r="F128" s="13"/>
      <c r="G128" s="13"/>
      <c r="H128" s="13"/>
      <c r="I128" s="13"/>
    </row>
    <row r="129" spans="1:9" ht="43.75" x14ac:dyDescent="0.4">
      <c r="A129" s="13">
        <v>64</v>
      </c>
      <c r="B129" s="39" t="str">
        <f ca="1">IF(OFFSET(Matrix!$K$1,$A129 - 1,0)="Yes","Physical In-Cab Device"," ")</f>
        <v>Physical In-Cab Device</v>
      </c>
      <c r="C129" s="39" t="str">
        <f ca="1">IF(OFFSET(Matrix!$K$1,$A129 - 1,0)="Yes",OFFSET(Matrix!$G$1,$A129 - 1,0)," ")</f>
        <v>Medium</v>
      </c>
      <c r="D129" s="40" t="str">
        <f ca="1">IF(OFFSET(Matrix!$K$1,$A129 - 1,0)="Yes",OFFSET(Matrix!$I$1,$A129 - 1,0)," ")</f>
        <v>SII-071 (Protecting Firmware on Devices) - The vendor shall use the techniques of sanitizing/filtering inputs, segmenting memory spaces of input parsers from other execution and/or using provably correct or memory safe languages for input processing.</v>
      </c>
      <c r="E129" s="13"/>
      <c r="F129" s="13"/>
      <c r="G129" s="13"/>
      <c r="H129" s="13"/>
      <c r="I129" s="13"/>
    </row>
    <row r="130" spans="1:9" ht="43.75" x14ac:dyDescent="0.4">
      <c r="A130" s="13">
        <v>56</v>
      </c>
      <c r="B130" s="39" t="str">
        <f ca="1">IF(OFFSET(Matrix!$K$1,$A130 - 1,0)="Yes","Physical In-Cab Device"," ")</f>
        <v>Physical In-Cab Device</v>
      </c>
      <c r="C130" s="39" t="str">
        <f ca="1">IF(OFFSET(Matrix!$K$1,$A130 - 1,0)="Yes",OFFSET(Matrix!$G$1,$A130 - 1,0)," ")</f>
        <v>Medium</v>
      </c>
      <c r="D130" s="40" t="str">
        <f ca="1">IF(OFFSET(Matrix!$K$1,$A130 - 1,0)="Yes",OFFSET(Matrix!$I$1,$A130 - 1,0)," ")</f>
        <v>SII-011 (Protecting Firmware on Devices) - The vendor shall implement/deploy secure over the air update systems including assurances of integrity&amp;authenticity. Also rollback protections and a means of denying the use of old potentially compromised signing keys.</v>
      </c>
      <c r="E130" s="13"/>
      <c r="F130" s="13"/>
      <c r="G130" s="13"/>
      <c r="H130" s="13"/>
      <c r="I130" s="13"/>
    </row>
    <row r="131" spans="1:9" ht="58.3" x14ac:dyDescent="0.4">
      <c r="A131" s="13">
        <v>60</v>
      </c>
      <c r="B131" s="39" t="str">
        <f ca="1">IF(OFFSET(Matrix!$K$1,$A131 - 1,0)="Yes","Physical In-Cab Device"," ")</f>
        <v>Physical In-Cab Device</v>
      </c>
      <c r="C131" s="39" t="str">
        <f ca="1">IF(OFFSET(Matrix!$K$1,$A131 - 1,0)="Yes",OFFSET(Matrix!$G$1,$A131 - 1,0)," ")</f>
        <v>High</v>
      </c>
      <c r="D131" s="40" t="str">
        <f ca="1">IF(OFFSET(Matrix!$K$1,$A131 - 1,0)="Yes",OFFSET(Matrix!$I$1,$A131 - 1,0),"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31" s="13"/>
      <c r="F131" s="13"/>
      <c r="G131" s="13"/>
      <c r="H131" s="13"/>
      <c r="I131" s="13"/>
    </row>
    <row r="132" spans="1:9" ht="43.75" x14ac:dyDescent="0.4">
      <c r="A132" s="43">
        <v>72</v>
      </c>
      <c r="B132" s="44" t="str">
        <f ca="1">IF(OFFSET(Matrix!$K$1,$A132 - 1,0)="Yes","Physical In-Cab Device"," ")</f>
        <v>Physical In-Cab Device</v>
      </c>
      <c r="C132" s="44" t="str">
        <f ca="1">IF(OFFSET(Matrix!$K$1,$A132 - 1,0)="Yes",OFFSET(Matrix!$G$1,$A132 - 1,0)," ")</f>
        <v>Medium</v>
      </c>
      <c r="D132" s="45" t="str">
        <f ca="1">IF(OFFSET(Matrix!$K$1,$A132 - 1,0)="Yes",OFFSET(Matrix!$I$1,$A132 - 1,0)," ")</f>
        <v>SII-140 (Vulnerability Management) - The vendor shall implement ongoing monitoring and protection against malicious code in production using a well governed process that addresses all entry and exit points in the system.</v>
      </c>
      <c r="E132" s="43"/>
      <c r="F132" s="43"/>
      <c r="G132" s="43"/>
      <c r="H132" s="43"/>
      <c r="I132" s="43"/>
    </row>
    <row r="133" spans="1:9" x14ac:dyDescent="0.4">
      <c r="A133" s="13">
        <v>47</v>
      </c>
      <c r="B133" s="39" t="str">
        <f ca="1">IF(OFFSET(Matrix!$K$1,$A133 - 1,0)="Yes","Physical In-Cab Device"," ")</f>
        <v xml:space="preserve"> </v>
      </c>
      <c r="C133" s="39" t="str">
        <f ca="1">IF(OFFSET(Matrix!$K$1,$A133 - 1,0)="Yes",OFFSET(Matrix!$G$1,$A133 - 1,0)," ")</f>
        <v xml:space="preserve"> </v>
      </c>
      <c r="D133" s="40" t="str">
        <f ca="1">IF(OFFSET(Matrix!$K$1,$A133 - 1,0)="Yes",OFFSET(Matrix!$I$1,$A133 - 1,0)," ")</f>
        <v xml:space="preserve"> </v>
      </c>
      <c r="E133" s="13"/>
      <c r="F133" s="13"/>
      <c r="G133" s="13"/>
      <c r="H133" s="13"/>
      <c r="I133" s="13"/>
    </row>
    <row r="134" spans="1:9" x14ac:dyDescent="0.4">
      <c r="A134" s="13">
        <v>27</v>
      </c>
      <c r="B134" s="39" t="str">
        <f ca="1">IF(OFFSET(Matrix!$K$1,$A134 - 1,0)="Yes","Physical In-Cab Device"," ")</f>
        <v xml:space="preserve"> </v>
      </c>
      <c r="C134" s="39" t="str">
        <f ca="1">IF(OFFSET(Matrix!$K$1,$A134 - 1,0)="Yes",OFFSET(Matrix!$G$1,$A134 - 1,0)," ")</f>
        <v xml:space="preserve"> </v>
      </c>
      <c r="D134" s="40" t="str">
        <f ca="1">IF(OFFSET(Matrix!$K$1,$A134 - 1,0)="Yes",OFFSET(Matrix!$I$1,$A134 - 1,0)," ")</f>
        <v xml:space="preserve"> </v>
      </c>
      <c r="E134" s="13"/>
      <c r="F134" s="13"/>
      <c r="G134" s="13"/>
      <c r="H134" s="13"/>
      <c r="I134" s="13"/>
    </row>
    <row r="135" spans="1:9" ht="43.75" x14ac:dyDescent="0.4">
      <c r="A135" s="13">
        <v>28</v>
      </c>
      <c r="B135" s="39" t="str">
        <f ca="1">IF(OFFSET(Matrix!$K$1,$A135 - 1,0)="Yes","Physical In-Cab Device"," ")</f>
        <v>Physical In-Cab Device</v>
      </c>
      <c r="C135" s="39" t="str">
        <f ca="1">IF(OFFSET(Matrix!$K$1,$A135 - 1,0)="Yes",OFFSET(Matrix!$G$1,$A135 - 1,0)," ")</f>
        <v>High</v>
      </c>
      <c r="D135" s="40" t="str">
        <f ca="1">IF(OFFSET(Matrix!$K$1,$A135 - 1,0)="Yes",OFFSET(Matrix!$I$1,$A135 - 1,0)," ")</f>
        <v>M-040 (Maintenance) - Vendors must provide manual backup/override capabilities to their safety related services to ensure that any failure of the device does not result in a safety issue.</v>
      </c>
      <c r="E135" s="13"/>
      <c r="F135" s="13"/>
      <c r="G135" s="13"/>
      <c r="H135" s="13"/>
      <c r="I135" s="13"/>
    </row>
    <row r="136" spans="1:9" x14ac:dyDescent="0.4">
      <c r="A136" s="13">
        <v>29</v>
      </c>
      <c r="B136" s="39" t="str">
        <f ca="1">IF(OFFSET(Matrix!$K$1,$A136 - 1,0)="Yes","Physical In-Cab Device"," ")</f>
        <v xml:space="preserve"> </v>
      </c>
      <c r="C136" s="39" t="str">
        <f ca="1">IF(OFFSET(Matrix!$K$1,$A136 - 1,0)="Yes",OFFSET(Matrix!$G$1,$A136 - 1,0)," ")</f>
        <v xml:space="preserve"> </v>
      </c>
      <c r="D136" s="40" t="str">
        <f ca="1">IF(OFFSET(Matrix!$K$1,$A136 - 1,0)="Yes",OFFSET(Matrix!$I$1,$A136 - 1,0)," ")</f>
        <v xml:space="preserve"> </v>
      </c>
      <c r="E136" s="13"/>
      <c r="F136" s="13"/>
      <c r="G136" s="13"/>
      <c r="H136" s="13"/>
      <c r="I136" s="13"/>
    </row>
    <row r="137" spans="1:9" x14ac:dyDescent="0.4">
      <c r="A137" s="13">
        <v>48</v>
      </c>
      <c r="B137" s="39" t="str">
        <f ca="1">IF(OFFSET(Matrix!$K$1,$A137 - 1,0)="Yes","Physical In-Cab Device"," ")</f>
        <v xml:space="preserve"> </v>
      </c>
      <c r="C137" s="39" t="str">
        <f ca="1">IF(OFFSET(Matrix!$K$1,$A137 - 1,0)="Yes",OFFSET(Matrix!$G$1,$A137 - 1,0)," ")</f>
        <v xml:space="preserve"> </v>
      </c>
      <c r="D137" s="40" t="str">
        <f ca="1">IF(OFFSET(Matrix!$K$1,$A137 - 1,0)="Yes",OFFSET(Matrix!$I$1,$A137 - 1,0)," ")</f>
        <v xml:space="preserve"> </v>
      </c>
      <c r="E137" s="13"/>
      <c r="F137" s="13"/>
      <c r="G137" s="13"/>
      <c r="H137" s="13"/>
      <c r="I137" s="13"/>
    </row>
    <row r="138" spans="1:9" x14ac:dyDescent="0.4">
      <c r="A138" s="13">
        <v>49</v>
      </c>
      <c r="B138" s="39" t="str">
        <f ca="1">IF(OFFSET(Matrix!$K$1,$A138 - 1,0)="Yes","Physical In-Cab Device"," ")</f>
        <v xml:space="preserve"> </v>
      </c>
      <c r="C138" s="39" t="str">
        <f ca="1">IF(OFFSET(Matrix!$K$1,$A138 - 1,0)="Yes",OFFSET(Matrix!$G$1,$A138 - 1,0)," ")</f>
        <v xml:space="preserve"> </v>
      </c>
      <c r="D138" s="40" t="str">
        <f ca="1">IF(OFFSET(Matrix!$K$1,$A138 - 1,0)="Yes",OFFSET(Matrix!$I$1,$A138 - 1,0)," ")</f>
        <v xml:space="preserve"> </v>
      </c>
      <c r="E138" s="13"/>
      <c r="F138" s="13"/>
      <c r="G138" s="13"/>
      <c r="H138" s="13"/>
      <c r="I138" s="13"/>
    </row>
    <row r="139" spans="1:9" ht="29.15" x14ac:dyDescent="0.4">
      <c r="A139" s="13">
        <v>62</v>
      </c>
      <c r="B139" s="39" t="str">
        <f ca="1">IF(OFFSET(Matrix!$K$1,$A139 - 1,0)="Yes","Physical In-Cab Device"," ")</f>
        <v>Physical In-Cab Device</v>
      </c>
      <c r="C139" s="39" t="str">
        <f ca="1">IF(OFFSET(Matrix!$K$1,$A139 - 1,0)="Yes",OFFSET(Matrix!$G$1,$A139 - 1,0)," ")</f>
        <v>Low</v>
      </c>
      <c r="D139" s="40" t="str">
        <f ca="1">IF(OFFSET(Matrix!$K$1,$A139 - 1,0)="Yes",OFFSET(Matrix!$I$1,$A139 - 1,0)," ")</f>
        <v>SII-060 (Protecting Firmware on Devices) - The vendor shall provide a means (and document the process) for customers to verify the firmware in their devices.</v>
      </c>
      <c r="E139" s="13"/>
      <c r="F139" s="13"/>
      <c r="G139" s="13"/>
      <c r="H139" s="13"/>
      <c r="I139" s="13"/>
    </row>
    <row r="140" spans="1:9" ht="15" customHeight="1" x14ac:dyDescent="0.4">
      <c r="A140" s="13">
        <v>63</v>
      </c>
      <c r="B140" s="39" t="str">
        <f ca="1">IF(OFFSET(Matrix!$K$1,$A140 - 1,0)="Yes","Physical In-Cab Device"," ")</f>
        <v>Physical In-Cab Device</v>
      </c>
      <c r="C140" s="39" t="str">
        <f ca="1">IF(OFFSET(Matrix!$K$1,$A140 - 1,0)="Yes",OFFSET(Matrix!$G$1,$A140 - 1,0)," ")</f>
        <v>High</v>
      </c>
      <c r="D140" s="40" t="str">
        <f ca="1">IF(OFFSET(Matrix!$K$1,$A140 - 1,0)="Yes",OFFSET(Matrix!$I$1,$A140 - 1,0),"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40" s="13"/>
      <c r="F140" s="13"/>
      <c r="G140" s="13"/>
      <c r="H140" s="13"/>
      <c r="I140" s="13"/>
    </row>
    <row r="141" spans="1:9" ht="72.900000000000006" x14ac:dyDescent="0.4">
      <c r="A141" s="13">
        <v>42</v>
      </c>
      <c r="B141" s="39" t="str">
        <f ca="1">IF(OFFSET(Matrix!$K$1,$A141 - 1,0)="Yes","Physical In-Cab Device"," ")</f>
        <v>Physical In-Cab Device</v>
      </c>
      <c r="C141" s="39" t="str">
        <f ca="1">IF(OFFSET(Matrix!$K$1,$A141 - 1,0)="Yes",OFFSET(Matrix!$G$1,$A141 - 1,0)," ")</f>
        <v>High</v>
      </c>
      <c r="D141" s="40" t="str">
        <f ca="1">IF(OFFSET(Matrix!$K$1,$A141 - 1,0)="Yes",OFFSET(Matrix!$I$1,$A141 - 1,0),"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41" s="13"/>
      <c r="F141" s="13"/>
      <c r="G141" s="13"/>
      <c r="H141" s="13"/>
      <c r="I141" s="13"/>
    </row>
    <row r="142" spans="1:9" x14ac:dyDescent="0.4">
      <c r="A142" s="13">
        <v>2</v>
      </c>
      <c r="B142" s="13" t="str">
        <f ca="1">IF(OFFSET(Matrix!$K$1,$A142 - 1,0)="Yes","Physical In-Cab Device"," ")</f>
        <v xml:space="preserve"> </v>
      </c>
      <c r="C142" s="13" t="str">
        <f ca="1">IF(OFFSET(Matrix!$K$1,$A142 - 1,0)="Yes",OFFSET(Matrix!$G$1,$A142 - 1,0)," ")</f>
        <v xml:space="preserve"> </v>
      </c>
      <c r="D142" s="13" t="str">
        <f ca="1">IF(OFFSET(Matrix!$K$1,$A142 - 1,0)="Yes",OFFSET(Matrix!$I$1,$A142 - 1,0)," ")</f>
        <v xml:space="preserve"> </v>
      </c>
      <c r="E142" s="13"/>
      <c r="F142" s="13"/>
      <c r="G142" s="13"/>
      <c r="H142" s="13"/>
      <c r="I142" s="13"/>
    </row>
    <row r="143" spans="1:9" x14ac:dyDescent="0.4">
      <c r="A143" s="13">
        <v>13</v>
      </c>
      <c r="B143" s="39" t="str">
        <f ca="1">IF(OFFSET(Matrix!$K$1,$A143 - 1,0)="Yes","Physical In-Cab Device"," ")</f>
        <v xml:space="preserve"> </v>
      </c>
      <c r="C143" s="39" t="str">
        <f ca="1">IF(OFFSET(Matrix!$K$1,$A143 - 1,0)="Yes",OFFSET(Matrix!$G$1,$A143 - 1,0)," ")</f>
        <v xml:space="preserve"> </v>
      </c>
      <c r="D143" s="40" t="str">
        <f ca="1">IF(OFFSET(Matrix!$K$1,$A143 - 1,0)="Yes",OFFSET(Matrix!$I$1,$A143 - 1,0)," ")</f>
        <v xml:space="preserve"> </v>
      </c>
      <c r="E143" s="13"/>
      <c r="F143" s="13"/>
      <c r="G143" s="13"/>
      <c r="H143" s="13"/>
      <c r="I143" s="13"/>
    </row>
    <row r="144" spans="1:9" ht="43.75" x14ac:dyDescent="0.4">
      <c r="A144" s="13">
        <v>23</v>
      </c>
      <c r="B144" s="39" t="str">
        <f ca="1">IF(OFFSET(Matrix!$K$1,$A144 - 1,0)="Yes","Physical In-Cab Device"," ")</f>
        <v>Physical In-Cab Device</v>
      </c>
      <c r="C144" s="39" t="str">
        <f ca="1">IF(OFFSET(Matrix!$K$1,$A144 - 1,0)="Yes",OFFSET(Matrix!$G$1,$A144 - 1,0)," ")</f>
        <v>Medium</v>
      </c>
      <c r="D144" s="40" t="str">
        <f ca="1">IF(OFFSET(Matrix!$K$1,$A144 - 1,0)="Yes",OFFSET(Matrix!$I$1,$A144 - 1,0)," ")</f>
        <v>M-010 (Maintenance) - The vendor shall have procedures in place to ensure that components outside of the carrier’s direct control are not updated or modified without prior coordination and approval by an organization-defined individual or role</v>
      </c>
      <c r="E144" s="13"/>
      <c r="F144" s="13"/>
      <c r="G144" s="13"/>
      <c r="H144" s="13"/>
      <c r="I144" s="13"/>
    </row>
    <row r="145" spans="1:9" x14ac:dyDescent="0.4">
      <c r="A145" s="13">
        <v>24</v>
      </c>
      <c r="B145" s="39" t="str">
        <f ca="1">IF(OFFSET(Matrix!$K$1,$A145 - 1,0)="Yes","Physical In-Cab Device"," ")</f>
        <v xml:space="preserve"> </v>
      </c>
      <c r="C145" s="39" t="str">
        <f ca="1">IF(OFFSET(Matrix!$K$1,$A145 - 1,0)="Yes",OFFSET(Matrix!$G$1,$A145 - 1,0)," ")</f>
        <v xml:space="preserve"> </v>
      </c>
      <c r="D145" s="40" t="str">
        <f ca="1">IF(OFFSET(Matrix!$K$1,$A145 - 1,0)="Yes",OFFSET(Matrix!$I$1,$A145 - 1,0)," ")</f>
        <v xml:space="preserve"> </v>
      </c>
      <c r="E145" s="13"/>
      <c r="F145" s="13"/>
      <c r="G145" s="13"/>
      <c r="H145" s="13"/>
      <c r="I145" s="13"/>
    </row>
    <row r="146" spans="1:9" x14ac:dyDescent="0.4">
      <c r="A146" s="13">
        <v>25</v>
      </c>
      <c r="B146" s="39" t="str">
        <f ca="1">IF(OFFSET(Matrix!$K$1,$A146 - 1,0)="Yes","Physical In-Cab Device"," ")</f>
        <v xml:space="preserve"> </v>
      </c>
      <c r="C146" s="39" t="str">
        <f ca="1">IF(OFFSET(Matrix!$K$1,$A146 - 1,0)="Yes",OFFSET(Matrix!$G$1,$A146 - 1,0)," ")</f>
        <v xml:space="preserve"> </v>
      </c>
      <c r="D146" s="40" t="str">
        <f ca="1">IF(OFFSET(Matrix!$K$1,$A146 - 1,0)="Yes",OFFSET(Matrix!$I$1,$A146 - 1,0)," ")</f>
        <v xml:space="preserve"> </v>
      </c>
      <c r="E146" s="13"/>
      <c r="F146" s="13"/>
      <c r="G146" s="13"/>
      <c r="H146" s="13"/>
      <c r="I146" s="13"/>
    </row>
    <row r="147" spans="1:9" x14ac:dyDescent="0.4">
      <c r="A147" s="13">
        <v>26</v>
      </c>
      <c r="B147" s="39" t="str">
        <f ca="1">IF(OFFSET(Matrix!$K$1,$A147 - 1,0)="Yes","Physical In-Cab Device"," ")</f>
        <v xml:space="preserve"> </v>
      </c>
      <c r="C147" s="39" t="str">
        <f ca="1">IF(OFFSET(Matrix!$K$1,$A147 - 1,0)="Yes",OFFSET(Matrix!$G$1,$A147 - 1,0)," ")</f>
        <v xml:space="preserve"> </v>
      </c>
      <c r="D147" s="40" t="str">
        <f ca="1">IF(OFFSET(Matrix!$K$1,$A147 - 1,0)="Yes",OFFSET(Matrix!$I$1,$A147 - 1,0)," ")</f>
        <v xml:space="preserve"> </v>
      </c>
      <c r="E147" s="13"/>
      <c r="F147" s="13"/>
      <c r="G147" s="13"/>
      <c r="H147" s="13"/>
      <c r="I147" s="13"/>
    </row>
    <row r="148" spans="1:9" ht="131.15" x14ac:dyDescent="0.4">
      <c r="A148" s="43">
        <v>71</v>
      </c>
      <c r="B148" s="44" t="str">
        <f ca="1">IF(OFFSET(Matrix!$K$1,$A148 - 1,0)="Yes","Physical In-Cab Device"," ")</f>
        <v>Physical In-Cab Device</v>
      </c>
      <c r="C148" s="44" t="str">
        <f ca="1">IF(OFFSET(Matrix!$K$1,$A148 - 1,0)="Yes",OFFSET(Matrix!$G$1,$A148 - 1,0)," ")</f>
        <v>Medium</v>
      </c>
      <c r="D148" s="45" t="str">
        <f ca="1">IF(OFFSET(Matrix!$K$1,$A148 - 1,0)="Yes",OFFSET(Matrix!$I$1,$A148 - 1,0),"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48" s="43"/>
      <c r="F148" s="43"/>
      <c r="G148" s="43"/>
      <c r="H148" s="43"/>
      <c r="I148" s="43"/>
    </row>
    <row r="149" spans="1:9" ht="160.30000000000001" x14ac:dyDescent="0.4">
      <c r="A149" s="13">
        <v>44</v>
      </c>
      <c r="B149" s="39" t="str">
        <f ca="1">IF(OFFSET(Matrix!$K$1,$A149 - 1,0)="Yes","Physical In-Cab Device"," ")</f>
        <v>Physical In-Cab Device</v>
      </c>
      <c r="C149" s="39" t="str">
        <f ca="1">IF(OFFSET(Matrix!$K$1,$A149 - 1,0)="Yes",OFFSET(Matrix!$G$1,$A149 - 1,0)," ")</f>
        <v>Medium</v>
      </c>
      <c r="D149" s="40" t="str">
        <f ca="1">IF(OFFSET(Matrix!$K$1,$A149 - 1,0)="Yes",OFFSET(Matrix!$I$1,$A149 - 1,0),"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9" s="13"/>
      <c r="F149" s="13"/>
      <c r="G149" s="13"/>
      <c r="H149" s="13"/>
      <c r="I149" s="13"/>
    </row>
    <row r="150" spans="1:9" x14ac:dyDescent="0.4">
      <c r="A150" s="13">
        <v>45</v>
      </c>
      <c r="B150" s="39" t="str">
        <f ca="1">IF(OFFSET(Matrix!$K$1,$A150 - 1,0)="Yes","Physical In-Cab Device"," ")</f>
        <v xml:space="preserve"> </v>
      </c>
      <c r="C150" s="39" t="str">
        <f ca="1">IF(OFFSET(Matrix!$K$1,$A150 - 1,0)="Yes",OFFSET(Matrix!$G$1,$A150 - 1,0)," ")</f>
        <v xml:space="preserve"> </v>
      </c>
      <c r="D150" s="40" t="str">
        <f ca="1">IF(OFFSET(Matrix!$K$1,$A150 - 1,0)="Yes",OFFSET(Matrix!$I$1,$A150 - 1,0)," ")</f>
        <v xml:space="preserve"> </v>
      </c>
      <c r="E150" s="13"/>
      <c r="F150" s="13"/>
      <c r="G150" s="13"/>
      <c r="H150" s="13"/>
      <c r="I150" s="13"/>
    </row>
    <row r="151" spans="1:9" x14ac:dyDescent="0.4">
      <c r="E151"/>
      <c r="F151"/>
      <c r="G151"/>
      <c r="H151"/>
      <c r="I151"/>
    </row>
    <row r="152" spans="1:9" ht="20.6" x14ac:dyDescent="0.4">
      <c r="C152" s="104" t="s">
        <v>171</v>
      </c>
      <c r="D152" s="104"/>
      <c r="E152" s="104"/>
      <c r="F152" s="104"/>
      <c r="G152" s="104"/>
      <c r="H152" s="104"/>
      <c r="I152" s="104"/>
    </row>
    <row r="153" spans="1:9" x14ac:dyDescent="0.4">
      <c r="A153" s="41"/>
      <c r="B153" s="42"/>
      <c r="C153" s="101" t="s">
        <v>250</v>
      </c>
      <c r="D153" s="102"/>
      <c r="E153" s="101" t="s">
        <v>214</v>
      </c>
      <c r="F153" s="103"/>
      <c r="G153" s="103"/>
      <c r="H153" s="103"/>
      <c r="I153" s="103"/>
    </row>
    <row r="154" spans="1:9" ht="25.75" x14ac:dyDescent="0.4">
      <c r="A154" s="37" t="s">
        <v>249</v>
      </c>
      <c r="B154" s="28" t="s">
        <v>172</v>
      </c>
      <c r="C154" s="29" t="s">
        <v>166</v>
      </c>
      <c r="D154" s="30" t="s">
        <v>136</v>
      </c>
      <c r="E154" s="36" t="s">
        <v>212</v>
      </c>
      <c r="F154" s="36" t="s">
        <v>216</v>
      </c>
      <c r="G154" s="36" t="s">
        <v>213</v>
      </c>
      <c r="H154" s="36" t="s">
        <v>217</v>
      </c>
      <c r="I154" s="38" t="s">
        <v>215</v>
      </c>
    </row>
    <row r="155" spans="1:9" ht="58.3" x14ac:dyDescent="0.4">
      <c r="A155" s="13">
        <v>4</v>
      </c>
      <c r="B155" s="39" t="str">
        <f ca="1">IF(OFFSET(Matrix!$L$1,$A155 - 1,0)="Yes","Connectivity/Communications"," ")</f>
        <v>Connectivity/Communications</v>
      </c>
      <c r="C155" s="39" t="str">
        <f ca="1">IF(OFFSET(Matrix!$L$1,$A155 - 1,0)="Yes",OFFSET(Matrix!$G$1,$A155 - 1,0)," ")</f>
        <v>High</v>
      </c>
      <c r="D155" s="40"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3"/>
      <c r="F155" s="13"/>
      <c r="G155" s="13"/>
      <c r="H155" s="13"/>
      <c r="I155" s="13"/>
    </row>
    <row r="156" spans="1:9" ht="29.15" x14ac:dyDescent="0.4">
      <c r="A156" s="13">
        <v>5</v>
      </c>
      <c r="B156" s="39" t="str">
        <f ca="1">IF(OFFSET(Matrix!$L$1,$A156 - 1,0)="Yes","Connectivity/Communications"," ")</f>
        <v>Connectivity/Communications</v>
      </c>
      <c r="C156" s="39" t="str">
        <f ca="1">IF(OFFSET(Matrix!$L$1,$A156 - 1,0)="Yes",OFFSET(Matrix!$G$1,$A156 - 1,0)," ")</f>
        <v>High</v>
      </c>
      <c r="D156" s="40" t="str">
        <f ca="1">IF(OFFSET(Matrix!$L$1,$A156 - 1,0)="Yes",OFFSET(Matrix!$I$1,$A156 - 1,0)," ")</f>
        <v>AC-030 (Access Control) - The vendor's system shall employ cryptographic authentication to prevent unauthorized access to telematics systems and data.</v>
      </c>
      <c r="E156" s="13"/>
      <c r="F156" s="13"/>
      <c r="G156" s="13"/>
      <c r="H156" s="13"/>
      <c r="I156" s="13"/>
    </row>
    <row r="157" spans="1:9" ht="29.15" x14ac:dyDescent="0.4">
      <c r="A157" s="13">
        <v>16</v>
      </c>
      <c r="B157" s="39" t="str">
        <f ca="1">IF(OFFSET(Matrix!$L$1,$A157 - 1,0)="Yes","Connectivity/Communications"," ")</f>
        <v>Connectivity/Communications</v>
      </c>
      <c r="C157" s="39" t="str">
        <f ca="1">IF(OFFSET(Matrix!$L$1,$A157 - 1,0)="Yes",OFFSET(Matrix!$G$1,$A157 - 1,0)," ")</f>
        <v>High</v>
      </c>
      <c r="D157" s="40" t="str">
        <f ca="1">IF(OFFSET(Matrix!$L$1,$A157 - 1,0)="Yes",OFFSET(Matrix!$I$1,$A157 - 1,0)," ")</f>
        <v>CM-020 (Configuration Management) - The vendor’s devices shall have all services used for troubleshooting disabled or properly protected from unauthorized access and use.</v>
      </c>
      <c r="E157" s="13"/>
      <c r="F157" s="13"/>
      <c r="G157" s="13"/>
      <c r="H157" s="13"/>
      <c r="I157" s="13"/>
    </row>
    <row r="158" spans="1:9" ht="29.15" x14ac:dyDescent="0.4">
      <c r="A158" s="13">
        <v>17</v>
      </c>
      <c r="B158" s="39" t="str">
        <f ca="1">IF(OFFSET(Matrix!$L$1,$A158 - 1,0)="Yes","Connectivity/Communications"," ")</f>
        <v>Connectivity/Communications</v>
      </c>
      <c r="C158" s="39" t="str">
        <f ca="1">IF(OFFSET(Matrix!$L$1,$A158 - 1,0)="Yes",OFFSET(Matrix!$G$1,$A158 - 1,0)," ")</f>
        <v>High</v>
      </c>
      <c r="D158" s="40" t="str">
        <f ca="1">IF(OFFSET(Matrix!$L$1,$A158 - 1,0)="Yes",OFFSET(Matrix!$I$1,$A158 - 1,0)," ")</f>
        <v>CM-030 (Configuration Management) - Vendor ensures that any and all interfaces used for testing or debug are unavailalbe in production builds of the devices</v>
      </c>
      <c r="E158" s="13"/>
      <c r="F158" s="13"/>
      <c r="G158" s="13"/>
      <c r="H158" s="13"/>
      <c r="I158" s="13"/>
    </row>
    <row r="159" spans="1:9" ht="43.75" x14ac:dyDescent="0.4">
      <c r="A159" s="13">
        <v>21</v>
      </c>
      <c r="B159" s="39" t="str">
        <f ca="1">IF(OFFSET(Matrix!$L$1,$A159 - 1,0)="Yes","Connectivity/Communications"," ")</f>
        <v>Connectivity/Communications</v>
      </c>
      <c r="C159" s="39" t="str">
        <f ca="1">IF(OFFSET(Matrix!$L$1,$A159 - 1,0)="Yes",OFFSET(Matrix!$G$1,$A159 - 1,0)," ")</f>
        <v>Medium</v>
      </c>
      <c r="D159" s="40" t="str">
        <f ca="1">IF(OFFSET(Matrix!$L$1,$A159 - 1,0)="Yes",OFFSET(Matrix!$I$1,$A159 - 1,0)," ")</f>
        <v>IA-030 (Identification and Authentication) - Cryptographic modules used in the vendors system shall be compliant with Federal Information Processing Standards (FIPS) 140-2: Level 1.</v>
      </c>
      <c r="E159" s="13"/>
      <c r="F159" s="13"/>
      <c r="G159" s="13"/>
      <c r="H159" s="13"/>
      <c r="I159" s="13"/>
    </row>
    <row r="160" spans="1:9" ht="29.15" x14ac:dyDescent="0.4">
      <c r="A160" s="13">
        <v>34</v>
      </c>
      <c r="B160" s="39" t="str">
        <f ca="1">IF(OFFSET(Matrix!$L$1,$A160 - 1,0)="Yes","Connectivity/Communications"," ")</f>
        <v>Connectivity/Communications</v>
      </c>
      <c r="C160" s="39" t="str">
        <f ca="1">IF(OFFSET(Matrix!$L$1,$A160 - 1,0)="Yes",OFFSET(Matrix!$G$1,$A160 - 1,0)," ")</f>
        <v>Medium</v>
      </c>
      <c r="D160" s="40" t="str">
        <f ca="1">IF(OFFSET(Matrix!$L$1,$A160 - 1,0)="Yes",OFFSET(Matrix!$I$1,$A160 - 1,0)," ")</f>
        <v>RA-020 (Risk Assessment) - The vendor shall use the results of risk assessments to influence systems development and processes.</v>
      </c>
      <c r="E160" s="13"/>
      <c r="F160" s="13"/>
      <c r="G160" s="13"/>
      <c r="H160" s="13"/>
      <c r="I160" s="13"/>
    </row>
    <row r="161" spans="1:9" ht="58.3" x14ac:dyDescent="0.4">
      <c r="A161" s="13">
        <v>37</v>
      </c>
      <c r="B161" s="39" t="str">
        <f ca="1">IF(OFFSET(Matrix!$L$1,$A161 - 1,0)="Yes","Connectivity/Communications"," ")</f>
        <v>Connectivity/Communications</v>
      </c>
      <c r="C161" s="39" t="str">
        <f ca="1">IF(OFFSET(Matrix!$L$1,$A161 - 1,0)="Yes",OFFSET(Matrix!$G$1,$A161 - 1,0)," ")</f>
        <v>Medium</v>
      </c>
      <c r="D161" s="40" t="str">
        <f ca="1">IF(OFFSET(Matrix!$L$1,$A161 - 1,0)="Yes",OFFSET(Matrix!$I$1,$A161 - 1,0),"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61" s="13"/>
      <c r="F161" s="13"/>
      <c r="G161" s="13"/>
      <c r="H161" s="13"/>
      <c r="I161" s="13"/>
    </row>
    <row r="162" spans="1:9" x14ac:dyDescent="0.4">
      <c r="A162" s="13">
        <v>50</v>
      </c>
      <c r="B162" s="39" t="str">
        <f ca="1">IF(OFFSET(Matrix!$L$1,$A162 - 1,0)="Yes","Connectivity/Communications"," ")</f>
        <v xml:space="preserve"> </v>
      </c>
      <c r="C162" s="39" t="str">
        <f ca="1">IF(OFFSET(Matrix!$L$1,$A162 - 1,0)="Yes",OFFSET(Matrix!$G$1,$A162 - 1,0)," ")</f>
        <v xml:space="preserve"> </v>
      </c>
      <c r="D162" s="40" t="str">
        <f ca="1">IF(OFFSET(Matrix!$L$1,$A162 - 1,0)="Yes",OFFSET(Matrix!$I$1,$A162 - 1,0)," ")</f>
        <v xml:space="preserve"> </v>
      </c>
      <c r="E162" s="13"/>
      <c r="F162" s="13"/>
      <c r="G162" s="13"/>
      <c r="H162" s="13"/>
      <c r="I162" s="13"/>
    </row>
    <row r="163" spans="1:9" ht="72.900000000000006" x14ac:dyDescent="0.4">
      <c r="A163" s="13">
        <v>55</v>
      </c>
      <c r="B163" s="39" t="str">
        <f ca="1">IF(OFFSET(Matrix!$L$1,$A163 - 1,0)="Yes","Connectivity/Communications"," ")</f>
        <v>Connectivity/Communications</v>
      </c>
      <c r="C163" s="39" t="str">
        <f ca="1">IF(OFFSET(Matrix!$L$1,$A163 - 1,0)="Yes",OFFSET(Matrix!$G$1,$A163 - 1,0)," ")</f>
        <v>High</v>
      </c>
      <c r="D163" s="40" t="str">
        <f ca="1">IF(OFFSET(Matrix!$L$1,$A163 - 1,0)="Yes",OFFSET(Matrix!$I$1,$A163 - 1,0),"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3" s="13"/>
      <c r="F163" s="13"/>
      <c r="G163" s="13"/>
      <c r="H163" s="13"/>
      <c r="I163" s="13"/>
    </row>
    <row r="164" spans="1:9" ht="58.3" x14ac:dyDescent="0.4">
      <c r="A164" s="13">
        <v>33</v>
      </c>
      <c r="B164" s="39" t="str">
        <f ca="1">IF(OFFSET(Matrix!$L$1,$A164 - 1,0)="Yes","Connectivity/Communications"," ")</f>
        <v>Connectivity/Communications</v>
      </c>
      <c r="C164" s="39" t="str">
        <f ca="1">IF(OFFSET(Matrix!$L$1,$A164 - 1,0)="Yes",OFFSET(Matrix!$G$1,$A164 - 1,0)," ")</f>
        <v>Medium</v>
      </c>
      <c r="D164" s="40" t="str">
        <f ca="1">IF(OFFSET(Matrix!$L$1,$A164 - 1,0)="Yes",OFFSET(Matrix!$I$1,$A164 - 1,0),"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64" s="13"/>
      <c r="F164" s="13"/>
      <c r="G164" s="13"/>
      <c r="H164" s="13"/>
      <c r="I164" s="13"/>
    </row>
    <row r="165" spans="1:9" ht="58.3" x14ac:dyDescent="0.4">
      <c r="A165" s="13">
        <v>57</v>
      </c>
      <c r="B165" s="39" t="str">
        <f ca="1">IF(OFFSET(Matrix!$L$1,$A165 - 1,0)="Yes","Connectivity/Communications"," ")</f>
        <v>Connectivity/Communications</v>
      </c>
      <c r="C165" s="39" t="str">
        <f ca="1">IF(OFFSET(Matrix!$L$1,$A165 - 1,0)="Yes",OFFSET(Matrix!$G$1,$A165 - 1,0)," ")</f>
        <v>Medium</v>
      </c>
      <c r="D165" s="40" t="str">
        <f ca="1">IF(OFFSET(Matrix!$L$1,$A165 - 1,0)="Yes",OFFSET(Matrix!$I$1,$A165 - 1,0),"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65" s="13"/>
      <c r="F165" s="13"/>
      <c r="G165" s="13"/>
      <c r="H165" s="13"/>
      <c r="I165" s="13"/>
    </row>
    <row r="166" spans="1:9" ht="29.15" x14ac:dyDescent="0.4">
      <c r="A166" s="13">
        <v>39</v>
      </c>
      <c r="B166" s="39" t="str">
        <f ca="1">IF(OFFSET(Matrix!$L$1,$A166 - 1,0)="Yes","Connectivity/Communications"," ")</f>
        <v>Connectivity/Communications</v>
      </c>
      <c r="C166" s="39" t="str">
        <f ca="1">IF(OFFSET(Matrix!$L$1,$A166 - 1,0)="Yes",OFFSET(Matrix!$G$1,$A166 - 1,0)," ")</f>
        <v>High</v>
      </c>
      <c r="D166" s="40" t="str">
        <f ca="1">IF(OFFSET(Matrix!$L$1,$A166 - 1,0)="Yes",OFFSET(Matrix!$I$1,$A166 - 1,0)," ")</f>
        <v>SAA-050 (Security Management) - Cryptographic keys used in the vendors’ systems must be generated, stored and managed according to industry best practice.</v>
      </c>
      <c r="E166" s="13"/>
      <c r="F166" s="13"/>
      <c r="G166" s="13"/>
      <c r="H166" s="13"/>
      <c r="I166" s="13"/>
    </row>
    <row r="167" spans="1:9" ht="160.30000000000001" x14ac:dyDescent="0.4">
      <c r="A167" s="13">
        <v>44</v>
      </c>
      <c r="B167" s="39" t="str">
        <f ca="1">IF(OFFSET(Matrix!$L$1,$A167 - 1,0)="Yes","Connectivity/Communications"," ")</f>
        <v>Connectivity/Communications</v>
      </c>
      <c r="C167" s="39" t="str">
        <f ca="1">IF(OFFSET(Matrix!$L$1,$A167 - 1,0)="Yes",OFFSET(Matrix!$G$1,$A167 - 1,0)," ")</f>
        <v>Medium</v>
      </c>
      <c r="D167" s="40" t="str">
        <f ca="1">IF(OFFSET(Matrix!$L$1,$A167 - 1,0)="Yes",OFFSET(Matrix!$I$1,$A167 - 1,0),"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67" s="13"/>
      <c r="F167" s="13"/>
      <c r="G167" s="13"/>
      <c r="H167" s="13"/>
      <c r="I167" s="13"/>
    </row>
    <row r="168" spans="1:9" ht="72.900000000000006" x14ac:dyDescent="0.4">
      <c r="A168" s="13">
        <v>43</v>
      </c>
      <c r="B168" s="39" t="str">
        <f ca="1">IF(OFFSET(Matrix!$L$1,$A168 - 1,0)="Yes","Connectivity/Communications"," ")</f>
        <v>Connectivity/Communications</v>
      </c>
      <c r="C168" s="39" t="str">
        <f ca="1">IF(OFFSET(Matrix!$L$1,$A168 - 1,0)="Yes",OFFSET(Matrix!$G$1,$A168 - 1,0)," ")</f>
        <v>Medium</v>
      </c>
      <c r="D168" s="40" t="str">
        <f ca="1">IF(OFFSET(Matrix!$L$1,$A168 - 1,0)="Yes",OFFSET(Matrix!$I$1,$A168 - 1,0)," ")</f>
        <v>SCP-030 (Protecting Data on Devices) - Vendors will supply documentation detailing what data is and is not protected at rest by cryptography.
Vendors are encouraged to expand the list of categories of data which will be protected on-device.</v>
      </c>
      <c r="E168" s="13"/>
      <c r="F168" s="13"/>
      <c r="G168" s="13"/>
      <c r="H168" s="13"/>
      <c r="I168" s="13"/>
    </row>
    <row r="169" spans="1:9" x14ac:dyDescent="0.4">
      <c r="A169" s="13">
        <v>30</v>
      </c>
      <c r="B169" s="39" t="str">
        <f ca="1">IF(OFFSET(Matrix!$L$1,$A169 - 1,0)="Yes","Connectivity/Communications"," ")</f>
        <v xml:space="preserve"> </v>
      </c>
      <c r="C169" s="39" t="str">
        <f ca="1">IF(OFFSET(Matrix!$L$1,$A169 - 1,0)="Yes",OFFSET(Matrix!$G$1,$A169 - 1,0)," ")</f>
        <v xml:space="preserve"> </v>
      </c>
      <c r="D169" s="40" t="str">
        <f ca="1">IF(OFFSET(Matrix!$L$1,$A169 - 1,0)="Yes",OFFSET(Matrix!$I$1,$A169 - 1,0)," ")</f>
        <v xml:space="preserve"> </v>
      </c>
      <c r="E169" s="13"/>
      <c r="F169" s="13"/>
      <c r="G169" s="13"/>
      <c r="H169" s="13"/>
      <c r="I169" s="13"/>
    </row>
    <row r="170" spans="1:9" x14ac:dyDescent="0.4">
      <c r="A170" s="13">
        <v>31</v>
      </c>
      <c r="B170" s="39" t="str">
        <f ca="1">IF(OFFSET(Matrix!$L$1,$A170 - 1,0)="Yes","Connectivity/Communications"," ")</f>
        <v xml:space="preserve"> </v>
      </c>
      <c r="C170" s="39" t="str">
        <f ca="1">IF(OFFSET(Matrix!$L$1,$A170 - 1,0)="Yes",OFFSET(Matrix!$G$1,$A170 - 1,0)," ")</f>
        <v xml:space="preserve"> </v>
      </c>
      <c r="D170" s="40" t="str">
        <f ca="1">IF(OFFSET(Matrix!$L$1,$A170 - 1,0)="Yes",OFFSET(Matrix!$I$1,$A170 - 1,0)," ")</f>
        <v xml:space="preserve"> </v>
      </c>
      <c r="E170" s="13"/>
      <c r="F170" s="13"/>
      <c r="G170" s="13"/>
      <c r="H170" s="13"/>
      <c r="I170" s="13"/>
    </row>
    <row r="171" spans="1:9" ht="29.15" x14ac:dyDescent="0.4">
      <c r="A171" s="13">
        <v>40</v>
      </c>
      <c r="B171" s="39" t="str">
        <f ca="1">IF(OFFSET(Matrix!$L$1,$A171 - 1,0)="Yes","Connectivity/Communications"," ")</f>
        <v>Connectivity/Communications</v>
      </c>
      <c r="C171" s="39" t="str">
        <f ca="1">IF(OFFSET(Matrix!$L$1,$A171 - 1,0)="Yes",OFFSET(Matrix!$G$1,$A171 - 1,0)," ")</f>
        <v>High</v>
      </c>
      <c r="D171" s="40" t="str">
        <f ca="1">IF(OFFSET(Matrix!$L$1,$A171 - 1,0)="Yes",OFFSET(Matrix!$I$1,$A171 - 1,0)," ")</f>
        <v>SCP-010 (Protecting Communications paths for systems) - Communication paths that traverse outside controlled boundaries must protect confidentiality and integrity of data</v>
      </c>
      <c r="E171" s="13"/>
      <c r="F171" s="13"/>
      <c r="G171" s="13"/>
      <c r="H171" s="13"/>
      <c r="I171" s="13"/>
    </row>
    <row r="172" spans="1:9" ht="43.75" x14ac:dyDescent="0.4">
      <c r="A172" s="13">
        <v>41</v>
      </c>
      <c r="B172" s="39" t="str">
        <f ca="1">IF(OFFSET(Matrix!$L$1,$A172 - 1,0)="Yes","Connectivity/Communications"," ")</f>
        <v>Connectivity/Communications</v>
      </c>
      <c r="C172" s="39" t="str">
        <f ca="1">IF(OFFSET(Matrix!$L$1,$A172 - 1,0)="Yes",OFFSET(Matrix!$G$1,$A172 - 1,0)," ")</f>
        <v>Medium</v>
      </c>
      <c r="D172" s="40" t="str">
        <f ca="1">IF(OFFSET(Matrix!$L$1,$A172 - 1,0)="Yes",OFFSET(Matrix!$I$1,$A172 - 1,0)," ")</f>
        <v>SCP-011 (Protecting Communication paths for systems) - Communication path cryptographic protections must not use identities, keys or shared secrets which are common across multiple deployed devices</v>
      </c>
      <c r="E172" s="13"/>
      <c r="F172" s="13"/>
      <c r="G172" s="13"/>
      <c r="H172" s="13"/>
      <c r="I172" s="13"/>
    </row>
    <row r="173" spans="1:9" ht="87.45" x14ac:dyDescent="0.4">
      <c r="A173" s="13">
        <v>54</v>
      </c>
      <c r="B173" s="39" t="str">
        <f ca="1">IF(OFFSET(Matrix!$L$1,$A173 - 1,0)="Yes","Connectivity/Communications"," ")</f>
        <v>Connectivity/Communications</v>
      </c>
      <c r="C173" s="39" t="str">
        <f ca="1">IF(OFFSET(Matrix!$L$1,$A173 - 1,0)="Yes",OFFSET(Matrix!$G$1,$A173 - 1,0)," ")</f>
        <v>Low</v>
      </c>
      <c r="D173" s="40" t="str">
        <f ca="1">IF(OFFSET(Matrix!$L$1,$A173 - 1,0)="Yes",OFFSET(Matrix!$I$1,$A173 - 1,0)," ")</f>
        <v>SCP-140 (Protecting Data on Devices) -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v>
      </c>
      <c r="E173" s="13"/>
      <c r="F173" s="13"/>
      <c r="G173" s="13"/>
      <c r="H173" s="13"/>
      <c r="I173" s="13"/>
    </row>
    <row r="174" spans="1:9" ht="43.75" x14ac:dyDescent="0.4">
      <c r="A174" s="13">
        <v>52</v>
      </c>
      <c r="B174" s="39" t="str">
        <f ca="1">IF(OFFSET(Matrix!$L$1,$A174 - 1,0)="Yes","Connectivity/Communications"," ")</f>
        <v>Connectivity/Communications</v>
      </c>
      <c r="C174" s="39" t="str">
        <f ca="1">IF(OFFSET(Matrix!$L$1,$A174 - 1,0)="Yes",OFFSET(Matrix!$G$1,$A174 - 1,0)," ")</f>
        <v>Medium</v>
      </c>
      <c r="D174" s="40" t="str">
        <f ca="1">IF(OFFSET(Matrix!$L$1,$A174 - 1,0)="Yes",OFFSET(Matrix!$I$1,$A174 - 1,0)," ")</f>
        <v>SCP-120 (Unique API Keys and API Passwords) - The vendor’s software shall not contain any credentials that are shared among other copies of software; e.g. the software cannot contain hardcoded API keys or API passwords</v>
      </c>
      <c r="E174" s="13"/>
      <c r="F174" s="13"/>
      <c r="G174" s="13"/>
      <c r="H174" s="13"/>
      <c r="I174" s="13"/>
    </row>
    <row r="175" spans="1:9" ht="29.15" x14ac:dyDescent="0.4">
      <c r="A175" s="13">
        <v>35</v>
      </c>
      <c r="B175" s="39" t="str">
        <f ca="1">IF(OFFSET(Matrix!$L$1,$A175 - 1,0)="Yes","Connectivity/Communications"," ")</f>
        <v>Connectivity/Communications</v>
      </c>
      <c r="C175" s="39" t="str">
        <f ca="1">IF(OFFSET(Matrix!$L$1,$A175 - 1,0)="Yes",OFFSET(Matrix!$G$1,$A175 - 1,0)," ")</f>
        <v>High</v>
      </c>
      <c r="D175" s="40" t="str">
        <f ca="1">IF(OFFSET(Matrix!$L$1,$A175 - 1,0)="Yes",OFFSET(Matrix!$I$1,$A175 - 1,0)," ")</f>
        <v>SAA-010 (Security Management) - The vendor shall have an Information Security Management Plan (ISMP).</v>
      </c>
      <c r="E175" s="13"/>
      <c r="F175" s="13"/>
      <c r="G175" s="13"/>
      <c r="H175" s="13"/>
      <c r="I175" s="13"/>
    </row>
    <row r="176" spans="1:9" x14ac:dyDescent="0.4">
      <c r="A176" s="13">
        <v>51</v>
      </c>
      <c r="B176" s="39" t="str">
        <f ca="1">IF(OFFSET(Matrix!$L$1,$A176 - 1,0)="Yes","Connectivity/Communications"," ")</f>
        <v xml:space="preserve"> </v>
      </c>
      <c r="C176" s="39" t="str">
        <f ca="1">IF(OFFSET(Matrix!$L$1,$A176 - 1,0)="Yes",OFFSET(Matrix!$G$1,$A176 - 1,0)," ")</f>
        <v xml:space="preserve"> </v>
      </c>
      <c r="D176" s="40" t="str">
        <f ca="1">IF(OFFSET(Matrix!$L$1,$A176 - 1,0)="Yes",OFFSET(Matrix!$I$1,$A176 - 1,0)," ")</f>
        <v xml:space="preserve"> </v>
      </c>
      <c r="E176" s="13"/>
      <c r="F176" s="13"/>
      <c r="G176" s="13"/>
      <c r="H176" s="13"/>
      <c r="I176" s="13"/>
    </row>
    <row r="177" spans="1:9" ht="72.900000000000006" x14ac:dyDescent="0.4">
      <c r="A177" s="13">
        <v>3</v>
      </c>
      <c r="B177" s="39" t="str">
        <f ca="1">IF(OFFSET(Matrix!$L$1,$A177 - 1,0)="Yes","Connectivity/Communications"," ")</f>
        <v>Connectivity/Communications</v>
      </c>
      <c r="C177" s="39" t="str">
        <f ca="1">IF(OFFSET(Matrix!$L$1,$A177 - 1,0)="Yes",OFFSET(Matrix!$G$1,$A177 - 1,0)," ")</f>
        <v>Medium</v>
      </c>
      <c r="D177" s="40"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3"/>
      <c r="F177" s="13"/>
      <c r="G177" s="13"/>
      <c r="H177" s="13"/>
      <c r="I177" s="13"/>
    </row>
    <row r="178" spans="1:9" ht="43.75" x14ac:dyDescent="0.4">
      <c r="A178" s="13">
        <v>6</v>
      </c>
      <c r="B178" s="39" t="str">
        <f ca="1">IF(OFFSET(Matrix!$L$1,$A178 - 1,0)="Yes","Connectivity/Communications"," ")</f>
        <v>Connectivity/Communications</v>
      </c>
      <c r="C178" s="39" t="str">
        <f ca="1">IF(OFFSET(Matrix!$L$1,$A178 - 1,0)="Yes",OFFSET(Matrix!$G$1,$A178 - 1,0)," ")</f>
        <v>Medium</v>
      </c>
      <c r="D178" s="40" t="str">
        <f ca="1">IF(OFFSET(Matrix!$L$1,$A178 - 1,0)="Yes",OFFSET(Matrix!$I$1,$A178 - 1,0)," ")</f>
        <v>AC-040 (Access Control) - The vendor shall identify all instances where the telematics system includes actions that cannot support access authentication and/or execute with elevated privileges</v>
      </c>
      <c r="E178" s="13"/>
      <c r="F178" s="13"/>
      <c r="G178" s="13"/>
      <c r="H178" s="13"/>
      <c r="I178" s="13"/>
    </row>
    <row r="179" spans="1:9" ht="29.15" x14ac:dyDescent="0.4">
      <c r="A179" s="13">
        <v>7</v>
      </c>
      <c r="B179" s="39" t="str">
        <f ca="1">IF(OFFSET(Matrix!$L$1,$A179 - 1,0)="Yes","Connectivity/Communications"," ")</f>
        <v>Connectivity/Communications</v>
      </c>
      <c r="C179" s="39" t="str">
        <f ca="1">IF(OFFSET(Matrix!$L$1,$A179 - 1,0)="Yes",OFFSET(Matrix!$G$1,$A179 - 1,0)," ")</f>
        <v>Medium</v>
      </c>
      <c r="D179" s="40" t="str">
        <f ca="1">IF(OFFSET(Matrix!$L$1,$A179 - 1,0)="Yes",OFFSET(Matrix!$I$1,$A179 - 1,0)," ")</f>
        <v>AC-041 (Access Control) - Identifying information about the connected devices will not be made available without authentication first.</v>
      </c>
      <c r="E179" s="13"/>
      <c r="F179" s="13"/>
      <c r="G179" s="13"/>
      <c r="H179" s="13"/>
      <c r="I179" s="13"/>
    </row>
    <row r="180" spans="1:9" ht="29.15" x14ac:dyDescent="0.4">
      <c r="A180" s="13">
        <v>8</v>
      </c>
      <c r="B180" s="39" t="str">
        <f ca="1">IF(OFFSET(Matrix!$L$1,$A180 - 1,0)="Yes","Connectivity/Communications"," ")</f>
        <v>Connectivity/Communications</v>
      </c>
      <c r="C180" s="39" t="str">
        <f ca="1">IF(OFFSET(Matrix!$L$1,$A180 - 1,0)="Yes",OFFSET(Matrix!$G$1,$A180 - 1,0)," ")</f>
        <v>Medium</v>
      </c>
      <c r="D180" s="40" t="str">
        <f ca="1">IF(OFFSET(Matrix!$L$1,$A180 - 1,0)="Yes",OFFSET(Matrix!$I$1,$A180 - 1,0)," ")</f>
        <v>AC-050 (Access Control) - All remote access methods and possible remote actions to/on telematics system shall be documented.</v>
      </c>
      <c r="E180" s="13"/>
      <c r="F180" s="13"/>
      <c r="G180" s="13"/>
      <c r="H180" s="13"/>
      <c r="I180" s="13"/>
    </row>
    <row r="181" spans="1:9" ht="43.75" x14ac:dyDescent="0.4">
      <c r="A181" s="13">
        <v>9</v>
      </c>
      <c r="B181" s="39" t="str">
        <f ca="1">IF(OFFSET(Matrix!$L$1,$A181 - 1,0)="Yes","Connectivity/Communications"," ")</f>
        <v>Connectivity/Communications</v>
      </c>
      <c r="C181" s="39" t="str">
        <f ca="1">IF(OFFSET(Matrix!$L$1,$A181 - 1,0)="Yes",OFFSET(Matrix!$G$1,$A181 - 1,0)," ")</f>
        <v>Medium</v>
      </c>
      <c r="D181" s="40"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3"/>
      <c r="F181" s="13"/>
      <c r="G181" s="13"/>
      <c r="H181" s="13"/>
      <c r="I181" s="13"/>
    </row>
    <row r="182" spans="1:9" ht="43.75" x14ac:dyDescent="0.4">
      <c r="A182" s="13">
        <v>10</v>
      </c>
      <c r="B182" s="39" t="str">
        <f ca="1">IF(OFFSET(Matrix!$L$1,$A182 - 1,0)="Yes","Connectivity/Communications"," ")</f>
        <v>Connectivity/Communications</v>
      </c>
      <c r="C182" s="39" t="str">
        <f ca="1">IF(OFFSET(Matrix!$L$1,$A182 - 1,0)="Yes",OFFSET(Matrix!$G$1,$A182 - 1,0)," ")</f>
        <v>Medium</v>
      </c>
      <c r="D182" s="40" t="str">
        <f ca="1">IF(OFFSET(Matrix!$L$1,$A182 - 1,0)="Yes",OFFSET(Matrix!$I$1,$A182 - 1,0)," ")</f>
        <v>AC-061 (Access Control) - The vendor shall not use any deprecated encryption+authentication on any WiFi interface of the device. At the time of drafting this includes WEP, WPS or open/none.</v>
      </c>
      <c r="E182" s="13"/>
      <c r="F182" s="13"/>
      <c r="G182" s="13"/>
      <c r="H182" s="13"/>
      <c r="I182" s="13"/>
    </row>
    <row r="183" spans="1:9" ht="43.75" x14ac:dyDescent="0.4">
      <c r="A183" s="13">
        <v>11</v>
      </c>
      <c r="B183" s="39" t="str">
        <f ca="1">IF(OFFSET(Matrix!$L$1,$A183 - 1,0)="Yes","Connectivity/Communications"," ")</f>
        <v>Connectivity/Communications</v>
      </c>
      <c r="C183" s="39" t="str">
        <f ca="1">IF(OFFSET(Matrix!$L$1,$A183 - 1,0)="Yes",OFFSET(Matrix!$G$1,$A183 - 1,0)," ")</f>
        <v>Medium</v>
      </c>
      <c r="D183" s="40"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3"/>
      <c r="F183" s="13"/>
      <c r="G183" s="13"/>
      <c r="H183" s="13"/>
      <c r="I183" s="13"/>
    </row>
    <row r="184" spans="1:9" ht="43.75" x14ac:dyDescent="0.4">
      <c r="A184" s="13">
        <v>12</v>
      </c>
      <c r="B184" s="39" t="str">
        <f ca="1">IF(OFFSET(Matrix!$L$1,$A184 - 1,0)="Yes","Connectivity/Communications"," ")</f>
        <v>Connectivity/Communications</v>
      </c>
      <c r="C184" s="39" t="str">
        <f ca="1">IF(OFFSET(Matrix!$L$1,$A184 - 1,0)="Yes",OFFSET(Matrix!$G$1,$A184 - 1,0)," ")</f>
        <v>Medium</v>
      </c>
      <c r="D184" s="40"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3"/>
      <c r="F184" s="13"/>
      <c r="G184" s="13"/>
      <c r="H184" s="13"/>
      <c r="I184" s="13"/>
    </row>
    <row r="185" spans="1:9" ht="43.75" x14ac:dyDescent="0.4">
      <c r="A185" s="13">
        <v>14</v>
      </c>
      <c r="B185" s="39" t="str">
        <f ca="1">IF(OFFSET(Matrix!$L$1,$A185 - 1,0)="Yes","Connectivity/Communications"," ")</f>
        <v>Connectivity/Communications</v>
      </c>
      <c r="C185" s="39" t="str">
        <f ca="1">IF(OFFSET(Matrix!$L$1,$A185 - 1,0)="Yes",OFFSET(Matrix!$G$1,$A185 - 1,0)," ")</f>
        <v>Medium</v>
      </c>
      <c r="D185" s="40"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3"/>
      <c r="F185" s="13"/>
      <c r="G185" s="13"/>
      <c r="H185" s="13"/>
      <c r="I185" s="13"/>
    </row>
    <row r="186" spans="1:9" ht="87.45" x14ac:dyDescent="0.4">
      <c r="A186" s="13">
        <v>15</v>
      </c>
      <c r="B186" s="39" t="str">
        <f ca="1">IF(OFFSET(Matrix!$L$1,$A186 - 1,0)="Yes","Connectivity/Communications"," ")</f>
        <v>Connectivity/Communications</v>
      </c>
      <c r="C186" s="39" t="str">
        <f ca="1">IF(OFFSET(Matrix!$L$1,$A186 - 1,0)="Yes",OFFSET(Matrix!$G$1,$A186 - 1,0)," ")</f>
        <v>Medium</v>
      </c>
      <c r="D186" s="40" t="str">
        <f ca="1">IF(OFFSET(Matrix!$L$1,$A186 - 1,0)="Yes",OFFSET(Matrix!$I$1,$A186 - 1,0),"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86" s="13"/>
      <c r="F186" s="13"/>
      <c r="G186" s="13"/>
      <c r="H186" s="13"/>
      <c r="I186" s="13"/>
    </row>
    <row r="187" spans="1:9" ht="58.3" x14ac:dyDescent="0.4">
      <c r="A187" s="13">
        <v>18</v>
      </c>
      <c r="B187" s="39" t="str">
        <f ca="1">IF(OFFSET(Matrix!$L$1,$A187 - 1,0)="Yes","Connectivity/Communications"," ")</f>
        <v>Connectivity/Communications</v>
      </c>
      <c r="C187" s="39" t="str">
        <f ca="1">IF(OFFSET(Matrix!$L$1,$A187 - 1,0)="Yes",OFFSET(Matrix!$G$1,$A187 - 1,0)," ")</f>
        <v>High</v>
      </c>
      <c r="D187" s="40" t="str">
        <f ca="1">IF(OFFSET(Matrix!$L$1,$A187 - 1,0)="Yes",OFFSET(Matrix!$I$1,$A187 - 1,0),"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87" s="13"/>
      <c r="F187" s="13"/>
      <c r="G187" s="13"/>
      <c r="H187" s="13"/>
      <c r="I187" s="13"/>
    </row>
    <row r="188" spans="1:9" ht="43.75" x14ac:dyDescent="0.4">
      <c r="A188" s="13">
        <v>19</v>
      </c>
      <c r="B188" s="39" t="str">
        <f ca="1">IF(OFFSET(Matrix!$L$1,$A188 - 1,0)="Yes","Connectivity/Communications"," ")</f>
        <v>Connectivity/Communications</v>
      </c>
      <c r="C188" s="39" t="str">
        <f ca="1">IF(OFFSET(Matrix!$L$1,$A188 - 1,0)="Yes",OFFSET(Matrix!$G$1,$A188 - 1,0)," ")</f>
        <v>Medium</v>
      </c>
      <c r="D188" s="40" t="str">
        <f ca="1">IF(OFFSET(Matrix!$L$1,$A188 - 1,0)="Yes",OFFSET(Matrix!$I$1,$A188 - 1,0)," ")</f>
        <v>IA-010 (Identification and Authentication) - All remote hosts of the vendor's system shall be configured to uniquely identify and authenticate all other remote hosts of the system and/or any other interfacing systems.</v>
      </c>
      <c r="E188" s="13"/>
      <c r="F188" s="13"/>
      <c r="G188" s="13"/>
      <c r="H188" s="13"/>
      <c r="I188" s="13"/>
    </row>
    <row r="189" spans="1:9" ht="102" x14ac:dyDescent="0.4">
      <c r="A189" s="13">
        <v>20</v>
      </c>
      <c r="B189" s="39" t="str">
        <f ca="1">IF(OFFSET(Matrix!$L$1,$A189 - 1,0)="Yes","Connectivity/Communications"," ")</f>
        <v>Connectivity/Communications</v>
      </c>
      <c r="C189" s="39" t="str">
        <f ca="1">IF(OFFSET(Matrix!$L$1,$A189 - 1,0)="Yes",OFFSET(Matrix!$G$1,$A189 - 1,0)," ")</f>
        <v>Medium</v>
      </c>
      <c r="D189" s="40" t="str">
        <f ca="1">IF(OFFSET(Matrix!$L$1,$A189 - 1,0)="Yes",OFFSET(Matrix!$I$1,$A189 - 1,0),"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9" s="13"/>
      <c r="F189" s="13"/>
      <c r="G189" s="13"/>
      <c r="H189" s="13"/>
      <c r="I189" s="13"/>
    </row>
    <row r="190" spans="1:9" ht="43.75" x14ac:dyDescent="0.4">
      <c r="A190" s="13">
        <v>22</v>
      </c>
      <c r="B190" s="39" t="str">
        <f ca="1">IF(OFFSET(Matrix!$L$1,$A190 - 1,0)="Yes","Connectivity/Communications"," ")</f>
        <v>Connectivity/Communications</v>
      </c>
      <c r="C190" s="39" t="str">
        <f ca="1">IF(OFFSET(Matrix!$L$1,$A190 - 1,0)="Yes",OFFSET(Matrix!$G$1,$A190 - 1,0)," ")</f>
        <v>High</v>
      </c>
      <c r="D190" s="40" t="str">
        <f ca="1">IF(OFFSET(Matrix!$L$1,$A190 - 1,0)="Yes",OFFSET(Matrix!$I$1,$A190 - 1,0)," ")</f>
        <v>IR-010 (Incidence Response) - The vendor shall have a documented incident response plan (IRP) in place which provides the carriers with a point of contact for components used within their telematics system</v>
      </c>
      <c r="E190" s="13"/>
      <c r="F190" s="13"/>
      <c r="G190" s="13"/>
      <c r="H190" s="13"/>
      <c r="I190" s="13"/>
    </row>
    <row r="191" spans="1:9" ht="43.75" x14ac:dyDescent="0.4">
      <c r="A191" s="13">
        <v>32</v>
      </c>
      <c r="B191" s="39" t="str">
        <f ca="1">IF(OFFSET(Matrix!$L$1,$A191 - 1,0)="Yes","Connectivity/Communications"," ")</f>
        <v>Connectivity/Communications</v>
      </c>
      <c r="C191" s="39" t="str">
        <f ca="1">IF(OFFSET(Matrix!$L$1,$A191 - 1,0)="Yes",OFFSET(Matrix!$G$1,$A191 - 1,0)," ")</f>
        <v>Medium</v>
      </c>
      <c r="D191" s="40" t="str">
        <f ca="1">IF(OFFSET(Matrix!$L$1,$A191 - 1,0)="Yes",OFFSET(Matrix!$I$1,$A191 - 1,0)," ")</f>
        <v>PS-010 (Personnel Security) - The vendor shall have personnel security policies &amp; procedures, position risk categorization, personnel screening, personnel termination, personnel transfer, access agreements and third-party personnel security.</v>
      </c>
      <c r="E191" s="13"/>
      <c r="F191" s="13"/>
      <c r="G191" s="13"/>
      <c r="H191" s="13"/>
      <c r="I191" s="13"/>
    </row>
    <row r="192" spans="1:9" x14ac:dyDescent="0.4">
      <c r="A192" s="13">
        <v>45</v>
      </c>
      <c r="B192" s="39" t="str">
        <f ca="1">IF(OFFSET(Matrix!$L$1,$A192 - 1,0)="Yes","Connectivity/Communications"," ")</f>
        <v xml:space="preserve"> </v>
      </c>
      <c r="C192" s="39" t="str">
        <f ca="1">IF(OFFSET(Matrix!$L$1,$A192 - 1,0)="Yes",OFFSET(Matrix!$G$1,$A192 - 1,0)," ")</f>
        <v xml:space="preserve"> </v>
      </c>
      <c r="D192" s="40" t="str">
        <f ca="1">IF(OFFSET(Matrix!$L$1,$A192 - 1,0)="Yes",OFFSET(Matrix!$I$1,$A192 - 1,0)," ")</f>
        <v xml:space="preserve"> </v>
      </c>
      <c r="E192" s="13"/>
      <c r="F192" s="13"/>
      <c r="G192" s="13"/>
      <c r="H192" s="13"/>
      <c r="I192" s="13"/>
    </row>
    <row r="193" spans="1:9" ht="43.75" x14ac:dyDescent="0.4">
      <c r="A193" s="13">
        <v>48</v>
      </c>
      <c r="B193" s="39" t="str">
        <f ca="1">IF(OFFSET(Matrix!$L$1,$A193 - 1,0)="Yes","Connectivity/Communications"," ")</f>
        <v>Connectivity/Communications</v>
      </c>
      <c r="C193" s="39" t="str">
        <f ca="1">IF(OFFSET(Matrix!$L$1,$A193 - 1,0)="Yes",OFFSET(Matrix!$G$1,$A193 - 1,0)," ")</f>
        <v>Medium</v>
      </c>
      <c r="D193" s="40" t="str">
        <f ca="1">IF(OFFSET(Matrix!$L$1,$A193 - 1,0)="Yes",OFFSET(Matrix!$I$1,$A193 - 1,0)," ")</f>
        <v>SCP-091 (System and Communication Protocols) - The vendor shall implement checks for expired certificates and ensure the ability to remove trust in any given root certificate authority from their systems and devices PKI implementations.</v>
      </c>
      <c r="E193" s="13"/>
      <c r="F193" s="13"/>
      <c r="G193" s="13"/>
      <c r="H193" s="13"/>
      <c r="I193" s="13"/>
    </row>
    <row r="194" spans="1:9" x14ac:dyDescent="0.4">
      <c r="A194" s="13">
        <v>49</v>
      </c>
      <c r="B194" s="39" t="str">
        <f ca="1">IF(OFFSET(Matrix!$L$1,$A194 - 1,0)="Yes","Connectivity/Communications"," ")</f>
        <v xml:space="preserve"> </v>
      </c>
      <c r="C194" s="39" t="str">
        <f ca="1">IF(OFFSET(Matrix!$L$1,$A194 - 1,0)="Yes",OFFSET(Matrix!$G$1,$A194 - 1,0)," ")</f>
        <v xml:space="preserve"> </v>
      </c>
      <c r="D194" s="40" t="str">
        <f ca="1">IF(OFFSET(Matrix!$L$1,$A194 - 1,0)="Yes",OFFSET(Matrix!$I$1,$A194 - 1,0)," ")</f>
        <v xml:space="preserve"> </v>
      </c>
      <c r="E194" s="13"/>
      <c r="F194" s="13"/>
      <c r="G194" s="13"/>
      <c r="H194" s="13"/>
      <c r="I194" s="13"/>
    </row>
    <row r="195" spans="1:9" ht="58.3" x14ac:dyDescent="0.4">
      <c r="A195" s="13">
        <v>63</v>
      </c>
      <c r="B195" s="39" t="str">
        <f ca="1">IF(OFFSET(Matrix!$L$1,$A195 - 1,0)="Yes","Connectivity/Communications"," ")</f>
        <v>Connectivity/Communications</v>
      </c>
      <c r="C195" s="39" t="str">
        <f ca="1">IF(OFFSET(Matrix!$L$1,$A195 - 1,0)="Yes",OFFSET(Matrix!$G$1,$A195 - 1,0)," ")</f>
        <v>High</v>
      </c>
      <c r="D195" s="40" t="str">
        <f ca="1">IF(OFFSET(Matrix!$L$1,$A195 - 1,0)="Yes",OFFSET(Matrix!$I$1,$A195 - 1,0),"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95" s="13"/>
      <c r="F195" s="13"/>
      <c r="G195" s="13"/>
      <c r="H195" s="13"/>
      <c r="I195" s="13"/>
    </row>
    <row r="196" spans="1:9" ht="29.15" x14ac:dyDescent="0.4">
      <c r="A196" s="13">
        <v>65</v>
      </c>
      <c r="B196" s="39" t="str">
        <f ca="1">IF(OFFSET(Matrix!$L$1,$A196 - 1,0)="Yes","Connectivity/Communications"," ")</f>
        <v>Connectivity/Communications</v>
      </c>
      <c r="C196" s="39" t="str">
        <f ca="1">IF(OFFSET(Matrix!$L$1,$A196 - 1,0)="Yes",OFFSET(Matrix!$G$1,$A196 - 1,0)," ")</f>
        <v>Medium</v>
      </c>
      <c r="D196" s="40" t="str">
        <f ca="1">IF(OFFSET(Matrix!$L$1,$A196 - 1,0)="Yes",OFFSET(Matrix!$I$1,$A196 - 1,0)," ")</f>
        <v>SII-080 (Protecting Firmware on Devices) - The vendor shall design security components that fail-secure to protect integrity of systems and data.</v>
      </c>
      <c r="E196" s="13"/>
      <c r="F196" s="13"/>
      <c r="G196" s="13"/>
      <c r="H196" s="13"/>
      <c r="I196" s="13"/>
    </row>
    <row r="197" spans="1:9" ht="29.15" x14ac:dyDescent="0.4">
      <c r="A197" s="13">
        <v>66</v>
      </c>
      <c r="B197" s="39" t="str">
        <f ca="1">IF(OFFSET(Matrix!$L$1,$A197 - 1,0)="Yes","Connectivity/Communications"," ")</f>
        <v>Connectivity/Communications</v>
      </c>
      <c r="C197" s="39" t="str">
        <f ca="1">IF(OFFSET(Matrix!$L$1,$A197 - 1,0)="Yes",OFFSET(Matrix!$G$1,$A197 - 1,0)," ")</f>
        <v>Low</v>
      </c>
      <c r="D197" s="40" t="str">
        <f ca="1">IF(OFFSET(Matrix!$L$1,$A197 - 1,0)="Yes",OFFSET(Matrix!$I$1,$A197 - 1,0)," ")</f>
        <v>SII-081 (Protecting Firmware on Devices) - The vendor shall utilize protective mechanisms to protect components from unauthorized runtime/volatile modification of code.</v>
      </c>
      <c r="E197" s="13"/>
      <c r="F197" s="13"/>
      <c r="G197" s="13"/>
      <c r="H197" s="13"/>
      <c r="I197" s="13"/>
    </row>
    <row r="198" spans="1:9" ht="29.15" x14ac:dyDescent="0.4">
      <c r="A198" s="13">
        <v>38</v>
      </c>
      <c r="B198" s="39" t="str">
        <f ca="1">IF(OFFSET(Matrix!$L$1,$A198 - 1,0)="Yes","Connectivity/Communications"," ")</f>
        <v>Connectivity/Communications</v>
      </c>
      <c r="C198" s="39" t="str">
        <f ca="1">IF(OFFSET(Matrix!$L$1,$A198 - 1,0)="Yes",OFFSET(Matrix!$G$1,$A198 - 1,0)," ")</f>
        <v>Low</v>
      </c>
      <c r="D198" s="40" t="str">
        <f ca="1">IF(OFFSET(Matrix!$L$1,$A198 - 1,0)="Yes",OFFSET(Matrix!$I$1,$A198 - 1,0)," ")</f>
        <v>SAA-040 (System and Service Acquisition) - The vendor shall perform due diligence to ensure its suppliers also meet the vendor's security requirements</v>
      </c>
      <c r="E198" s="13"/>
      <c r="F198" s="13"/>
      <c r="G198" s="13"/>
      <c r="H198" s="13"/>
      <c r="I198" s="13"/>
    </row>
    <row r="199" spans="1:9" ht="145.75" x14ac:dyDescent="0.4">
      <c r="A199" s="13">
        <v>58</v>
      </c>
      <c r="B199" s="39" t="str">
        <f ca="1">IF(OFFSET(Matrix!$L$1,$A199 - 1,0)="Yes","Connectivity/Communications"," ")</f>
        <v>Connectivity/Communications</v>
      </c>
      <c r="C199" s="39" t="str">
        <f ca="1">IF(OFFSET(Matrix!$L$1,$A199 - 1,0)="Yes",OFFSET(Matrix!$G$1,$A199 - 1,0)," ")</f>
        <v>Medium</v>
      </c>
      <c r="D199" s="40" t="str">
        <f ca="1">IF(OFFSET(Matrix!$L$1,$A199 - 1,0)="Yes",OFFSET(Matrix!$I$1,$A199 - 1,0),"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99" s="13"/>
      <c r="F199" s="13"/>
      <c r="G199" s="13"/>
      <c r="H199" s="13"/>
      <c r="I199" s="13"/>
    </row>
    <row r="200" spans="1:9" ht="87.45" x14ac:dyDescent="0.4">
      <c r="A200" s="13">
        <v>67</v>
      </c>
      <c r="B200" s="39" t="str">
        <f ca="1">IF(OFFSET(Matrix!$L$1,$A200 - 1,0)="Yes","Connectivity/Communications"," ")</f>
        <v>Connectivity/Communications</v>
      </c>
      <c r="C200" s="39" t="str">
        <f ca="1">IF(OFFSET(Matrix!$L$1,$A200 - 1,0)="Yes",OFFSET(Matrix!$G$1,$A200 - 1,0)," ")</f>
        <v>Medium</v>
      </c>
      <c r="D200" s="40" t="str">
        <f ca="1">IF(OFFSET(Matrix!$L$1,$A200 - 1,0)="Yes",OFFSET(Matrix!$I$1,$A200 - 1,0),"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0" s="13"/>
      <c r="F200" s="13"/>
      <c r="G200" s="13"/>
      <c r="H200" s="13"/>
      <c r="I200" s="13"/>
    </row>
    <row r="201" spans="1:9" ht="43.75" x14ac:dyDescent="0.4">
      <c r="A201" s="13">
        <v>53</v>
      </c>
      <c r="B201" s="39" t="str">
        <f ca="1">IF(OFFSET(Matrix!$L$1,$A201 - 1,0)="Yes","Connectivity/Communications"," ")</f>
        <v>Connectivity/Communications</v>
      </c>
      <c r="C201" s="39" t="str">
        <f ca="1">IF(OFFSET(Matrix!$L$1,$A201 - 1,0)="Yes",OFFSET(Matrix!$G$1,$A201 - 1,0)," ")</f>
        <v>Medium</v>
      </c>
      <c r="D201" s="40" t="str">
        <f ca="1">IF(OFFSET(Matrix!$L$1,$A201 - 1,0)="Yes",OFFSET(Matrix!$I$1,$A201 - 1,0)," ")</f>
        <v>SCP-130 (System and Communication Protocols) - Vendors shall limit hardware support for deprecated or insecure communcations protocols. This includes those with known vulnerabilities.</v>
      </c>
      <c r="E201" s="13"/>
      <c r="F201" s="13"/>
      <c r="G201" s="13"/>
      <c r="H201" s="13"/>
      <c r="I201" s="13"/>
    </row>
    <row r="202" spans="1:9" ht="29.15" x14ac:dyDescent="0.4">
      <c r="A202" s="13">
        <v>61</v>
      </c>
      <c r="B202" s="39" t="str">
        <f ca="1">IF(OFFSET(Matrix!$L$1,$A202 - 1,0)="Yes","Connectivity/Communications"," ")</f>
        <v>Connectivity/Communications</v>
      </c>
      <c r="C202" s="39" t="str">
        <f ca="1">IF(OFFSET(Matrix!$L$1,$A202 - 1,0)="Yes",OFFSET(Matrix!$G$1,$A202 - 1,0)," ")</f>
        <v>Medium</v>
      </c>
      <c r="D202" s="40" t="str">
        <f ca="1">IF(OFFSET(Matrix!$L$1,$A202 - 1,0)="Yes",OFFSET(Matrix!$I$1,$A202 - 1,0)," ")</f>
        <v>SII-041 (Protecting Firmware on Devices) - Vendors shall implement a hardware based root of trust for boot authentication of the device.</v>
      </c>
      <c r="E202" s="13"/>
      <c r="F202" s="13"/>
      <c r="G202" s="13"/>
      <c r="H202" s="13"/>
      <c r="I202" s="13"/>
    </row>
    <row r="203" spans="1:9" ht="87.45" x14ac:dyDescent="0.4">
      <c r="A203" s="43">
        <v>69</v>
      </c>
      <c r="B203" s="44" t="str">
        <f ca="1">IF(OFFSET(Matrix!$L$1,$A203 - 1,0)="Yes","Connectivity/Communications"," ")</f>
        <v>Connectivity/Communications</v>
      </c>
      <c r="C203" s="44" t="str">
        <f ca="1">IF(OFFSET(Matrix!$L$1,$A203 - 1,0)="Yes",OFFSET(Matrix!$G$1,$A203 - 1,0)," ")</f>
        <v>Medium</v>
      </c>
      <c r="D203" s="45" t="str">
        <f ca="1">IF(OFFSET(Matrix!$L$1,$A203 - 1,0)="Yes",OFFSET(Matrix!$I$1,$A203 - 1,0)," ")</f>
        <v xml:space="preserve">SII-110 (Vulnerability Management) - The vendor conducts regular vulnerability scans of operating environment to verify software components in use have been patched according to remediation SLAs. 
</v>
      </c>
      <c r="E203" s="43"/>
      <c r="F203" s="43"/>
      <c r="G203" s="43"/>
      <c r="H203" s="43"/>
      <c r="I203" s="43"/>
    </row>
    <row r="204" spans="1:9" ht="29.15" x14ac:dyDescent="0.4">
      <c r="A204" s="13">
        <v>59</v>
      </c>
      <c r="B204" s="39" t="str">
        <f ca="1">IF(OFFSET(Matrix!$L$1,$A204 - 1,0)="Yes","Connectivity/Communications"," ")</f>
        <v>Connectivity/Communications</v>
      </c>
      <c r="C204" s="39" t="str">
        <f ca="1">IF(OFFSET(Matrix!$L$1,$A204 - 1,0)="Yes",OFFSET(Matrix!$G$1,$A204 - 1,0)," ")</f>
        <v>Medium</v>
      </c>
      <c r="D204" s="40" t="str">
        <f ca="1">IF(OFFSET(Matrix!$L$1,$A204 - 1,0)="Yes",OFFSET(Matrix!$I$1,$A204 - 1,0)," ")</f>
        <v>SII-030 (Protecting Firmware on Devices) - The vendor shall use digitally signed software on telematics devices and prohibit execution of unsigned or invalidly signed software.</v>
      </c>
      <c r="E204" s="13"/>
      <c r="F204" s="13"/>
      <c r="G204" s="13"/>
      <c r="H204" s="13"/>
      <c r="I204" s="13"/>
    </row>
    <row r="205" spans="1:9" x14ac:dyDescent="0.4">
      <c r="A205" s="13">
        <v>68</v>
      </c>
      <c r="B205" s="39" t="str">
        <f ca="1">IF(OFFSET(Matrix!$L$1,$A205 - 1,0)="Yes","Connectivity/Communications"," ")</f>
        <v xml:space="preserve"> </v>
      </c>
      <c r="C205" s="39" t="str">
        <f ca="1">IF(OFFSET(Matrix!$L$1,$A205 - 1,0)="Yes",OFFSET(Matrix!$G$1,$A205 - 1,0)," ")</f>
        <v xml:space="preserve"> </v>
      </c>
      <c r="D205" s="40" t="str">
        <f ca="1">IF(OFFSET(Matrix!$L$1,$A205 - 1,0)="Yes",OFFSET(Matrix!$I$1,$A205 - 1,0)," ")</f>
        <v xml:space="preserve"> </v>
      </c>
      <c r="E205" s="13"/>
      <c r="F205" s="13"/>
      <c r="G205" s="13"/>
      <c r="H205" s="13"/>
      <c r="I205" s="13"/>
    </row>
    <row r="206" spans="1:9" ht="15" customHeight="1" x14ac:dyDescent="0.4">
      <c r="A206" s="43">
        <v>70</v>
      </c>
      <c r="B206" s="44" t="str">
        <f ca="1">IF(OFFSET(Matrix!$L$1,$A206 - 1,0)="Yes","Connectivity/Communications"," ")</f>
        <v>Connectivity/Communications</v>
      </c>
      <c r="C206" s="44" t="str">
        <f ca="1">IF(OFFSET(Matrix!$L$1,$A206 - 1,0)="Yes",OFFSET(Matrix!$G$1,$A206 - 1,0)," ")</f>
        <v>Low</v>
      </c>
      <c r="D206" s="45" t="str">
        <f ca="1">IF(OFFSET(Matrix!$L$1,$A206 - 1,0)="Yes",OFFSET(Matrix!$I$1,$A206 - 1,0)," ")</f>
        <v>SII-120 (Vulnerability Management) - The vendor shall have a vulnerability management process that includes steps to triage any found vulnerabilities and plan remediation.</v>
      </c>
      <c r="E206" s="43"/>
      <c r="F206" s="43"/>
      <c r="G206" s="43"/>
      <c r="H206" s="43"/>
      <c r="I206" s="43"/>
    </row>
    <row r="207" spans="1:9" ht="72.900000000000006" x14ac:dyDescent="0.4">
      <c r="A207" s="13">
        <v>36</v>
      </c>
      <c r="B207" s="39" t="str">
        <f ca="1">IF(OFFSET(Matrix!$L$1,$A207 - 1,0)="Yes","Connectivity/Communications"," ")</f>
        <v>Connectivity/Communications</v>
      </c>
      <c r="C207" s="39" t="str">
        <f ca="1">IF(OFFSET(Matrix!$L$1,$A207 - 1,0)="Yes",OFFSET(Matrix!$G$1,$A207 - 1,0)," ")</f>
        <v>High</v>
      </c>
      <c r="D207" s="40" t="str">
        <f ca="1">IF(OFFSET(Matrix!$L$1,$A207 - 1,0)="Yes",OFFSET(Matrix!$I$1,$A207 - 1,0),"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07" s="13"/>
      <c r="F207" s="13"/>
      <c r="G207" s="13"/>
      <c r="H207" s="13"/>
      <c r="I207" s="13"/>
    </row>
    <row r="208" spans="1:9" ht="43.75" x14ac:dyDescent="0.4">
      <c r="A208" s="13">
        <v>64</v>
      </c>
      <c r="B208" s="39" t="str">
        <f ca="1">IF(OFFSET(Matrix!$L$1,$A208 - 1,0)="Yes","Connectivity/Communications"," ")</f>
        <v>Connectivity/Communications</v>
      </c>
      <c r="C208" s="39" t="str">
        <f ca="1">IF(OFFSET(Matrix!$L$1,$A208 - 1,0)="Yes",OFFSET(Matrix!$G$1,$A208 - 1,0)," ")</f>
        <v>Medium</v>
      </c>
      <c r="D208" s="40" t="str">
        <f ca="1">IF(OFFSET(Matrix!$L$1,$A208 - 1,0)="Yes",OFFSET(Matrix!$I$1,$A208 - 1,0)," ")</f>
        <v>SII-071 (Protecting Firmware on Devices) - The vendor shall use the techniques of sanitizing/filtering inputs, segmenting memory spaces of input parsers from other execution and/or using provably correct or memory safe languages for input processing.</v>
      </c>
      <c r="E208" s="13"/>
      <c r="F208" s="13"/>
      <c r="G208" s="13"/>
      <c r="H208" s="13"/>
      <c r="I208" s="13"/>
    </row>
    <row r="209" spans="1:9" ht="43.75" x14ac:dyDescent="0.4">
      <c r="A209" s="13">
        <v>56</v>
      </c>
      <c r="B209" s="39" t="str">
        <f ca="1">IF(OFFSET(Matrix!$L$1,$A209 - 1,0)="Yes","Connectivity/Communications"," ")</f>
        <v>Connectivity/Communications</v>
      </c>
      <c r="C209" s="39" t="str">
        <f ca="1">IF(OFFSET(Matrix!$L$1,$A209 - 1,0)="Yes",OFFSET(Matrix!$G$1,$A209 - 1,0)," ")</f>
        <v>Medium</v>
      </c>
      <c r="D209" s="40" t="str">
        <f ca="1">IF(OFFSET(Matrix!$L$1,$A209 - 1,0)="Yes",OFFSET(Matrix!$I$1,$A209 - 1,0)," ")</f>
        <v>SII-011 (Protecting Firmware on Devices) - The vendor shall implement/deploy secure over the air update systems including assurances of integrity&amp;authenticity. Also rollback protections and a means of denying the use of old potentially compromised signing keys.</v>
      </c>
      <c r="E209" s="13"/>
      <c r="F209" s="13"/>
      <c r="G209" s="13"/>
      <c r="H209" s="13"/>
      <c r="I209" s="13"/>
    </row>
    <row r="210" spans="1:9" ht="58.3" x14ac:dyDescent="0.4">
      <c r="A210" s="13">
        <v>60</v>
      </c>
      <c r="B210" s="39" t="str">
        <f ca="1">IF(OFFSET(Matrix!$L$1,$A210 - 1,0)="Yes","Connectivity/Communications"," ")</f>
        <v>Connectivity/Communications</v>
      </c>
      <c r="C210" s="39" t="str">
        <f ca="1">IF(OFFSET(Matrix!$L$1,$A210 - 1,0)="Yes",OFFSET(Matrix!$G$1,$A210 - 1,0)," ")</f>
        <v>High</v>
      </c>
      <c r="D210" s="40" t="str">
        <f ca="1">IF(OFFSET(Matrix!$L$1,$A210 - 1,0)="Yes",OFFSET(Matrix!$I$1,$A210 - 1,0),"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210" s="13"/>
      <c r="F210" s="13"/>
      <c r="G210" s="13"/>
      <c r="H210" s="13"/>
      <c r="I210" s="13"/>
    </row>
    <row r="211" spans="1:9" ht="43.75" x14ac:dyDescent="0.4">
      <c r="A211" s="43">
        <v>72</v>
      </c>
      <c r="B211" s="44" t="str">
        <f ca="1">IF(OFFSET(Matrix!$L$1,$A211 - 1,0)="Yes","Connectivity/Communications"," ")</f>
        <v>Connectivity/Communications</v>
      </c>
      <c r="C211" s="44" t="str">
        <f ca="1">IF(OFFSET(Matrix!$L$1,$A211 - 1,0)="Yes",OFFSET(Matrix!$G$1,$A211 - 1,0)," ")</f>
        <v>Medium</v>
      </c>
      <c r="D211" s="45" t="str">
        <f ca="1">IF(OFFSET(Matrix!$L$1,$A211 - 1,0)="Yes",OFFSET(Matrix!$I$1,$A211 - 1,0)," ")</f>
        <v>SII-140 (Vulnerability Management) - The vendor shall implement ongoing monitoring and protection against malicious code in production using a well governed process that addresses all entry and exit points in the system.</v>
      </c>
      <c r="E211" s="43"/>
      <c r="F211" s="43"/>
      <c r="G211" s="43"/>
      <c r="H211" s="43"/>
      <c r="I211" s="43"/>
    </row>
    <row r="212" spans="1:9" ht="233.15" x14ac:dyDescent="0.4">
      <c r="A212" s="13">
        <v>47</v>
      </c>
      <c r="B212" s="39" t="str">
        <f ca="1">IF(OFFSET(Matrix!$L$1,$A212 - 1,0)="Yes","Connectivity/Communications"," ")</f>
        <v>Connectivity/Communications</v>
      </c>
      <c r="C212" s="39" t="str">
        <f ca="1">IF(OFFSET(Matrix!$L$1,$A212 - 1,0)="Yes",OFFSET(Matrix!$G$1,$A212 - 1,0)," ")</f>
        <v>High</v>
      </c>
      <c r="D212" s="40" t="str">
        <f ca="1">IF(OFFSET(Matrix!$L$1,$A212 - 1,0)="Yes",OFFSET(Matrix!$I$1,$A212 - 1,0),"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12" s="13"/>
      <c r="F212" s="13"/>
      <c r="G212" s="13"/>
      <c r="H212" s="13"/>
      <c r="I212" s="13"/>
    </row>
    <row r="213" spans="1:9" ht="43.75" x14ac:dyDescent="0.4">
      <c r="A213" s="13">
        <v>46</v>
      </c>
      <c r="B213" s="39" t="str">
        <f ca="1">IF(OFFSET(Matrix!$L$1,$A213 - 1,0)="Yes","Connectivity/Communications"," ")</f>
        <v>Connectivity/Communications</v>
      </c>
      <c r="C213" s="39" t="str">
        <f ca="1">IF(OFFSET(Matrix!$L$1,$A213 - 1,0)="Yes",OFFSET(Matrix!$G$1,$A213 - 1,0)," ")</f>
        <v>High</v>
      </c>
      <c r="D213" s="40" t="str">
        <f ca="1">IF(OFFSET(Matrix!$L$1,$A213 - 1,0)="Yes",OFFSET(Matrix!$I$1,$A213 - 1,0)," ")</f>
        <v>SCP-060 (Protecting Vehicle Network Escalation from Devices) - The vendor shall enforce controls integrated into the telematics device to limit the possible commands and data transmitted to the vehicle network.</v>
      </c>
      <c r="E213" s="13"/>
      <c r="F213" s="13"/>
      <c r="G213" s="13"/>
      <c r="H213" s="13"/>
      <c r="I213" s="13"/>
    </row>
    <row r="214" spans="1:9" x14ac:dyDescent="0.4">
      <c r="A214" s="13">
        <v>27</v>
      </c>
      <c r="B214" s="39" t="str">
        <f ca="1">IF(OFFSET(Matrix!$L$1,$A214 - 1,0)="Yes","Connectivity/Communications"," ")</f>
        <v xml:space="preserve"> </v>
      </c>
      <c r="C214" s="39" t="str">
        <f ca="1">IF(OFFSET(Matrix!$L$1,$A214 - 1,0)="Yes",OFFSET(Matrix!$G$1,$A214 - 1,0)," ")</f>
        <v xml:space="preserve"> </v>
      </c>
      <c r="D214" s="40" t="str">
        <f ca="1">IF(OFFSET(Matrix!$L$1,$A214 - 1,0)="Yes",OFFSET(Matrix!$I$1,$A214 - 1,0)," ")</f>
        <v xml:space="preserve"> </v>
      </c>
      <c r="E214" s="13"/>
      <c r="F214" s="13"/>
      <c r="G214" s="13"/>
      <c r="H214" s="13"/>
      <c r="I214" s="13"/>
    </row>
    <row r="215" spans="1:9" ht="43.75" x14ac:dyDescent="0.4">
      <c r="A215" s="13">
        <v>28</v>
      </c>
      <c r="B215" s="39" t="str">
        <f ca="1">IF(OFFSET(Matrix!$L$1,$A215 - 1,0)="Yes","Connectivity/Communications"," ")</f>
        <v>Connectivity/Communications</v>
      </c>
      <c r="C215" s="39" t="str">
        <f ca="1">IF(OFFSET(Matrix!$L$1,$A215 - 1,0)="Yes",OFFSET(Matrix!$G$1,$A215 - 1,0)," ")</f>
        <v>High</v>
      </c>
      <c r="D215" s="40" t="str">
        <f ca="1">IF(OFFSET(Matrix!$L$1,$A215 - 1,0)="Yes",OFFSET(Matrix!$I$1,$A215 - 1,0)," ")</f>
        <v>M-040 (Maintenance) - Vendors must provide manual backup/override capabilities to their safety related services to ensure that any failure of the device does not result in a safety issue.</v>
      </c>
      <c r="E215" s="13"/>
      <c r="F215" s="13"/>
      <c r="G215" s="13"/>
      <c r="H215" s="13"/>
      <c r="I215" s="13"/>
    </row>
    <row r="216" spans="1:9" x14ac:dyDescent="0.4">
      <c r="A216" s="13">
        <v>29</v>
      </c>
      <c r="B216" s="39" t="str">
        <f ca="1">IF(OFFSET(Matrix!$L$1,$A216 - 1,0)="Yes","Connectivity/Communications"," ")</f>
        <v xml:space="preserve"> </v>
      </c>
      <c r="C216" s="39" t="str">
        <f ca="1">IF(OFFSET(Matrix!$L$1,$A216 - 1,0)="Yes",OFFSET(Matrix!$G$1,$A216 - 1,0)," ")</f>
        <v xml:space="preserve"> </v>
      </c>
      <c r="D216" s="40" t="str">
        <f ca="1">IF(OFFSET(Matrix!$L$1,$A216 - 1,0)="Yes",OFFSET(Matrix!$I$1,$A216 - 1,0)," ")</f>
        <v xml:space="preserve"> </v>
      </c>
      <c r="E216" s="13"/>
      <c r="F216" s="13"/>
      <c r="G216" s="13"/>
      <c r="H216" s="13"/>
      <c r="I216" s="13"/>
    </row>
    <row r="217" spans="1:9" ht="29.15" x14ac:dyDescent="0.4">
      <c r="A217" s="13">
        <v>62</v>
      </c>
      <c r="B217" s="39" t="str">
        <f ca="1">IF(OFFSET(Matrix!$L$1,$A217 - 1,0)="Yes","Connectivity/Communications"," ")</f>
        <v>Connectivity/Communications</v>
      </c>
      <c r="C217" s="39" t="str">
        <f ca="1">IF(OFFSET(Matrix!$L$1,$A217 - 1,0)="Yes",OFFSET(Matrix!$G$1,$A217 - 1,0)," ")</f>
        <v>Low</v>
      </c>
      <c r="D217" s="40" t="str">
        <f ca="1">IF(OFFSET(Matrix!$L$1,$A217 - 1,0)="Yes",OFFSET(Matrix!$I$1,$A217 - 1,0)," ")</f>
        <v>SII-060 (Protecting Firmware on Devices) - The vendor shall provide a means (and document the process) for customers to verify the firmware in their devices.</v>
      </c>
      <c r="E217" s="13"/>
      <c r="F217" s="13"/>
      <c r="G217" s="13"/>
      <c r="H217" s="13"/>
      <c r="I217" s="13"/>
    </row>
    <row r="218" spans="1:9" ht="72.900000000000006" x14ac:dyDescent="0.4">
      <c r="A218" s="13">
        <v>42</v>
      </c>
      <c r="B218" s="39" t="str">
        <f ca="1">IF(OFFSET(Matrix!$L$1,$A218 - 1,0)="Yes","Connectivity/Communications"," ")</f>
        <v>Connectivity/Communications</v>
      </c>
      <c r="C218" s="39" t="str">
        <f ca="1">IF(OFFSET(Matrix!$L$1,$A218 - 1,0)="Yes",OFFSET(Matrix!$G$1,$A218 - 1,0)," ")</f>
        <v>High</v>
      </c>
      <c r="D218" s="40" t="str">
        <f ca="1">IF(OFFSET(Matrix!$L$1,$A218 - 1,0)="Yes",OFFSET(Matrix!$I$1,$A218 - 1,0),"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18" s="13"/>
      <c r="F218" s="13"/>
      <c r="G218" s="13"/>
      <c r="H218" s="13"/>
      <c r="I218" s="13"/>
    </row>
    <row r="219" spans="1:9" x14ac:dyDescent="0.4">
      <c r="A219" s="13">
        <v>2</v>
      </c>
      <c r="B219" s="13" t="str">
        <f ca="1">IF(OFFSET(Matrix!$L$1,$A219 - 1,0)="Yes","Connectivity/Communications"," ")</f>
        <v xml:space="preserve"> </v>
      </c>
      <c r="C219" s="13" t="str">
        <f ca="1">IF(OFFSET(Matrix!$L$1,$A219 - 1,0)="Yes",OFFSET(Matrix!$G$1,$A219 - 1,0)," ")</f>
        <v xml:space="preserve"> </v>
      </c>
      <c r="D219" s="13" t="str">
        <f ca="1">IF(OFFSET(Matrix!$L$1,$A219 - 1,0)="Yes",OFFSET(Matrix!$I$1,$A219 - 1,0)," ")</f>
        <v xml:space="preserve"> </v>
      </c>
      <c r="E219" s="13"/>
      <c r="F219" s="13"/>
      <c r="G219" s="13"/>
      <c r="H219" s="13"/>
      <c r="I219" s="13"/>
    </row>
    <row r="220" spans="1:9" x14ac:dyDescent="0.4">
      <c r="A220" s="13">
        <v>13</v>
      </c>
      <c r="B220" s="39" t="str">
        <f ca="1">IF(OFFSET(Matrix!$L$1,$A220 - 1,0)="Yes","Connectivity/Communications"," ")</f>
        <v xml:space="preserve"> </v>
      </c>
      <c r="C220" s="39" t="str">
        <f ca="1">IF(OFFSET(Matrix!$L$1,$A220 - 1,0)="Yes",OFFSET(Matrix!$G$1,$A220 - 1,0)," ")</f>
        <v xml:space="preserve"> </v>
      </c>
      <c r="D220" s="40" t="str">
        <f ca="1">IF(OFFSET(Matrix!$L$1,$A220 - 1,0)="Yes",OFFSET(Matrix!$I$1,$A220 - 1,0)," ")</f>
        <v xml:space="preserve"> </v>
      </c>
      <c r="E220" s="13"/>
      <c r="F220" s="13"/>
      <c r="G220" s="13"/>
      <c r="H220" s="13"/>
      <c r="I220" s="13"/>
    </row>
    <row r="221" spans="1:9" ht="43.75" x14ac:dyDescent="0.4">
      <c r="A221" s="13">
        <v>23</v>
      </c>
      <c r="B221" s="39" t="str">
        <f ca="1">IF(OFFSET(Matrix!$L$1,$A221 - 1,0)="Yes","Connectivity/Communications"," ")</f>
        <v>Connectivity/Communications</v>
      </c>
      <c r="C221" s="39" t="str">
        <f ca="1">IF(OFFSET(Matrix!$L$1,$A221 - 1,0)="Yes",OFFSET(Matrix!$G$1,$A221 - 1,0)," ")</f>
        <v>Medium</v>
      </c>
      <c r="D221" s="40" t="str">
        <f ca="1">IF(OFFSET(Matrix!$L$1,$A221 - 1,0)="Yes",OFFSET(Matrix!$I$1,$A221 - 1,0)," ")</f>
        <v>M-010 (Maintenance) - The vendor shall have procedures in place to ensure that components outside of the carrier’s direct control are not updated or modified without prior coordination and approval by an organization-defined individual or role</v>
      </c>
      <c r="E221" s="13"/>
      <c r="F221" s="13"/>
      <c r="G221" s="13"/>
      <c r="H221" s="13"/>
      <c r="I221" s="13"/>
    </row>
    <row r="222" spans="1:9" x14ac:dyDescent="0.4">
      <c r="A222" s="13">
        <v>24</v>
      </c>
      <c r="B222" s="39" t="str">
        <f ca="1">IF(OFFSET(Matrix!$L$1,$A222 - 1,0)="Yes","Connectivity/Communications"," ")</f>
        <v xml:space="preserve"> </v>
      </c>
      <c r="C222" s="39" t="str">
        <f ca="1">IF(OFFSET(Matrix!$L$1,$A222 - 1,0)="Yes",OFFSET(Matrix!$G$1,$A222 - 1,0)," ")</f>
        <v xml:space="preserve"> </v>
      </c>
      <c r="D222" s="40" t="str">
        <f ca="1">IF(OFFSET(Matrix!$L$1,$A222 - 1,0)="Yes",OFFSET(Matrix!$I$1,$A222 - 1,0)," ")</f>
        <v xml:space="preserve"> </v>
      </c>
      <c r="E222" s="13"/>
      <c r="F222" s="13"/>
      <c r="G222" s="13"/>
      <c r="H222" s="13"/>
      <c r="I222" s="13"/>
    </row>
    <row r="223" spans="1:9" ht="131.15" x14ac:dyDescent="0.4">
      <c r="A223" s="43">
        <v>71</v>
      </c>
      <c r="B223" s="44" t="str">
        <f ca="1">IF(OFFSET(Matrix!$L$1,$A223 - 1,0)="Yes","Connectivity/Communications"," ")</f>
        <v>Connectivity/Communications</v>
      </c>
      <c r="C223" s="44" t="str">
        <f ca="1">IF(OFFSET(Matrix!$L$1,$A223 - 1,0)="Yes",OFFSET(Matrix!$G$1,$A223 - 1,0)," ")</f>
        <v>Medium</v>
      </c>
      <c r="D223" s="45" t="str">
        <f ca="1">IF(OFFSET(Matrix!$L$1,$A223 - 1,0)="Yes",OFFSET(Matrix!$I$1,$A223 - 1,0),"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23" s="43"/>
      <c r="F223" s="43"/>
      <c r="G223" s="43"/>
      <c r="H223" s="43"/>
      <c r="I223" s="43"/>
    </row>
    <row r="224" spans="1:9" x14ac:dyDescent="0.4">
      <c r="A224" s="13">
        <v>25</v>
      </c>
      <c r="B224" s="39" t="str">
        <f ca="1">IF(OFFSET(Matrix!$L$1,$A224 - 1,0)="Yes","Connectivity/Communications"," ")</f>
        <v xml:space="preserve"> </v>
      </c>
      <c r="C224" s="39" t="str">
        <f ca="1">IF(OFFSET(Matrix!$L$1,$A224 - 1,0)="Yes",OFFSET(Matrix!$G$1,$A224 - 1,0)," ")</f>
        <v xml:space="preserve"> </v>
      </c>
      <c r="D224" s="40" t="str">
        <f ca="1">IF(OFFSET(Matrix!$L$1,$A224 - 1,0)="Yes",OFFSET(Matrix!$I$1,$A224 - 1,0)," ")</f>
        <v xml:space="preserve"> </v>
      </c>
      <c r="E224" s="13"/>
      <c r="F224" s="13"/>
      <c r="G224" s="13"/>
      <c r="H224" s="13"/>
      <c r="I224" s="13"/>
    </row>
    <row r="225" spans="1:9" x14ac:dyDescent="0.4">
      <c r="A225" s="13">
        <v>26</v>
      </c>
      <c r="B225" s="39" t="str">
        <f ca="1">IF(OFFSET(Matrix!$L$1,$A225 - 1,0)="Yes","Connectivity/Communications"," ")</f>
        <v xml:space="preserve"> </v>
      </c>
      <c r="C225" s="39" t="str">
        <f ca="1">IF(OFFSET(Matrix!$L$1,$A225 - 1,0)="Yes",OFFSET(Matrix!$G$1,$A225 - 1,0)," ")</f>
        <v xml:space="preserve"> </v>
      </c>
      <c r="D225" s="40" t="str">
        <f ca="1">IF(OFFSET(Matrix!$L$1,$A225 - 1,0)="Yes",OFFSET(Matrix!$I$1,$A225 - 1,0)," ")</f>
        <v xml:space="preserve"> </v>
      </c>
      <c r="E225" s="13"/>
      <c r="F225" s="13"/>
      <c r="G225" s="13"/>
      <c r="H225" s="13"/>
      <c r="I225" s="13"/>
    </row>
    <row r="226" spans="1:9" x14ac:dyDescent="0.4">
      <c r="E226"/>
      <c r="F226"/>
      <c r="G226"/>
      <c r="H226"/>
      <c r="I226"/>
    </row>
    <row r="227" spans="1:9" ht="20.6" x14ac:dyDescent="0.4">
      <c r="C227" s="104" t="s">
        <v>193</v>
      </c>
      <c r="D227" s="104"/>
      <c r="E227" s="104"/>
      <c r="F227" s="104"/>
      <c r="G227" s="104"/>
      <c r="H227" s="104"/>
      <c r="I227" s="104"/>
    </row>
    <row r="228" spans="1:9" x14ac:dyDescent="0.4">
      <c r="A228" s="41"/>
      <c r="B228" s="42"/>
      <c r="C228" s="101" t="s">
        <v>250</v>
      </c>
      <c r="D228" s="102"/>
      <c r="E228" s="101" t="s">
        <v>214</v>
      </c>
      <c r="F228" s="103"/>
      <c r="G228" s="103"/>
      <c r="H228" s="103"/>
      <c r="I228" s="103"/>
    </row>
    <row r="229" spans="1:9" ht="25.75" x14ac:dyDescent="0.4">
      <c r="A229" s="37" t="s">
        <v>249</v>
      </c>
      <c r="B229" s="28" t="s">
        <v>172</v>
      </c>
      <c r="C229" s="29" t="s">
        <v>166</v>
      </c>
      <c r="D229" s="30" t="s">
        <v>136</v>
      </c>
      <c r="E229" s="36" t="s">
        <v>212</v>
      </c>
      <c r="F229" s="36" t="s">
        <v>216</v>
      </c>
      <c r="G229" s="36" t="s">
        <v>213</v>
      </c>
      <c r="H229" s="36" t="s">
        <v>217</v>
      </c>
      <c r="I229" s="38" t="s">
        <v>215</v>
      </c>
    </row>
    <row r="230" spans="1:9" ht="29.15" x14ac:dyDescent="0.4">
      <c r="A230" s="13">
        <v>5</v>
      </c>
      <c r="B230" s="39" t="str">
        <f ca="1">IF(OFFSET(Matrix!$M$1,$A230 - 1,0)="Yes","Cloud or Back-end"," ")</f>
        <v>Cloud or Back-end</v>
      </c>
      <c r="C230" s="39" t="str">
        <f ca="1">IF(OFFSET(Matrix!$M$1,$A230 - 1,0)="Yes",OFFSET(Matrix!$G$1,$A230 - 1,0)," ")</f>
        <v>High</v>
      </c>
      <c r="D230" s="40" t="str">
        <f ca="1">IF(OFFSET(Matrix!$M$1,$A230 - 1,0)="Yes",OFFSET(Matrix!$I$1,$A230 - 1,0)," ")</f>
        <v>AC-030 (Access Control) - The vendor's system shall employ cryptographic authentication to prevent unauthorized access to telematics systems and data.</v>
      </c>
      <c r="E230" s="13"/>
      <c r="F230" s="13"/>
      <c r="G230" s="13"/>
      <c r="H230" s="13"/>
      <c r="I230" s="13"/>
    </row>
    <row r="231" spans="1:9" ht="29.15" x14ac:dyDescent="0.4">
      <c r="A231" s="13">
        <v>16</v>
      </c>
      <c r="B231" s="39" t="str">
        <f ca="1">IF(OFFSET(Matrix!$M$1,$A231 - 1,0)="Yes","Cloud or Back-end"," ")</f>
        <v>Cloud or Back-end</v>
      </c>
      <c r="C231" s="39" t="str">
        <f ca="1">IF(OFFSET(Matrix!$M$1,$A231 - 1,0)="Yes",OFFSET(Matrix!$G$1,$A231 - 1,0)," ")</f>
        <v>High</v>
      </c>
      <c r="D231" s="40" t="str">
        <f ca="1">IF(OFFSET(Matrix!$M$1,$A231 - 1,0)="Yes",OFFSET(Matrix!$I$1,$A231 - 1,0)," ")</f>
        <v>CM-020 (Configuration Management) - The vendor’s devices shall have all services used for troubleshooting disabled or properly protected from unauthorized access and use.</v>
      </c>
      <c r="E231" s="13"/>
      <c r="F231" s="13"/>
      <c r="G231" s="13"/>
      <c r="H231" s="13"/>
      <c r="I231" s="13"/>
    </row>
    <row r="232" spans="1:9" ht="29.15" x14ac:dyDescent="0.4">
      <c r="A232" s="13">
        <v>17</v>
      </c>
      <c r="B232" s="39" t="str">
        <f ca="1">IF(OFFSET(Matrix!$M$1,$A232 - 1,0)="Yes","Cloud or Back-end"," ")</f>
        <v>Cloud or Back-end</v>
      </c>
      <c r="C232" s="39" t="str">
        <f ca="1">IF(OFFSET(Matrix!$M$1,$A232 - 1,0)="Yes",OFFSET(Matrix!$G$1,$A232 - 1,0)," ")</f>
        <v>High</v>
      </c>
      <c r="D232" s="40" t="str">
        <f ca="1">IF(OFFSET(Matrix!$M$1,$A232 - 1,0)="Yes",OFFSET(Matrix!$I$1,$A232 - 1,0)," ")</f>
        <v>CM-030 (Configuration Management) - Vendor ensures that any and all interfaces used for testing or debug are unavailalbe in production builds of the devices</v>
      </c>
      <c r="E232" s="13"/>
      <c r="F232" s="13"/>
      <c r="G232" s="13"/>
      <c r="H232" s="13"/>
      <c r="I232" s="13"/>
    </row>
    <row r="233" spans="1:9" ht="43.75" x14ac:dyDescent="0.4">
      <c r="A233" s="13">
        <v>21</v>
      </c>
      <c r="B233" s="39" t="str">
        <f ca="1">IF(OFFSET(Matrix!$M$1,$A233 - 1,0)="Yes","Cloud or Back-end"," ")</f>
        <v>Cloud or Back-end</v>
      </c>
      <c r="C233" s="39" t="str">
        <f ca="1">IF(OFFSET(Matrix!$M$1,$A233 - 1,0)="Yes",OFFSET(Matrix!$G$1,$A233 - 1,0)," ")</f>
        <v>Medium</v>
      </c>
      <c r="D233" s="40" t="str">
        <f ca="1">IF(OFFSET(Matrix!$M$1,$A233 - 1,0)="Yes",OFFSET(Matrix!$I$1,$A233 - 1,0)," ")</f>
        <v>IA-030 (Identification and Authentication) - Cryptographic modules used in the vendors system shall be compliant with Federal Information Processing Standards (FIPS) 140-2: Level 1.</v>
      </c>
      <c r="E233" s="13"/>
      <c r="F233" s="13"/>
      <c r="G233" s="13"/>
      <c r="H233" s="13"/>
      <c r="I233" s="13"/>
    </row>
    <row r="234" spans="1:9" ht="43.75" x14ac:dyDescent="0.4">
      <c r="A234" s="13">
        <v>23</v>
      </c>
      <c r="B234" s="39" t="str">
        <f ca="1">IF(OFFSET(Matrix!$M$1,$A234 - 1,0)="Yes","Cloud or Back-end"," ")</f>
        <v>Cloud or Back-end</v>
      </c>
      <c r="C234" s="39" t="str">
        <f ca="1">IF(OFFSET(Matrix!$M$1,$A234 - 1,0)="Yes",OFFSET(Matrix!$G$1,$A234 - 1,0)," ")</f>
        <v>Medium</v>
      </c>
      <c r="D234" s="40" t="str">
        <f ca="1">IF(OFFSET(Matrix!$M$1,$A234 - 1,0)="Yes",OFFSET(Matrix!$I$1,$A234 - 1,0)," ")</f>
        <v>M-010 (Maintenance) - The vendor shall have procedures in place to ensure that components outside of the carrier’s direct control are not updated or modified without prior coordination and approval by an organization-defined individual or role</v>
      </c>
      <c r="E234" s="13"/>
      <c r="F234" s="13"/>
      <c r="G234" s="13"/>
      <c r="H234" s="13"/>
      <c r="I234" s="13"/>
    </row>
    <row r="235" spans="1:9" ht="29.15" x14ac:dyDescent="0.4">
      <c r="A235" s="13">
        <v>34</v>
      </c>
      <c r="B235" s="39" t="str">
        <f ca="1">IF(OFFSET(Matrix!$M$1,$A235 - 1,0)="Yes","Cloud or Back-end"," ")</f>
        <v>Cloud or Back-end</v>
      </c>
      <c r="C235" s="39" t="str">
        <f ca="1">IF(OFFSET(Matrix!$M$1,$A235 - 1,0)="Yes",OFFSET(Matrix!$G$1,$A235 - 1,0)," ")</f>
        <v>Medium</v>
      </c>
      <c r="D235" s="40" t="str">
        <f ca="1">IF(OFFSET(Matrix!$M$1,$A235 - 1,0)="Yes",OFFSET(Matrix!$I$1,$A235 - 1,0)," ")</f>
        <v>RA-020 (Risk Assessment) - The vendor shall use the results of risk assessments to influence systems development and processes.</v>
      </c>
      <c r="E235" s="13"/>
      <c r="F235" s="13"/>
      <c r="G235" s="13"/>
      <c r="H235" s="13"/>
      <c r="I235" s="13"/>
    </row>
    <row r="236" spans="1:9" ht="160.30000000000001" x14ac:dyDescent="0.4">
      <c r="A236" s="13">
        <v>44</v>
      </c>
      <c r="B236" s="39" t="str">
        <f ca="1">IF(OFFSET(Matrix!$M$1,$A236 - 1,0)="Yes","Cloud or Back-end"," ")</f>
        <v>Cloud or Back-end</v>
      </c>
      <c r="C236" s="39" t="str">
        <f ca="1">IF(OFFSET(Matrix!$M$1,$A236 - 1,0)="Yes",OFFSET(Matrix!$G$1,$A236 - 1,0)," ")</f>
        <v>Medium</v>
      </c>
      <c r="D236" s="40" t="str">
        <f ca="1">IF(OFFSET(Matrix!$M$1,$A236 - 1,0)="Yes",OFFSET(Matrix!$I$1,$A236 - 1,0),"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36" s="13"/>
      <c r="F236" s="13"/>
      <c r="G236" s="13"/>
      <c r="H236" s="13"/>
      <c r="I236" s="13"/>
    </row>
    <row r="237" spans="1:9" ht="233.15" x14ac:dyDescent="0.4">
      <c r="A237" s="13">
        <v>47</v>
      </c>
      <c r="B237" s="39" t="str">
        <f ca="1">IF(OFFSET(Matrix!$M$1,$A237 - 1,0)="Yes","Cloud or Back-end"," ")</f>
        <v>Cloud or Back-end</v>
      </c>
      <c r="C237" s="39" t="str">
        <f ca="1">IF(OFFSET(Matrix!$M$1,$A237 - 1,0)="Yes",OFFSET(Matrix!$G$1,$A237 - 1,0)," ")</f>
        <v>High</v>
      </c>
      <c r="D237" s="40" t="str">
        <f ca="1">IF(OFFSET(Matrix!$M$1,$A237 - 1,0)="Yes",OFFSET(Matrix!$I$1,$A237 - 1,0),"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7" s="13"/>
      <c r="F237" s="13"/>
      <c r="G237" s="13"/>
      <c r="H237" s="13"/>
      <c r="I237" s="13"/>
    </row>
    <row r="238" spans="1:9" ht="29.15" x14ac:dyDescent="0.4">
      <c r="A238" s="13">
        <v>39</v>
      </c>
      <c r="B238" s="39" t="str">
        <f ca="1">IF(OFFSET(Matrix!$M$1,$A238 - 1,0)="Yes","Cloud or Back-end"," ")</f>
        <v>Cloud or Back-end</v>
      </c>
      <c r="C238" s="39" t="str">
        <f ca="1">IF(OFFSET(Matrix!$M$1,$A238 - 1,0)="Yes",OFFSET(Matrix!$G$1,$A238 - 1,0)," ")</f>
        <v>High</v>
      </c>
      <c r="D238" s="40" t="str">
        <f ca="1">IF(OFFSET(Matrix!$M$1,$A238 - 1,0)="Yes",OFFSET(Matrix!$I$1,$A238 - 1,0)," ")</f>
        <v>SAA-050 (Security Management) - Cryptographic keys used in the vendors’ systems must be generated, stored and managed according to industry best practice.</v>
      </c>
      <c r="E238" s="13"/>
      <c r="F238" s="13"/>
      <c r="G238" s="13"/>
      <c r="H238" s="13"/>
      <c r="I238" s="13"/>
    </row>
    <row r="239" spans="1:9" ht="43.75" x14ac:dyDescent="0.4">
      <c r="A239" s="13">
        <v>24</v>
      </c>
      <c r="B239" s="39" t="str">
        <f ca="1">IF(OFFSET(Matrix!$M$1,$A239 - 1,0)="Yes","Cloud or Back-end"," ")</f>
        <v>Cloud or Back-end</v>
      </c>
      <c r="C239" s="39" t="str">
        <f ca="1">IF(OFFSET(Matrix!$M$1,$A239 - 1,0)="Yes",OFFSET(Matrix!$G$1,$A239 - 1,0)," ")</f>
        <v>High</v>
      </c>
      <c r="D239" s="40" t="str">
        <f ca="1">IF(OFFSET(Matrix!$M$1,$A239 - 1,0)="Yes",OFFSET(Matrix!$I$1,$A239 - 1,0)," ")</f>
        <v>M-020 (Maintenance) - The vendor shall have procedures in place to test backup restoration processes of their own systems and their own facilities on at least an annual basis.</v>
      </c>
      <c r="E239" s="13"/>
      <c r="F239" s="13"/>
      <c r="G239" s="13"/>
      <c r="H239" s="13"/>
      <c r="I239" s="13"/>
    </row>
    <row r="240" spans="1:9" ht="29.15" x14ac:dyDescent="0.4">
      <c r="A240" s="13">
        <v>29</v>
      </c>
      <c r="B240" s="39" t="str">
        <f ca="1">IF(OFFSET(Matrix!$M$1,$A240 - 1,0)="Yes","Cloud or Back-end"," ")</f>
        <v>Cloud or Back-end</v>
      </c>
      <c r="C240" s="39" t="str">
        <f ca="1">IF(OFFSET(Matrix!$M$1,$A240 - 1,0)="Yes",OFFSET(Matrix!$G$1,$A240 - 1,0)," ")</f>
        <v>Medium</v>
      </c>
      <c r="D240" s="40" t="str">
        <f ca="1">IF(OFFSET(Matrix!$M$1,$A240 - 1,0)="Yes",OFFSET(Matrix!$I$1,$A240 - 1,0)," ")</f>
        <v>P-010 (Planning) - The vendor shall have a System Security Plan (SSP) which details a clear and concise understanding of authorization boundaries of the telematics system.</v>
      </c>
      <c r="E240" s="13"/>
      <c r="F240" s="13"/>
      <c r="G240" s="13"/>
      <c r="H240" s="13"/>
      <c r="I240" s="13"/>
    </row>
    <row r="241" spans="1:9" ht="58.3" x14ac:dyDescent="0.4">
      <c r="A241" s="13">
        <v>37</v>
      </c>
      <c r="B241" s="39" t="str">
        <f ca="1">IF(OFFSET(Matrix!$M$1,$A241 - 1,0)="Yes","Cloud or Back-end"," ")</f>
        <v>Cloud or Back-end</v>
      </c>
      <c r="C241" s="39" t="str">
        <f ca="1">IF(OFFSET(Matrix!$M$1,$A241 - 1,0)="Yes",OFFSET(Matrix!$G$1,$A241 - 1,0)," ")</f>
        <v>Medium</v>
      </c>
      <c r="D241" s="40" t="str">
        <f ca="1">IF(OFFSET(Matrix!$M$1,$A241 - 1,0)="Yes",OFFSET(Matrix!$I$1,$A241 - 1,0),"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41" s="13"/>
      <c r="F241" s="13"/>
      <c r="G241" s="13"/>
      <c r="H241" s="13"/>
      <c r="I241" s="13"/>
    </row>
    <row r="242" spans="1:9" x14ac:dyDescent="0.4">
      <c r="A242" s="13">
        <v>62</v>
      </c>
      <c r="B242" s="39" t="str">
        <f ca="1">IF(OFFSET(Matrix!$M$1,$A242 - 1,0)="Yes","Cloud or Back-end"," ")</f>
        <v xml:space="preserve"> </v>
      </c>
      <c r="C242" s="39" t="str">
        <f ca="1">IF(OFFSET(Matrix!$M$1,$A242 - 1,0)="Yes",OFFSET(Matrix!$G$1,$A242 - 1,0)," ")</f>
        <v xml:space="preserve"> </v>
      </c>
      <c r="D242" s="40" t="str">
        <f ca="1">IF(OFFSET(Matrix!$M$1,$A242 - 1,0)="Yes",OFFSET(Matrix!$I$1,$A242 - 1,0)," ")</f>
        <v xml:space="preserve"> </v>
      </c>
      <c r="E242" s="13"/>
      <c r="F242" s="13"/>
      <c r="G242" s="13"/>
      <c r="H242" s="13"/>
      <c r="I242" s="13"/>
    </row>
    <row r="243" spans="1:9" ht="72.900000000000006" x14ac:dyDescent="0.4">
      <c r="A243" s="13">
        <v>42</v>
      </c>
      <c r="B243" s="39" t="str">
        <f ca="1">IF(OFFSET(Matrix!$M$1,$A243 - 1,0)="Yes","Cloud or Back-end"," ")</f>
        <v>Cloud or Back-end</v>
      </c>
      <c r="C243" s="39" t="str">
        <f ca="1">IF(OFFSET(Matrix!$M$1,$A243 - 1,0)="Yes",OFFSET(Matrix!$G$1,$A243 - 1,0)," ")</f>
        <v>High</v>
      </c>
      <c r="D243" s="40" t="str">
        <f ca="1">IF(OFFSET(Matrix!$M$1,$A243 - 1,0)="Yes",OFFSET(Matrix!$I$1,$A243 - 1,0),"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43" s="13"/>
      <c r="F243" s="13"/>
      <c r="G243" s="13"/>
      <c r="H243" s="13"/>
      <c r="I243" s="13"/>
    </row>
    <row r="244" spans="1:9" x14ac:dyDescent="0.4">
      <c r="A244" s="13">
        <v>50</v>
      </c>
      <c r="B244" s="39" t="str">
        <f ca="1">IF(OFFSET(Matrix!$M$1,$A244 - 1,0)="Yes","Cloud or Back-end"," ")</f>
        <v xml:space="preserve"> </v>
      </c>
      <c r="C244" s="39" t="str">
        <f ca="1">IF(OFFSET(Matrix!$M$1,$A244 - 1,0)="Yes",OFFSET(Matrix!$G$1,$A244 - 1,0)," ")</f>
        <v xml:space="preserve"> </v>
      </c>
      <c r="D244" s="40" t="str">
        <f ca="1">IF(OFFSET(Matrix!$M$1,$A244 - 1,0)="Yes",OFFSET(Matrix!$I$1,$A244 - 1,0)," ")</f>
        <v xml:space="preserve"> </v>
      </c>
      <c r="E244" s="13"/>
      <c r="F244" s="13"/>
      <c r="G244" s="13"/>
      <c r="H244" s="13"/>
      <c r="I244" s="13"/>
    </row>
    <row r="245" spans="1:9" ht="58.3" x14ac:dyDescent="0.4">
      <c r="A245" s="13">
        <v>33</v>
      </c>
      <c r="B245" s="39" t="str">
        <f ca="1">IF(OFFSET(Matrix!$M$1,$A245 - 1,0)="Yes","Cloud or Back-end"," ")</f>
        <v>Cloud or Back-end</v>
      </c>
      <c r="C245" s="39" t="str">
        <f ca="1">IF(OFFSET(Matrix!$M$1,$A245 - 1,0)="Yes",OFFSET(Matrix!$G$1,$A245 - 1,0)," ")</f>
        <v>Medium</v>
      </c>
      <c r="D245" s="40" t="str">
        <f ca="1">IF(OFFSET(Matrix!$M$1,$A245 - 1,0)="Yes",OFFSET(Matrix!$I$1,$A245 - 1,0),"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5" s="13"/>
      <c r="F245" s="13"/>
      <c r="G245" s="13"/>
      <c r="H245" s="13"/>
      <c r="I245" s="13"/>
    </row>
    <row r="246" spans="1:9" ht="58.3" x14ac:dyDescent="0.4">
      <c r="A246" s="13">
        <v>57</v>
      </c>
      <c r="B246" s="39" t="str">
        <f ca="1">IF(OFFSET(Matrix!$M$1,$A246 - 1,0)="Yes","Cloud or Back-end"," ")</f>
        <v>Cloud or Back-end</v>
      </c>
      <c r="C246" s="39" t="str">
        <f ca="1">IF(OFFSET(Matrix!$M$1,$A246 - 1,0)="Yes",OFFSET(Matrix!$G$1,$A246 - 1,0)," ")</f>
        <v>Medium</v>
      </c>
      <c r="D246" s="40" t="str">
        <f ca="1">IF(OFFSET(Matrix!$M$1,$A246 - 1,0)="Yes",OFFSET(Matrix!$I$1,$A246 - 1,0),"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46" s="13"/>
      <c r="F246" s="13"/>
      <c r="G246" s="13"/>
      <c r="H246" s="13"/>
      <c r="I246" s="13"/>
    </row>
    <row r="247" spans="1:9" ht="29.15" x14ac:dyDescent="0.4">
      <c r="A247" s="13">
        <v>30</v>
      </c>
      <c r="B247" s="39" t="str">
        <f ca="1">IF(OFFSET(Matrix!$M$1,$A247 - 1,0)="Yes","Cloud or Back-end"," ")</f>
        <v>Cloud or Back-end</v>
      </c>
      <c r="C247" s="39" t="str">
        <f ca="1">IF(OFFSET(Matrix!$M$1,$A247 - 1,0)="Yes",OFFSET(Matrix!$G$1,$A247 - 1,0)," ")</f>
        <v>Medium</v>
      </c>
      <c r="D247" s="40" t="str">
        <f ca="1">IF(OFFSET(Matrix!$M$1,$A247 - 1,0)="Yes",OFFSET(Matrix!$I$1,$A247 - 1,0)," ")</f>
        <v xml:space="preserve">P-020 (Planning) - The vendor shall have a documented Information Security Architecture (ISA) for the telematics system.  </v>
      </c>
      <c r="E247" s="13"/>
      <c r="F247" s="13"/>
      <c r="G247" s="13"/>
      <c r="H247" s="13"/>
      <c r="I247" s="13"/>
    </row>
    <row r="248" spans="1:9" ht="43.75" x14ac:dyDescent="0.4">
      <c r="A248" s="13">
        <v>31</v>
      </c>
      <c r="B248" s="39" t="str">
        <f ca="1">IF(OFFSET(Matrix!$M$1,$A248 - 1,0)="Yes","Cloud or Back-end"," ")</f>
        <v>Cloud or Back-end</v>
      </c>
      <c r="C248" s="39" t="str">
        <f ca="1">IF(OFFSET(Matrix!$M$1,$A248 - 1,0)="Yes",OFFSET(Matrix!$G$1,$A248 - 1,0)," ")</f>
        <v>High</v>
      </c>
      <c r="D248" s="40" t="str">
        <f ca="1">IF(OFFSET(Matrix!$M$1,$A248 - 1,0)="Yes",OFFSET(Matrix!$I$1,$A248 - 1,0)," ")</f>
        <v>P-030 (Planning) - The vendor shall provide interfaces to their backend using the Open Telematics API -- enabling carriers to have failover to other providers to avoid interruptions due to single point of failure in provider telematics services.</v>
      </c>
      <c r="E248" s="13"/>
      <c r="F248" s="13"/>
      <c r="G248" s="13"/>
      <c r="H248" s="13"/>
      <c r="I248" s="13"/>
    </row>
    <row r="249" spans="1:9" ht="43.75" x14ac:dyDescent="0.4">
      <c r="A249" s="13">
        <v>41</v>
      </c>
      <c r="B249" s="39" t="str">
        <f ca="1">IF(OFFSET(Matrix!$M$1,$A249 - 1,0)="Yes","Cloud or Back-end"," ")</f>
        <v>Cloud or Back-end</v>
      </c>
      <c r="C249" s="39" t="str">
        <f ca="1">IF(OFFSET(Matrix!$M$1,$A249 - 1,0)="Yes",OFFSET(Matrix!$G$1,$A249 - 1,0)," ")</f>
        <v>Medium</v>
      </c>
      <c r="D249" s="40" t="str">
        <f ca="1">IF(OFFSET(Matrix!$M$1,$A249 - 1,0)="Yes",OFFSET(Matrix!$I$1,$A249 - 1,0)," ")</f>
        <v>SCP-011 (Protecting Communication paths for systems) - Communication path cryptographic protections must not use identities, keys or shared secrets which are common across multiple deployed devices</v>
      </c>
      <c r="E249" s="13"/>
      <c r="F249" s="13"/>
      <c r="G249" s="13"/>
      <c r="H249" s="13"/>
      <c r="I249" s="13"/>
    </row>
    <row r="250" spans="1:9" x14ac:dyDescent="0.4">
      <c r="A250" s="13">
        <v>59</v>
      </c>
      <c r="B250" s="39" t="str">
        <f ca="1">IF(OFFSET(Matrix!$M$1,$A250 - 1,0)="Yes","Cloud or Back-end"," ")</f>
        <v xml:space="preserve"> </v>
      </c>
      <c r="C250" s="39" t="str">
        <f ca="1">IF(OFFSET(Matrix!$M$1,$A250 - 1,0)="Yes",OFFSET(Matrix!$G$1,$A250 - 1,0)," ")</f>
        <v xml:space="preserve"> </v>
      </c>
      <c r="D250" s="40" t="str">
        <f ca="1">IF(OFFSET(Matrix!$M$1,$A250 - 1,0)="Yes",OFFSET(Matrix!$I$1,$A250 - 1,0)," ")</f>
        <v xml:space="preserve"> </v>
      </c>
      <c r="E250" s="13"/>
      <c r="F250" s="13"/>
      <c r="G250" s="13"/>
      <c r="H250" s="13"/>
      <c r="I250" s="13"/>
    </row>
    <row r="251" spans="1:9" ht="29.15" x14ac:dyDescent="0.4">
      <c r="A251" s="13">
        <v>35</v>
      </c>
      <c r="B251" s="39" t="str">
        <f ca="1">IF(OFFSET(Matrix!$M$1,$A251 - 1,0)="Yes","Cloud or Back-end"," ")</f>
        <v>Cloud or Back-end</v>
      </c>
      <c r="C251" s="39" t="str">
        <f ca="1">IF(OFFSET(Matrix!$M$1,$A251 - 1,0)="Yes",OFFSET(Matrix!$G$1,$A251 - 1,0)," ")</f>
        <v>High</v>
      </c>
      <c r="D251" s="40" t="str">
        <f ca="1">IF(OFFSET(Matrix!$M$1,$A251 - 1,0)="Yes",OFFSET(Matrix!$I$1,$A251 - 1,0)," ")</f>
        <v>SAA-010 (Security Management) - The vendor shall have an Information Security Management Plan (ISMP).</v>
      </c>
      <c r="E251" s="13"/>
      <c r="F251" s="13"/>
      <c r="G251" s="13"/>
      <c r="H251" s="13"/>
      <c r="I251" s="13"/>
    </row>
    <row r="252" spans="1:9" ht="29.15" x14ac:dyDescent="0.4">
      <c r="A252" s="13">
        <v>38</v>
      </c>
      <c r="B252" s="39" t="str">
        <f ca="1">IF(OFFSET(Matrix!$M$1,$A252 - 1,0)="Yes","Cloud or Back-end"," ")</f>
        <v>Cloud or Back-end</v>
      </c>
      <c r="C252" s="39" t="str">
        <f ca="1">IF(OFFSET(Matrix!$M$1,$A252 - 1,0)="Yes",OFFSET(Matrix!$G$1,$A252 - 1,0)," ")</f>
        <v>Low</v>
      </c>
      <c r="D252" s="40" t="str">
        <f ca="1">IF(OFFSET(Matrix!$M$1,$A252 - 1,0)="Yes",OFFSET(Matrix!$I$1,$A252 - 1,0)," ")</f>
        <v>SAA-040 (System and Service Acquisition) - The vendor shall perform due diligence to ensure its suppliers also meet the vendor's security requirements</v>
      </c>
      <c r="E252" s="13"/>
      <c r="F252" s="13"/>
      <c r="G252" s="13"/>
      <c r="H252" s="13"/>
      <c r="I252" s="13"/>
    </row>
    <row r="253" spans="1:9" ht="145.75" x14ac:dyDescent="0.4">
      <c r="A253" s="13">
        <v>58</v>
      </c>
      <c r="B253" s="39" t="str">
        <f ca="1">IF(OFFSET(Matrix!$M$1,$A253 - 1,0)="Yes","Cloud or Back-end"," ")</f>
        <v>Cloud or Back-end</v>
      </c>
      <c r="C253" s="39" t="str">
        <f ca="1">IF(OFFSET(Matrix!$M$1,$A253 - 1,0)="Yes",OFFSET(Matrix!$G$1,$A253 - 1,0)," ")</f>
        <v>Medium</v>
      </c>
      <c r="D253" s="40" t="str">
        <f ca="1">IF(OFFSET(Matrix!$M$1,$A253 - 1,0)="Yes",OFFSET(Matrix!$I$1,$A253 - 1,0),"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53" s="13"/>
      <c r="F253" s="13"/>
      <c r="G253" s="13"/>
      <c r="H253" s="13"/>
      <c r="I253" s="13"/>
    </row>
    <row r="254" spans="1:9" ht="43.75" x14ac:dyDescent="0.4">
      <c r="A254" s="13">
        <v>2</v>
      </c>
      <c r="B254" s="13" t="str">
        <f ca="1">IF(OFFSET(Matrix!$M$1,$A254 - 1,0)="Yes","Cloud or Back-end"," ")</f>
        <v>Cloud or Back-end</v>
      </c>
      <c r="C254" s="13" t="str">
        <f ca="1">IF(OFFSET(Matrix!$M$1,$A254 - 1,0)="Yes",OFFSET(Matrix!$G$1,$A254 - 1,0)," ")</f>
        <v>Medium</v>
      </c>
      <c r="D254" s="13" t="str">
        <f ca="1">IF(OFFSET(Matrix!$M$1,$A254 - 1,0)="Yes",OFFSET(Matrix!$I$1,$A254 - 1,0)," ")</f>
        <v>AA-010 (Audit and Accountability) - The vendor's system shall record event and system logs</v>
      </c>
      <c r="E254" s="13"/>
      <c r="F254" s="13"/>
      <c r="G254" s="13"/>
      <c r="H254" s="13"/>
      <c r="I254" s="13"/>
    </row>
    <row r="255" spans="1:9" ht="72.900000000000006" x14ac:dyDescent="0.4">
      <c r="A255" s="13">
        <v>3</v>
      </c>
      <c r="B255" s="39" t="str">
        <f ca="1">IF(OFFSET(Matrix!$M$1,$A255 - 1,0)="Yes","Cloud or Back-end"," ")</f>
        <v>Cloud or Back-end</v>
      </c>
      <c r="C255" s="39" t="str">
        <f ca="1">IF(OFFSET(Matrix!$M$1,$A255 - 1,0)="Yes",OFFSET(Matrix!$G$1,$A255 - 1,0)," ")</f>
        <v>Medium</v>
      </c>
      <c r="D255" s="40"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3"/>
      <c r="F255" s="13"/>
      <c r="G255" s="13"/>
      <c r="H255" s="13"/>
      <c r="I255" s="13"/>
    </row>
    <row r="256" spans="1:9" ht="43.75" x14ac:dyDescent="0.4">
      <c r="A256" s="13">
        <v>6</v>
      </c>
      <c r="B256" s="39" t="str">
        <f ca="1">IF(OFFSET(Matrix!$M$1,$A256 - 1,0)="Yes","Cloud or Back-end"," ")</f>
        <v>Cloud or Back-end</v>
      </c>
      <c r="C256" s="39" t="str">
        <f ca="1">IF(OFFSET(Matrix!$M$1,$A256 - 1,0)="Yes",OFFSET(Matrix!$G$1,$A256 - 1,0)," ")</f>
        <v>Medium</v>
      </c>
      <c r="D256" s="40" t="str">
        <f ca="1">IF(OFFSET(Matrix!$M$1,$A256 - 1,0)="Yes",OFFSET(Matrix!$I$1,$A256 - 1,0)," ")</f>
        <v>AC-040 (Access Control) - The vendor shall identify all instances where the telematics system includes actions that cannot support access authentication and/or execute with elevated privileges</v>
      </c>
      <c r="E256" s="13"/>
      <c r="F256" s="13"/>
      <c r="G256" s="13"/>
      <c r="H256" s="13"/>
      <c r="I256" s="13"/>
    </row>
    <row r="257" spans="1:9" ht="29.15" x14ac:dyDescent="0.4">
      <c r="A257" s="13">
        <v>7</v>
      </c>
      <c r="B257" s="39" t="str">
        <f ca="1">IF(OFFSET(Matrix!$M$1,$A257 - 1,0)="Yes","Cloud or Back-end"," ")</f>
        <v>Cloud or Back-end</v>
      </c>
      <c r="C257" s="39" t="str">
        <f ca="1">IF(OFFSET(Matrix!$M$1,$A257 - 1,0)="Yes",OFFSET(Matrix!$G$1,$A257 - 1,0)," ")</f>
        <v>Medium</v>
      </c>
      <c r="D257" s="40" t="str">
        <f ca="1">IF(OFFSET(Matrix!$M$1,$A257 - 1,0)="Yes",OFFSET(Matrix!$I$1,$A257 - 1,0)," ")</f>
        <v>AC-041 (Access Control) - Identifying information about the connected devices will not be made available without authentication first.</v>
      </c>
      <c r="E257" s="13"/>
      <c r="F257" s="13"/>
      <c r="G257" s="13"/>
      <c r="H257" s="13"/>
      <c r="I257" s="13"/>
    </row>
    <row r="258" spans="1:9" ht="29.15" x14ac:dyDescent="0.4">
      <c r="A258" s="13">
        <v>8</v>
      </c>
      <c r="B258" s="39" t="str">
        <f ca="1">IF(OFFSET(Matrix!$M$1,$A258 - 1,0)="Yes","Cloud or Back-end"," ")</f>
        <v>Cloud or Back-end</v>
      </c>
      <c r="C258" s="39" t="str">
        <f ca="1">IF(OFFSET(Matrix!$M$1,$A258 - 1,0)="Yes",OFFSET(Matrix!$G$1,$A258 - 1,0)," ")</f>
        <v>Medium</v>
      </c>
      <c r="D258" s="40" t="str">
        <f ca="1">IF(OFFSET(Matrix!$M$1,$A258 - 1,0)="Yes",OFFSET(Matrix!$I$1,$A258 - 1,0)," ")</f>
        <v>AC-050 (Access Control) - All remote access methods and possible remote actions to/on telematics system shall be documented.</v>
      </c>
      <c r="E258" s="13"/>
      <c r="F258" s="13"/>
      <c r="G258" s="13"/>
      <c r="H258" s="13"/>
      <c r="I258" s="13"/>
    </row>
    <row r="259" spans="1:9" ht="29.15" x14ac:dyDescent="0.4">
      <c r="A259" s="13">
        <v>13</v>
      </c>
      <c r="B259" s="39" t="str">
        <f ca="1">IF(OFFSET(Matrix!$M$1,$A259 - 1,0)="Yes","Cloud or Back-end"," ")</f>
        <v>Cloud or Back-end</v>
      </c>
      <c r="C259" s="39" t="str">
        <f ca="1">IF(OFFSET(Matrix!$M$1,$A259 - 1,0)="Yes",OFFSET(Matrix!$G$1,$A259 - 1,0)," ")</f>
        <v>Medium</v>
      </c>
      <c r="D259" s="40" t="str">
        <f ca="1">IF(OFFSET(Matrix!$M$1,$A259 - 1,0)="Yes",OFFSET(Matrix!$I$1,$A259 - 1,0)," ")</f>
        <v>AC-070 (Identification and Authentication) - Authentication attempts to the vendor’s devices and backends shall be rate-limited to an industry accepted rate.</v>
      </c>
      <c r="E259" s="13"/>
      <c r="F259" s="13"/>
      <c r="G259" s="13"/>
      <c r="H259" s="13"/>
      <c r="I259" s="13"/>
    </row>
    <row r="260" spans="1:9" ht="58.3" x14ac:dyDescent="0.4">
      <c r="A260" s="13">
        <v>18</v>
      </c>
      <c r="B260" s="39" t="str">
        <f ca="1">IF(OFFSET(Matrix!$M$1,$A260 - 1,0)="Yes","Cloud or Back-end"," ")</f>
        <v>Cloud or Back-end</v>
      </c>
      <c r="C260" s="39" t="str">
        <f ca="1">IF(OFFSET(Matrix!$M$1,$A260 - 1,0)="Yes",OFFSET(Matrix!$G$1,$A260 - 1,0)," ")</f>
        <v>High</v>
      </c>
      <c r="D260" s="40" t="str">
        <f ca="1">IF(OFFSET(Matrix!$M$1,$A260 - 1,0)="Yes",OFFSET(Matrix!$I$1,$A260 - 1,0),"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0" s="13"/>
      <c r="F260" s="13"/>
      <c r="G260" s="13"/>
      <c r="H260" s="13"/>
      <c r="I260" s="13"/>
    </row>
    <row r="261" spans="1:9" x14ac:dyDescent="0.4">
      <c r="A261" s="13">
        <v>20</v>
      </c>
      <c r="B261" s="39" t="str">
        <f ca="1">IF(OFFSET(Matrix!$M$1,$A261 - 1,0)="Yes","Cloud or Back-end"," ")</f>
        <v xml:space="preserve"> </v>
      </c>
      <c r="C261" s="39" t="str">
        <f ca="1">IF(OFFSET(Matrix!$M$1,$A261 - 1,0)="Yes",OFFSET(Matrix!$G$1,$A261 - 1,0)," ")</f>
        <v xml:space="preserve"> </v>
      </c>
      <c r="D261" s="40" t="str">
        <f ca="1">IF(OFFSET(Matrix!$M$1,$A261 - 1,0)="Yes",OFFSET(Matrix!$I$1,$A261 - 1,0)," ")</f>
        <v xml:space="preserve"> </v>
      </c>
      <c r="E261" s="13"/>
      <c r="F261" s="13"/>
      <c r="G261" s="13"/>
      <c r="H261" s="13"/>
      <c r="I261" s="13"/>
    </row>
    <row r="262" spans="1:9" ht="43.75" x14ac:dyDescent="0.4">
      <c r="A262" s="13">
        <v>22</v>
      </c>
      <c r="B262" s="39" t="str">
        <f ca="1">IF(OFFSET(Matrix!$M$1,$A262 - 1,0)="Yes","Cloud or Back-end"," ")</f>
        <v>Cloud or Back-end</v>
      </c>
      <c r="C262" s="39" t="str">
        <f ca="1">IF(OFFSET(Matrix!$M$1,$A262 - 1,0)="Yes",OFFSET(Matrix!$G$1,$A262 - 1,0)," ")</f>
        <v>High</v>
      </c>
      <c r="D262" s="40" t="str">
        <f ca="1">IF(OFFSET(Matrix!$M$1,$A262 - 1,0)="Yes",OFFSET(Matrix!$I$1,$A262 - 1,0)," ")</f>
        <v>IR-010 (Incidence Response) - The vendor shall have a documented incident response plan (IRP) in place which provides the carriers with a point of contact for components used within their telematics system</v>
      </c>
      <c r="E262" s="13"/>
      <c r="F262" s="13"/>
      <c r="G262" s="13"/>
      <c r="H262" s="13"/>
      <c r="I262" s="13"/>
    </row>
    <row r="263" spans="1:9" ht="43.75" x14ac:dyDescent="0.4">
      <c r="A263" s="13">
        <v>25</v>
      </c>
      <c r="B263" s="39" t="str">
        <f ca="1">IF(OFFSET(Matrix!$M$1,$A263 - 1,0)="Yes","Cloud or Back-end"," ")</f>
        <v>Cloud or Back-end</v>
      </c>
      <c r="C263" s="39" t="str">
        <f ca="1">IF(OFFSET(Matrix!$M$1,$A263 - 1,0)="Yes",OFFSET(Matrix!$G$1,$A263 - 1,0)," ")</f>
        <v>High</v>
      </c>
      <c r="D263" s="40" t="str">
        <f ca="1">IF(OFFSET(Matrix!$M$1,$A263 - 1,0)="Yes",OFFSET(Matrix!$I$1,$A263 - 1,0)," ")</f>
        <v>M-030 (Disposal of Goods) - The vendor must have a disposal of goods policy which covers the management of all computer equipment and storage media dealing with customer information including but not limited to PII and customer business operations data.</v>
      </c>
      <c r="E263" s="13"/>
      <c r="F263" s="13"/>
      <c r="G263" s="13"/>
      <c r="H263" s="13"/>
      <c r="I263" s="13"/>
    </row>
    <row r="264" spans="1:9" ht="43.75" x14ac:dyDescent="0.4">
      <c r="A264" s="13">
        <v>27</v>
      </c>
      <c r="B264" s="39" t="str">
        <f ca="1">IF(OFFSET(Matrix!$M$1,$A264 - 1,0)="Yes","Cloud or Back-end"," ")</f>
        <v>Cloud or Back-end</v>
      </c>
      <c r="C264" s="39" t="str">
        <f ca="1">IF(OFFSET(Matrix!$M$1,$A264 - 1,0)="Yes",OFFSET(Matrix!$G$1,$A264 - 1,0)," ")</f>
        <v>Low</v>
      </c>
      <c r="D264" s="40" t="str">
        <f ca="1">IF(OFFSET(Matrix!$M$1,$A264 - 1,0)="Yes",OFFSET(Matrix!$I$1,$A264 - 1,0)," ")</f>
        <v>M-032 (Disposal of Goods) - The vendor's processes to remove previously stored information must include acceptable processes for magnetic media, solid-state media, printers, scanners, laptops, smartphones, server and deskstop computers.</v>
      </c>
      <c r="E264" s="13"/>
      <c r="F264" s="13"/>
      <c r="G264" s="13"/>
      <c r="H264" s="13"/>
      <c r="I264" s="13"/>
    </row>
    <row r="265" spans="1:9" x14ac:dyDescent="0.4">
      <c r="A265" s="13">
        <v>28</v>
      </c>
      <c r="B265" s="39" t="str">
        <f ca="1">IF(OFFSET(Matrix!$M$1,$A265 - 1,0)="Yes","Cloud or Back-end"," ")</f>
        <v xml:space="preserve"> </v>
      </c>
      <c r="C265" s="39" t="str">
        <f ca="1">IF(OFFSET(Matrix!$M$1,$A265 - 1,0)="Yes",OFFSET(Matrix!$G$1,$A265 - 1,0)," ")</f>
        <v xml:space="preserve"> </v>
      </c>
      <c r="D265" s="40" t="str">
        <f ca="1">IF(OFFSET(Matrix!$M$1,$A265 - 1,0)="Yes",OFFSET(Matrix!$I$1,$A265 - 1,0)," ")</f>
        <v xml:space="preserve"> </v>
      </c>
      <c r="E265" s="13"/>
      <c r="F265" s="13"/>
      <c r="G265" s="13"/>
      <c r="H265" s="13"/>
      <c r="I265" s="13"/>
    </row>
    <row r="266" spans="1:9" ht="43.75" x14ac:dyDescent="0.4">
      <c r="A266" s="13">
        <v>32</v>
      </c>
      <c r="B266" s="39" t="str">
        <f ca="1">IF(OFFSET(Matrix!$M$1,$A266 - 1,0)="Yes","Cloud or Back-end"," ")</f>
        <v>Cloud or Back-end</v>
      </c>
      <c r="C266" s="39" t="str">
        <f ca="1">IF(OFFSET(Matrix!$M$1,$A266 - 1,0)="Yes",OFFSET(Matrix!$G$1,$A266 - 1,0)," ")</f>
        <v>Medium</v>
      </c>
      <c r="D266" s="40" t="str">
        <f ca="1">IF(OFFSET(Matrix!$M$1,$A266 - 1,0)="Yes",OFFSET(Matrix!$I$1,$A266 - 1,0)," ")</f>
        <v>PS-010 (Personnel Security) - The vendor shall have personnel security policies &amp; procedures, position risk categorization, personnel screening, personnel termination, personnel transfer, access agreements and third-party personnel security.</v>
      </c>
      <c r="E266" s="13"/>
      <c r="F266" s="13"/>
      <c r="G266" s="13"/>
      <c r="H266" s="13"/>
      <c r="I266" s="13"/>
    </row>
    <row r="267" spans="1:9" ht="43.75" x14ac:dyDescent="0.4">
      <c r="A267" s="13">
        <v>45</v>
      </c>
      <c r="B267" s="39" t="str">
        <f ca="1">IF(OFFSET(Matrix!$M$1,$A267 - 1,0)="Yes","Cloud or Back-end"," ")</f>
        <v>Cloud or Back-end</v>
      </c>
      <c r="C267" s="39" t="str">
        <f ca="1">IF(OFFSET(Matrix!$M$1,$A267 - 1,0)="Yes",OFFSET(Matrix!$G$1,$A267 - 1,0)," ")</f>
        <v>High</v>
      </c>
      <c r="D267" s="40" t="str">
        <f ca="1">IF(OFFSET(Matrix!$M$1,$A267 - 1,0)="Yes",OFFSET(Matrix!$I$1,$A267 - 1,0)," ")</f>
        <v>SCP-050 (Protecting Data in the Backend) - All customer-related data will be logically segmented (e.g. encrypted with segmented keys) such that it is possible to produce all data related to one customer without inadvertently exposing any data of any others.</v>
      </c>
      <c r="E267" s="13"/>
      <c r="F267" s="13"/>
      <c r="G267" s="13"/>
      <c r="H267" s="13"/>
      <c r="I267" s="13"/>
    </row>
    <row r="268" spans="1:9" ht="43.75" x14ac:dyDescent="0.4">
      <c r="A268" s="13">
        <v>48</v>
      </c>
      <c r="B268" s="39" t="str">
        <f ca="1">IF(OFFSET(Matrix!$M$1,$A268 - 1,0)="Yes","Cloud or Back-end"," ")</f>
        <v>Cloud or Back-end</v>
      </c>
      <c r="C268" s="39" t="str">
        <f ca="1">IF(OFFSET(Matrix!$M$1,$A268 - 1,0)="Yes",OFFSET(Matrix!$G$1,$A268 - 1,0)," ")</f>
        <v>Medium</v>
      </c>
      <c r="D268" s="40" t="str">
        <f ca="1">IF(OFFSET(Matrix!$M$1,$A268 - 1,0)="Yes",OFFSET(Matrix!$I$1,$A268 - 1,0)," ")</f>
        <v>SCP-091 (System and Communication Protocols) - The vendor shall implement checks for expired certificates and ensure the ability to remove trust in any given root certificate authority from their systems and devices PKI implementations.</v>
      </c>
      <c r="E268" s="13"/>
      <c r="F268" s="13"/>
      <c r="G268" s="13"/>
      <c r="H268" s="13"/>
      <c r="I268" s="13"/>
    </row>
    <row r="269" spans="1:9" ht="43.75" x14ac:dyDescent="0.4">
      <c r="A269" s="13">
        <v>49</v>
      </c>
      <c r="B269" s="39" t="str">
        <f ca="1">IF(OFFSET(Matrix!$M$1,$A269 - 1,0)="Yes","Cloud or Back-end"," ")</f>
        <v>Cloud or Back-end</v>
      </c>
      <c r="C269" s="39" t="str">
        <f ca="1">IF(OFFSET(Matrix!$M$1,$A269 - 1,0)="Yes",OFFSET(Matrix!$G$1,$A269 - 1,0)," ")</f>
        <v>Medium</v>
      </c>
      <c r="D269" s="40" t="str">
        <f ca="1">IF(OFFSET(Matrix!$M$1,$A269 - 1,0)="Yes",OFFSET(Matrix!$I$1,$A269 - 1,0)," ")</f>
        <v>SCP-092 (System and Communication Protocols) - The vendors’ systems shall implement protection of remote communication sessions by implementation of an inactivity timer that disconnects / de-authenticates the user after no more than 5 minutes of inactivity.</v>
      </c>
      <c r="E269" s="13"/>
      <c r="F269" s="13"/>
      <c r="G269" s="13"/>
      <c r="H269" s="13"/>
      <c r="I269" s="13"/>
    </row>
    <row r="270" spans="1:9" ht="58.3" x14ac:dyDescent="0.4">
      <c r="A270" s="13">
        <v>63</v>
      </c>
      <c r="B270" s="39" t="str">
        <f ca="1">IF(OFFSET(Matrix!$M$1,$A270 - 1,0)="Yes","Cloud or Back-end"," ")</f>
        <v>Cloud or Back-end</v>
      </c>
      <c r="C270" s="39" t="str">
        <f ca="1">IF(OFFSET(Matrix!$M$1,$A270 - 1,0)="Yes",OFFSET(Matrix!$G$1,$A270 - 1,0)," ")</f>
        <v>High</v>
      </c>
      <c r="D270" s="40" t="str">
        <f ca="1">IF(OFFSET(Matrix!$M$1,$A270 - 1,0)="Yes",OFFSET(Matrix!$I$1,$A270 - 1,0),"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70" s="13"/>
      <c r="F270" s="13"/>
      <c r="G270" s="13"/>
      <c r="H270" s="13"/>
      <c r="I270" s="13"/>
    </row>
    <row r="271" spans="1:9" ht="29.15" x14ac:dyDescent="0.4">
      <c r="A271" s="13">
        <v>65</v>
      </c>
      <c r="B271" s="39" t="str">
        <f ca="1">IF(OFFSET(Matrix!$M$1,$A271 - 1,0)="Yes","Cloud or Back-end"," ")</f>
        <v>Cloud or Back-end</v>
      </c>
      <c r="C271" s="39" t="str">
        <f ca="1">IF(OFFSET(Matrix!$M$1,$A271 - 1,0)="Yes",OFFSET(Matrix!$G$1,$A271 - 1,0)," ")</f>
        <v>Medium</v>
      </c>
      <c r="D271" s="40" t="str">
        <f ca="1">IF(OFFSET(Matrix!$M$1,$A271 - 1,0)="Yes",OFFSET(Matrix!$I$1,$A271 - 1,0)," ")</f>
        <v>SII-080 (Protecting Firmware on Devices) - The vendor shall design security components that fail-secure to protect integrity of systems and data.</v>
      </c>
      <c r="E271" s="13"/>
      <c r="F271" s="13"/>
      <c r="G271" s="13"/>
      <c r="H271" s="13"/>
      <c r="I271" s="13"/>
    </row>
    <row r="272" spans="1:9" ht="29.15" x14ac:dyDescent="0.4">
      <c r="A272" s="13">
        <v>66</v>
      </c>
      <c r="B272" s="39" t="str">
        <f ca="1">IF(OFFSET(Matrix!$M$1,$A272 - 1,0)="Yes","Cloud or Back-end"," ")</f>
        <v>Cloud or Back-end</v>
      </c>
      <c r="C272" s="39" t="str">
        <f ca="1">IF(OFFSET(Matrix!$M$1,$A272 - 1,0)="Yes",OFFSET(Matrix!$G$1,$A272 - 1,0)," ")</f>
        <v>Low</v>
      </c>
      <c r="D272" s="40" t="str">
        <f ca="1">IF(OFFSET(Matrix!$M$1,$A272 - 1,0)="Yes",OFFSET(Matrix!$I$1,$A272 - 1,0)," ")</f>
        <v>SII-081 (Protecting Firmware on Devices) - The vendor shall utilize protective mechanisms to protect components from unauthorized runtime/volatile modification of code.</v>
      </c>
      <c r="E272" s="13"/>
      <c r="F272" s="13"/>
      <c r="G272" s="13"/>
      <c r="H272" s="13"/>
      <c r="I272" s="13"/>
    </row>
    <row r="273" spans="1:9" ht="87.45" x14ac:dyDescent="0.4">
      <c r="A273" s="13">
        <v>67</v>
      </c>
      <c r="B273" s="39" t="str">
        <f ca="1">IF(OFFSET(Matrix!$M$1,$A273 - 1,0)="Yes","Cloud or Back-end"," ")</f>
        <v>Cloud or Back-end</v>
      </c>
      <c r="C273" s="39" t="str">
        <f ca="1">IF(OFFSET(Matrix!$M$1,$A273 - 1,0)="Yes",OFFSET(Matrix!$G$1,$A273 - 1,0)," ")</f>
        <v>Medium</v>
      </c>
      <c r="D273" s="40" t="str">
        <f ca="1">IF(OFFSET(Matrix!$M$1,$A273 - 1,0)="Yes",OFFSET(Matrix!$I$1,$A273 - 1,0),"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3" s="13"/>
      <c r="F273" s="13"/>
      <c r="G273" s="13"/>
      <c r="H273" s="13"/>
      <c r="I273" s="13"/>
    </row>
    <row r="274" spans="1:9" x14ac:dyDescent="0.4">
      <c r="A274" s="13">
        <v>61</v>
      </c>
      <c r="B274" s="39" t="str">
        <f ca="1">IF(OFFSET(Matrix!$M$1,$A274 - 1,0)="Yes","Cloud or Back-end"," ")</f>
        <v xml:space="preserve"> </v>
      </c>
      <c r="C274" s="39" t="str">
        <f ca="1">IF(OFFSET(Matrix!$M$1,$A274 - 1,0)="Yes",OFFSET(Matrix!$G$1,$A274 - 1,0)," ")</f>
        <v xml:space="preserve"> </v>
      </c>
      <c r="D274" s="40" t="str">
        <f ca="1">IF(OFFSET(Matrix!$M$1,$A274 - 1,0)="Yes",OFFSET(Matrix!$I$1,$A274 - 1,0)," ")</f>
        <v xml:space="preserve"> </v>
      </c>
      <c r="E274" s="13"/>
      <c r="F274" s="13"/>
      <c r="G274" s="13"/>
      <c r="H274" s="13"/>
      <c r="I274" s="13"/>
    </row>
    <row r="275" spans="1:9" ht="87.45" x14ac:dyDescent="0.4">
      <c r="A275" s="43">
        <v>69</v>
      </c>
      <c r="B275" s="44" t="str">
        <f ca="1">IF(OFFSET(Matrix!$M$1,$A275 - 1,0)="Yes","Cloud or Back-end"," ")</f>
        <v>Cloud or Back-end</v>
      </c>
      <c r="C275" s="44" t="str">
        <f ca="1">IF(OFFSET(Matrix!$M$1,$A275 - 1,0)="Yes",OFFSET(Matrix!$G$1,$A275 - 1,0)," ")</f>
        <v>Medium</v>
      </c>
      <c r="D275" s="45" t="str">
        <f ca="1">IF(OFFSET(Matrix!$M$1,$A275 - 1,0)="Yes",OFFSET(Matrix!$I$1,$A275 - 1,0)," ")</f>
        <v xml:space="preserve">SII-110 (Vulnerability Management) - The vendor conducts regular vulnerability scans of operating environment to verify software components in use have been patched according to remediation SLAs. 
</v>
      </c>
      <c r="E275" s="43"/>
      <c r="F275" s="43"/>
      <c r="G275" s="43"/>
      <c r="H275" s="43"/>
      <c r="I275" s="43"/>
    </row>
    <row r="276" spans="1:9" ht="29.15" x14ac:dyDescent="0.4">
      <c r="A276" s="13">
        <v>40</v>
      </c>
      <c r="B276" s="39" t="str">
        <f ca="1">IF(OFFSET(Matrix!$M$1,$A276 - 1,0)="Yes","Cloud or Back-end"," ")</f>
        <v>Cloud or Back-end</v>
      </c>
      <c r="C276" s="39" t="str">
        <f ca="1">IF(OFFSET(Matrix!$M$1,$A276 - 1,0)="Yes",OFFSET(Matrix!$G$1,$A276 - 1,0)," ")</f>
        <v>High</v>
      </c>
      <c r="D276" s="40" t="str">
        <f ca="1">IF(OFFSET(Matrix!$M$1,$A276 - 1,0)="Yes",OFFSET(Matrix!$I$1,$A276 - 1,0)," ")</f>
        <v>SCP-010 (Protecting Communications paths for systems) - Communication paths that traverse outside controlled boundaries must protect confidentiality and integrity of data</v>
      </c>
      <c r="E276" s="13"/>
      <c r="F276" s="13"/>
      <c r="G276" s="13"/>
      <c r="H276" s="13"/>
      <c r="I276" s="13"/>
    </row>
    <row r="277" spans="1:9" ht="43.75" x14ac:dyDescent="0.4">
      <c r="A277" s="13">
        <v>53</v>
      </c>
      <c r="B277" s="39" t="str">
        <f ca="1">IF(OFFSET(Matrix!$M$1,$A277 - 1,0)="Yes","Cloud or Back-end"," ")</f>
        <v>Cloud or Back-end</v>
      </c>
      <c r="C277" s="39" t="str">
        <f ca="1">IF(OFFSET(Matrix!$M$1,$A277 - 1,0)="Yes",OFFSET(Matrix!$G$1,$A277 - 1,0)," ")</f>
        <v>Medium</v>
      </c>
      <c r="D277" s="40" t="str">
        <f ca="1">IF(OFFSET(Matrix!$M$1,$A277 - 1,0)="Yes",OFFSET(Matrix!$I$1,$A277 - 1,0)," ")</f>
        <v>SCP-130 (System and Communication Protocols) - Vendors shall limit hardware support for deprecated or insecure communcations protocols. This includes those with known vulnerabilities.</v>
      </c>
      <c r="E277" s="13"/>
      <c r="F277" s="13"/>
      <c r="G277" s="13"/>
      <c r="H277" s="13"/>
      <c r="I277" s="13"/>
    </row>
    <row r="278" spans="1:9" ht="29.15" x14ac:dyDescent="0.4">
      <c r="A278" s="13">
        <v>68</v>
      </c>
      <c r="B278" s="39" t="str">
        <f ca="1">IF(OFFSET(Matrix!$M$1,$A278 - 1,0)="Yes","Cloud or Back-end"," ")</f>
        <v>Cloud or Back-end</v>
      </c>
      <c r="C278" s="39" t="str">
        <f ca="1">IF(OFFSET(Matrix!$M$1,$A278 - 1,0)="Yes",OFFSET(Matrix!$G$1,$A278 - 1,0)," ")</f>
        <v>High</v>
      </c>
      <c r="D278" s="40" t="str">
        <f ca="1">IF(OFFSET(Matrix!$M$1,$A278 - 1,0)="Yes",OFFSET(Matrix!$I$1,$A278 - 1,0)," ")</f>
        <v>SII-100 (Incident Response) - The vendor must monitor information systems for attack and unauthorized access including employing automated analysis tools</v>
      </c>
      <c r="E278" s="13"/>
      <c r="F278" s="13"/>
      <c r="G278" s="13"/>
      <c r="H278" s="13"/>
      <c r="I278" s="13"/>
    </row>
    <row r="279" spans="1:9" ht="29.15" x14ac:dyDescent="0.4">
      <c r="A279" s="43">
        <v>70</v>
      </c>
      <c r="B279" s="44" t="str">
        <f ca="1">IF(OFFSET(Matrix!$M$1,$A279 - 1,0)="Yes","Cloud or Back-end"," ")</f>
        <v>Cloud or Back-end</v>
      </c>
      <c r="C279" s="44" t="str">
        <f ca="1">IF(OFFSET(Matrix!$M$1,$A279 - 1,0)="Yes",OFFSET(Matrix!$G$1,$A279 - 1,0)," ")</f>
        <v>Low</v>
      </c>
      <c r="D279" s="45" t="str">
        <f ca="1">IF(OFFSET(Matrix!$M$1,$A279 - 1,0)="Yes",OFFSET(Matrix!$I$1,$A279 - 1,0)," ")</f>
        <v>SII-120 (Vulnerability Management) - The vendor shall have a vulnerability management process that includes steps to triage any found vulnerabilities and plan remediation.</v>
      </c>
      <c r="E279" s="43"/>
      <c r="F279" s="43"/>
      <c r="G279" s="43"/>
      <c r="H279" s="43"/>
      <c r="I279" s="43"/>
    </row>
    <row r="280" spans="1:9" ht="43.75" x14ac:dyDescent="0.4">
      <c r="A280" s="13">
        <v>51</v>
      </c>
      <c r="B280" s="39" t="str">
        <f ca="1">IF(OFFSET(Matrix!$M$1,$A280 - 1,0)="Yes","Cloud or Back-end"," ")</f>
        <v>Cloud or Back-end</v>
      </c>
      <c r="C280" s="39" t="str">
        <f ca="1">IF(OFFSET(Matrix!$M$1,$A280 - 1,0)="Yes",OFFSET(Matrix!$G$1,$A280 - 1,0)," ")</f>
        <v>High</v>
      </c>
      <c r="D280" s="40" t="str">
        <f ca="1">IF(OFFSET(Matrix!$M$1,$A280 - 1,0)="Yes",OFFSET(Matrix!$I$1,$A280 - 1,0)," ")</f>
        <v>SCP-110 (System and Communication Protocols) - The vendor’s system shall provide a means to download unstructured customer data in an industry-standard format (Open Telematics API). This download will occur over secured communication protocols.</v>
      </c>
      <c r="E280" s="13"/>
      <c r="F280" s="13"/>
      <c r="G280" s="13"/>
      <c r="H280" s="13"/>
      <c r="I280" s="13"/>
    </row>
    <row r="281" spans="1:9" ht="43.75" x14ac:dyDescent="0.4">
      <c r="A281" s="13">
        <v>52</v>
      </c>
      <c r="B281" s="39" t="str">
        <f ca="1">IF(OFFSET(Matrix!$M$1,$A281 - 1,0)="Yes","Cloud or Back-end"," ")</f>
        <v>Cloud or Back-end</v>
      </c>
      <c r="C281" s="39" t="str">
        <f ca="1">IF(OFFSET(Matrix!$M$1,$A281 - 1,0)="Yes",OFFSET(Matrix!$G$1,$A281 - 1,0)," ")</f>
        <v>Medium</v>
      </c>
      <c r="D281" s="40" t="str">
        <f ca="1">IF(OFFSET(Matrix!$M$1,$A281 - 1,0)="Yes",OFFSET(Matrix!$I$1,$A281 - 1,0)," ")</f>
        <v>SCP-120 (Unique API Keys and API Passwords) - The vendor’s software shall not contain any credentials that are shared among other copies of software; e.g. the software cannot contain hardcoded API keys or API passwords</v>
      </c>
      <c r="E281" s="13"/>
      <c r="F281" s="13"/>
      <c r="G281" s="13"/>
      <c r="H281" s="13"/>
      <c r="I281" s="13"/>
    </row>
    <row r="282" spans="1:9" ht="43.75" x14ac:dyDescent="0.4">
      <c r="A282" s="13">
        <v>26</v>
      </c>
      <c r="B282" s="39" t="str">
        <f ca="1">IF(OFFSET(Matrix!$M$1,$A282 - 1,0)="Yes","Cloud or Back-end"," ")</f>
        <v>Cloud or Back-end</v>
      </c>
      <c r="C282" s="39" t="str">
        <f ca="1">IF(OFFSET(Matrix!$M$1,$A282 - 1,0)="Yes",OFFSET(Matrix!$G$1,$A282 - 1,0)," ")</f>
        <v>Medium</v>
      </c>
      <c r="D282" s="40" t="str">
        <f ca="1">IF(OFFSET(Matrix!$M$1,$A282 - 1,0)="Yes",OFFSET(Matrix!$I$1,$A282 - 1,0)," ")</f>
        <v>M-031 (Disposal of Goods) - The vendor's disposal of goods policy must forbid disposal in skips, dumps or landfills until it has been processed to purge or clear previously stored information.</v>
      </c>
      <c r="E282" s="13"/>
      <c r="F282" s="13"/>
      <c r="G282" s="13"/>
      <c r="H282" s="13"/>
      <c r="I282" s="13"/>
    </row>
    <row r="283" spans="1:9" ht="72.900000000000006" x14ac:dyDescent="0.4">
      <c r="A283" s="13">
        <v>36</v>
      </c>
      <c r="B283" s="39" t="str">
        <f ca="1">IF(OFFSET(Matrix!$M$1,$A283 - 1,0)="Yes","Cloud or Back-end"," ")</f>
        <v>Cloud or Back-end</v>
      </c>
      <c r="C283" s="39" t="str">
        <f ca="1">IF(OFFSET(Matrix!$M$1,$A283 - 1,0)="Yes",OFFSET(Matrix!$G$1,$A283 - 1,0)," ")</f>
        <v>High</v>
      </c>
      <c r="D283" s="40" t="str">
        <f ca="1">IF(OFFSET(Matrix!$M$1,$A283 - 1,0)="Yes",OFFSET(Matrix!$I$1,$A283 - 1,0),"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83" s="13"/>
      <c r="F283" s="13"/>
      <c r="G283" s="13"/>
      <c r="H283" s="13"/>
      <c r="I283" s="13"/>
    </row>
    <row r="284" spans="1:9" ht="43.75" x14ac:dyDescent="0.4">
      <c r="A284" s="13">
        <v>64</v>
      </c>
      <c r="B284" s="39" t="str">
        <f ca="1">IF(OFFSET(Matrix!$M$1,$A284 - 1,0)="Yes","Cloud or Back-end"," ")</f>
        <v>Cloud or Back-end</v>
      </c>
      <c r="C284" s="39" t="str">
        <f ca="1">IF(OFFSET(Matrix!$M$1,$A284 - 1,0)="Yes",OFFSET(Matrix!$G$1,$A284 - 1,0)," ")</f>
        <v>Medium</v>
      </c>
      <c r="D284" s="40" t="str">
        <f ca="1">IF(OFFSET(Matrix!$M$1,$A284 - 1,0)="Yes",OFFSET(Matrix!$I$1,$A284 - 1,0)," ")</f>
        <v>SII-071 (Protecting Firmware on Devices) - The vendor shall use the techniques of sanitizing/filtering inputs, segmenting memory spaces of input parsers from other execution and/or using provably correct or memory safe languages for input processing.</v>
      </c>
      <c r="E284" s="13"/>
      <c r="F284" s="13"/>
      <c r="G284" s="13"/>
      <c r="H284" s="13"/>
      <c r="I284" s="13"/>
    </row>
    <row r="285" spans="1:9" x14ac:dyDescent="0.4">
      <c r="A285" s="13">
        <v>60</v>
      </c>
      <c r="B285" s="39" t="str">
        <f ca="1">IF(OFFSET(Matrix!$M$1,$A285 - 1,0)="Yes","Cloud or Back-end"," ")</f>
        <v xml:space="preserve"> </v>
      </c>
      <c r="C285" s="39" t="str">
        <f ca="1">IF(OFFSET(Matrix!$M$1,$A285 - 1,0)="Yes",OFFSET(Matrix!$G$1,$A285 - 1,0)," ")</f>
        <v xml:space="preserve"> </v>
      </c>
      <c r="D285" s="40" t="str">
        <f ca="1">IF(OFFSET(Matrix!$M$1,$A285 - 1,0)="Yes",OFFSET(Matrix!$I$1,$A285 - 1,0)," ")</f>
        <v xml:space="preserve"> </v>
      </c>
      <c r="E285" s="13"/>
      <c r="F285" s="13"/>
      <c r="G285" s="13"/>
      <c r="H285" s="13"/>
      <c r="I285" s="13"/>
    </row>
    <row r="286" spans="1:9" ht="43.75" x14ac:dyDescent="0.4">
      <c r="A286" s="43">
        <v>72</v>
      </c>
      <c r="B286" s="44" t="str">
        <f ca="1">IF(OFFSET(Matrix!$M$1,$A286 - 1,0)="Yes","Cloud or Back-end"," ")</f>
        <v>Cloud or Back-end</v>
      </c>
      <c r="C286" s="44" t="str">
        <f ca="1">IF(OFFSET(Matrix!$M$1,$A286 - 1,0)="Yes",OFFSET(Matrix!$G$1,$A286 - 1,0)," ")</f>
        <v>Medium</v>
      </c>
      <c r="D286" s="45" t="str">
        <f ca="1">IF(OFFSET(Matrix!$M$1,$A286 - 1,0)="Yes",OFFSET(Matrix!$I$1,$A286 - 1,0)," ")</f>
        <v>SII-140 (Vulnerability Management) - The vendor shall implement ongoing monitoring and protection against malicious code in production using a well governed process that addresses all entry and exit points in the system.</v>
      </c>
      <c r="E286" s="43"/>
      <c r="F286" s="43"/>
      <c r="G286" s="43"/>
      <c r="H286" s="43"/>
      <c r="I286" s="43"/>
    </row>
    <row r="287" spans="1:9" ht="87.45" x14ac:dyDescent="0.4">
      <c r="A287" s="13">
        <v>54</v>
      </c>
      <c r="B287" s="39" t="str">
        <f ca="1">IF(OFFSET(Matrix!$M$1,$A287 - 1,0)="Yes","Cloud or Back-end"," ")</f>
        <v xml:space="preserve"> </v>
      </c>
      <c r="C287" s="39" t="str">
        <f ca="1">IF(OFFSET(Matrix!$M$1,$A287 - 1,0)="Yes",OFFSET(Matrix!$G$1,$A287 - 1,0)," ")</f>
        <v xml:space="preserve"> </v>
      </c>
      <c r="D287" s="40" t="str">
        <f ca="1">IF(OFFSET(Matrix!$M$1,$A287 - 1,0)="Yes",OFFSET(Matrix!$I$1,$A287 - 1,0)," ")</f>
        <v xml:space="preserve"> </v>
      </c>
      <c r="E287" s="13"/>
      <c r="F287" s="13"/>
      <c r="G287" s="13"/>
      <c r="H287" s="13"/>
      <c r="I287" s="13"/>
    </row>
    <row r="288" spans="1:9" x14ac:dyDescent="0.4">
      <c r="A288" s="13">
        <v>46</v>
      </c>
      <c r="B288" s="39" t="str">
        <f ca="1">IF(OFFSET(Matrix!$M$1,$A288 - 1,0)="Yes","Cloud or Back-end"," ")</f>
        <v xml:space="preserve"> </v>
      </c>
      <c r="C288" s="39" t="str">
        <f ca="1">IF(OFFSET(Matrix!$M$1,$A288 - 1,0)="Yes",OFFSET(Matrix!$G$1,$A288 - 1,0)," ")</f>
        <v xml:space="preserve"> </v>
      </c>
      <c r="D288" s="40" t="str">
        <f ca="1">IF(OFFSET(Matrix!$M$1,$A288 - 1,0)="Yes",OFFSET(Matrix!$I$1,$A288 - 1,0)," ")</f>
        <v xml:space="preserve"> </v>
      </c>
      <c r="E288" s="13"/>
      <c r="F288" s="13"/>
      <c r="G288" s="13"/>
      <c r="H288" s="13"/>
      <c r="I288" s="13"/>
    </row>
    <row r="289" spans="1:9" ht="72.900000000000006" x14ac:dyDescent="0.4">
      <c r="A289" s="13">
        <v>55</v>
      </c>
      <c r="B289" s="39" t="str">
        <f ca="1">IF(OFFSET(Matrix!$M$1,$A289 - 1,0)="Yes","Cloud or Back-end"," ")</f>
        <v>Cloud or Back-end</v>
      </c>
      <c r="C289" s="39" t="str">
        <f ca="1">IF(OFFSET(Matrix!$M$1,$A289 - 1,0)="Yes",OFFSET(Matrix!$G$1,$A289 - 1,0)," ")</f>
        <v>High</v>
      </c>
      <c r="D289" s="40" t="str">
        <f ca="1">IF(OFFSET(Matrix!$M$1,$A289 - 1,0)="Yes",OFFSET(Matrix!$I$1,$A289 - 1,0),"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89" s="13"/>
      <c r="F289" s="13"/>
      <c r="G289" s="13"/>
      <c r="H289" s="13"/>
      <c r="I289" s="13"/>
    </row>
    <row r="290" spans="1:9" ht="43.75" x14ac:dyDescent="0.4">
      <c r="A290" s="13">
        <v>56</v>
      </c>
      <c r="B290" s="39" t="str">
        <f ca="1">IF(OFFSET(Matrix!$M$1,$A290 - 1,0)="Yes","Cloud or Back-end"," ")</f>
        <v>Cloud or Back-end</v>
      </c>
      <c r="C290" s="39" t="str">
        <f ca="1">IF(OFFSET(Matrix!$M$1,$A290 - 1,0)="Yes",OFFSET(Matrix!$G$1,$A290 - 1,0)," ")</f>
        <v>Medium</v>
      </c>
      <c r="D290" s="40" t="str">
        <f ca="1">IF(OFFSET(Matrix!$M$1,$A290 - 1,0)="Yes",OFFSET(Matrix!$I$1,$A290 - 1,0)," ")</f>
        <v>SII-011 (Protecting Firmware on Devices) - The vendor shall implement/deploy secure over the air update systems including assurances of integrity&amp;authenticity. Also rollback protections and a means of denying the use of old potentially compromised signing keys.</v>
      </c>
      <c r="E290" s="13"/>
      <c r="F290" s="13"/>
      <c r="G290" s="13"/>
      <c r="H290" s="13"/>
      <c r="I290" s="13"/>
    </row>
    <row r="291" spans="1:9" ht="72.900000000000006" x14ac:dyDescent="0.4">
      <c r="A291" s="13">
        <v>43</v>
      </c>
      <c r="B291" s="39" t="str">
        <f ca="1">IF(OFFSET(Matrix!$M$1,$A291 - 1,0)="Yes","Cloud or Back-end"," ")</f>
        <v>Cloud or Back-end</v>
      </c>
      <c r="C291" s="39" t="str">
        <f ca="1">IF(OFFSET(Matrix!$M$1,$A291 - 1,0)="Yes",OFFSET(Matrix!$G$1,$A291 - 1,0)," ")</f>
        <v>Medium</v>
      </c>
      <c r="D291" s="40" t="str">
        <f ca="1">IF(OFFSET(Matrix!$M$1,$A291 - 1,0)="Yes",OFFSET(Matrix!$I$1,$A291 - 1,0)," ")</f>
        <v>SCP-030 (Protecting Data on Devices) - Vendors will supply documentation detailing what data is and is not protected at rest by cryptography.
Vendors are encouraged to expand the list of categories of data which will be protected on-device.</v>
      </c>
      <c r="E291" s="13"/>
      <c r="F291" s="13"/>
      <c r="G291" s="13"/>
      <c r="H291" s="13"/>
      <c r="I291" s="13"/>
    </row>
    <row r="292" spans="1:9" x14ac:dyDescent="0.4">
      <c r="A292" s="13">
        <v>4</v>
      </c>
      <c r="B292" s="39" t="str">
        <f ca="1">IF(OFFSET(Matrix!$M$1,$A292 - 1,0)="Yes","Cloud or Back-end"," ")</f>
        <v xml:space="preserve"> </v>
      </c>
      <c r="C292" s="39" t="str">
        <f ca="1">IF(OFFSET(Matrix!$M$1,$A292 - 1,0)="Yes",OFFSET(Matrix!$G$1,$A292 - 1,0)," ")</f>
        <v xml:space="preserve"> </v>
      </c>
      <c r="D292" s="40" t="str">
        <f ca="1">IF(OFFSET(Matrix!$M$1,$A292 - 1,0)="Yes",OFFSET(Matrix!$I$1,$A292 - 1,0)," ")</f>
        <v xml:space="preserve"> </v>
      </c>
      <c r="E292" s="13"/>
      <c r="F292" s="13"/>
      <c r="G292" s="13"/>
      <c r="H292" s="13"/>
      <c r="I292" s="13"/>
    </row>
    <row r="293" spans="1:9" x14ac:dyDescent="0.4">
      <c r="A293" s="13">
        <v>9</v>
      </c>
      <c r="B293" s="39" t="str">
        <f ca="1">IF(OFFSET(Matrix!$M$1,$A293 - 1,0)="Yes","Cloud or Back-end"," ")</f>
        <v xml:space="preserve"> </v>
      </c>
      <c r="C293" s="39" t="str">
        <f ca="1">IF(OFFSET(Matrix!$M$1,$A293 - 1,0)="Yes",OFFSET(Matrix!$G$1,$A293 - 1,0)," ")</f>
        <v xml:space="preserve"> </v>
      </c>
      <c r="D293" s="40" t="str">
        <f ca="1">IF(OFFSET(Matrix!$M$1,$A293 - 1,0)="Yes",OFFSET(Matrix!$I$1,$A293 - 1,0)," ")</f>
        <v xml:space="preserve"> </v>
      </c>
      <c r="E293" s="13"/>
      <c r="F293" s="13"/>
      <c r="G293" s="13"/>
      <c r="H293" s="13"/>
      <c r="I293" s="13"/>
    </row>
    <row r="294" spans="1:9" x14ac:dyDescent="0.4">
      <c r="A294" s="13">
        <v>10</v>
      </c>
      <c r="B294" s="39" t="str">
        <f ca="1">IF(OFFSET(Matrix!$M$1,$A294 - 1,0)="Yes","Cloud or Back-end"," ")</f>
        <v xml:space="preserve"> </v>
      </c>
      <c r="C294" s="39" t="str">
        <f ca="1">IF(OFFSET(Matrix!$M$1,$A294 - 1,0)="Yes",OFFSET(Matrix!$G$1,$A294 - 1,0)," ")</f>
        <v xml:space="preserve"> </v>
      </c>
      <c r="D294" s="40" t="str">
        <f ca="1">IF(OFFSET(Matrix!$M$1,$A294 - 1,0)="Yes",OFFSET(Matrix!$I$1,$A294 - 1,0)," ")</f>
        <v xml:space="preserve"> </v>
      </c>
      <c r="E294" s="13"/>
      <c r="F294" s="13"/>
      <c r="G294" s="13"/>
      <c r="H294" s="13"/>
      <c r="I294" s="13"/>
    </row>
    <row r="295" spans="1:9" x14ac:dyDescent="0.4">
      <c r="A295" s="13">
        <v>11</v>
      </c>
      <c r="B295" s="39" t="str">
        <f ca="1">IF(OFFSET(Matrix!$M$1,$A295 - 1,0)="Yes","Cloud or Back-end"," ")</f>
        <v xml:space="preserve"> </v>
      </c>
      <c r="C295" s="39" t="str">
        <f ca="1">IF(OFFSET(Matrix!$M$1,$A295 - 1,0)="Yes",OFFSET(Matrix!$G$1,$A295 - 1,0)," ")</f>
        <v xml:space="preserve"> </v>
      </c>
      <c r="D295" s="40" t="str">
        <f ca="1">IF(OFFSET(Matrix!$M$1,$A295 - 1,0)="Yes",OFFSET(Matrix!$I$1,$A295 - 1,0)," ")</f>
        <v xml:space="preserve"> </v>
      </c>
      <c r="E295" s="13"/>
      <c r="F295" s="13"/>
      <c r="G295" s="13"/>
      <c r="H295" s="13"/>
      <c r="I295" s="13"/>
    </row>
    <row r="296" spans="1:9" x14ac:dyDescent="0.4">
      <c r="A296" s="13">
        <v>12</v>
      </c>
      <c r="B296" s="39" t="str">
        <f ca="1">IF(OFFSET(Matrix!$M$1,$A296 - 1,0)="Yes","Cloud or Back-end"," ")</f>
        <v xml:space="preserve"> </v>
      </c>
      <c r="C296" s="39" t="str">
        <f ca="1">IF(OFFSET(Matrix!$M$1,$A296 - 1,0)="Yes",OFFSET(Matrix!$G$1,$A296 - 1,0)," ")</f>
        <v xml:space="preserve"> </v>
      </c>
      <c r="D296" s="40" t="str">
        <f ca="1">IF(OFFSET(Matrix!$M$1,$A296 - 1,0)="Yes",OFFSET(Matrix!$I$1,$A296 - 1,0)," ")</f>
        <v xml:space="preserve"> </v>
      </c>
      <c r="E296" s="13"/>
      <c r="F296" s="13"/>
      <c r="G296" s="13"/>
      <c r="H296" s="13"/>
      <c r="I296" s="13"/>
    </row>
    <row r="297" spans="1:9" x14ac:dyDescent="0.4">
      <c r="A297" s="13">
        <v>14</v>
      </c>
      <c r="B297" s="39" t="str">
        <f ca="1">IF(OFFSET(Matrix!$M$1,$A297 - 1,0)="Yes","Cloud or Back-end"," ")</f>
        <v xml:space="preserve"> </v>
      </c>
      <c r="C297" s="39" t="str">
        <f ca="1">IF(OFFSET(Matrix!$M$1,$A297 - 1,0)="Yes",OFFSET(Matrix!$G$1,$A297 - 1,0)," ")</f>
        <v xml:space="preserve"> </v>
      </c>
      <c r="D297" s="40" t="str">
        <f ca="1">IF(OFFSET(Matrix!$M$1,$A297 - 1,0)="Yes",OFFSET(Matrix!$I$1,$A297 - 1,0)," ")</f>
        <v xml:space="preserve"> </v>
      </c>
      <c r="E297" s="13"/>
      <c r="F297" s="13"/>
      <c r="G297" s="13"/>
      <c r="H297" s="13"/>
      <c r="I297" s="13"/>
    </row>
    <row r="298" spans="1:9" x14ac:dyDescent="0.4">
      <c r="A298" s="13">
        <v>15</v>
      </c>
      <c r="B298" s="39" t="str">
        <f ca="1">IF(OFFSET(Matrix!$M$1,$A298 - 1,0)="Yes","Cloud or Back-end"," ")</f>
        <v xml:space="preserve"> </v>
      </c>
      <c r="C298" s="39" t="str">
        <f ca="1">IF(OFFSET(Matrix!$M$1,$A298 - 1,0)="Yes",OFFSET(Matrix!$G$1,$A298 - 1,0)," ")</f>
        <v xml:space="preserve"> </v>
      </c>
      <c r="D298" s="40" t="str">
        <f ca="1">IF(OFFSET(Matrix!$M$1,$A298 - 1,0)="Yes",OFFSET(Matrix!$I$1,$A298 - 1,0)," ")</f>
        <v xml:space="preserve"> </v>
      </c>
      <c r="E298" s="13"/>
      <c r="F298" s="13"/>
      <c r="G298" s="13"/>
      <c r="H298" s="13"/>
      <c r="I298" s="13"/>
    </row>
    <row r="299" spans="1:9" ht="131.15" x14ac:dyDescent="0.4">
      <c r="A299" s="43">
        <v>71</v>
      </c>
      <c r="B299" s="44" t="str">
        <f ca="1">IF(OFFSET(Matrix!$M$1,$A299 - 1,0)="Yes","Cloud or Back-end"," ")</f>
        <v>Cloud or Back-end</v>
      </c>
      <c r="C299" s="44" t="str">
        <f ca="1">IF(OFFSET(Matrix!$M$1,$A299 - 1,0)="Yes",OFFSET(Matrix!$G$1,$A299 - 1,0)," ")</f>
        <v>Medium</v>
      </c>
      <c r="D299" s="45" t="str">
        <f ca="1">IF(OFFSET(Matrix!$M$1,$A299 - 1,0)="Yes",OFFSET(Matrix!$I$1,$A299 - 1,0),"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99" s="43"/>
      <c r="F299" s="43"/>
      <c r="G299" s="43"/>
      <c r="H299" s="43"/>
      <c r="I299" s="43"/>
    </row>
    <row r="300" spans="1:9" ht="43.75" x14ac:dyDescent="0.4">
      <c r="A300" s="13">
        <v>19</v>
      </c>
      <c r="B300" s="39" t="str">
        <f ca="1">IF(OFFSET(Matrix!$M$1,$A300 - 1,0)="Yes","Cloud or Back-end"," ")</f>
        <v>Cloud or Back-end</v>
      </c>
      <c r="C300" s="39" t="str">
        <f ca="1">IF(OFFSET(Matrix!$M$1,$A300 - 1,0)="Yes",OFFSET(Matrix!$G$1,$A300 - 1,0)," ")</f>
        <v>Medium</v>
      </c>
      <c r="D300" s="40" t="str">
        <f ca="1">IF(OFFSET(Matrix!$M$1,$A300 - 1,0)="Yes",OFFSET(Matrix!$I$1,$A300 - 1,0)," ")</f>
        <v>IA-010 (Identification and Authentication) - All remote hosts of the vendor's system shall be configured to uniquely identify and authenticate all other remote hosts of the system and/or any other interfacing systems.</v>
      </c>
      <c r="E300" s="13"/>
      <c r="F300" s="13"/>
      <c r="G300" s="13"/>
      <c r="H300" s="13"/>
      <c r="I300" s="13"/>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7421875" defaultRowHeight="14.6" x14ac:dyDescent="0.4"/>
  <cols>
    <col min="1" max="1" width="11.3828125" style="11" bestFit="1" customWidth="1"/>
    <col min="2" max="2" width="70.3828125" style="11" customWidth="1"/>
    <col min="3" max="3" width="7" style="11" customWidth="1"/>
    <col min="4" max="6" width="7.61328125" style="15" customWidth="1"/>
    <col min="7" max="7" width="31.921875" style="15" customWidth="1"/>
    <col min="8" max="8" width="28.3828125" style="11" bestFit="1" customWidth="1"/>
    <col min="9" max="9" width="9.07421875" style="11"/>
    <col min="10" max="10" width="23.921875" style="11" customWidth="1"/>
    <col min="11" max="11" width="11.3828125" style="11" bestFit="1" customWidth="1"/>
    <col min="12" max="12" width="70.3828125" style="11" customWidth="1"/>
    <col min="13" max="13" width="7" style="11" customWidth="1"/>
    <col min="14" max="16" width="7.61328125" style="15" customWidth="1"/>
    <col min="17" max="17" width="31.921875" style="15" customWidth="1"/>
    <col min="18" max="16384" width="9.07421875" style="11"/>
  </cols>
  <sheetData>
    <row r="1" spans="1:8" s="10" customFormat="1" ht="30.75" customHeight="1" x14ac:dyDescent="0.4">
      <c r="A1" s="105" t="s">
        <v>218</v>
      </c>
      <c r="B1" s="106"/>
      <c r="C1" s="106"/>
      <c r="D1" s="106"/>
      <c r="E1" s="106"/>
      <c r="F1" s="106"/>
      <c r="G1" s="106"/>
      <c r="H1" s="18"/>
    </row>
    <row r="2" spans="1:8" s="10" customFormat="1" ht="20.6" x14ac:dyDescent="0.4">
      <c r="A2" s="107" t="s">
        <v>169</v>
      </c>
      <c r="B2" s="108"/>
      <c r="C2" s="108"/>
      <c r="D2" s="108"/>
      <c r="E2" s="108"/>
      <c r="F2" s="108"/>
      <c r="G2" s="108"/>
      <c r="H2" s="17"/>
    </row>
    <row r="3" spans="1:8" s="10" customFormat="1" ht="54.75" customHeight="1" x14ac:dyDescent="0.4">
      <c r="A3" s="109" t="s">
        <v>219</v>
      </c>
      <c r="B3" s="110"/>
      <c r="C3" s="110"/>
      <c r="D3" s="110"/>
      <c r="E3" s="110"/>
      <c r="F3" s="110"/>
      <c r="G3" s="110"/>
      <c r="H3" s="16"/>
    </row>
    <row r="4" spans="1:8" x14ac:dyDescent="0.4">
      <c r="A4" s="111" t="s">
        <v>166</v>
      </c>
      <c r="B4" s="111" t="s">
        <v>136</v>
      </c>
      <c r="C4" s="111" t="s">
        <v>214</v>
      </c>
      <c r="D4" s="111"/>
      <c r="E4" s="111"/>
      <c r="F4" s="111"/>
      <c r="G4" s="111" t="s">
        <v>215</v>
      </c>
      <c r="H4" s="111" t="s">
        <v>172</v>
      </c>
    </row>
    <row r="5" spans="1:8" x14ac:dyDescent="0.4">
      <c r="A5" s="111"/>
      <c r="B5" s="111"/>
      <c r="C5" s="12" t="s">
        <v>212</v>
      </c>
      <c r="D5" s="12" t="s">
        <v>216</v>
      </c>
      <c r="E5" s="12" t="s">
        <v>213</v>
      </c>
      <c r="F5" s="12" t="s">
        <v>217</v>
      </c>
      <c r="G5" s="111"/>
      <c r="H5" s="111"/>
    </row>
    <row r="6" spans="1:8" s="14" customFormat="1" x14ac:dyDescent="0.4">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7.45" x14ac:dyDescent="0.4">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4">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9.15" x14ac:dyDescent="0.4">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75" x14ac:dyDescent="0.4">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9.15" x14ac:dyDescent="0.4">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9.15" x14ac:dyDescent="0.4">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4">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4">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75" x14ac:dyDescent="0.4">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4">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75" x14ac:dyDescent="0.4">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72.900000000000006" x14ac:dyDescent="0.4">
      <c r="A18" s="13" t="str">
        <f>IF(Matrix!$J18="Yes",Matrix!$G18," ")</f>
        <v>High</v>
      </c>
      <c r="B18" s="13" t="str">
        <f>IF(Matrix!$J18="Yes",Matrix!$I18,"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8" s="13"/>
      <c r="D18" s="13"/>
      <c r="E18" s="13"/>
      <c r="F18" s="13"/>
      <c r="G18" s="13"/>
      <c r="H18" s="13" t="str">
        <f>IF(Matrix!$J18="Yes","Mobile App"," ")</f>
        <v>Mobile App</v>
      </c>
    </row>
    <row r="19" spans="1:8" s="14" customFormat="1" ht="43.75" x14ac:dyDescent="0.4">
      <c r="A19" s="13" t="str">
        <f>IF(Matrix!$J19="Yes",Matrix!$G19," ")</f>
        <v>Medium</v>
      </c>
      <c r="B19" s="13" t="str">
        <f>IF(Matrix!$J19="Yes",Matrix!$I19,"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IF(Matrix!$J19="Yes","Mobile App"," ")</f>
        <v>Mobile App</v>
      </c>
    </row>
    <row r="20" spans="1:8" s="14" customFormat="1" x14ac:dyDescent="0.4">
      <c r="A20" s="13" t="str">
        <f>IF(Matrix!$J20="Yes",Matrix!$G20," ")</f>
        <v xml:space="preserve"> </v>
      </c>
      <c r="B20" s="13" t="str">
        <f>IF(Matrix!$J20="Yes",Matrix!$I20," ")</f>
        <v xml:space="preserve"> </v>
      </c>
      <c r="C20" s="13"/>
      <c r="D20" s="13"/>
      <c r="E20" s="13"/>
      <c r="F20" s="13"/>
      <c r="G20" s="13"/>
      <c r="H20" s="13" t="str">
        <f>IF(Matrix!$J20="Yes","Mobile App"," ")</f>
        <v xml:space="preserve"> </v>
      </c>
    </row>
    <row r="21" spans="1:8" s="14" customFormat="1" ht="43.75" x14ac:dyDescent="0.4">
      <c r="A21" s="13" t="str">
        <f>IF(Matrix!$J21="Yes",Matrix!$G21," ")</f>
        <v>Medium</v>
      </c>
      <c r="B21" s="13" t="str">
        <f>IF(Matrix!$J21="Yes",Matrix!$I21," ")</f>
        <v>IA-030 (Identification and Authentication) - Cryptographic modules used in the vendors system shall be compliant with Federal Information Processing Standards (FIPS) 140-2: Level 1.</v>
      </c>
      <c r="C21" s="13"/>
      <c r="D21" s="13"/>
      <c r="E21" s="13"/>
      <c r="F21" s="13"/>
      <c r="G21" s="13"/>
      <c r="H21" s="13" t="str">
        <f>IF(Matrix!$J21="Yes","Mobile App"," ")</f>
        <v>Mobile App</v>
      </c>
    </row>
    <row r="22" spans="1:8" s="14" customFormat="1" ht="43.75" x14ac:dyDescent="0.4">
      <c r="A22" s="13" t="str">
        <f>IF(Matrix!$J22="Yes",Matrix!$G22," ")</f>
        <v>High</v>
      </c>
      <c r="B22" s="13" t="str">
        <f>IF(Matrix!$J22="Yes",Matrix!$I22,"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IF(Matrix!$J22="Yes","Mobile App"," ")</f>
        <v>Mobile App</v>
      </c>
    </row>
    <row r="23" spans="1:8" s="14" customFormat="1" ht="58.3" x14ac:dyDescent="0.4">
      <c r="A23" s="13" t="str">
        <f>IF(Matrix!$J23="Yes",Matrix!$G23," ")</f>
        <v>Medium</v>
      </c>
      <c r="B23" s="13" t="str">
        <f>IF(Matrix!$J23="Yes",Matrix!$I23,"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IF(Matrix!$J23="Yes","Mobile App"," ")</f>
        <v>Mobile App</v>
      </c>
    </row>
    <row r="24" spans="1:8" s="14" customFormat="1" x14ac:dyDescent="0.4">
      <c r="A24" s="13" t="str">
        <f>IF(Matrix!$J24="Yes",Matrix!$G24," ")</f>
        <v xml:space="preserve"> </v>
      </c>
      <c r="B24" s="13" t="str">
        <f>IF(Matrix!$J24="Yes",Matrix!$I24," ")</f>
        <v xml:space="preserve"> </v>
      </c>
      <c r="C24" s="13"/>
      <c r="D24" s="13"/>
      <c r="E24" s="13"/>
      <c r="F24" s="13"/>
      <c r="G24" s="13"/>
      <c r="H24" s="13" t="str">
        <f>IF(Matrix!$J24="Yes","Mobile App"," ")</f>
        <v xml:space="preserve"> </v>
      </c>
    </row>
    <row r="25" spans="1:8" s="14" customFormat="1" x14ac:dyDescent="0.4">
      <c r="A25" s="13" t="str">
        <f>IF(Matrix!$J29="Yes",Matrix!$G29," ")</f>
        <v xml:space="preserve"> </v>
      </c>
      <c r="B25" s="13" t="str">
        <f>IF(Matrix!$J29="Yes",Matrix!$I29," ")</f>
        <v xml:space="preserve"> </v>
      </c>
      <c r="C25" s="13"/>
      <c r="D25" s="13"/>
      <c r="E25" s="13"/>
      <c r="F25" s="13"/>
      <c r="G25" s="13"/>
      <c r="H25" s="13" t="str">
        <f>IF(Matrix!$J29="Yes","Mobile App"," ")</f>
        <v xml:space="preserve"> </v>
      </c>
    </row>
    <row r="26" spans="1:8" s="14" customFormat="1" x14ac:dyDescent="0.4">
      <c r="A26" s="13" t="str">
        <f>IF(Matrix!$J30="Yes",Matrix!$G30," ")</f>
        <v xml:space="preserve"> </v>
      </c>
      <c r="B26" s="13" t="str">
        <f>IF(Matrix!$J30="Yes",Matrix!$I30," ")</f>
        <v xml:space="preserve"> </v>
      </c>
      <c r="C26" s="13"/>
      <c r="D26" s="13"/>
      <c r="E26" s="13"/>
      <c r="F26" s="13"/>
      <c r="G26" s="13"/>
      <c r="H26" s="13" t="str">
        <f>IF(Matrix!$J30="Yes","Mobile App"," ")</f>
        <v xml:space="preserve"> </v>
      </c>
    </row>
    <row r="27" spans="1:8" s="14" customFormat="1" x14ac:dyDescent="0.4">
      <c r="A27" s="13" t="str">
        <f>IF(Matrix!$J31="Yes",Matrix!$G31," ")</f>
        <v xml:space="preserve"> </v>
      </c>
      <c r="B27" s="13" t="str">
        <f>IF(Matrix!$J31="Yes",Matrix!$I31," ")</f>
        <v xml:space="preserve"> </v>
      </c>
      <c r="C27" s="13"/>
      <c r="D27" s="13"/>
      <c r="E27" s="13"/>
      <c r="F27" s="13"/>
      <c r="G27" s="13"/>
      <c r="H27" s="13" t="str">
        <f>IF(Matrix!$J31="Yes","Mobile App"," ")</f>
        <v xml:space="preserve"> </v>
      </c>
    </row>
    <row r="28" spans="1:8" s="14" customFormat="1" ht="58.3" x14ac:dyDescent="0.4">
      <c r="A28" s="13" t="str">
        <f>IF(Matrix!$J32="Yes",Matrix!$G32," ")</f>
        <v>Medium</v>
      </c>
      <c r="B28" s="13" t="str">
        <f>IF(Matrix!$J32="Yes",Matrix!$I32,"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IF(Matrix!$J32="Yes","Mobile App"," ")</f>
        <v>Mobile App</v>
      </c>
    </row>
    <row r="29" spans="1:8" s="14" customFormat="1" ht="72.900000000000006" x14ac:dyDescent="0.4">
      <c r="A29" s="13" t="str">
        <f>IF(Matrix!$J33="Yes",Matrix!$G33," ")</f>
        <v>Medium</v>
      </c>
      <c r="B29" s="13" t="str">
        <f>IF(Matrix!$J33="Yes",Matrix!$I33,"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IF(Matrix!$J33="Yes","Mobile App"," ")</f>
        <v>Mobile App</v>
      </c>
    </row>
    <row r="30" spans="1:8" s="14" customFormat="1" ht="29.15" x14ac:dyDescent="0.4">
      <c r="A30" s="13" t="str">
        <f>IF(Matrix!$J34="Yes",Matrix!$G34," ")</f>
        <v>Medium</v>
      </c>
      <c r="B30" s="13" t="str">
        <f>IF(Matrix!$J34="Yes",Matrix!$I34," ")</f>
        <v>RA-020 (Risk Assessment) - The vendor shall use the results of risk assessments to influence systems development and processes.</v>
      </c>
      <c r="C30" s="13"/>
      <c r="D30" s="13"/>
      <c r="E30" s="13"/>
      <c r="F30" s="13"/>
      <c r="G30" s="13"/>
      <c r="H30" s="13" t="str">
        <f>IF(Matrix!$J34="Yes","Mobile App"," ")</f>
        <v>Mobile App</v>
      </c>
    </row>
    <row r="31" spans="1:8" s="14" customFormat="1" ht="29.15" x14ac:dyDescent="0.4">
      <c r="A31" s="13" t="str">
        <f>IF(Matrix!$J35="Yes",Matrix!$G35," ")</f>
        <v>High</v>
      </c>
      <c r="B31" s="13" t="str">
        <f>IF(Matrix!$J35="Yes",Matrix!$I35," ")</f>
        <v>SAA-010 (Security Management) - The vendor shall have an Information Security Management Plan (ISMP).</v>
      </c>
      <c r="C31" s="13"/>
      <c r="D31" s="13"/>
      <c r="E31" s="13"/>
      <c r="F31" s="13"/>
      <c r="G31" s="13"/>
      <c r="H31" s="13" t="str">
        <f>IF(Matrix!$J35="Yes","Mobile App"," ")</f>
        <v>Mobile App</v>
      </c>
    </row>
    <row r="32" spans="1:8" s="14" customFormat="1" ht="87.45" x14ac:dyDescent="0.4">
      <c r="A32" s="13" t="str">
        <f>IF(Matrix!$J36="Yes",Matrix!$G36," ")</f>
        <v>High</v>
      </c>
      <c r="B32" s="13" t="str">
        <f>IF(Matrix!$J36="Yes",Matrix!$I36,"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IF(Matrix!$J36="Yes","Mobile App"," ")</f>
        <v>Mobile App</v>
      </c>
    </row>
    <row r="33" spans="1:8" s="14" customFormat="1" ht="58.3" x14ac:dyDescent="0.4">
      <c r="A33" s="13" t="str">
        <f>IF(Matrix!$J37="Yes",Matrix!$G37," ")</f>
        <v>Medium</v>
      </c>
      <c r="B33" s="13" t="str">
        <f>IF(Matrix!$J37="Yes",Matrix!$I37,"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IF(Matrix!$J37="Yes","Mobile App"," ")</f>
        <v>Mobile App</v>
      </c>
    </row>
    <row r="34" spans="1:8" s="14" customFormat="1" ht="43.75" x14ac:dyDescent="0.4">
      <c r="A34" s="13" t="str">
        <f>IF(Matrix!$J40="Yes",Matrix!$G40," ")</f>
        <v>High</v>
      </c>
      <c r="B34" s="13" t="str">
        <f>IF(Matrix!$J40="Yes",Matrix!$I40," ")</f>
        <v>SCP-010 (Protecting Communications paths for systems) - Communication paths that traverse outside controlled boundaries must protect confidentiality and integrity of data</v>
      </c>
      <c r="C34" s="13"/>
      <c r="D34" s="13"/>
      <c r="E34" s="13"/>
      <c r="F34" s="13"/>
      <c r="G34" s="13"/>
      <c r="H34" s="13" t="str">
        <f>IF(Matrix!$J40="Yes","Mobile App"," ")</f>
        <v>Mobile App</v>
      </c>
    </row>
    <row r="35" spans="1:8" s="14" customFormat="1" ht="43.75" x14ac:dyDescent="0.4">
      <c r="A35" s="13" t="str">
        <f>IF(Matrix!$J41="Yes",Matrix!$G41," ")</f>
        <v>Medium</v>
      </c>
      <c r="B35" s="13" t="str">
        <f>IF(Matrix!$J41="Yes",Matrix!$I41,"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IF(Matrix!$J41="Yes","Mobile App"," ")</f>
        <v>Mobile App</v>
      </c>
    </row>
    <row r="36" spans="1:8" s="14" customFormat="1" ht="72.900000000000006" x14ac:dyDescent="0.4">
      <c r="A36" s="13" t="str">
        <f>IF(Matrix!$J42="Yes",Matrix!$G42," ")</f>
        <v>High</v>
      </c>
      <c r="B36" s="13" t="str">
        <f>IF(Matrix!$J42="Yes",Matrix!$I42,"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IF(Matrix!$J42="Yes","Mobile App"," ")</f>
        <v>Mobile App</v>
      </c>
    </row>
    <row r="37" spans="1:8" s="14" customFormat="1" ht="72.900000000000006" x14ac:dyDescent="0.4">
      <c r="A37" s="13" t="str">
        <f>IF(Matrix!$J43="Yes",Matrix!$G43," ")</f>
        <v>Medium</v>
      </c>
      <c r="B37" s="13" t="str">
        <f>IF(Matrix!$J43="Yes",Matrix!$I43,"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IF(Matrix!$J43="Yes","Mobile App"," ")</f>
        <v>Mobile App</v>
      </c>
    </row>
    <row r="38" spans="1:8" s="14" customFormat="1" ht="174.9" x14ac:dyDescent="0.4">
      <c r="A38" s="13" t="str">
        <f>IF(Matrix!$J44="Yes",Matrix!$G44," ")</f>
        <v>Medium</v>
      </c>
      <c r="B38" s="13" t="str">
        <f>IF(Matrix!$J44="Yes",Matrix!$I44,"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IF(Matrix!$J44="Yes","Mobile App"," ")</f>
        <v>Mobile App</v>
      </c>
    </row>
    <row r="39" spans="1:8" s="14" customFormat="1" x14ac:dyDescent="0.4">
      <c r="A39" s="13" t="str">
        <f>IF(Matrix!$J45="Yes",Matrix!$G45," ")</f>
        <v xml:space="preserve"> </v>
      </c>
      <c r="B39" s="13" t="str">
        <f>IF(Matrix!$J45="Yes",Matrix!$I45," ")</f>
        <v xml:space="preserve"> </v>
      </c>
      <c r="C39" s="13"/>
      <c r="D39" s="13"/>
      <c r="E39" s="13"/>
      <c r="F39" s="13"/>
      <c r="G39" s="13"/>
      <c r="H39" s="13" t="str">
        <f>IF(Matrix!$J45="Yes","Mobile App"," ")</f>
        <v xml:space="preserve"> </v>
      </c>
    </row>
    <row r="40" spans="1:8" s="14" customFormat="1" x14ac:dyDescent="0.4">
      <c r="A40" s="13" t="str">
        <f>IF(Matrix!$J46="Yes",Matrix!$G46," ")</f>
        <v xml:space="preserve"> </v>
      </c>
      <c r="B40" s="13" t="str">
        <f>IF(Matrix!$J46="Yes",Matrix!$I46," ")</f>
        <v xml:space="preserve"> </v>
      </c>
      <c r="C40" s="13"/>
      <c r="D40" s="13"/>
      <c r="E40" s="13"/>
      <c r="F40" s="13"/>
      <c r="G40" s="13"/>
      <c r="H40" s="13" t="str">
        <f>IF(Matrix!$J46="Yes","Mobile App"," ")</f>
        <v xml:space="preserve"> </v>
      </c>
    </row>
    <row r="41" spans="1:8" s="14" customFormat="1" ht="247.75" x14ac:dyDescent="0.4">
      <c r="A41" s="13" t="str">
        <f>IF(Matrix!$J47="Yes",Matrix!$G47," ")</f>
        <v>High</v>
      </c>
      <c r="B41" s="13" t="str">
        <f>IF(Matrix!$J47="Yes",Matrix!$I47,"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IF(Matrix!$J47="Yes","Mobile App"," ")</f>
        <v>Mobile App</v>
      </c>
    </row>
    <row r="42" spans="1:8" s="14" customFormat="1" x14ac:dyDescent="0.4">
      <c r="A42" s="13" t="str">
        <f>IF(Matrix!$J50="Yes",Matrix!$G50," ")</f>
        <v xml:space="preserve"> </v>
      </c>
      <c r="B42" s="13" t="str">
        <f>IF(Matrix!$J50="Yes",Matrix!$I50," ")</f>
        <v xml:space="preserve"> </v>
      </c>
      <c r="C42" s="13"/>
      <c r="D42" s="13"/>
      <c r="E42" s="13"/>
      <c r="F42" s="13"/>
      <c r="G42" s="13"/>
      <c r="H42" s="13" t="str">
        <f>IF(Matrix!$J50="Yes","Mobile App"," ")</f>
        <v xml:space="preserve"> </v>
      </c>
    </row>
    <row r="43" spans="1:8" s="14" customFormat="1" x14ac:dyDescent="0.4">
      <c r="A43" s="13" t="str">
        <f>IF(Matrix!$J51="Yes",Matrix!$G51," ")</f>
        <v xml:space="preserve"> </v>
      </c>
      <c r="B43" s="13" t="str">
        <f>IF(Matrix!$J51="Yes",Matrix!$I51," ")</f>
        <v xml:space="preserve"> </v>
      </c>
      <c r="C43" s="13"/>
      <c r="D43" s="13"/>
      <c r="E43" s="13"/>
      <c r="F43" s="13"/>
      <c r="G43" s="13"/>
      <c r="H43" s="13" t="str">
        <f>IF(Matrix!$J51="Yes","Mobile App"," ")</f>
        <v xml:space="preserve"> </v>
      </c>
    </row>
    <row r="44" spans="1:8" s="14" customFormat="1" ht="72.900000000000006" x14ac:dyDescent="0.4">
      <c r="A44" s="13" t="str">
        <f>IF(Matrix!$J55="Yes",Matrix!$G55," ")</f>
        <v>High</v>
      </c>
      <c r="B44" s="13" t="str">
        <f>IF(Matrix!$J55="Yes",Matrix!$I55,"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IF(Matrix!$J55="Yes","Mobile App"," ")</f>
        <v>Mobile App</v>
      </c>
    </row>
    <row r="45" spans="1:8" s="14" customFormat="1" ht="72.900000000000006" x14ac:dyDescent="0.4">
      <c r="A45" s="13" t="str">
        <f>IF(Matrix!$J57="Yes",Matrix!$G57," ")</f>
        <v>Medium</v>
      </c>
      <c r="B45" s="13" t="str">
        <f>IF(Matrix!$J57="Yes",Matrix!$I57,"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IF(Matrix!$J57="Yes","Mobile App"," ")</f>
        <v>Mobile App</v>
      </c>
    </row>
    <row r="46" spans="1:8" s="14" customFormat="1" ht="160.30000000000001" x14ac:dyDescent="0.4">
      <c r="A46" s="13" t="str">
        <f>IF(Matrix!$J58="Yes",Matrix!$G58," ")</f>
        <v>Medium</v>
      </c>
      <c r="B46" s="13" t="str">
        <f>IF(Matrix!$J58="Yes",Matrix!$I58,"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IF(Matrix!$J58="Yes","Mobile App"," ")</f>
        <v>Mobile App</v>
      </c>
    </row>
    <row r="47" spans="1:8" s="14" customFormat="1" ht="43.75" x14ac:dyDescent="0.4">
      <c r="A47" s="13" t="str">
        <f>IF(Matrix!$J59="Yes",Matrix!$G59," ")</f>
        <v>Medium</v>
      </c>
      <c r="B47" s="13" t="str">
        <f>IF(Matrix!$J59="Yes",Matrix!$I59," ")</f>
        <v>SII-030 (Protecting Firmware on Devices) - The vendor shall use digitally signed software on telematics devices and prohibit execution of unsigned or invalidly signed software.</v>
      </c>
      <c r="C47" s="13"/>
      <c r="D47" s="13"/>
      <c r="E47" s="13"/>
      <c r="F47" s="13"/>
      <c r="G47" s="13"/>
      <c r="H47" s="13" t="str">
        <f>IF(Matrix!$J59="Yes","Mobile App"," ")</f>
        <v>Mobile App</v>
      </c>
    </row>
    <row r="48" spans="1:8" s="14" customFormat="1" x14ac:dyDescent="0.4">
      <c r="A48" s="13" t="str">
        <f>IF(Matrix!$J60="Yes",Matrix!$G60," ")</f>
        <v xml:space="preserve"> </v>
      </c>
      <c r="B48" s="13" t="str">
        <f>IF(Matrix!$J60="Yes",Matrix!$I60," ")</f>
        <v xml:space="preserve"> </v>
      </c>
      <c r="C48" s="13"/>
      <c r="D48" s="13"/>
      <c r="E48" s="13"/>
      <c r="F48" s="13"/>
      <c r="G48" s="13"/>
      <c r="H48" s="13" t="str">
        <f>IF(Matrix!$J60="Yes","Mobile App"," ")</f>
        <v xml:space="preserve"> </v>
      </c>
    </row>
    <row r="49" spans="1:8" s="14" customFormat="1" x14ac:dyDescent="0.4">
      <c r="A49" s="13" t="str">
        <f>IF(Matrix!$J62="Yes",Matrix!$G62," ")</f>
        <v xml:space="preserve"> </v>
      </c>
      <c r="B49" s="13" t="str">
        <f>IF(Matrix!$J62="Yes",Matrix!$I62," ")</f>
        <v xml:space="preserve"> </v>
      </c>
      <c r="C49" s="13"/>
      <c r="D49" s="13"/>
      <c r="E49" s="13"/>
      <c r="F49" s="13"/>
      <c r="G49" s="13"/>
      <c r="H49" s="13" t="str">
        <f>IF(Matrix!$J62="Yes","Mobile App"," ")</f>
        <v xml:space="preserve"> </v>
      </c>
    </row>
    <row r="50" spans="1:8" s="14" customFormat="1" ht="58.3" x14ac:dyDescent="0.4">
      <c r="A50" s="13" t="str">
        <f>IF(Matrix!$J63="Yes",Matrix!$G63," ")</f>
        <v>High</v>
      </c>
      <c r="B50" s="13" t="str">
        <f>IF(Matrix!$J63="Yes",Matrix!$I63,"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IF(Matrix!$J63="Yes","Mobile App"," ")</f>
        <v>Mobile App</v>
      </c>
    </row>
    <row r="51" spans="1:8" s="14" customFormat="1" ht="29.15" x14ac:dyDescent="0.4">
      <c r="A51" s="13" t="str">
        <f>IF(Matrix!$J65="Yes",Matrix!$G65," ")</f>
        <v>Medium</v>
      </c>
      <c r="B51" s="13" t="str">
        <f>IF(Matrix!$J65="Yes",Matrix!$I65," ")</f>
        <v>SII-080 (Protecting Firmware on Devices) - The vendor shall design security components that fail-secure to protect integrity of systems and data.</v>
      </c>
      <c r="C51" s="13"/>
      <c r="D51" s="13"/>
      <c r="E51" s="13"/>
      <c r="F51" s="13"/>
      <c r="G51" s="13"/>
      <c r="H51" s="13" t="str">
        <f>IF(Matrix!$J65="Yes","Mobile App"," ")</f>
        <v>Mobile App</v>
      </c>
    </row>
    <row r="52" spans="1:8" s="14" customFormat="1" ht="43.75" x14ac:dyDescent="0.4">
      <c r="A52" s="13" t="str">
        <f>IF(Matrix!$J66="Yes",Matrix!$G66," ")</f>
        <v>Low</v>
      </c>
      <c r="B52" s="13" t="str">
        <f>IF(Matrix!$J66="Yes",Matrix!$I66," ")</f>
        <v>SII-081 (Protecting Firmware on Devices) - The vendor shall utilize protective mechanisms to protect components from unauthorized runtime/volatile modification of code.</v>
      </c>
      <c r="C52" s="13"/>
      <c r="D52" s="13"/>
      <c r="E52" s="13"/>
      <c r="F52" s="13"/>
      <c r="G52" s="13"/>
      <c r="H52" s="13" t="str">
        <f>IF(Matrix!$J66="Yes","Mobile App"," ")</f>
        <v>Mobile App</v>
      </c>
    </row>
    <row r="53" spans="1:8" s="14" customFormat="1" ht="102" x14ac:dyDescent="0.4">
      <c r="A53" s="13" t="str">
        <f>IF(Matrix!$J67="Yes",Matrix!$G67," ")</f>
        <v>Medium</v>
      </c>
      <c r="B53" s="13" t="str">
        <f>IF(Matrix!$J67="Yes",Matrix!$I67,"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IF(Matrix!$J67="Yes","Mobile App"," ")</f>
        <v>Mobile App</v>
      </c>
    </row>
    <row r="54" spans="1:8" s="14" customFormat="1" x14ac:dyDescent="0.4">
      <c r="A54" s="13" t="str">
        <f>IF(Matrix!$J68="Yes",Matrix!$G68," ")</f>
        <v xml:space="preserve"> </v>
      </c>
      <c r="B54" s="13" t="str">
        <f>IF(Matrix!$J68="Yes",Matrix!$I68," ")</f>
        <v xml:space="preserve"> </v>
      </c>
      <c r="C54" s="13"/>
      <c r="D54" s="13"/>
      <c r="E54" s="13"/>
      <c r="F54" s="13"/>
      <c r="G54" s="13"/>
      <c r="H54" s="13" t="str">
        <f>IF(Matrix!$J68="Yes","Mobile App"," ")</f>
        <v xml:space="preserve"> </v>
      </c>
    </row>
    <row r="55" spans="1:8" s="14" customFormat="1" x14ac:dyDescent="0.4">
      <c r="A55" s="13" t="str">
        <f>IF(Matrix!$J69="Yes",Matrix!$G69," ")</f>
        <v xml:space="preserve"> </v>
      </c>
      <c r="B55" s="13" t="str">
        <f>IF(Matrix!$J69="Yes",Matrix!$I69," ")</f>
        <v xml:space="preserve"> </v>
      </c>
      <c r="C55" s="13"/>
      <c r="D55" s="13"/>
      <c r="E55" s="13"/>
      <c r="F55" s="13"/>
      <c r="G55" s="13"/>
      <c r="H55" s="13" t="str">
        <f>IF(Matrix!$J69="Yes","Mobile App"," ")</f>
        <v xml:space="preserve"> </v>
      </c>
    </row>
    <row r="56" spans="1:8" s="14" customFormat="1" ht="43.75" x14ac:dyDescent="0.4">
      <c r="A56" s="13" t="str">
        <f>IF(Matrix!$J70="Yes",Matrix!$G70," ")</f>
        <v>Low</v>
      </c>
      <c r="B56" s="13" t="str">
        <f>IF(Matrix!$J70="Yes",Matrix!$I70," ")</f>
        <v>SII-120 (Vulnerability Management) - The vendor shall have a vulnerability management process that includes steps to triage any found vulnerabilities and plan remediation.</v>
      </c>
      <c r="C56" s="13"/>
      <c r="D56" s="13"/>
      <c r="E56" s="13"/>
      <c r="F56" s="13"/>
      <c r="G56" s="13"/>
      <c r="H56" s="13" t="str">
        <f>IF(Matrix!$J70="Yes","Mobile App"," ")</f>
        <v>Mobile App</v>
      </c>
    </row>
    <row r="57" spans="1:8" s="14" customFormat="1" ht="131.15" x14ac:dyDescent="0.4">
      <c r="A57" s="13" t="str">
        <f>IF(Matrix!$J71="Yes",Matrix!$G71," ")</f>
        <v>Medium</v>
      </c>
      <c r="B57" s="13" t="str">
        <f>IF(Matrix!$J71="Yes",Matrix!$I71,"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IF(Matrix!$J71="Yes","Mobile App"," ")</f>
        <v>Mobile App</v>
      </c>
    </row>
    <row r="58" spans="1:8" s="14" customFormat="1" ht="43.75" x14ac:dyDescent="0.4">
      <c r="A58" s="13" t="str">
        <f>IF(Matrix!$J72="Yes",Matrix!$G72," ")</f>
        <v>Medium</v>
      </c>
      <c r="B58" s="13" t="str">
        <f>IF(Matrix!$J72="Yes",Matrix!$I72,"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IF(Matrix!$J72="Yes","Mobile App"," ")</f>
        <v>Mobile App</v>
      </c>
    </row>
    <row r="59" spans="1:8" s="14" customFormat="1" ht="29.15" x14ac:dyDescent="0.4">
      <c r="A59" s="13" t="str">
        <f>IF(Matrix!$J73="Yes",Matrix!$G73," ")</f>
        <v>Medium</v>
      </c>
      <c r="B59" s="13" t="str">
        <f>IF(Matrix!$J73="Yes",Matrix!$I73," ")</f>
        <v>SII-150 (Vulnerability Management) - The vendor shall verify code according to best-practice coding standards</v>
      </c>
      <c r="C59" s="13"/>
      <c r="D59" s="13"/>
      <c r="E59" s="13"/>
      <c r="F59" s="13"/>
      <c r="G59" s="13"/>
      <c r="H59" s="13" t="str">
        <f>IF(Matrix!$J73="Yes","Mobile App"," ")</f>
        <v>Mobile App</v>
      </c>
    </row>
    <row r="60" spans="1:8" s="14" customFormat="1" ht="43.75" x14ac:dyDescent="0.4">
      <c r="A60" s="13" t="str">
        <f>IF(Matrix!$J74="Yes",Matrix!$G74," ")</f>
        <v>Medium</v>
      </c>
      <c r="B60" s="13" t="str">
        <f>IF(Matrix!$J74="Yes",Matrix!$I74,"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IF(Matrix!$J74="Yes","Mobile App"," ")</f>
        <v>Mobile App</v>
      </c>
    </row>
    <row r="61" spans="1:8" s="14" customFormat="1" ht="58.3" x14ac:dyDescent="0.4">
      <c r="A61" s="13" t="str">
        <f>IF(Matrix!$J75="Yes",Matrix!$G75," ")</f>
        <v>Medium</v>
      </c>
      <c r="B61" s="13" t="str">
        <f>IF(Matrix!$J75="Yes",Matrix!$I75,"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IF(Matrix!$J75="Yes","Mobile App"," ")</f>
        <v>Mobile App</v>
      </c>
    </row>
    <row r="62" spans="1:8" s="14" customFormat="1" ht="43.75" x14ac:dyDescent="0.4">
      <c r="A62" s="13" t="str">
        <f>IF(Matrix!$J77="Yes",Matrix!$G77," ")</f>
        <v>Low</v>
      </c>
      <c r="B62" s="13" t="str">
        <f>IF(Matrix!$J77="Yes",Matrix!$I77," ")</f>
        <v>SII-190 (Software Resiliency / Code Protections) - The vendor’s software will have software resiliency measures included that will slow the progress of tampering and reverse engineering efforts.</v>
      </c>
      <c r="C62" s="13"/>
      <c r="D62" s="13"/>
      <c r="E62" s="13"/>
      <c r="F62" s="13"/>
      <c r="G62" s="13"/>
      <c r="H62" s="13" t="str">
        <f>IF(Matrix!$J77="Yes","Mobile App"," ")</f>
        <v>Mobile App</v>
      </c>
    </row>
    <row r="65" spans="1:17" ht="20.6" x14ac:dyDescent="0.4">
      <c r="A65" s="17"/>
      <c r="B65" s="107" t="s">
        <v>170</v>
      </c>
      <c r="C65" s="108"/>
      <c r="D65" s="108"/>
      <c r="E65" s="108"/>
      <c r="F65" s="108"/>
      <c r="G65" s="108"/>
      <c r="H65" s="108"/>
    </row>
    <row r="66" spans="1:17" ht="61.5" customHeight="1" x14ac:dyDescent="0.4">
      <c r="A66" s="16"/>
      <c r="B66" s="109" t="s">
        <v>220</v>
      </c>
      <c r="C66" s="110"/>
      <c r="D66" s="110"/>
      <c r="E66" s="110"/>
      <c r="F66" s="110"/>
      <c r="G66" s="110"/>
      <c r="H66" s="110"/>
    </row>
    <row r="67" spans="1:17" x14ac:dyDescent="0.4">
      <c r="A67" s="111" t="s">
        <v>166</v>
      </c>
      <c r="B67" s="111" t="s">
        <v>136</v>
      </c>
      <c r="C67" s="111" t="s">
        <v>214</v>
      </c>
      <c r="D67" s="111"/>
      <c r="E67" s="111"/>
      <c r="F67" s="111"/>
      <c r="G67" s="111" t="s">
        <v>215</v>
      </c>
      <c r="H67" s="111" t="s">
        <v>172</v>
      </c>
      <c r="M67" s="15"/>
      <c r="Q67" s="11"/>
    </row>
    <row r="68" spans="1:17" x14ac:dyDescent="0.4">
      <c r="A68" s="111"/>
      <c r="B68" s="111"/>
      <c r="C68" s="12" t="s">
        <v>212</v>
      </c>
      <c r="D68" s="12" t="s">
        <v>216</v>
      </c>
      <c r="E68" s="12" t="s">
        <v>213</v>
      </c>
      <c r="F68" s="12" t="s">
        <v>217</v>
      </c>
      <c r="G68" s="111"/>
      <c r="H68" s="111"/>
      <c r="M68" s="15"/>
      <c r="Q68" s="11"/>
    </row>
    <row r="69" spans="1:17" x14ac:dyDescent="0.4">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7.45" x14ac:dyDescent="0.4">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900000000000006" x14ac:dyDescent="0.4">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9.15" x14ac:dyDescent="0.4">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75" x14ac:dyDescent="0.4">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9.15" x14ac:dyDescent="0.4">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9.15" x14ac:dyDescent="0.4">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75" x14ac:dyDescent="0.4">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4">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75" x14ac:dyDescent="0.4">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87.45" x14ac:dyDescent="0.4">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75" x14ac:dyDescent="0.4">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72.900000000000006" x14ac:dyDescent="0.4">
      <c r="A81" s="13" t="str">
        <f>IF(Matrix!$K18="Yes",Matrix!$G18," ")</f>
        <v>High</v>
      </c>
      <c r="B81" s="13" t="str">
        <f>IF(Matrix!$K18="Yes",Matrix!$I18,"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81" s="13"/>
      <c r="D81" s="13"/>
      <c r="E81" s="13"/>
      <c r="F81" s="13"/>
      <c r="G81" s="13"/>
      <c r="H81" s="13" t="str">
        <f>IF(Matrix!$K18="Yes","Physical In-Cab Device"," ")</f>
        <v>Physical In-Cab Device</v>
      </c>
      <c r="M81" s="15"/>
      <c r="Q81" s="11"/>
    </row>
    <row r="82" spans="1:17" ht="43.75" x14ac:dyDescent="0.4">
      <c r="A82" s="13" t="str">
        <f>IF(Matrix!$K19="Yes",Matrix!$G19," ")</f>
        <v>Medium</v>
      </c>
      <c r="B82" s="13" t="str">
        <f>IF(Matrix!$K19="Yes",Matrix!$I19,"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IF(Matrix!$K19="Yes","Physical In-Cab Device"," ")</f>
        <v>Physical In-Cab Device</v>
      </c>
      <c r="M82" s="15"/>
      <c r="Q82" s="11"/>
    </row>
    <row r="83" spans="1:17" ht="102" x14ac:dyDescent="0.4">
      <c r="A83" s="13" t="str">
        <f>IF(Matrix!$K20="Yes",Matrix!$G20," ")</f>
        <v>Medium</v>
      </c>
      <c r="B83" s="13" t="str">
        <f>IF(Matrix!$K20="Yes",Matrix!$I20,"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IF(Matrix!$K20="Yes","Physical In-Cab Device"," ")</f>
        <v>Physical In-Cab Device</v>
      </c>
      <c r="M83" s="15"/>
      <c r="Q83" s="11"/>
    </row>
    <row r="84" spans="1:17" ht="43.75" x14ac:dyDescent="0.4">
      <c r="A84" s="13" t="str">
        <f>IF(Matrix!$K21="Yes",Matrix!$G21," ")</f>
        <v>Medium</v>
      </c>
      <c r="B84" s="13" t="str">
        <f>IF(Matrix!$K21="Yes",Matrix!$I21," ")</f>
        <v>IA-030 (Identification and Authentication) - Cryptographic modules used in the vendors system shall be compliant with Federal Information Processing Standards (FIPS) 140-2: Level 1.</v>
      </c>
      <c r="C84" s="13"/>
      <c r="D84" s="13"/>
      <c r="E84" s="13"/>
      <c r="F84" s="13"/>
      <c r="G84" s="13"/>
      <c r="H84" s="13" t="str">
        <f>IF(Matrix!$K21="Yes","Physical In-Cab Device"," ")</f>
        <v>Physical In-Cab Device</v>
      </c>
      <c r="M84" s="15"/>
      <c r="Q84" s="11"/>
    </row>
    <row r="85" spans="1:17" ht="43.75" x14ac:dyDescent="0.4">
      <c r="A85" s="13" t="str">
        <f>IF(Matrix!$K22="Yes",Matrix!$G22," ")</f>
        <v>High</v>
      </c>
      <c r="B85" s="13" t="str">
        <f>IF(Matrix!$K22="Yes",Matrix!$I22,"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IF(Matrix!$K22="Yes","Physical In-Cab Device"," ")</f>
        <v>Physical In-Cab Device</v>
      </c>
      <c r="M85" s="15"/>
      <c r="Q85" s="11"/>
    </row>
    <row r="86" spans="1:17" ht="58.3" x14ac:dyDescent="0.4">
      <c r="A86" s="13" t="str">
        <f>IF(Matrix!$K23="Yes",Matrix!$G23," ")</f>
        <v>Medium</v>
      </c>
      <c r="B86" s="13" t="str">
        <f>IF(Matrix!$K23="Yes",Matrix!$I23,"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IF(Matrix!$K23="Yes","Physical In-Cab Device"," ")</f>
        <v>Physical In-Cab Device</v>
      </c>
      <c r="M86" s="15"/>
      <c r="Q86" s="11"/>
    </row>
    <row r="87" spans="1:17" x14ac:dyDescent="0.4">
      <c r="A87" s="13" t="str">
        <f>IF(Matrix!$K24="Yes",Matrix!$G24," ")</f>
        <v xml:space="preserve"> </v>
      </c>
      <c r="B87" s="13" t="str">
        <f>IF(Matrix!$K24="Yes",Matrix!$I24," ")</f>
        <v xml:space="preserve"> </v>
      </c>
      <c r="C87" s="13"/>
      <c r="D87" s="13"/>
      <c r="E87" s="13"/>
      <c r="F87" s="13"/>
      <c r="G87" s="13"/>
      <c r="H87" s="13" t="str">
        <f>IF(Matrix!$K24="Yes","Physical In-Cab Device"," ")</f>
        <v xml:space="preserve"> </v>
      </c>
      <c r="M87" s="15"/>
      <c r="Q87" s="11"/>
    </row>
    <row r="88" spans="1:17" x14ac:dyDescent="0.4">
      <c r="A88" s="13" t="str">
        <f>IF(Matrix!$K29="Yes",Matrix!$G29," ")</f>
        <v xml:space="preserve"> </v>
      </c>
      <c r="B88" s="13" t="str">
        <f>IF(Matrix!$K29="Yes",Matrix!$I29," ")</f>
        <v xml:space="preserve"> </v>
      </c>
      <c r="C88" s="13"/>
      <c r="D88" s="13"/>
      <c r="E88" s="13"/>
      <c r="F88" s="13"/>
      <c r="G88" s="13"/>
      <c r="H88" s="13" t="str">
        <f>IF(Matrix!$K29="Yes","Physical In-Cab Device"," ")</f>
        <v xml:space="preserve"> </v>
      </c>
      <c r="M88" s="15"/>
      <c r="Q88" s="11"/>
    </row>
    <row r="89" spans="1:17" x14ac:dyDescent="0.4">
      <c r="A89" s="13" t="str">
        <f>IF(Matrix!$K30="Yes",Matrix!$G30," ")</f>
        <v xml:space="preserve"> </v>
      </c>
      <c r="B89" s="13" t="str">
        <f>IF(Matrix!$K30="Yes",Matrix!$I30," ")</f>
        <v xml:space="preserve"> </v>
      </c>
      <c r="C89" s="13"/>
      <c r="D89" s="13"/>
      <c r="E89" s="13"/>
      <c r="F89" s="13"/>
      <c r="G89" s="13"/>
      <c r="H89" s="13" t="str">
        <f>IF(Matrix!$K30="Yes","Physical In-Cab Device"," ")</f>
        <v xml:space="preserve"> </v>
      </c>
      <c r="M89" s="15"/>
      <c r="Q89" s="11"/>
    </row>
    <row r="90" spans="1:17" x14ac:dyDescent="0.4">
      <c r="A90" s="13" t="str">
        <f>IF(Matrix!$K31="Yes",Matrix!$G31," ")</f>
        <v xml:space="preserve"> </v>
      </c>
      <c r="B90" s="13" t="str">
        <f>IF(Matrix!$K31="Yes",Matrix!$I31," ")</f>
        <v xml:space="preserve"> </v>
      </c>
      <c r="C90" s="13"/>
      <c r="D90" s="13"/>
      <c r="E90" s="13"/>
      <c r="F90" s="13"/>
      <c r="G90" s="13"/>
      <c r="H90" s="13" t="str">
        <f>IF(Matrix!$K31="Yes","Physical In-Cab Device"," ")</f>
        <v xml:space="preserve"> </v>
      </c>
      <c r="M90" s="15"/>
      <c r="Q90" s="11"/>
    </row>
    <row r="91" spans="1:17" ht="58.3" x14ac:dyDescent="0.4">
      <c r="A91" s="13" t="str">
        <f>IF(Matrix!$K32="Yes",Matrix!$G32," ")</f>
        <v>Medium</v>
      </c>
      <c r="B91" s="13" t="str">
        <f>IF(Matrix!$K32="Yes",Matrix!$I32,"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IF(Matrix!$K32="Yes","Physical In-Cab Device"," ")</f>
        <v>Physical In-Cab Device</v>
      </c>
      <c r="M91" s="15"/>
      <c r="Q91" s="11"/>
    </row>
    <row r="92" spans="1:17" ht="72.900000000000006" x14ac:dyDescent="0.4">
      <c r="A92" s="13" t="str">
        <f>IF(Matrix!$K33="Yes",Matrix!$G33," ")</f>
        <v>Medium</v>
      </c>
      <c r="B92" s="13" t="str">
        <f>IF(Matrix!$K33="Yes",Matrix!$I33,"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IF(Matrix!$K33="Yes","Physical In-Cab Device"," ")</f>
        <v>Physical In-Cab Device</v>
      </c>
      <c r="M92" s="15"/>
      <c r="Q92" s="11"/>
    </row>
    <row r="93" spans="1:17" ht="29.15" x14ac:dyDescent="0.4">
      <c r="A93" s="13" t="str">
        <f>IF(Matrix!$K34="Yes",Matrix!$G34," ")</f>
        <v>Medium</v>
      </c>
      <c r="B93" s="13" t="str">
        <f>IF(Matrix!$K34="Yes",Matrix!$I34," ")</f>
        <v>RA-020 (Risk Assessment) - The vendor shall use the results of risk assessments to influence systems development and processes.</v>
      </c>
      <c r="C93" s="13"/>
      <c r="D93" s="13"/>
      <c r="E93" s="13"/>
      <c r="F93" s="13"/>
      <c r="G93" s="13"/>
      <c r="H93" s="13" t="str">
        <f>IF(Matrix!$K34="Yes","Physical In-Cab Device"," ")</f>
        <v>Physical In-Cab Device</v>
      </c>
      <c r="M93" s="15"/>
      <c r="Q93" s="11"/>
    </row>
    <row r="94" spans="1:17" ht="29.15" x14ac:dyDescent="0.4">
      <c r="A94" s="13" t="str">
        <f>IF(Matrix!$K35="Yes",Matrix!$G35," ")</f>
        <v>High</v>
      </c>
      <c r="B94" s="13" t="str">
        <f>IF(Matrix!$K35="Yes",Matrix!$I35," ")</f>
        <v>SAA-010 (Security Management) - The vendor shall have an Information Security Management Plan (ISMP).</v>
      </c>
      <c r="C94" s="13"/>
      <c r="D94" s="13"/>
      <c r="E94" s="13"/>
      <c r="F94" s="13"/>
      <c r="G94" s="13"/>
      <c r="H94" s="13" t="str">
        <f>IF(Matrix!$K35="Yes","Physical In-Cab Device"," ")</f>
        <v>Physical In-Cab Device</v>
      </c>
      <c r="M94" s="15"/>
      <c r="Q94" s="11"/>
    </row>
    <row r="95" spans="1:17" ht="87.45" x14ac:dyDescent="0.4">
      <c r="A95" s="13" t="str">
        <f>IF(Matrix!$K36="Yes",Matrix!$G36," ")</f>
        <v>High</v>
      </c>
      <c r="B95" s="13" t="str">
        <f>IF(Matrix!$K36="Yes",Matrix!$I36,"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IF(Matrix!$K36="Yes","Physical In-Cab Device"," ")</f>
        <v>Physical In-Cab Device</v>
      </c>
      <c r="M95" s="15"/>
      <c r="Q95" s="11"/>
    </row>
    <row r="96" spans="1:17" ht="58.3" x14ac:dyDescent="0.4">
      <c r="A96" s="13" t="str">
        <f>IF(Matrix!$K37="Yes",Matrix!$G37," ")</f>
        <v>Medium</v>
      </c>
      <c r="B96" s="13" t="str">
        <f>IF(Matrix!$K37="Yes",Matrix!$I37,"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IF(Matrix!$K37="Yes","Physical In-Cab Device"," ")</f>
        <v>Physical In-Cab Device</v>
      </c>
      <c r="M96" s="15"/>
      <c r="Q96" s="11"/>
    </row>
    <row r="97" spans="1:17" ht="43.75" x14ac:dyDescent="0.4">
      <c r="A97" s="13" t="str">
        <f>IF(Matrix!$K40="Yes",Matrix!$G40," ")</f>
        <v>High</v>
      </c>
      <c r="B97" s="13" t="str">
        <f>IF(Matrix!$K40="Yes",Matrix!$I40," ")</f>
        <v>SCP-010 (Protecting Communications paths for systems) - Communication paths that traverse outside controlled boundaries must protect confidentiality and integrity of data</v>
      </c>
      <c r="C97" s="13"/>
      <c r="D97" s="13"/>
      <c r="E97" s="13"/>
      <c r="F97" s="13"/>
      <c r="G97" s="13"/>
      <c r="H97" s="13" t="str">
        <f>IF(Matrix!$K40="Yes","Physical In-Cab Device"," ")</f>
        <v>Physical In-Cab Device</v>
      </c>
      <c r="M97" s="15"/>
      <c r="Q97" s="11"/>
    </row>
    <row r="98" spans="1:17" ht="43.75" x14ac:dyDescent="0.4">
      <c r="A98" s="13" t="str">
        <f>IF(Matrix!$K41="Yes",Matrix!$G41," ")</f>
        <v>Medium</v>
      </c>
      <c r="B98" s="13" t="str">
        <f>IF(Matrix!$K41="Yes",Matrix!$I41,"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IF(Matrix!$K41="Yes","Physical In-Cab Device"," ")</f>
        <v>Physical In-Cab Device</v>
      </c>
      <c r="M98" s="15"/>
      <c r="Q98" s="11"/>
    </row>
    <row r="99" spans="1:17" ht="72.900000000000006" x14ac:dyDescent="0.4">
      <c r="A99" s="13" t="str">
        <f>IF(Matrix!$K42="Yes",Matrix!$G42," ")</f>
        <v>High</v>
      </c>
      <c r="B99" s="13" t="str">
        <f>IF(Matrix!$K42="Yes",Matrix!$I42,"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IF(Matrix!$K42="Yes","Physical In-Cab Device"," ")</f>
        <v>Physical In-Cab Device</v>
      </c>
      <c r="M99" s="15"/>
      <c r="Q99" s="11"/>
    </row>
    <row r="100" spans="1:17" ht="72.900000000000006" x14ac:dyDescent="0.4">
      <c r="A100" s="13" t="str">
        <f>IF(Matrix!$K43="Yes",Matrix!$G43," ")</f>
        <v>Medium</v>
      </c>
      <c r="B100" s="13" t="str">
        <f>IF(Matrix!$K43="Yes",Matrix!$I43,"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IF(Matrix!$K43="Yes","Physical In-Cab Device"," ")</f>
        <v>Physical In-Cab Device</v>
      </c>
      <c r="M100" s="15"/>
      <c r="Q100" s="11"/>
    </row>
    <row r="101" spans="1:17" ht="174.9" x14ac:dyDescent="0.4">
      <c r="A101" s="13" t="str">
        <f>IF(Matrix!$K44="Yes",Matrix!$G44," ")</f>
        <v>Medium</v>
      </c>
      <c r="B101" s="13" t="str">
        <f>IF(Matrix!$K44="Yes",Matrix!$I44,"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IF(Matrix!$K44="Yes","Physical In-Cab Device"," ")</f>
        <v>Physical In-Cab Device</v>
      </c>
      <c r="M101" s="15"/>
      <c r="Q101" s="11"/>
    </row>
    <row r="102" spans="1:17" x14ac:dyDescent="0.4">
      <c r="A102" s="13" t="str">
        <f>IF(Matrix!$K45="Yes",Matrix!$G45," ")</f>
        <v xml:space="preserve"> </v>
      </c>
      <c r="B102" s="13" t="str">
        <f>IF(Matrix!$K45="Yes",Matrix!$I45," ")</f>
        <v xml:space="preserve"> </v>
      </c>
      <c r="C102" s="13"/>
      <c r="D102" s="13"/>
      <c r="E102" s="13"/>
      <c r="F102" s="13"/>
      <c r="G102" s="13"/>
      <c r="H102" s="13" t="str">
        <f>IF(Matrix!$K45="Yes","Physical In-Cab Device"," ")</f>
        <v xml:space="preserve"> </v>
      </c>
      <c r="M102" s="15"/>
      <c r="Q102" s="11"/>
    </row>
    <row r="103" spans="1:17" ht="43.75" x14ac:dyDescent="0.4">
      <c r="A103" s="13" t="str">
        <f>IF(Matrix!$K46="Yes",Matrix!$G46," ")</f>
        <v>High</v>
      </c>
      <c r="B103" s="13" t="str">
        <f>IF(Matrix!$K46="Yes",Matrix!$I46,"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IF(Matrix!$K46="Yes","Physical In-Cab Device"," ")</f>
        <v>Physical In-Cab Device</v>
      </c>
      <c r="M103" s="15"/>
      <c r="Q103" s="11"/>
    </row>
    <row r="104" spans="1:17" x14ac:dyDescent="0.4">
      <c r="A104" s="13" t="str">
        <f>IF(Matrix!$K47="Yes",Matrix!$G47," ")</f>
        <v xml:space="preserve"> </v>
      </c>
      <c r="B104" s="13" t="str">
        <f>IF(Matrix!$K47="Yes",Matrix!$I47," ")</f>
        <v xml:space="preserve"> </v>
      </c>
      <c r="C104" s="13"/>
      <c r="D104" s="13"/>
      <c r="E104" s="13"/>
      <c r="F104" s="13"/>
      <c r="G104" s="13"/>
      <c r="H104" s="13" t="str">
        <f>IF(Matrix!$K47="Yes","Physical In-Cab Device"," ")</f>
        <v xml:space="preserve"> </v>
      </c>
      <c r="M104" s="15"/>
      <c r="Q104" s="11"/>
    </row>
    <row r="105" spans="1:17" ht="58.3" x14ac:dyDescent="0.4">
      <c r="A105" s="13" t="str">
        <f>IF(Matrix!$K50="Yes",Matrix!$G50," ")</f>
        <v>Medium</v>
      </c>
      <c r="B105" s="13" t="str">
        <f>IF(Matrix!$K50="Yes",Matrix!$I50,"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IF(Matrix!$K50="Yes","Physical In-Cab Device"," ")</f>
        <v>Physical In-Cab Device</v>
      </c>
      <c r="M105" s="15"/>
      <c r="Q105" s="11"/>
    </row>
    <row r="106" spans="1:17" x14ac:dyDescent="0.4">
      <c r="A106" s="13" t="str">
        <f>IF(Matrix!$K51="Yes",Matrix!$G51," ")</f>
        <v xml:space="preserve"> </v>
      </c>
      <c r="B106" s="13" t="str">
        <f>IF(Matrix!$K51="Yes",Matrix!$I51," ")</f>
        <v xml:space="preserve"> </v>
      </c>
      <c r="C106" s="13"/>
      <c r="D106" s="13"/>
      <c r="E106" s="13"/>
      <c r="F106" s="13"/>
      <c r="G106" s="13"/>
      <c r="H106" s="13" t="str">
        <f>IF(Matrix!$K51="Yes","Physical In-Cab Device"," ")</f>
        <v xml:space="preserve"> </v>
      </c>
      <c r="M106" s="15"/>
      <c r="Q106" s="11"/>
    </row>
    <row r="107" spans="1:17" ht="72.900000000000006" x14ac:dyDescent="0.4">
      <c r="A107" s="13" t="str">
        <f>IF(Matrix!$K55="Yes",Matrix!$G55," ")</f>
        <v>High</v>
      </c>
      <c r="B107" s="13" t="str">
        <f>IF(Matrix!$K55="Yes",Matrix!$I55,"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IF(Matrix!$K55="Yes","Physical In-Cab Device"," ")</f>
        <v>Physical In-Cab Device</v>
      </c>
      <c r="M107" s="15"/>
      <c r="Q107" s="11"/>
    </row>
    <row r="108" spans="1:17" ht="72.900000000000006" x14ac:dyDescent="0.4">
      <c r="A108" s="13" t="str">
        <f>IF(Matrix!$K57="Yes",Matrix!$G57," ")</f>
        <v>Medium</v>
      </c>
      <c r="B108" s="13" t="str">
        <f>IF(Matrix!$K57="Yes",Matrix!$I57,"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IF(Matrix!$K57="Yes","Physical In-Cab Device"," ")</f>
        <v>Physical In-Cab Device</v>
      </c>
      <c r="M108" s="15"/>
      <c r="Q108" s="11"/>
    </row>
    <row r="109" spans="1:17" ht="160.30000000000001" x14ac:dyDescent="0.4">
      <c r="A109" s="13" t="str">
        <f>IF(Matrix!$K58="Yes",Matrix!$G58," ")</f>
        <v>Medium</v>
      </c>
      <c r="B109" s="13" t="str">
        <f>IF(Matrix!$K58="Yes",Matrix!$I58,"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IF(Matrix!$K58="Yes","Physical In-Cab Device"," ")</f>
        <v>Physical In-Cab Device</v>
      </c>
      <c r="M109" s="15"/>
      <c r="Q109" s="11"/>
    </row>
    <row r="110" spans="1:17" ht="43.75" x14ac:dyDescent="0.4">
      <c r="A110" s="13" t="str">
        <f>IF(Matrix!$K59="Yes",Matrix!$G59," ")</f>
        <v>Medium</v>
      </c>
      <c r="B110" s="13" t="str">
        <f>IF(Matrix!$K59="Yes",Matrix!$I59," ")</f>
        <v>SII-030 (Protecting Firmware on Devices) - The vendor shall use digitally signed software on telematics devices and prohibit execution of unsigned or invalidly signed software.</v>
      </c>
      <c r="C110" s="13"/>
      <c r="D110" s="13"/>
      <c r="E110" s="13"/>
      <c r="F110" s="13"/>
      <c r="G110" s="13"/>
      <c r="H110" s="13" t="str">
        <f>IF(Matrix!$K59="Yes","Physical In-Cab Device"," ")</f>
        <v>Physical In-Cab Device</v>
      </c>
      <c r="M110" s="15"/>
      <c r="Q110" s="11"/>
    </row>
    <row r="111" spans="1:17" ht="58.3" x14ac:dyDescent="0.4">
      <c r="A111" s="13" t="str">
        <f>IF(Matrix!$K60="Yes",Matrix!$G60," ")</f>
        <v>High</v>
      </c>
      <c r="B111" s="13" t="str">
        <f>IF(Matrix!$K60="Yes",Matrix!$I60,"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IF(Matrix!$K60="Yes","Physical In-Cab Device"," ")</f>
        <v>Physical In-Cab Device</v>
      </c>
      <c r="M111" s="15"/>
      <c r="Q111" s="11"/>
    </row>
    <row r="112" spans="1:17" ht="29.15" x14ac:dyDescent="0.4">
      <c r="A112" s="13" t="str">
        <f>IF(Matrix!$K62="Yes",Matrix!$G62," ")</f>
        <v>Low</v>
      </c>
      <c r="B112" s="13" t="str">
        <f>IF(Matrix!$K62="Yes",Matrix!$I62," ")</f>
        <v>SII-060 (Protecting Firmware on Devices) - The vendor shall provide a means (and document the process) for customers to verify the firmware in their devices.</v>
      </c>
      <c r="C112" s="13"/>
      <c r="D112" s="13"/>
      <c r="E112" s="13"/>
      <c r="F112" s="13"/>
      <c r="G112" s="13"/>
      <c r="H112" s="13" t="str">
        <f>IF(Matrix!$K62="Yes","Physical In-Cab Device"," ")</f>
        <v>Physical In-Cab Device</v>
      </c>
      <c r="M112" s="15"/>
      <c r="Q112" s="11"/>
    </row>
    <row r="113" spans="1:17" ht="58.3" x14ac:dyDescent="0.4">
      <c r="A113" s="13" t="str">
        <f>IF(Matrix!$K63="Yes",Matrix!$G63," ")</f>
        <v>High</v>
      </c>
      <c r="B113" s="13" t="str">
        <f>IF(Matrix!$K63="Yes",Matrix!$I63,"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IF(Matrix!$K63="Yes","Physical In-Cab Device"," ")</f>
        <v>Physical In-Cab Device</v>
      </c>
      <c r="M113" s="15"/>
      <c r="Q113" s="11"/>
    </row>
    <row r="114" spans="1:17" ht="29.15" x14ac:dyDescent="0.4">
      <c r="A114" s="13" t="str">
        <f>IF(Matrix!$K65="Yes",Matrix!$G65," ")</f>
        <v>Medium</v>
      </c>
      <c r="B114" s="13" t="str">
        <f>IF(Matrix!$K65="Yes",Matrix!$I65," ")</f>
        <v>SII-080 (Protecting Firmware on Devices) - The vendor shall design security components that fail-secure to protect integrity of systems and data.</v>
      </c>
      <c r="C114" s="13"/>
      <c r="D114" s="13"/>
      <c r="E114" s="13"/>
      <c r="F114" s="13"/>
      <c r="G114" s="13"/>
      <c r="H114" s="13" t="str">
        <f>IF(Matrix!$K65="Yes","Physical In-Cab Device"," ")</f>
        <v>Physical In-Cab Device</v>
      </c>
      <c r="M114" s="15"/>
      <c r="Q114" s="11"/>
    </row>
    <row r="115" spans="1:17" ht="43.75" x14ac:dyDescent="0.4">
      <c r="A115" s="13" t="str">
        <f>IF(Matrix!$K66="Yes",Matrix!$G66," ")</f>
        <v>Low</v>
      </c>
      <c r="B115" s="13" t="str">
        <f>IF(Matrix!$K66="Yes",Matrix!$I66," ")</f>
        <v>SII-081 (Protecting Firmware on Devices) - The vendor shall utilize protective mechanisms to protect components from unauthorized runtime/volatile modification of code.</v>
      </c>
      <c r="C115" s="13"/>
      <c r="D115" s="13"/>
      <c r="E115" s="13"/>
      <c r="F115" s="13"/>
      <c r="G115" s="13"/>
      <c r="H115" s="13" t="str">
        <f>IF(Matrix!$K66="Yes","Physical In-Cab Device"," ")</f>
        <v>Physical In-Cab Device</v>
      </c>
      <c r="M115" s="15"/>
      <c r="Q115" s="11"/>
    </row>
    <row r="116" spans="1:17" ht="102" x14ac:dyDescent="0.4">
      <c r="A116" s="13" t="str">
        <f>IF(Matrix!$K67="Yes",Matrix!$G67," ")</f>
        <v>Medium</v>
      </c>
      <c r="B116" s="13" t="str">
        <f>IF(Matrix!$K67="Yes",Matrix!$I67,"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IF(Matrix!$K67="Yes","Physical In-Cab Device"," ")</f>
        <v>Physical In-Cab Device</v>
      </c>
      <c r="M116" s="15"/>
      <c r="Q116" s="11"/>
    </row>
    <row r="117" spans="1:17" x14ac:dyDescent="0.4">
      <c r="A117" s="13" t="str">
        <f>IF(Matrix!$K68="Yes",Matrix!$G68," ")</f>
        <v xml:space="preserve"> </v>
      </c>
      <c r="B117" s="13" t="str">
        <f>IF(Matrix!$K68="Yes",Matrix!$I68," ")</f>
        <v xml:space="preserve"> </v>
      </c>
      <c r="C117" s="13"/>
      <c r="D117" s="13"/>
      <c r="E117" s="13"/>
      <c r="F117" s="13"/>
      <c r="G117" s="13"/>
      <c r="H117" s="13" t="str">
        <f>IF(Matrix!$K68="Yes","Physical In-Cab Device"," ")</f>
        <v xml:space="preserve"> </v>
      </c>
      <c r="M117" s="15"/>
      <c r="Q117" s="11"/>
    </row>
    <row r="118" spans="1:17" x14ac:dyDescent="0.4">
      <c r="A118" s="13" t="str">
        <f>IF(Matrix!$K69="Yes",Matrix!$G69," ")</f>
        <v xml:space="preserve"> </v>
      </c>
      <c r="B118" s="13" t="str">
        <f>IF(Matrix!$K69="Yes",Matrix!$I69," ")</f>
        <v xml:space="preserve"> </v>
      </c>
      <c r="C118" s="13"/>
      <c r="D118" s="13"/>
      <c r="E118" s="13"/>
      <c r="F118" s="13"/>
      <c r="G118" s="13"/>
      <c r="H118" s="13" t="str">
        <f>IF(Matrix!$K69="Yes","Physical In-Cab Device"," ")</f>
        <v xml:space="preserve"> </v>
      </c>
      <c r="M118" s="15"/>
      <c r="Q118" s="11"/>
    </row>
    <row r="119" spans="1:17" ht="43.75" x14ac:dyDescent="0.4">
      <c r="A119" s="13" t="str">
        <f>IF(Matrix!$K70="Yes",Matrix!$G70," ")</f>
        <v>Low</v>
      </c>
      <c r="B119" s="13" t="str">
        <f>IF(Matrix!$K70="Yes",Matrix!$I70," ")</f>
        <v>SII-120 (Vulnerability Management) - The vendor shall have a vulnerability management process that includes steps to triage any found vulnerabilities and plan remediation.</v>
      </c>
      <c r="C119" s="13"/>
      <c r="D119" s="13"/>
      <c r="E119" s="13"/>
      <c r="F119" s="13"/>
      <c r="G119" s="13"/>
      <c r="H119" s="13" t="str">
        <f>IF(Matrix!$K70="Yes","Physical In-Cab Device"," ")</f>
        <v>Physical In-Cab Device</v>
      </c>
      <c r="M119" s="15"/>
      <c r="Q119" s="11"/>
    </row>
    <row r="120" spans="1:17" ht="131.15" x14ac:dyDescent="0.4">
      <c r="A120" s="13" t="str">
        <f>IF(Matrix!$K71="Yes",Matrix!$G71," ")</f>
        <v>Medium</v>
      </c>
      <c r="B120" s="13" t="str">
        <f>IF(Matrix!$K71="Yes",Matrix!$I71,"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IF(Matrix!$K71="Yes","Physical In-Cab Device"," ")</f>
        <v>Physical In-Cab Device</v>
      </c>
      <c r="M120" s="15"/>
      <c r="Q120" s="11"/>
    </row>
    <row r="121" spans="1:17" ht="43.75" x14ac:dyDescent="0.4">
      <c r="A121" s="13" t="str">
        <f>IF(Matrix!$K72="Yes",Matrix!$G72," ")</f>
        <v>Medium</v>
      </c>
      <c r="B121" s="13" t="str">
        <f>IF(Matrix!$K72="Yes",Matrix!$I72,"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IF(Matrix!$K72="Yes","Physical In-Cab Device"," ")</f>
        <v>Physical In-Cab Device</v>
      </c>
      <c r="M121" s="15"/>
      <c r="Q121" s="11"/>
    </row>
    <row r="122" spans="1:17" ht="29.15" x14ac:dyDescent="0.4">
      <c r="A122" s="13" t="str">
        <f>IF(Matrix!$K73="Yes",Matrix!$G73," ")</f>
        <v>Medium</v>
      </c>
      <c r="B122" s="13" t="str">
        <f>IF(Matrix!$K73="Yes",Matrix!$I73," ")</f>
        <v>SII-150 (Vulnerability Management) - The vendor shall verify code according to best-practice coding standards</v>
      </c>
      <c r="C122" s="13"/>
      <c r="D122" s="13"/>
      <c r="E122" s="13"/>
      <c r="F122" s="13"/>
      <c r="G122" s="13"/>
      <c r="H122" s="13" t="str">
        <f>IF(Matrix!$K73="Yes","Physical In-Cab Device"," ")</f>
        <v>Physical In-Cab Device</v>
      </c>
      <c r="M122" s="15"/>
      <c r="Q122" s="11"/>
    </row>
    <row r="123" spans="1:17" ht="43.75" x14ac:dyDescent="0.4">
      <c r="A123" s="13" t="str">
        <f>IF(Matrix!$K74="Yes",Matrix!$G74," ")</f>
        <v>Medium</v>
      </c>
      <c r="B123" s="13" t="str">
        <f>IF(Matrix!$K74="Yes",Matrix!$I74,"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IF(Matrix!$K74="Yes","Physical In-Cab Device"," ")</f>
        <v>Physical In-Cab Device</v>
      </c>
      <c r="M123" s="15"/>
      <c r="Q123" s="11"/>
    </row>
    <row r="124" spans="1:17" ht="58.3" x14ac:dyDescent="0.4">
      <c r="A124" s="13" t="str">
        <f>IF(Matrix!$K75="Yes",Matrix!$G75," ")</f>
        <v>Medium</v>
      </c>
      <c r="B124" s="13" t="str">
        <f>IF(Matrix!$K75="Yes",Matrix!$I75,"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IF(Matrix!$K75="Yes","Physical In-Cab Device"," ")</f>
        <v>Physical In-Cab Device</v>
      </c>
      <c r="M124" s="15"/>
      <c r="Q124" s="11"/>
    </row>
    <row r="125" spans="1:17" x14ac:dyDescent="0.4">
      <c r="A125" s="13" t="str">
        <f>IF(Matrix!$K77="Yes",Matrix!$G77," ")</f>
        <v xml:space="preserve"> </v>
      </c>
      <c r="B125" s="13" t="str">
        <f>IF(Matrix!$K77="Yes",Matrix!$I77," ")</f>
        <v xml:space="preserve"> </v>
      </c>
      <c r="C125" s="13"/>
      <c r="D125" s="13"/>
      <c r="E125" s="13"/>
      <c r="F125" s="13"/>
      <c r="G125" s="13"/>
      <c r="H125" s="13" t="str">
        <f>IF(Matrix!$K77="Yes","Physical In-Cab Device"," ")</f>
        <v xml:space="preserve"> </v>
      </c>
      <c r="M125" s="15"/>
      <c r="Q125" s="11"/>
    </row>
    <row r="128" spans="1:17" ht="20.6" x14ac:dyDescent="0.4">
      <c r="A128" s="17"/>
      <c r="B128" s="107" t="s">
        <v>171</v>
      </c>
      <c r="C128" s="108"/>
      <c r="D128" s="108"/>
      <c r="E128" s="108"/>
      <c r="F128" s="108"/>
      <c r="G128" s="108"/>
      <c r="H128" s="108"/>
    </row>
    <row r="129" spans="1:17" ht="57.75" customHeight="1" x14ac:dyDescent="0.4">
      <c r="A129" s="16"/>
      <c r="B129" s="109" t="s">
        <v>221</v>
      </c>
      <c r="C129" s="110"/>
      <c r="D129" s="110"/>
      <c r="E129" s="110"/>
      <c r="F129" s="110"/>
      <c r="G129" s="110"/>
      <c r="H129" s="110"/>
    </row>
    <row r="130" spans="1:17" x14ac:dyDescent="0.4">
      <c r="A130" s="111" t="s">
        <v>166</v>
      </c>
      <c r="B130" s="111" t="s">
        <v>136</v>
      </c>
      <c r="C130" s="111" t="s">
        <v>214</v>
      </c>
      <c r="D130" s="111"/>
      <c r="E130" s="111"/>
      <c r="F130" s="111"/>
      <c r="G130" s="111" t="s">
        <v>215</v>
      </c>
      <c r="H130" s="111" t="s">
        <v>172</v>
      </c>
      <c r="M130" s="15"/>
      <c r="Q130" s="11"/>
    </row>
    <row r="131" spans="1:17" x14ac:dyDescent="0.4">
      <c r="A131" s="111"/>
      <c r="B131" s="111"/>
      <c r="C131" s="12" t="s">
        <v>212</v>
      </c>
      <c r="D131" s="12" t="s">
        <v>216</v>
      </c>
      <c r="E131" s="12" t="s">
        <v>213</v>
      </c>
      <c r="F131" s="12" t="s">
        <v>217</v>
      </c>
      <c r="G131" s="111"/>
      <c r="H131" s="111"/>
      <c r="M131" s="15"/>
      <c r="Q131" s="11"/>
    </row>
    <row r="132" spans="1:17" x14ac:dyDescent="0.4">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7.45" x14ac:dyDescent="0.4">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900000000000006" x14ac:dyDescent="0.4">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9.15" x14ac:dyDescent="0.4">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75" x14ac:dyDescent="0.4">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9.15" x14ac:dyDescent="0.4">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9.15" x14ac:dyDescent="0.4">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75" x14ac:dyDescent="0.4">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4">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75" x14ac:dyDescent="0.4">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87.45" x14ac:dyDescent="0.4">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75" x14ac:dyDescent="0.4">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72.900000000000006" x14ac:dyDescent="0.4">
      <c r="A144" s="13" t="str">
        <f>IF(Matrix!$L18="Yes",Matrix!$G18," ")</f>
        <v>High</v>
      </c>
      <c r="B144" s="13" t="str">
        <f>IF(Matrix!$L18="Yes",Matrix!$I18,"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44" s="13"/>
      <c r="D144" s="13"/>
      <c r="E144" s="13"/>
      <c r="F144" s="13"/>
      <c r="G144" s="13"/>
      <c r="H144" s="13" t="str">
        <f>IF(Matrix!$L18="Yes","Connectivity/Communications"," ")</f>
        <v>Connectivity/Communications</v>
      </c>
      <c r="M144" s="15"/>
      <c r="Q144" s="11"/>
    </row>
    <row r="145" spans="1:17" ht="43.75" x14ac:dyDescent="0.4">
      <c r="A145" s="13" t="str">
        <f>IF(Matrix!$L19="Yes",Matrix!$G19," ")</f>
        <v>Medium</v>
      </c>
      <c r="B145" s="13" t="str">
        <f>IF(Matrix!$L19="Yes",Matrix!$I19,"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IF(Matrix!$L19="Yes","Connectivity/Communications"," ")</f>
        <v>Connectivity/Communications</v>
      </c>
      <c r="M145" s="15"/>
      <c r="Q145" s="11"/>
    </row>
    <row r="146" spans="1:17" ht="102" x14ac:dyDescent="0.4">
      <c r="A146" s="13" t="str">
        <f>IF(Matrix!$L20="Yes",Matrix!$G20," ")</f>
        <v>Medium</v>
      </c>
      <c r="B146" s="13" t="str">
        <f>IF(Matrix!$L20="Yes",Matrix!$I20,"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IF(Matrix!$L20="Yes","Connectivity/Communications"," ")</f>
        <v>Connectivity/Communications</v>
      </c>
      <c r="M146" s="15"/>
      <c r="Q146" s="11"/>
    </row>
    <row r="147" spans="1:17" ht="43.75" x14ac:dyDescent="0.4">
      <c r="A147" s="13" t="str">
        <f>IF(Matrix!$L21="Yes",Matrix!$G21," ")</f>
        <v>Medium</v>
      </c>
      <c r="B147" s="13" t="str">
        <f>IF(Matrix!$L21="Yes",Matrix!$I21," ")</f>
        <v>IA-030 (Identification and Authentication) - Cryptographic modules used in the vendors system shall be compliant with Federal Information Processing Standards (FIPS) 140-2: Level 1.</v>
      </c>
      <c r="C147" s="13"/>
      <c r="D147" s="13"/>
      <c r="E147" s="13"/>
      <c r="F147" s="13"/>
      <c r="G147" s="13"/>
      <c r="H147" s="13" t="str">
        <f>IF(Matrix!$L21="Yes","Connectivity/Communications"," ")</f>
        <v>Connectivity/Communications</v>
      </c>
      <c r="M147" s="15"/>
      <c r="Q147" s="11"/>
    </row>
    <row r="148" spans="1:17" ht="43.75" x14ac:dyDescent="0.4">
      <c r="A148" s="13" t="str">
        <f>IF(Matrix!$L22="Yes",Matrix!$G22," ")</f>
        <v>High</v>
      </c>
      <c r="B148" s="13" t="str">
        <f>IF(Matrix!$L22="Yes",Matrix!$I22,"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IF(Matrix!$L22="Yes","Connectivity/Communications"," ")</f>
        <v>Connectivity/Communications</v>
      </c>
      <c r="M148" s="15"/>
      <c r="Q148" s="11"/>
    </row>
    <row r="149" spans="1:17" ht="58.3" x14ac:dyDescent="0.4">
      <c r="A149" s="13" t="str">
        <f>IF(Matrix!$L23="Yes",Matrix!$G23," ")</f>
        <v>Medium</v>
      </c>
      <c r="B149" s="13" t="str">
        <f>IF(Matrix!$L23="Yes",Matrix!$I23,"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IF(Matrix!$L23="Yes","Connectivity/Communications"," ")</f>
        <v>Connectivity/Communications</v>
      </c>
      <c r="M149" s="15"/>
      <c r="Q149" s="11"/>
    </row>
    <row r="150" spans="1:17" x14ac:dyDescent="0.4">
      <c r="A150" s="13" t="str">
        <f>IF(Matrix!$L24="Yes",Matrix!$G24," ")</f>
        <v xml:space="preserve"> </v>
      </c>
      <c r="B150" s="13" t="str">
        <f>IF(Matrix!$L24="Yes",Matrix!$I24," ")</f>
        <v xml:space="preserve"> </v>
      </c>
      <c r="C150" s="13"/>
      <c r="D150" s="13"/>
      <c r="E150" s="13"/>
      <c r="F150" s="13"/>
      <c r="G150" s="13"/>
      <c r="H150" s="13" t="str">
        <f>IF(Matrix!$L24="Yes","Connectivity/Communications"," ")</f>
        <v xml:space="preserve"> </v>
      </c>
      <c r="M150" s="15"/>
      <c r="Q150" s="11"/>
    </row>
    <row r="151" spans="1:17" x14ac:dyDescent="0.4">
      <c r="A151" s="13" t="str">
        <f>IF(Matrix!$L29="Yes",Matrix!$G29," ")</f>
        <v xml:space="preserve"> </v>
      </c>
      <c r="B151" s="13" t="str">
        <f>IF(Matrix!$L29="Yes",Matrix!$I29," ")</f>
        <v xml:space="preserve"> </v>
      </c>
      <c r="C151" s="13"/>
      <c r="D151" s="13"/>
      <c r="E151" s="13"/>
      <c r="F151" s="13"/>
      <c r="G151" s="13"/>
      <c r="H151" s="13" t="str">
        <f>IF(Matrix!$L29="Yes","Connectivity/Communications"," ")</f>
        <v xml:space="preserve"> </v>
      </c>
      <c r="M151" s="15"/>
      <c r="Q151" s="11"/>
    </row>
    <row r="152" spans="1:17" x14ac:dyDescent="0.4">
      <c r="A152" s="13" t="str">
        <f>IF(Matrix!$L30="Yes",Matrix!$G30," ")</f>
        <v xml:space="preserve"> </v>
      </c>
      <c r="B152" s="13" t="str">
        <f>IF(Matrix!$L30="Yes",Matrix!$I30," ")</f>
        <v xml:space="preserve"> </v>
      </c>
      <c r="C152" s="13"/>
      <c r="D152" s="13"/>
      <c r="E152" s="13"/>
      <c r="F152" s="13"/>
      <c r="G152" s="13"/>
      <c r="H152" s="13" t="str">
        <f>IF(Matrix!$L30="Yes","Connectivity/Communications"," ")</f>
        <v xml:space="preserve"> </v>
      </c>
      <c r="M152" s="15"/>
      <c r="Q152" s="11"/>
    </row>
    <row r="153" spans="1:17" x14ac:dyDescent="0.4">
      <c r="A153" s="13" t="str">
        <f>IF(Matrix!$L31="Yes",Matrix!$G31," ")</f>
        <v xml:space="preserve"> </v>
      </c>
      <c r="B153" s="13" t="str">
        <f>IF(Matrix!$L31="Yes",Matrix!$I31," ")</f>
        <v xml:space="preserve"> </v>
      </c>
      <c r="C153" s="13"/>
      <c r="D153" s="13"/>
      <c r="E153" s="13"/>
      <c r="F153" s="13"/>
      <c r="G153" s="13"/>
      <c r="H153" s="13" t="str">
        <f>IF(Matrix!$L31="Yes","Connectivity/Communications"," ")</f>
        <v xml:space="preserve"> </v>
      </c>
      <c r="M153" s="15"/>
      <c r="Q153" s="11"/>
    </row>
    <row r="154" spans="1:17" ht="58.3" x14ac:dyDescent="0.4">
      <c r="A154" s="13" t="str">
        <f>IF(Matrix!$L32="Yes",Matrix!$G32," ")</f>
        <v>Medium</v>
      </c>
      <c r="B154" s="13" t="str">
        <f>IF(Matrix!$L32="Yes",Matrix!$I32,"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IF(Matrix!$L32="Yes","Connectivity/Communications"," ")</f>
        <v>Connectivity/Communications</v>
      </c>
      <c r="M154" s="15"/>
      <c r="Q154" s="11"/>
    </row>
    <row r="155" spans="1:17" ht="72.900000000000006" x14ac:dyDescent="0.4">
      <c r="A155" s="13" t="str">
        <f>IF(Matrix!$L33="Yes",Matrix!$G33," ")</f>
        <v>Medium</v>
      </c>
      <c r="B155" s="13" t="str">
        <f>IF(Matrix!$L33="Yes",Matrix!$I33,"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IF(Matrix!$L33="Yes","Connectivity/Communications"," ")</f>
        <v>Connectivity/Communications</v>
      </c>
      <c r="M155" s="15"/>
      <c r="Q155" s="11"/>
    </row>
    <row r="156" spans="1:17" ht="29.15" x14ac:dyDescent="0.4">
      <c r="A156" s="13" t="str">
        <f>IF(Matrix!$L34="Yes",Matrix!$G34," ")</f>
        <v>Medium</v>
      </c>
      <c r="B156" s="13" t="str">
        <f>IF(Matrix!$L34="Yes",Matrix!$I34," ")</f>
        <v>RA-020 (Risk Assessment) - The vendor shall use the results of risk assessments to influence systems development and processes.</v>
      </c>
      <c r="C156" s="13"/>
      <c r="D156" s="13"/>
      <c r="E156" s="13"/>
      <c r="F156" s="13"/>
      <c r="G156" s="13"/>
      <c r="H156" s="13" t="str">
        <f>IF(Matrix!$L34="Yes","Connectivity/Communications"," ")</f>
        <v>Connectivity/Communications</v>
      </c>
      <c r="M156" s="15"/>
      <c r="Q156" s="11"/>
    </row>
    <row r="157" spans="1:17" ht="29.15" x14ac:dyDescent="0.4">
      <c r="A157" s="13" t="str">
        <f>IF(Matrix!$L35="Yes",Matrix!$G35," ")</f>
        <v>High</v>
      </c>
      <c r="B157" s="13" t="str">
        <f>IF(Matrix!$L35="Yes",Matrix!$I35," ")</f>
        <v>SAA-010 (Security Management) - The vendor shall have an Information Security Management Plan (ISMP).</v>
      </c>
      <c r="C157" s="13"/>
      <c r="D157" s="13"/>
      <c r="E157" s="13"/>
      <c r="F157" s="13"/>
      <c r="G157" s="13"/>
      <c r="H157" s="13" t="str">
        <f>IF(Matrix!$L35="Yes","Connectivity/Communications"," ")</f>
        <v>Connectivity/Communications</v>
      </c>
      <c r="M157" s="15"/>
      <c r="Q157" s="11"/>
    </row>
    <row r="158" spans="1:17" ht="87.45" x14ac:dyDescent="0.4">
      <c r="A158" s="13" t="str">
        <f>IF(Matrix!$L36="Yes",Matrix!$G36," ")</f>
        <v>High</v>
      </c>
      <c r="B158" s="13" t="str">
        <f>IF(Matrix!$L36="Yes",Matrix!$I36,"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IF(Matrix!$L36="Yes","Connectivity/Communications"," ")</f>
        <v>Connectivity/Communications</v>
      </c>
      <c r="M158" s="15"/>
      <c r="Q158" s="11"/>
    </row>
    <row r="159" spans="1:17" ht="58.3" x14ac:dyDescent="0.4">
      <c r="A159" s="13" t="str">
        <f>IF(Matrix!$L37="Yes",Matrix!$G37," ")</f>
        <v>Medium</v>
      </c>
      <c r="B159" s="13" t="str">
        <f>IF(Matrix!$L37="Yes",Matrix!$I37,"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IF(Matrix!$L37="Yes","Connectivity/Communications"," ")</f>
        <v>Connectivity/Communications</v>
      </c>
      <c r="M159" s="15"/>
      <c r="Q159" s="11"/>
    </row>
    <row r="160" spans="1:17" ht="43.75" x14ac:dyDescent="0.4">
      <c r="A160" s="13" t="str">
        <f>IF(Matrix!$L40="Yes",Matrix!$G40," ")</f>
        <v>High</v>
      </c>
      <c r="B160" s="13" t="str">
        <f>IF(Matrix!$L40="Yes",Matrix!$I40," ")</f>
        <v>SCP-010 (Protecting Communications paths for systems) - Communication paths that traverse outside controlled boundaries must protect confidentiality and integrity of data</v>
      </c>
      <c r="C160" s="13"/>
      <c r="D160" s="13"/>
      <c r="E160" s="13"/>
      <c r="F160" s="13"/>
      <c r="G160" s="13"/>
      <c r="H160" s="13" t="str">
        <f>IF(Matrix!$L40="Yes","Connectivity/Communications"," ")</f>
        <v>Connectivity/Communications</v>
      </c>
      <c r="M160" s="15"/>
      <c r="Q160" s="11"/>
    </row>
    <row r="161" spans="1:17" ht="43.75" x14ac:dyDescent="0.4">
      <c r="A161" s="13" t="str">
        <f>IF(Matrix!$L41="Yes",Matrix!$G41," ")</f>
        <v>Medium</v>
      </c>
      <c r="B161" s="13" t="str">
        <f>IF(Matrix!$L41="Yes",Matrix!$I41,"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IF(Matrix!$L41="Yes","Connectivity/Communications"," ")</f>
        <v>Connectivity/Communications</v>
      </c>
      <c r="M161" s="15"/>
      <c r="Q161" s="11"/>
    </row>
    <row r="162" spans="1:17" ht="72.900000000000006" x14ac:dyDescent="0.4">
      <c r="A162" s="13" t="str">
        <f>IF(Matrix!$L42="Yes",Matrix!$G42," ")</f>
        <v>High</v>
      </c>
      <c r="B162" s="13" t="str">
        <f>IF(Matrix!$L42="Yes",Matrix!$I42,"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IF(Matrix!$L42="Yes","Connectivity/Communications"," ")</f>
        <v>Connectivity/Communications</v>
      </c>
      <c r="M162" s="15"/>
      <c r="Q162" s="11"/>
    </row>
    <row r="163" spans="1:17" ht="72.900000000000006" x14ac:dyDescent="0.4">
      <c r="A163" s="13" t="str">
        <f>IF(Matrix!$L43="Yes",Matrix!$G43," ")</f>
        <v>Medium</v>
      </c>
      <c r="B163" s="13" t="str">
        <f>IF(Matrix!$L43="Yes",Matrix!$I43,"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IF(Matrix!$L43="Yes","Connectivity/Communications"," ")</f>
        <v>Connectivity/Communications</v>
      </c>
      <c r="M163" s="15"/>
      <c r="Q163" s="11"/>
    </row>
    <row r="164" spans="1:17" ht="174.9" x14ac:dyDescent="0.4">
      <c r="A164" s="13" t="str">
        <f>IF(Matrix!$L44="Yes",Matrix!$G44," ")</f>
        <v>Medium</v>
      </c>
      <c r="B164" s="13" t="str">
        <f>IF(Matrix!$L44="Yes",Matrix!$I44,"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IF(Matrix!$L44="Yes","Connectivity/Communications"," ")</f>
        <v>Connectivity/Communications</v>
      </c>
      <c r="M164" s="15"/>
      <c r="Q164" s="11"/>
    </row>
    <row r="165" spans="1:17" x14ac:dyDescent="0.4">
      <c r="A165" s="13" t="str">
        <f>IF(Matrix!$L45="Yes",Matrix!$G45," ")</f>
        <v xml:space="preserve"> </v>
      </c>
      <c r="B165" s="13" t="str">
        <f>IF(Matrix!$L45="Yes",Matrix!$I45," ")</f>
        <v xml:space="preserve"> </v>
      </c>
      <c r="C165" s="13"/>
      <c r="D165" s="13"/>
      <c r="E165" s="13"/>
      <c r="F165" s="13"/>
      <c r="G165" s="13"/>
      <c r="H165" s="13" t="str">
        <f>IF(Matrix!$L45="Yes","Connectivity/Communications"," ")</f>
        <v xml:space="preserve"> </v>
      </c>
      <c r="M165" s="15"/>
      <c r="Q165" s="11"/>
    </row>
    <row r="166" spans="1:17" ht="43.75" x14ac:dyDescent="0.4">
      <c r="A166" s="13" t="str">
        <f>IF(Matrix!$L46="Yes",Matrix!$G46," ")</f>
        <v>High</v>
      </c>
      <c r="B166" s="13" t="str">
        <f>IF(Matrix!$L46="Yes",Matrix!$I46,"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IF(Matrix!$L46="Yes","Connectivity/Communications"," ")</f>
        <v>Connectivity/Communications</v>
      </c>
      <c r="M166" s="15"/>
      <c r="Q166" s="11"/>
    </row>
    <row r="167" spans="1:17" ht="247.75" x14ac:dyDescent="0.4">
      <c r="A167" s="13" t="str">
        <f>IF(Matrix!$L47="Yes",Matrix!$G47," ")</f>
        <v>High</v>
      </c>
      <c r="B167" s="13" t="str">
        <f>IF(Matrix!$L47="Yes",Matrix!$I47,"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IF(Matrix!$L47="Yes","Connectivity/Communications"," ")</f>
        <v>Connectivity/Communications</v>
      </c>
      <c r="M167" s="15"/>
      <c r="Q167" s="11"/>
    </row>
    <row r="168" spans="1:17" x14ac:dyDescent="0.4">
      <c r="A168" s="13" t="str">
        <f>IF(Matrix!$L50="Yes",Matrix!$G50," ")</f>
        <v xml:space="preserve"> </v>
      </c>
      <c r="B168" s="13" t="str">
        <f>IF(Matrix!$L50="Yes",Matrix!$I50," ")</f>
        <v xml:space="preserve"> </v>
      </c>
      <c r="C168" s="13"/>
      <c r="D168" s="13"/>
      <c r="E168" s="13"/>
      <c r="F168" s="13"/>
      <c r="G168" s="13"/>
      <c r="H168" s="13" t="str">
        <f>IF(Matrix!$L50="Yes","Connectivity/Communications"," ")</f>
        <v xml:space="preserve"> </v>
      </c>
      <c r="M168" s="15"/>
      <c r="Q168" s="11"/>
    </row>
    <row r="169" spans="1:17" x14ac:dyDescent="0.4">
      <c r="A169" s="13" t="str">
        <f>IF(Matrix!$L51="Yes",Matrix!$G51," ")</f>
        <v xml:space="preserve"> </v>
      </c>
      <c r="B169" s="13" t="str">
        <f>IF(Matrix!$L51="Yes",Matrix!$I51," ")</f>
        <v xml:space="preserve"> </v>
      </c>
      <c r="C169" s="13"/>
      <c r="D169" s="13"/>
      <c r="E169" s="13"/>
      <c r="F169" s="13"/>
      <c r="G169" s="13"/>
      <c r="H169" s="13" t="str">
        <f>IF(Matrix!$L51="Yes","Connectivity/Communications"," ")</f>
        <v xml:space="preserve"> </v>
      </c>
      <c r="M169" s="15"/>
      <c r="Q169" s="11"/>
    </row>
    <row r="170" spans="1:17" ht="72.900000000000006" x14ac:dyDescent="0.4">
      <c r="A170" s="13" t="str">
        <f>IF(Matrix!$L55="Yes",Matrix!$G55," ")</f>
        <v>High</v>
      </c>
      <c r="B170" s="13" t="str">
        <f>IF(Matrix!$L55="Yes",Matrix!$I55,"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IF(Matrix!$L55="Yes","Connectivity/Communications"," ")</f>
        <v>Connectivity/Communications</v>
      </c>
      <c r="M170" s="15"/>
      <c r="Q170" s="11"/>
    </row>
    <row r="171" spans="1:17" ht="72.900000000000006" x14ac:dyDescent="0.4">
      <c r="A171" s="13" t="str">
        <f>IF(Matrix!$L57="Yes",Matrix!$G57," ")</f>
        <v>Medium</v>
      </c>
      <c r="B171" s="13" t="str">
        <f>IF(Matrix!$L57="Yes",Matrix!$I57,"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IF(Matrix!$L57="Yes","Connectivity/Communications"," ")</f>
        <v>Connectivity/Communications</v>
      </c>
      <c r="M171" s="15"/>
      <c r="Q171" s="11"/>
    </row>
    <row r="172" spans="1:17" ht="160.30000000000001" x14ac:dyDescent="0.4">
      <c r="A172" s="13" t="str">
        <f>IF(Matrix!$L58="Yes",Matrix!$G58," ")</f>
        <v>Medium</v>
      </c>
      <c r="B172" s="13" t="str">
        <f>IF(Matrix!$L58="Yes",Matrix!$I58,"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IF(Matrix!$L58="Yes","Connectivity/Communications"," ")</f>
        <v>Connectivity/Communications</v>
      </c>
      <c r="M172" s="15"/>
      <c r="Q172" s="11"/>
    </row>
    <row r="173" spans="1:17" ht="43.75" x14ac:dyDescent="0.4">
      <c r="A173" s="13" t="str">
        <f>IF(Matrix!$L59="Yes",Matrix!$G59," ")</f>
        <v>Medium</v>
      </c>
      <c r="B173" s="13" t="str">
        <f>IF(Matrix!$L59="Yes",Matrix!$I59," ")</f>
        <v>SII-030 (Protecting Firmware on Devices) - The vendor shall use digitally signed software on telematics devices and prohibit execution of unsigned or invalidly signed software.</v>
      </c>
      <c r="C173" s="13"/>
      <c r="D173" s="13"/>
      <c r="E173" s="13"/>
      <c r="F173" s="13"/>
      <c r="G173" s="13"/>
      <c r="H173" s="13" t="str">
        <f>IF(Matrix!$L59="Yes","Connectivity/Communications"," ")</f>
        <v>Connectivity/Communications</v>
      </c>
      <c r="M173" s="15"/>
      <c r="Q173" s="11"/>
    </row>
    <row r="174" spans="1:17" ht="58.3" x14ac:dyDescent="0.4">
      <c r="A174" s="13" t="str">
        <f>IF(Matrix!$L60="Yes",Matrix!$G60," ")</f>
        <v>High</v>
      </c>
      <c r="B174" s="13" t="str">
        <f>IF(Matrix!$L60="Yes",Matrix!$I60,"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IF(Matrix!$L60="Yes","Connectivity/Communications"," ")</f>
        <v>Connectivity/Communications</v>
      </c>
      <c r="M174" s="15"/>
      <c r="Q174" s="11"/>
    </row>
    <row r="175" spans="1:17" ht="29.15" x14ac:dyDescent="0.4">
      <c r="A175" s="13" t="str">
        <f>IF(Matrix!$L62="Yes",Matrix!$G62," ")</f>
        <v>Low</v>
      </c>
      <c r="B175" s="13" t="str">
        <f>IF(Matrix!$L62="Yes",Matrix!$I62," ")</f>
        <v>SII-060 (Protecting Firmware on Devices) - The vendor shall provide a means (and document the process) for customers to verify the firmware in their devices.</v>
      </c>
      <c r="C175" s="13"/>
      <c r="D175" s="13"/>
      <c r="E175" s="13"/>
      <c r="F175" s="13"/>
      <c r="G175" s="13"/>
      <c r="H175" s="13" t="str">
        <f>IF(Matrix!$L62="Yes","Connectivity/Communications"," ")</f>
        <v>Connectivity/Communications</v>
      </c>
      <c r="M175" s="15"/>
      <c r="Q175" s="11"/>
    </row>
    <row r="176" spans="1:17" ht="58.3" x14ac:dyDescent="0.4">
      <c r="A176" s="13" t="str">
        <f>IF(Matrix!$L63="Yes",Matrix!$G63," ")</f>
        <v>High</v>
      </c>
      <c r="B176" s="13" t="str">
        <f>IF(Matrix!$L63="Yes",Matrix!$I63,"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IF(Matrix!$L63="Yes","Connectivity/Communications"," ")</f>
        <v>Connectivity/Communications</v>
      </c>
      <c r="M176" s="15"/>
      <c r="Q176" s="11"/>
    </row>
    <row r="177" spans="1:17" ht="29.15" x14ac:dyDescent="0.4">
      <c r="A177" s="13" t="str">
        <f>IF(Matrix!$L65="Yes",Matrix!$G65," ")</f>
        <v>Medium</v>
      </c>
      <c r="B177" s="13" t="str">
        <f>IF(Matrix!$L65="Yes",Matrix!$I65," ")</f>
        <v>SII-080 (Protecting Firmware on Devices) - The vendor shall design security components that fail-secure to protect integrity of systems and data.</v>
      </c>
      <c r="C177" s="13"/>
      <c r="D177" s="13"/>
      <c r="E177" s="13"/>
      <c r="F177" s="13"/>
      <c r="G177" s="13"/>
      <c r="H177" s="13" t="str">
        <f>IF(Matrix!$L65="Yes","Connectivity/Communications"," ")</f>
        <v>Connectivity/Communications</v>
      </c>
      <c r="M177" s="15"/>
      <c r="Q177" s="11"/>
    </row>
    <row r="178" spans="1:17" ht="43.75" x14ac:dyDescent="0.4">
      <c r="A178" s="13" t="str">
        <f>IF(Matrix!$L66="Yes",Matrix!$G66," ")</f>
        <v>Low</v>
      </c>
      <c r="B178" s="13" t="str">
        <f>IF(Matrix!$L66="Yes",Matrix!$I66," ")</f>
        <v>SII-081 (Protecting Firmware on Devices) - The vendor shall utilize protective mechanisms to protect components from unauthorized runtime/volatile modification of code.</v>
      </c>
      <c r="C178" s="13"/>
      <c r="D178" s="13"/>
      <c r="E178" s="13"/>
      <c r="F178" s="13"/>
      <c r="G178" s="13"/>
      <c r="H178" s="13" t="str">
        <f>IF(Matrix!$L66="Yes","Connectivity/Communications"," ")</f>
        <v>Connectivity/Communications</v>
      </c>
      <c r="M178" s="15"/>
      <c r="Q178" s="11"/>
    </row>
    <row r="179" spans="1:17" ht="102" x14ac:dyDescent="0.4">
      <c r="A179" s="13" t="str">
        <f>IF(Matrix!$L67="Yes",Matrix!$G67," ")</f>
        <v>Medium</v>
      </c>
      <c r="B179" s="13" t="str">
        <f>IF(Matrix!$L67="Yes",Matrix!$I67,"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IF(Matrix!$L67="Yes","Connectivity/Communications"," ")</f>
        <v>Connectivity/Communications</v>
      </c>
      <c r="M179" s="15"/>
      <c r="Q179" s="11"/>
    </row>
    <row r="180" spans="1:17" x14ac:dyDescent="0.4">
      <c r="A180" s="13" t="str">
        <f>IF(Matrix!$L68="Yes",Matrix!$G68," ")</f>
        <v xml:space="preserve"> </v>
      </c>
      <c r="B180" s="13" t="str">
        <f>IF(Matrix!$L68="Yes",Matrix!$I68," ")</f>
        <v xml:space="preserve"> </v>
      </c>
      <c r="C180" s="13"/>
      <c r="D180" s="13"/>
      <c r="E180" s="13"/>
      <c r="F180" s="13"/>
      <c r="G180" s="13"/>
      <c r="H180" s="13" t="str">
        <f>IF(Matrix!$L68="Yes","Connectivity/Communications"," ")</f>
        <v xml:space="preserve"> </v>
      </c>
      <c r="M180" s="15"/>
      <c r="Q180" s="11"/>
    </row>
    <row r="181" spans="1:17" ht="87.45" x14ac:dyDescent="0.4">
      <c r="A181" s="13" t="str">
        <f>IF(Matrix!$L69="Yes",Matrix!$G69," ")</f>
        <v>Medium</v>
      </c>
      <c r="B181" s="13" t="str">
        <f>IF(Matrix!$L69="Yes",Matrix!$I69,"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IF(Matrix!$L69="Yes","Connectivity/Communications"," ")</f>
        <v>Connectivity/Communications</v>
      </c>
      <c r="M181" s="15"/>
      <c r="Q181" s="11"/>
    </row>
    <row r="182" spans="1:17" ht="43.75" x14ac:dyDescent="0.4">
      <c r="A182" s="13" t="str">
        <f>IF(Matrix!$L70="Yes",Matrix!$G70," ")</f>
        <v>Low</v>
      </c>
      <c r="B182" s="13" t="str">
        <f>IF(Matrix!$L70="Yes",Matrix!$I70," ")</f>
        <v>SII-120 (Vulnerability Management) - The vendor shall have a vulnerability management process that includes steps to triage any found vulnerabilities and plan remediation.</v>
      </c>
      <c r="C182" s="13"/>
      <c r="D182" s="13"/>
      <c r="E182" s="13"/>
      <c r="F182" s="13"/>
      <c r="G182" s="13"/>
      <c r="H182" s="13" t="str">
        <f>IF(Matrix!$L70="Yes","Connectivity/Communications"," ")</f>
        <v>Connectivity/Communications</v>
      </c>
      <c r="M182" s="15"/>
      <c r="Q182" s="11"/>
    </row>
    <row r="183" spans="1:17" ht="131.15" x14ac:dyDescent="0.4">
      <c r="A183" s="13" t="str">
        <f>IF(Matrix!$L71="Yes",Matrix!$G71," ")</f>
        <v>Medium</v>
      </c>
      <c r="B183" s="13" t="str">
        <f>IF(Matrix!$L71="Yes",Matrix!$I71,"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IF(Matrix!$L71="Yes","Connectivity/Communications"," ")</f>
        <v>Connectivity/Communications</v>
      </c>
      <c r="M183" s="15"/>
      <c r="Q183" s="11"/>
    </row>
    <row r="184" spans="1:17" ht="43.75" x14ac:dyDescent="0.4">
      <c r="A184" s="13" t="str">
        <f>IF(Matrix!$L72="Yes",Matrix!$G72," ")</f>
        <v>Medium</v>
      </c>
      <c r="B184" s="13" t="str">
        <f>IF(Matrix!$L72="Yes",Matrix!$I72,"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IF(Matrix!$L72="Yes","Connectivity/Communications"," ")</f>
        <v>Connectivity/Communications</v>
      </c>
      <c r="M184" s="15"/>
      <c r="Q184" s="11"/>
    </row>
    <row r="185" spans="1:17" ht="29.15" x14ac:dyDescent="0.4">
      <c r="A185" s="13" t="str">
        <f>IF(Matrix!$L73="Yes",Matrix!$G73," ")</f>
        <v>Medium</v>
      </c>
      <c r="B185" s="13" t="str">
        <f>IF(Matrix!$L73="Yes",Matrix!$I73," ")</f>
        <v>SII-150 (Vulnerability Management) - The vendor shall verify code according to best-practice coding standards</v>
      </c>
      <c r="C185" s="13"/>
      <c r="D185" s="13"/>
      <c r="E185" s="13"/>
      <c r="F185" s="13"/>
      <c r="G185" s="13"/>
      <c r="H185" s="13" t="str">
        <f>IF(Matrix!$L73="Yes","Connectivity/Communications"," ")</f>
        <v>Connectivity/Communications</v>
      </c>
      <c r="M185" s="15"/>
      <c r="Q185" s="11"/>
    </row>
    <row r="186" spans="1:17" ht="43.75" x14ac:dyDescent="0.4">
      <c r="A186" s="13" t="str">
        <f>IF(Matrix!$L74="Yes",Matrix!$G74," ")</f>
        <v>Medium</v>
      </c>
      <c r="B186" s="13" t="str">
        <f>IF(Matrix!$L74="Yes",Matrix!$I74,"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IF(Matrix!$L74="Yes","Connectivity/Communications"," ")</f>
        <v>Connectivity/Communications</v>
      </c>
      <c r="M186" s="15"/>
      <c r="Q186" s="11"/>
    </row>
    <row r="187" spans="1:17" ht="58.3" x14ac:dyDescent="0.4">
      <c r="A187" s="13" t="str">
        <f>IF(Matrix!$L75="Yes",Matrix!$G75," ")</f>
        <v>Medium</v>
      </c>
      <c r="B187" s="13" t="str">
        <f>IF(Matrix!$L75="Yes",Matrix!$I75,"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IF(Matrix!$L75="Yes","Connectivity/Communications"," ")</f>
        <v>Connectivity/Communications</v>
      </c>
      <c r="M187" s="15"/>
      <c r="Q187" s="11"/>
    </row>
    <row r="188" spans="1:17" x14ac:dyDescent="0.4">
      <c r="A188" s="13" t="str">
        <f>IF(Matrix!$L77="Yes",Matrix!$G77," ")</f>
        <v xml:space="preserve"> </v>
      </c>
      <c r="B188" s="13" t="str">
        <f>IF(Matrix!$L77="Yes",Matrix!$I77," ")</f>
        <v xml:space="preserve"> </v>
      </c>
      <c r="C188" s="13"/>
      <c r="D188" s="13"/>
      <c r="E188" s="13"/>
      <c r="F188" s="13"/>
      <c r="G188" s="13"/>
      <c r="H188" s="13" t="str">
        <f>IF(Matrix!$L77="Yes","Connectivity/Communications"," ")</f>
        <v xml:space="preserve"> </v>
      </c>
      <c r="M188" s="15"/>
      <c r="Q188" s="11"/>
    </row>
    <row r="191" spans="1:17" ht="20.6" x14ac:dyDescent="0.4">
      <c r="A191" s="107" t="s">
        <v>193</v>
      </c>
      <c r="B191" s="108"/>
      <c r="C191" s="108"/>
      <c r="D191" s="108"/>
      <c r="E191" s="108"/>
      <c r="F191" s="108"/>
      <c r="G191" s="108"/>
    </row>
    <row r="192" spans="1:17" ht="57.75" customHeight="1" x14ac:dyDescent="0.4">
      <c r="A192" s="109" t="s">
        <v>222</v>
      </c>
      <c r="B192" s="112"/>
      <c r="C192" s="112"/>
      <c r="D192" s="112"/>
      <c r="E192" s="112"/>
      <c r="F192" s="112"/>
      <c r="G192" s="112"/>
      <c r="H192" s="22"/>
    </row>
    <row r="193" spans="1:17" x14ac:dyDescent="0.4">
      <c r="A193" s="111" t="s">
        <v>166</v>
      </c>
      <c r="B193" s="111" t="s">
        <v>136</v>
      </c>
      <c r="C193" s="111" t="s">
        <v>214</v>
      </c>
      <c r="D193" s="111"/>
      <c r="E193" s="111"/>
      <c r="F193" s="111"/>
      <c r="G193" s="111" t="s">
        <v>215</v>
      </c>
      <c r="H193" s="111" t="s">
        <v>172</v>
      </c>
      <c r="M193" s="15"/>
      <c r="Q193" s="11"/>
    </row>
    <row r="194" spans="1:17" x14ac:dyDescent="0.4">
      <c r="A194" s="111"/>
      <c r="B194" s="111"/>
      <c r="C194" s="12" t="s">
        <v>212</v>
      </c>
      <c r="D194" s="12" t="s">
        <v>216</v>
      </c>
      <c r="E194" s="12" t="s">
        <v>213</v>
      </c>
      <c r="F194" s="12" t="s">
        <v>217</v>
      </c>
      <c r="G194" s="111"/>
      <c r="H194" s="111"/>
      <c r="M194" s="15"/>
      <c r="Q194" s="11"/>
    </row>
    <row r="195" spans="1:17" ht="29.15" x14ac:dyDescent="0.4">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7.45" x14ac:dyDescent="0.4">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4">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9.15" x14ac:dyDescent="0.4">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75" x14ac:dyDescent="0.4">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9.15" x14ac:dyDescent="0.4">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9.15" x14ac:dyDescent="0.4">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4">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9.15" x14ac:dyDescent="0.4">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4">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4">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75" x14ac:dyDescent="0.4">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72.900000000000006" x14ac:dyDescent="0.4">
      <c r="A207" s="13" t="str">
        <f>IF(Matrix!$M18="Yes",Matrix!$G18," ")</f>
        <v>High</v>
      </c>
      <c r="B207" s="13" t="str">
        <f>IF(Matrix!$M18="Yes",Matrix!$I18,"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207" s="13"/>
      <c r="D207" s="13"/>
      <c r="E207" s="13"/>
      <c r="F207" s="13"/>
      <c r="G207" s="13"/>
      <c r="H207" s="13" t="str">
        <f>IF(Matrix!$M18="Yes","Cloud or Back-end"," ")</f>
        <v>Cloud or Back-end</v>
      </c>
      <c r="M207" s="15"/>
      <c r="Q207" s="11"/>
    </row>
    <row r="208" spans="1:17" ht="43.75" x14ac:dyDescent="0.4">
      <c r="A208" s="13" t="str">
        <f>IF(Matrix!$M19="Yes",Matrix!$G19," ")</f>
        <v>Medium</v>
      </c>
      <c r="B208" s="13" t="str">
        <f>IF(Matrix!$M19="Yes",Matrix!$I19,"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IF(Matrix!$M19="Yes","Cloud or Back-end"," ")</f>
        <v>Cloud or Back-end</v>
      </c>
      <c r="M208" s="15"/>
      <c r="Q208" s="11"/>
    </row>
    <row r="209" spans="1:17" x14ac:dyDescent="0.4">
      <c r="A209" s="13" t="str">
        <f>IF(Matrix!$M20="Yes",Matrix!$G20," ")</f>
        <v xml:space="preserve"> </v>
      </c>
      <c r="B209" s="13" t="str">
        <f>IF(Matrix!$M20="Yes",Matrix!$I20," ")</f>
        <v xml:space="preserve"> </v>
      </c>
      <c r="C209" s="13"/>
      <c r="D209" s="13"/>
      <c r="E209" s="13"/>
      <c r="F209" s="13"/>
      <c r="G209" s="13"/>
      <c r="H209" s="13" t="str">
        <f>IF(Matrix!$M20="Yes","Cloud or Back-end"," ")</f>
        <v xml:space="preserve"> </v>
      </c>
      <c r="M209" s="15"/>
      <c r="Q209" s="11"/>
    </row>
    <row r="210" spans="1:17" ht="43.75" x14ac:dyDescent="0.4">
      <c r="A210" s="13" t="str">
        <f>IF(Matrix!$M21="Yes",Matrix!$G21," ")</f>
        <v>Medium</v>
      </c>
      <c r="B210" s="13" t="str">
        <f>IF(Matrix!$M21="Yes",Matrix!$I21," ")</f>
        <v>IA-030 (Identification and Authentication) - Cryptographic modules used in the vendors system shall be compliant with Federal Information Processing Standards (FIPS) 140-2: Level 1.</v>
      </c>
      <c r="C210" s="13"/>
      <c r="D210" s="13"/>
      <c r="E210" s="13"/>
      <c r="F210" s="13"/>
      <c r="G210" s="13"/>
      <c r="H210" s="13" t="str">
        <f>IF(Matrix!$M21="Yes","Cloud or Back-end"," ")</f>
        <v>Cloud or Back-end</v>
      </c>
      <c r="M210" s="15"/>
      <c r="Q210" s="11"/>
    </row>
    <row r="211" spans="1:17" ht="43.75" x14ac:dyDescent="0.4">
      <c r="A211" s="13" t="str">
        <f>IF(Matrix!$M22="Yes",Matrix!$G22," ")</f>
        <v>High</v>
      </c>
      <c r="B211" s="13" t="str">
        <f>IF(Matrix!$M22="Yes",Matrix!$I22,"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IF(Matrix!$M22="Yes","Cloud or Back-end"," ")</f>
        <v>Cloud or Back-end</v>
      </c>
      <c r="M211" s="15"/>
      <c r="Q211" s="11"/>
    </row>
    <row r="212" spans="1:17" ht="58.3" x14ac:dyDescent="0.4">
      <c r="A212" s="13" t="str">
        <f>IF(Matrix!$M23="Yes",Matrix!$G23," ")</f>
        <v>Medium</v>
      </c>
      <c r="B212" s="13" t="str">
        <f>IF(Matrix!$M23="Yes",Matrix!$I23,"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IF(Matrix!$M23="Yes","Cloud or Back-end"," ")</f>
        <v>Cloud or Back-end</v>
      </c>
      <c r="M212" s="15"/>
      <c r="Q212" s="11"/>
    </row>
    <row r="213" spans="1:17" ht="43.75" x14ac:dyDescent="0.4">
      <c r="A213" s="13" t="str">
        <f>IF(Matrix!$M24="Yes",Matrix!$G24," ")</f>
        <v>High</v>
      </c>
      <c r="B213" s="13" t="str">
        <f>IF(Matrix!$M24="Yes",Matrix!$I24," ")</f>
        <v>M-020 (Maintenance) - The vendor shall have procedures in place to test backup restoration processes of their own systems and their own facilities on at least an annual basis.</v>
      </c>
      <c r="C213" s="13"/>
      <c r="D213" s="13"/>
      <c r="E213" s="13"/>
      <c r="F213" s="13"/>
      <c r="G213" s="13"/>
      <c r="H213" s="13" t="str">
        <f>IF(Matrix!$M24="Yes","Cloud or Back-end"," ")</f>
        <v>Cloud or Back-end</v>
      </c>
      <c r="M213" s="15"/>
      <c r="Q213" s="11"/>
    </row>
    <row r="214" spans="1:17" ht="43.75" x14ac:dyDescent="0.4">
      <c r="A214" s="13" t="str">
        <f>IF(Matrix!$M29="Yes",Matrix!$G29," ")</f>
        <v>Medium</v>
      </c>
      <c r="B214" s="13" t="str">
        <f>IF(Matrix!$M29="Yes",Matrix!$I29," ")</f>
        <v>P-010 (Planning) - The vendor shall have a System Security Plan (SSP) which details a clear and concise understanding of authorization boundaries of the telematics system.</v>
      </c>
      <c r="C214" s="13"/>
      <c r="D214" s="13"/>
      <c r="E214" s="13"/>
      <c r="F214" s="13"/>
      <c r="G214" s="13"/>
      <c r="H214" s="13" t="str">
        <f>IF(Matrix!$M29="Yes","Cloud or Back-end"," ")</f>
        <v>Cloud or Back-end</v>
      </c>
      <c r="M214" s="15"/>
      <c r="Q214" s="11"/>
    </row>
    <row r="215" spans="1:17" ht="29.15" x14ac:dyDescent="0.4">
      <c r="A215" s="13" t="str">
        <f>IF(Matrix!$M30="Yes",Matrix!$G30," ")</f>
        <v>Medium</v>
      </c>
      <c r="B215" s="13" t="str">
        <f>IF(Matrix!$M30="Yes",Matrix!$I30," ")</f>
        <v xml:space="preserve">P-020 (Planning) - The vendor shall have a documented Information Security Architecture (ISA) for the telematics system.  </v>
      </c>
      <c r="C215" s="13"/>
      <c r="D215" s="13"/>
      <c r="E215" s="13"/>
      <c r="F215" s="13"/>
      <c r="G215" s="13"/>
      <c r="H215" s="13" t="str">
        <f>IF(Matrix!$M30="Yes","Cloud or Back-end"," ")</f>
        <v>Cloud or Back-end</v>
      </c>
      <c r="M215" s="15"/>
      <c r="Q215" s="11"/>
    </row>
    <row r="216" spans="1:17" ht="43.75" x14ac:dyDescent="0.4">
      <c r="A216" s="13" t="str">
        <f>IF(Matrix!$M31="Yes",Matrix!$G31," ")</f>
        <v>High</v>
      </c>
      <c r="B216" s="13" t="str">
        <f>IF(Matrix!$M31="Yes",Matrix!$I31,"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IF(Matrix!$M31="Yes","Cloud or Back-end"," ")</f>
        <v>Cloud or Back-end</v>
      </c>
      <c r="M216" s="15"/>
      <c r="Q216" s="11"/>
    </row>
    <row r="217" spans="1:17" ht="58.3" x14ac:dyDescent="0.4">
      <c r="A217" s="13" t="str">
        <f>IF(Matrix!$M32="Yes",Matrix!$G32," ")</f>
        <v>Medium</v>
      </c>
      <c r="B217" s="13" t="str">
        <f>IF(Matrix!$M32="Yes",Matrix!$I32,"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IF(Matrix!$M32="Yes","Cloud or Back-end"," ")</f>
        <v>Cloud or Back-end</v>
      </c>
      <c r="M217" s="15"/>
      <c r="Q217" s="11"/>
    </row>
    <row r="218" spans="1:17" ht="72.900000000000006" x14ac:dyDescent="0.4">
      <c r="A218" s="13" t="str">
        <f>IF(Matrix!$M33="Yes",Matrix!$G33," ")</f>
        <v>Medium</v>
      </c>
      <c r="B218" s="13" t="str">
        <f>IF(Matrix!$M33="Yes",Matrix!$I33,"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IF(Matrix!$M33="Yes","Cloud or Back-end"," ")</f>
        <v>Cloud or Back-end</v>
      </c>
      <c r="M218" s="15"/>
      <c r="Q218" s="11"/>
    </row>
    <row r="219" spans="1:17" ht="29.15" x14ac:dyDescent="0.4">
      <c r="A219" s="13" t="str">
        <f>IF(Matrix!$M34="Yes",Matrix!$G34," ")</f>
        <v>Medium</v>
      </c>
      <c r="B219" s="13" t="str">
        <f>IF(Matrix!$M34="Yes",Matrix!$I34," ")</f>
        <v>RA-020 (Risk Assessment) - The vendor shall use the results of risk assessments to influence systems development and processes.</v>
      </c>
      <c r="C219" s="13"/>
      <c r="D219" s="13"/>
      <c r="E219" s="13"/>
      <c r="F219" s="13"/>
      <c r="G219" s="13"/>
      <c r="H219" s="13" t="str">
        <f>IF(Matrix!$M34="Yes","Cloud or Back-end"," ")</f>
        <v>Cloud or Back-end</v>
      </c>
      <c r="M219" s="15"/>
      <c r="Q219" s="11"/>
    </row>
    <row r="220" spans="1:17" ht="29.15" x14ac:dyDescent="0.4">
      <c r="A220" s="13" t="str">
        <f>IF(Matrix!$M35="Yes",Matrix!$G35," ")</f>
        <v>High</v>
      </c>
      <c r="B220" s="13" t="str">
        <f>IF(Matrix!$M35="Yes",Matrix!$I35," ")</f>
        <v>SAA-010 (Security Management) - The vendor shall have an Information Security Management Plan (ISMP).</v>
      </c>
      <c r="C220" s="13"/>
      <c r="D220" s="13"/>
      <c r="E220" s="13"/>
      <c r="F220" s="13"/>
      <c r="G220" s="13"/>
      <c r="H220" s="13" t="str">
        <f>IF(Matrix!$M35="Yes","Cloud or Back-end"," ")</f>
        <v>Cloud or Back-end</v>
      </c>
      <c r="M220" s="15"/>
      <c r="Q220" s="11"/>
    </row>
    <row r="221" spans="1:17" ht="87.45" x14ac:dyDescent="0.4">
      <c r="A221" s="13" t="str">
        <f>IF(Matrix!$M36="Yes",Matrix!$G36," ")</f>
        <v>High</v>
      </c>
      <c r="B221" s="13" t="str">
        <f>IF(Matrix!$M36="Yes",Matrix!$I36,"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IF(Matrix!$M36="Yes","Cloud or Back-end"," ")</f>
        <v>Cloud or Back-end</v>
      </c>
      <c r="M221" s="15"/>
      <c r="Q221" s="11"/>
    </row>
    <row r="222" spans="1:17" ht="58.3" x14ac:dyDescent="0.4">
      <c r="A222" s="13" t="str">
        <f>IF(Matrix!$M37="Yes",Matrix!$G37," ")</f>
        <v>Medium</v>
      </c>
      <c r="B222" s="13" t="str">
        <f>IF(Matrix!$M37="Yes",Matrix!$I37,"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IF(Matrix!$M37="Yes","Cloud or Back-end"," ")</f>
        <v>Cloud or Back-end</v>
      </c>
      <c r="M222" s="15"/>
      <c r="Q222" s="11"/>
    </row>
    <row r="223" spans="1:17" ht="43.75" x14ac:dyDescent="0.4">
      <c r="A223" s="13" t="str">
        <f>IF(Matrix!$M40="Yes",Matrix!$G40," ")</f>
        <v>High</v>
      </c>
      <c r="B223" s="13" t="str">
        <f>IF(Matrix!$M40="Yes",Matrix!$I40," ")</f>
        <v>SCP-010 (Protecting Communications paths for systems) - Communication paths that traverse outside controlled boundaries must protect confidentiality and integrity of data</v>
      </c>
      <c r="C223" s="13"/>
      <c r="D223" s="13"/>
      <c r="E223" s="13"/>
      <c r="F223" s="13"/>
      <c r="G223" s="13"/>
      <c r="H223" s="13" t="str">
        <f>IF(Matrix!$M40="Yes","Cloud or Back-end"," ")</f>
        <v>Cloud or Back-end</v>
      </c>
      <c r="M223" s="15"/>
      <c r="Q223" s="11"/>
    </row>
    <row r="224" spans="1:17" ht="43.75" x14ac:dyDescent="0.4">
      <c r="A224" s="13" t="str">
        <f>IF(Matrix!$M41="Yes",Matrix!$G41," ")</f>
        <v>Medium</v>
      </c>
      <c r="B224" s="13" t="str">
        <f>IF(Matrix!$M41="Yes",Matrix!$I41,"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IF(Matrix!$M41="Yes","Cloud or Back-end"," ")</f>
        <v>Cloud or Back-end</v>
      </c>
      <c r="M224" s="15"/>
      <c r="Q224" s="11"/>
    </row>
    <row r="225" spans="1:17" ht="72.900000000000006" x14ac:dyDescent="0.4">
      <c r="A225" s="13" t="str">
        <f>IF(Matrix!$M42="Yes",Matrix!$G42," ")</f>
        <v>High</v>
      </c>
      <c r="B225" s="13" t="str">
        <f>IF(Matrix!$M42="Yes",Matrix!$I42,"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IF(Matrix!$M42="Yes","Cloud or Back-end"," ")</f>
        <v>Cloud or Back-end</v>
      </c>
      <c r="M225" s="15"/>
      <c r="Q225" s="11"/>
    </row>
    <row r="226" spans="1:17" ht="72.900000000000006" x14ac:dyDescent="0.4">
      <c r="A226" s="13" t="str">
        <f>IF(Matrix!$M43="Yes",Matrix!$G43," ")</f>
        <v>Medium</v>
      </c>
      <c r="B226" s="13" t="str">
        <f>IF(Matrix!$M43="Yes",Matrix!$I43,"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IF(Matrix!$M43="Yes","Cloud or Back-end"," ")</f>
        <v>Cloud or Back-end</v>
      </c>
      <c r="M226" s="15"/>
      <c r="Q226" s="11"/>
    </row>
    <row r="227" spans="1:17" ht="174.9" x14ac:dyDescent="0.4">
      <c r="A227" s="13" t="str">
        <f>IF(Matrix!$M44="Yes",Matrix!$G44," ")</f>
        <v>Medium</v>
      </c>
      <c r="B227" s="13" t="str">
        <f>IF(Matrix!$M44="Yes",Matrix!$I44,"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IF(Matrix!$M44="Yes","Cloud or Back-end"," ")</f>
        <v>Cloud or Back-end</v>
      </c>
      <c r="M227" s="15"/>
      <c r="Q227" s="11"/>
    </row>
    <row r="228" spans="1:17" ht="58.3" x14ac:dyDescent="0.4">
      <c r="A228" s="13" t="str">
        <f>IF(Matrix!$M45="Yes",Matrix!$G45," ")</f>
        <v>High</v>
      </c>
      <c r="B228" s="13" t="str">
        <f>IF(Matrix!$M45="Yes",Matrix!$I45,"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IF(Matrix!$M45="Yes","Cloud or Back-end"," ")</f>
        <v>Cloud or Back-end</v>
      </c>
      <c r="M228" s="15"/>
      <c r="Q228" s="11"/>
    </row>
    <row r="229" spans="1:17" x14ac:dyDescent="0.4">
      <c r="A229" s="13" t="str">
        <f>IF(Matrix!$M46="Yes",Matrix!$G46," ")</f>
        <v xml:space="preserve"> </v>
      </c>
      <c r="B229" s="13" t="str">
        <f>IF(Matrix!$M46="Yes",Matrix!$I46," ")</f>
        <v xml:space="preserve"> </v>
      </c>
      <c r="C229" s="13"/>
      <c r="D229" s="13"/>
      <c r="E229" s="13"/>
      <c r="F229" s="13"/>
      <c r="G229" s="13"/>
      <c r="H229" s="13" t="str">
        <f>IF(Matrix!$M46="Yes","Cloud or Back-end"," ")</f>
        <v xml:space="preserve"> </v>
      </c>
      <c r="M229" s="15"/>
      <c r="Q229" s="11"/>
    </row>
    <row r="230" spans="1:17" ht="247.75" x14ac:dyDescent="0.4">
      <c r="A230" s="13" t="str">
        <f>IF(Matrix!$M47="Yes",Matrix!$G47," ")</f>
        <v>High</v>
      </c>
      <c r="B230" s="13" t="str">
        <f>IF(Matrix!$M47="Yes",Matrix!$I47,"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IF(Matrix!$M47="Yes","Cloud or Back-end"," ")</f>
        <v>Cloud or Back-end</v>
      </c>
      <c r="M230" s="15"/>
      <c r="Q230" s="11"/>
    </row>
    <row r="231" spans="1:17" x14ac:dyDescent="0.4">
      <c r="A231" s="13" t="str">
        <f>IF(Matrix!$M50="Yes",Matrix!$G50," ")</f>
        <v xml:space="preserve"> </v>
      </c>
      <c r="B231" s="13" t="str">
        <f>IF(Matrix!$M50="Yes",Matrix!$I50," ")</f>
        <v xml:space="preserve"> </v>
      </c>
      <c r="C231" s="13"/>
      <c r="D231" s="13"/>
      <c r="E231" s="13"/>
      <c r="F231" s="13"/>
      <c r="G231" s="13"/>
      <c r="H231" s="13" t="str">
        <f>IF(Matrix!$M50="Yes","Cloud or Back-end"," ")</f>
        <v xml:space="preserve"> </v>
      </c>
      <c r="M231" s="15"/>
      <c r="Q231" s="11"/>
    </row>
    <row r="232" spans="1:17" ht="58.3" x14ac:dyDescent="0.4">
      <c r="A232" s="13" t="str">
        <f>IF(Matrix!$M51="Yes",Matrix!$G51," ")</f>
        <v>High</v>
      </c>
      <c r="B232" s="13" t="str">
        <f>IF(Matrix!$M51="Yes",Matrix!$I51,"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IF(Matrix!$M51="Yes","Cloud or Back-end"," ")</f>
        <v>Cloud or Back-end</v>
      </c>
      <c r="M232" s="15"/>
      <c r="Q232" s="11"/>
    </row>
    <row r="233" spans="1:17" ht="72.900000000000006" x14ac:dyDescent="0.4">
      <c r="A233" s="13" t="str">
        <f>IF(Matrix!$M55="Yes",Matrix!$G55," ")</f>
        <v>High</v>
      </c>
      <c r="B233" s="13" t="str">
        <f>IF(Matrix!$M55="Yes",Matrix!$I55,"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IF(Matrix!$M55="Yes","Cloud or Back-end"," ")</f>
        <v>Cloud or Back-end</v>
      </c>
      <c r="M233" s="15"/>
      <c r="Q233" s="11"/>
    </row>
    <row r="234" spans="1:17" ht="72.900000000000006" x14ac:dyDescent="0.4">
      <c r="A234" s="13" t="str">
        <f>IF(Matrix!$M57="Yes",Matrix!$G57," ")</f>
        <v>Medium</v>
      </c>
      <c r="B234" s="13" t="str">
        <f>IF(Matrix!$M57="Yes",Matrix!$I57,"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IF(Matrix!$M57="Yes","Cloud or Back-end"," ")</f>
        <v>Cloud or Back-end</v>
      </c>
      <c r="M234" s="15"/>
      <c r="Q234" s="11"/>
    </row>
    <row r="235" spans="1:17" ht="160.30000000000001" x14ac:dyDescent="0.4">
      <c r="A235" s="13" t="str">
        <f>IF(Matrix!$M58="Yes",Matrix!$G58," ")</f>
        <v>Medium</v>
      </c>
      <c r="B235" s="13" t="str">
        <f>IF(Matrix!$M58="Yes",Matrix!$I58,"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IF(Matrix!$M58="Yes","Cloud or Back-end"," ")</f>
        <v>Cloud or Back-end</v>
      </c>
      <c r="M235" s="15"/>
      <c r="Q235" s="11"/>
    </row>
    <row r="236" spans="1:17" x14ac:dyDescent="0.4">
      <c r="A236" s="13" t="str">
        <f>IF(Matrix!$M59="Yes",Matrix!$G59," ")</f>
        <v xml:space="preserve"> </v>
      </c>
      <c r="B236" s="13" t="str">
        <f>IF(Matrix!$M59="Yes",Matrix!$I59," ")</f>
        <v xml:space="preserve"> </v>
      </c>
      <c r="C236" s="13"/>
      <c r="D236" s="13"/>
      <c r="E236" s="13"/>
      <c r="F236" s="13"/>
      <c r="G236" s="13"/>
      <c r="H236" s="13" t="str">
        <f>IF(Matrix!$M59="Yes","Cloud or Back-end"," ")</f>
        <v xml:space="preserve"> </v>
      </c>
      <c r="M236" s="15"/>
      <c r="Q236" s="11"/>
    </row>
    <row r="237" spans="1:17" x14ac:dyDescent="0.4">
      <c r="A237" s="13" t="str">
        <f>IF(Matrix!$M60="Yes",Matrix!$G60," ")</f>
        <v xml:space="preserve"> </v>
      </c>
      <c r="B237" s="13" t="str">
        <f>IF(Matrix!$M60="Yes",Matrix!$I60," ")</f>
        <v xml:space="preserve"> </v>
      </c>
      <c r="C237" s="13"/>
      <c r="D237" s="13"/>
      <c r="E237" s="13"/>
      <c r="F237" s="13"/>
      <c r="G237" s="13"/>
      <c r="H237" s="13" t="str">
        <f>IF(Matrix!$M60="Yes","Cloud or Back-end"," ")</f>
        <v xml:space="preserve"> </v>
      </c>
      <c r="M237" s="15"/>
      <c r="Q237" s="11"/>
    </row>
    <row r="238" spans="1:17" x14ac:dyDescent="0.4">
      <c r="A238" s="13" t="str">
        <f>IF(Matrix!$M62="Yes",Matrix!$G62," ")</f>
        <v xml:space="preserve"> </v>
      </c>
      <c r="B238" s="13" t="str">
        <f>IF(Matrix!$M62="Yes",Matrix!$I62," ")</f>
        <v xml:space="preserve"> </v>
      </c>
      <c r="C238" s="13"/>
      <c r="D238" s="13"/>
      <c r="E238" s="13"/>
      <c r="F238" s="13"/>
      <c r="G238" s="13"/>
      <c r="H238" s="13" t="str">
        <f>IF(Matrix!$M62="Yes","Cloud or Back-end"," ")</f>
        <v xml:space="preserve"> </v>
      </c>
      <c r="M238" s="15"/>
      <c r="Q238" s="11"/>
    </row>
    <row r="239" spans="1:17" ht="58.3" x14ac:dyDescent="0.4">
      <c r="A239" s="13" t="str">
        <f>IF(Matrix!$M63="Yes",Matrix!$G63," ")</f>
        <v>High</v>
      </c>
      <c r="B239" s="13" t="str">
        <f>IF(Matrix!$M63="Yes",Matrix!$I63,"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IF(Matrix!$M63="Yes","Cloud or Back-end"," ")</f>
        <v>Cloud or Back-end</v>
      </c>
      <c r="M239" s="15"/>
      <c r="Q239" s="11"/>
    </row>
    <row r="240" spans="1:17" ht="29.15" x14ac:dyDescent="0.4">
      <c r="A240" s="13" t="str">
        <f>IF(Matrix!$M65="Yes",Matrix!$G65," ")</f>
        <v>Medium</v>
      </c>
      <c r="B240" s="13" t="str">
        <f>IF(Matrix!$M65="Yes",Matrix!$I65," ")</f>
        <v>SII-080 (Protecting Firmware on Devices) - The vendor shall design security components that fail-secure to protect integrity of systems and data.</v>
      </c>
      <c r="C240" s="13"/>
      <c r="D240" s="13"/>
      <c r="E240" s="13"/>
      <c r="F240" s="13"/>
      <c r="G240" s="13"/>
      <c r="H240" s="13" t="str">
        <f>IF(Matrix!$M65="Yes","Cloud or Back-end"," ")</f>
        <v>Cloud or Back-end</v>
      </c>
      <c r="M240" s="15"/>
      <c r="Q240" s="11"/>
    </row>
    <row r="241" spans="1:17" ht="43.75" x14ac:dyDescent="0.4">
      <c r="A241" s="13" t="str">
        <f>IF(Matrix!$M66="Yes",Matrix!$G66," ")</f>
        <v>Low</v>
      </c>
      <c r="B241" s="13" t="str">
        <f>IF(Matrix!$M66="Yes",Matrix!$I66," ")</f>
        <v>SII-081 (Protecting Firmware on Devices) - The vendor shall utilize protective mechanisms to protect components from unauthorized runtime/volatile modification of code.</v>
      </c>
      <c r="C241" s="13"/>
      <c r="D241" s="13"/>
      <c r="E241" s="13"/>
      <c r="F241" s="13"/>
      <c r="G241" s="13"/>
      <c r="H241" s="13" t="str">
        <f>IF(Matrix!$M66="Yes","Cloud or Back-end"," ")</f>
        <v>Cloud or Back-end</v>
      </c>
      <c r="M241" s="15"/>
      <c r="Q241" s="11"/>
    </row>
    <row r="242" spans="1:17" ht="102" x14ac:dyDescent="0.4">
      <c r="A242" s="13" t="str">
        <f>IF(Matrix!$M67="Yes",Matrix!$G67," ")</f>
        <v>Medium</v>
      </c>
      <c r="B242" s="13" t="str">
        <f>IF(Matrix!$M67="Yes",Matrix!$I67,"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IF(Matrix!$M67="Yes","Cloud or Back-end"," ")</f>
        <v>Cloud or Back-end</v>
      </c>
      <c r="M242" s="15"/>
      <c r="Q242" s="11"/>
    </row>
    <row r="243" spans="1:17" ht="29.15" x14ac:dyDescent="0.4">
      <c r="A243" s="13" t="str">
        <f>IF(Matrix!$M68="Yes",Matrix!$G68," ")</f>
        <v>High</v>
      </c>
      <c r="B243" s="13" t="str">
        <f>IF(Matrix!$M68="Yes",Matrix!$I68," ")</f>
        <v>SII-100 (Incident Response) - The vendor must monitor information systems for attack and unauthorized access including employing automated analysis tools</v>
      </c>
      <c r="C243" s="13"/>
      <c r="D243" s="13"/>
      <c r="E243" s="13"/>
      <c r="F243" s="13"/>
      <c r="G243" s="13"/>
      <c r="H243" s="13" t="str">
        <f>IF(Matrix!$M68="Yes","Cloud or Back-end"," ")</f>
        <v>Cloud or Back-end</v>
      </c>
      <c r="M243" s="15"/>
      <c r="Q243" s="11"/>
    </row>
    <row r="244" spans="1:17" ht="87.45" x14ac:dyDescent="0.4">
      <c r="A244" s="13" t="str">
        <f>IF(Matrix!$M69="Yes",Matrix!$G69," ")</f>
        <v>Medium</v>
      </c>
      <c r="B244" s="13" t="str">
        <f>IF(Matrix!$M69="Yes",Matrix!$I69,"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IF(Matrix!$M69="Yes","Cloud or Back-end"," ")</f>
        <v>Cloud or Back-end</v>
      </c>
      <c r="M244" s="15"/>
      <c r="Q244" s="11"/>
    </row>
    <row r="245" spans="1:17" ht="43.75" x14ac:dyDescent="0.4">
      <c r="A245" s="13" t="str">
        <f>IF(Matrix!$M70="Yes",Matrix!$G70," ")</f>
        <v>Low</v>
      </c>
      <c r="B245" s="13" t="str">
        <f>IF(Matrix!$M70="Yes",Matrix!$I70," ")</f>
        <v>SII-120 (Vulnerability Management) - The vendor shall have a vulnerability management process that includes steps to triage any found vulnerabilities and plan remediation.</v>
      </c>
      <c r="C245" s="13"/>
      <c r="D245" s="13"/>
      <c r="E245" s="13"/>
      <c r="F245" s="13"/>
      <c r="G245" s="13"/>
      <c r="H245" s="13" t="str">
        <f>IF(Matrix!$M70="Yes","Cloud or Back-end"," ")</f>
        <v>Cloud or Back-end</v>
      </c>
      <c r="M245" s="15"/>
      <c r="Q245" s="11"/>
    </row>
    <row r="246" spans="1:17" ht="131.15" x14ac:dyDescent="0.4">
      <c r="A246" s="13" t="str">
        <f>IF(Matrix!$M71="Yes",Matrix!$G71," ")</f>
        <v>Medium</v>
      </c>
      <c r="B246" s="13" t="str">
        <f>IF(Matrix!$M71="Yes",Matrix!$I71,"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IF(Matrix!$M71="Yes","Cloud or Back-end"," ")</f>
        <v>Cloud or Back-end</v>
      </c>
      <c r="M246" s="15"/>
      <c r="Q246" s="11"/>
    </row>
    <row r="247" spans="1:17" ht="43.75" x14ac:dyDescent="0.4">
      <c r="A247" s="13" t="str">
        <f>IF(Matrix!$M72="Yes",Matrix!$G72," ")</f>
        <v>Medium</v>
      </c>
      <c r="B247" s="13" t="str">
        <f>IF(Matrix!$M72="Yes",Matrix!$I72,"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IF(Matrix!$M72="Yes","Cloud or Back-end"," ")</f>
        <v>Cloud or Back-end</v>
      </c>
      <c r="M247" s="15"/>
      <c r="Q247" s="11"/>
    </row>
    <row r="248" spans="1:17" ht="29.15" x14ac:dyDescent="0.4">
      <c r="A248" s="13" t="str">
        <f>IF(Matrix!$M73="Yes",Matrix!$G73," ")</f>
        <v>Medium</v>
      </c>
      <c r="B248" s="13" t="str">
        <f>IF(Matrix!$M73="Yes",Matrix!$I73," ")</f>
        <v>SII-150 (Vulnerability Management) - The vendor shall verify code according to best-practice coding standards</v>
      </c>
      <c r="C248" s="13"/>
      <c r="D248" s="13"/>
      <c r="E248" s="13"/>
      <c r="F248" s="13"/>
      <c r="G248" s="13"/>
      <c r="H248" s="13" t="str">
        <f>IF(Matrix!$M73="Yes","Cloud or Back-end"," ")</f>
        <v>Cloud or Back-end</v>
      </c>
      <c r="M248" s="15"/>
      <c r="Q248" s="11"/>
    </row>
    <row r="249" spans="1:17" ht="43.75" x14ac:dyDescent="0.4">
      <c r="A249" s="13" t="str">
        <f>IF(Matrix!$M74="Yes",Matrix!$G74," ")</f>
        <v>Medium</v>
      </c>
      <c r="B249" s="13" t="str">
        <f>IF(Matrix!$M74="Yes",Matrix!$I74,"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IF(Matrix!$M74="Yes","Cloud or Back-end"," ")</f>
        <v>Cloud or Back-end</v>
      </c>
      <c r="M249" s="15"/>
      <c r="Q249" s="11"/>
    </row>
    <row r="250" spans="1:17" ht="58.3" x14ac:dyDescent="0.4">
      <c r="A250" s="13" t="str">
        <f>IF(Matrix!$M75="Yes",Matrix!$G75," ")</f>
        <v>Medium</v>
      </c>
      <c r="B250" s="13" t="str">
        <f>IF(Matrix!$M75="Yes",Matrix!$I75,"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IF(Matrix!$M75="Yes","Cloud or Back-end"," ")</f>
        <v>Cloud or Back-end</v>
      </c>
      <c r="M250" s="15"/>
      <c r="Q250" s="11"/>
    </row>
    <row r="251" spans="1:17" x14ac:dyDescent="0.4">
      <c r="A251" s="13" t="str">
        <f>IF(Matrix!$M77="Yes",Matrix!$G77," ")</f>
        <v xml:space="preserve"> </v>
      </c>
      <c r="B251" s="13" t="str">
        <f>IF(Matrix!$M77="Yes",Matrix!$I77," ")</f>
        <v xml:space="preserve"> </v>
      </c>
      <c r="C251" s="13"/>
      <c r="D251" s="13"/>
      <c r="E251" s="13"/>
      <c r="F251" s="13"/>
      <c r="G251" s="13"/>
      <c r="H251" s="13" t="str">
        <f>IF(Matrix!$M77="Yes","Cloud or Back-end"," ")</f>
        <v xml:space="preserve"> </v>
      </c>
      <c r="M251" s="15"/>
      <c r="Q251" s="11"/>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2022-02-03T00:11:58Z</dcterms:modified>
</cp:coreProperties>
</file>