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19815" windowHeight="6885"/>
  </bookViews>
  <sheets>
    <sheet name="HR (2)" sheetId="2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Y36" i="2"/>
  <c r="X36"/>
  <c r="W36"/>
  <c r="V36"/>
  <c r="U36"/>
  <c r="T36"/>
  <c r="S36"/>
  <c r="K36"/>
  <c r="J36"/>
  <c r="I36"/>
  <c r="H36"/>
  <c r="F36"/>
  <c r="F28"/>
  <c r="F29"/>
  <c r="F30"/>
  <c r="F31"/>
  <c r="F32"/>
  <c r="F33"/>
  <c r="F34"/>
  <c r="F27"/>
  <c r="AP36"/>
  <c r="AO36"/>
  <c r="AN36"/>
  <c r="AM36"/>
  <c r="AL36"/>
  <c r="AK36"/>
  <c r="AJ36"/>
  <c r="AP34"/>
  <c r="AP33"/>
  <c r="AP32"/>
  <c r="AP31"/>
  <c r="AP30"/>
  <c r="AP29"/>
  <c r="AP28"/>
  <c r="AP27"/>
  <c r="I29"/>
  <c r="I31" l="1"/>
  <c r="Y28" l="1"/>
  <c r="Y29"/>
  <c r="Y30"/>
  <c r="Y31"/>
  <c r="Y32"/>
  <c r="Y33"/>
  <c r="Y34"/>
  <c r="Y27"/>
  <c r="K34"/>
  <c r="K33"/>
  <c r="K32"/>
  <c r="K31"/>
  <c r="K28"/>
  <c r="K29"/>
  <c r="K27"/>
  <c r="BG15"/>
  <c r="BF15"/>
  <c r="BE15"/>
  <c r="BD15"/>
  <c r="BC15"/>
  <c r="BB15"/>
  <c r="BA15"/>
  <c r="AZ15"/>
  <c r="AY15"/>
  <c r="AX15"/>
  <c r="AW15"/>
  <c r="AV15"/>
  <c r="AU15"/>
  <c r="AT15"/>
  <c r="AS15"/>
  <c r="AR15"/>
  <c r="AS14"/>
  <c r="AW14" s="1"/>
  <c r="BA14" s="1"/>
  <c r="BE14" s="1"/>
  <c r="AO19"/>
  <c r="AS19" s="1"/>
  <c r="AW19" s="1"/>
  <c r="BA19" s="1"/>
  <c r="BE19" s="1"/>
  <c r="AO14"/>
  <c r="AN12"/>
  <c r="AL12"/>
  <c r="AP12" s="1"/>
  <c r="AK19"/>
  <c r="D19" s="1"/>
  <c r="AK18"/>
  <c r="AK17"/>
  <c r="AO17" s="1"/>
  <c r="AK16"/>
  <c r="AO16" s="1"/>
  <c r="AK14"/>
  <c r="D14" s="1"/>
  <c r="AK13"/>
  <c r="AK12"/>
  <c r="AO12" s="1"/>
  <c r="AJ12"/>
  <c r="H19"/>
  <c r="H18"/>
  <c r="H17"/>
  <c r="H16"/>
  <c r="H14"/>
  <c r="H13"/>
  <c r="H12"/>
  <c r="AS12" l="1"/>
  <c r="AW12" s="1"/>
  <c r="BA12" s="1"/>
  <c r="D17"/>
  <c r="AS17"/>
  <c r="AW17" s="1"/>
  <c r="BA17" s="1"/>
  <c r="BE17" s="1"/>
  <c r="AQ12"/>
  <c r="AS16"/>
  <c r="AW16" s="1"/>
  <c r="BA16" s="1"/>
  <c r="BE16" s="1"/>
  <c r="AT12"/>
  <c r="AX12" s="1"/>
  <c r="BB12" s="1"/>
  <c r="AO13"/>
  <c r="AS13" s="1"/>
  <c r="AW13" s="1"/>
  <c r="BA13" s="1"/>
  <c r="BE13" s="1"/>
  <c r="AO18"/>
  <c r="AS18" s="1"/>
  <c r="AW18" s="1"/>
  <c r="BA18" s="1"/>
  <c r="BE18" s="1"/>
  <c r="AR12"/>
  <c r="AM12"/>
  <c r="BF12" l="1"/>
  <c r="AU12"/>
  <c r="AV12"/>
  <c r="BE12"/>
  <c r="BA21"/>
  <c r="E12"/>
  <c r="D16"/>
  <c r="D13"/>
  <c r="D18"/>
  <c r="AY12" l="1"/>
  <c r="AZ12"/>
  <c r="BE21"/>
  <c r="D12"/>
  <c r="D21" s="1"/>
  <c r="BC12" l="1"/>
  <c r="BD12"/>
  <c r="C12"/>
  <c r="BG12" l="1"/>
  <c r="BH12" l="1"/>
  <c r="F12"/>
  <c r="AO15" l="1"/>
  <c r="AN15"/>
  <c r="AM15"/>
  <c r="AL15"/>
  <c r="AK15"/>
  <c r="AJ15"/>
  <c r="R36"/>
  <c r="Q36"/>
  <c r="P36"/>
  <c r="O36"/>
  <c r="N36"/>
  <c r="M36"/>
  <c r="A28"/>
  <c r="A29" s="1"/>
  <c r="X21"/>
  <c r="W21"/>
  <c r="V21"/>
  <c r="U21"/>
  <c r="T21"/>
  <c r="S21"/>
  <c r="R21"/>
  <c r="Q21"/>
  <c r="P21"/>
  <c r="O21"/>
  <c r="N21"/>
  <c r="M21"/>
  <c r="I21"/>
  <c r="H21"/>
  <c r="Y19"/>
  <c r="K19"/>
  <c r="Y18"/>
  <c r="K18"/>
  <c r="Y17"/>
  <c r="K17"/>
  <c r="Y16"/>
  <c r="K16"/>
  <c r="AQ15"/>
  <c r="AP15"/>
  <c r="AF15"/>
  <c r="AE15"/>
  <c r="AD15"/>
  <c r="AC15"/>
  <c r="AB15"/>
  <c r="AA15"/>
  <c r="K15"/>
  <c r="A15"/>
  <c r="Y14"/>
  <c r="K14"/>
  <c r="Y13"/>
  <c r="K13"/>
  <c r="Y12"/>
  <c r="K12"/>
  <c r="AJ19" l="1"/>
  <c r="AL18"/>
  <c r="AJ18"/>
  <c r="AL17"/>
  <c r="AJ17"/>
  <c r="AL14"/>
  <c r="AJ14"/>
  <c r="AL16"/>
  <c r="AJ16"/>
  <c r="AW21"/>
  <c r="Y21"/>
  <c r="K21"/>
  <c r="AF12"/>
  <c r="AA12"/>
  <c r="AE12"/>
  <c r="AB12"/>
  <c r="AS21"/>
  <c r="AD12"/>
  <c r="AC12"/>
  <c r="AP17" l="1"/>
  <c r="AT17" s="1"/>
  <c r="AX17" s="1"/>
  <c r="BB17" s="1"/>
  <c r="BF17" s="1"/>
  <c r="AN17"/>
  <c r="AN14"/>
  <c r="AN18"/>
  <c r="AP16"/>
  <c r="AT16" s="1"/>
  <c r="AX16" s="1"/>
  <c r="BB16" s="1"/>
  <c r="BF16" s="1"/>
  <c r="C19"/>
  <c r="AM19"/>
  <c r="AN19"/>
  <c r="AR19" s="1"/>
  <c r="AV19" s="1"/>
  <c r="AZ19" s="1"/>
  <c r="BD19" s="1"/>
  <c r="AN16"/>
  <c r="E14"/>
  <c r="AP14"/>
  <c r="AT14" s="1"/>
  <c r="AX14" s="1"/>
  <c r="BB14" s="1"/>
  <c r="BF14" s="1"/>
  <c r="AP18"/>
  <c r="AT18" s="1"/>
  <c r="AX18" s="1"/>
  <c r="BB18" s="1"/>
  <c r="BF18" s="1"/>
  <c r="AM18"/>
  <c r="AM14"/>
  <c r="AL13"/>
  <c r="AM16"/>
  <c r="AM17"/>
  <c r="AK21"/>
  <c r="AO21"/>
  <c r="AP13" l="1"/>
  <c r="AT13" s="1"/>
  <c r="AX13" s="1"/>
  <c r="BB13" s="1"/>
  <c r="AQ16"/>
  <c r="AR16"/>
  <c r="AQ14"/>
  <c r="AR14"/>
  <c r="E18"/>
  <c r="E16"/>
  <c r="E17"/>
  <c r="AR18"/>
  <c r="AQ18"/>
  <c r="AR17"/>
  <c r="AQ17"/>
  <c r="BF13" l="1"/>
  <c r="BF21" s="1"/>
  <c r="BB21"/>
  <c r="E13"/>
  <c r="AU18"/>
  <c r="AV18"/>
  <c r="AU17"/>
  <c r="AV17"/>
  <c r="AU14"/>
  <c r="AV14"/>
  <c r="AV16"/>
  <c r="AU16"/>
  <c r="AJ13"/>
  <c r="AN13" s="1"/>
  <c r="AY16" l="1"/>
  <c r="AZ16"/>
  <c r="AY18"/>
  <c r="AZ18"/>
  <c r="AY14"/>
  <c r="AZ14"/>
  <c r="AZ17"/>
  <c r="AY17"/>
  <c r="AR13"/>
  <c r="AQ13"/>
  <c r="AN21"/>
  <c r="AM13"/>
  <c r="AJ21"/>
  <c r="AE19"/>
  <c r="AF19"/>
  <c r="AD19"/>
  <c r="AB19"/>
  <c r="AC19"/>
  <c r="AA19"/>
  <c r="AL19"/>
  <c r="AL21" s="1"/>
  <c r="BC18" l="1"/>
  <c r="BD18"/>
  <c r="BG18" s="1"/>
  <c r="AU13"/>
  <c r="AV13"/>
  <c r="AR21"/>
  <c r="BD16"/>
  <c r="BG16" s="1"/>
  <c r="BC16"/>
  <c r="BH16" s="1"/>
  <c r="BD17"/>
  <c r="BG17" s="1"/>
  <c r="BC17"/>
  <c r="AM21"/>
  <c r="F16"/>
  <c r="F18"/>
  <c r="BC14"/>
  <c r="BD14"/>
  <c r="C18"/>
  <c r="C16"/>
  <c r="AP19"/>
  <c r="AE16" l="1"/>
  <c r="AA16"/>
  <c r="AF16"/>
  <c r="AC16"/>
  <c r="AD16"/>
  <c r="AB16"/>
  <c r="BG14"/>
  <c r="BH14" s="1"/>
  <c r="C14"/>
  <c r="C17"/>
  <c r="AE18"/>
  <c r="AA18"/>
  <c r="AF18"/>
  <c r="AC18"/>
  <c r="AD18"/>
  <c r="AB18"/>
  <c r="AY13"/>
  <c r="AZ13"/>
  <c r="AV21"/>
  <c r="F14"/>
  <c r="F17"/>
  <c r="BH17"/>
  <c r="BH18"/>
  <c r="AQ19"/>
  <c r="AP21"/>
  <c r="AT19"/>
  <c r="AQ21" l="1"/>
  <c r="AE14"/>
  <c r="AA14"/>
  <c r="AD14"/>
  <c r="AF14"/>
  <c r="AC14"/>
  <c r="AB14"/>
  <c r="AE17"/>
  <c r="AA17"/>
  <c r="AC17"/>
  <c r="AD17"/>
  <c r="AF17"/>
  <c r="AB17"/>
  <c r="BC13"/>
  <c r="BD13"/>
  <c r="AZ21"/>
  <c r="AU19"/>
  <c r="AU21" s="1"/>
  <c r="AT21"/>
  <c r="AX19"/>
  <c r="C13" l="1"/>
  <c r="C21" s="1"/>
  <c r="BG13"/>
  <c r="BH13" s="1"/>
  <c r="BD21"/>
  <c r="AY19"/>
  <c r="AY21" s="1"/>
  <c r="AX21"/>
  <c r="BB19"/>
  <c r="BG21" l="1"/>
  <c r="F13"/>
  <c r="BF19"/>
  <c r="BG19" s="1"/>
  <c r="BC19"/>
  <c r="BC21" s="1"/>
  <c r="AE13" l="1"/>
  <c r="AE21" s="1"/>
  <c r="AC13"/>
  <c r="AC21" s="1"/>
  <c r="AF13"/>
  <c r="AF21" s="1"/>
  <c r="AA13"/>
  <c r="AA21" s="1"/>
  <c r="AD13"/>
  <c r="AD21" s="1"/>
  <c r="AB13"/>
  <c r="AB21" s="1"/>
  <c r="F21"/>
  <c r="BH19"/>
  <c r="BH21" s="1"/>
  <c r="E19"/>
  <c r="E21" s="1"/>
</calcChain>
</file>

<file path=xl/sharedStrings.xml><?xml version="1.0" encoding="utf-8"?>
<sst xmlns="http://schemas.openxmlformats.org/spreadsheetml/2006/main" count="131" uniqueCount="60">
  <si>
    <t>RENCANA KERJA DAN ANGGARAN BIAYA</t>
  </si>
  <si>
    <t>DEPT HR</t>
  </si>
  <si>
    <t>PERIODE TAHUN 2021</t>
  </si>
  <si>
    <t>SATUAN</t>
  </si>
  <si>
    <t>TENAGA KERJA (All in)</t>
  </si>
  <si>
    <t>NO</t>
  </si>
  <si>
    <t>NAMA ITEM</t>
  </si>
  <si>
    <t>JUMLAH</t>
  </si>
  <si>
    <t>TOTAL</t>
  </si>
  <si>
    <t>Contoh</t>
  </si>
  <si>
    <t>Total</t>
  </si>
  <si>
    <t>Department Head</t>
  </si>
  <si>
    <t>PERSON</t>
  </si>
  <si>
    <t>Management</t>
  </si>
  <si>
    <t>Manager</t>
  </si>
  <si>
    <t>Supervisor</t>
  </si>
  <si>
    <t>staff</t>
  </si>
  <si>
    <t>Non Staff</t>
  </si>
  <si>
    <t>Others</t>
  </si>
  <si>
    <t>--&gt;&gt;</t>
  </si>
  <si>
    <t>insert up di kolom ini</t>
  </si>
  <si>
    <t>UNIT</t>
  </si>
  <si>
    <t>BIAYA AKTIFITAS</t>
  </si>
  <si>
    <t>Program Pelatihan&amp;Pengembangan Karyawan</t>
  </si>
  <si>
    <t>Program Rekrutmen Karyawan Baru</t>
  </si>
  <si>
    <t>Pembayaran Iuran BPJS-TK</t>
  </si>
  <si>
    <t>Orang</t>
  </si>
  <si>
    <t>Pembayaran Iuran BPJS-Kesehatan</t>
  </si>
  <si>
    <t>Biaya Operasional dan Biaya tak terduga lainnya</t>
  </si>
  <si>
    <t>Bingkisan Lebaran</t>
  </si>
  <si>
    <t>Upah Pokok</t>
  </si>
  <si>
    <t>Intensif Kehadiraan</t>
  </si>
  <si>
    <t>EXST</t>
  </si>
  <si>
    <t>ADD</t>
  </si>
  <si>
    <t>SAT</t>
  </si>
  <si>
    <t>Jan</t>
  </si>
  <si>
    <t>Feb</t>
  </si>
  <si>
    <t>Mar</t>
  </si>
  <si>
    <t>Apr</t>
  </si>
  <si>
    <t>Mei</t>
  </si>
  <si>
    <t>Jun</t>
  </si>
  <si>
    <t>Jul</t>
  </si>
  <si>
    <t>Agt</t>
  </si>
  <si>
    <t>Sep</t>
  </si>
  <si>
    <t>Okt</t>
  </si>
  <si>
    <t>Nop</t>
  </si>
  <si>
    <t>Des</t>
  </si>
  <si>
    <t>Juni</t>
  </si>
  <si>
    <t>Juli</t>
  </si>
  <si>
    <t>Agustus</t>
  </si>
  <si>
    <t>September</t>
  </si>
  <si>
    <t>Oktober</t>
  </si>
  <si>
    <t>November</t>
  </si>
  <si>
    <t>Desember</t>
  </si>
  <si>
    <t>Insentif Kehadiran</t>
  </si>
  <si>
    <t>Bonus Kinerja</t>
  </si>
  <si>
    <t>ALOKASI PENAMBAHAN</t>
  </si>
  <si>
    <t>Jumlah</t>
  </si>
  <si>
    <t>TOTAL BIAYA JUL S.D DES</t>
  </si>
  <si>
    <t>ALOKASI BIAYA</t>
  </si>
</sst>
</file>

<file path=xl/styles.xml><?xml version="1.0" encoding="utf-8"?>
<styleSheet xmlns="http://schemas.openxmlformats.org/spreadsheetml/2006/main">
  <numFmts count="1">
    <numFmt numFmtId="164" formatCode="_-* #,##0_-;\-* #,##0_-;_-* &quot;-&quot;_-;_-@_-"/>
  </numFmts>
  <fonts count="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i/>
      <sz val="10"/>
      <color theme="1"/>
      <name val="Arial Narrow"/>
      <family val="2"/>
    </font>
    <font>
      <sz val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/>
    <xf numFmtId="164" fontId="3" fillId="0" borderId="0" xfId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164" fontId="3" fillId="2" borderId="1" xfId="1" applyFont="1" applyFill="1" applyBorder="1"/>
    <xf numFmtId="0" fontId="3" fillId="2" borderId="1" xfId="0" applyFont="1" applyFill="1" applyBorder="1" applyAlignment="1">
      <alignment horizontal="center"/>
    </xf>
    <xf numFmtId="164" fontId="3" fillId="0" borderId="1" xfId="1" applyFont="1" applyBorder="1" applyAlignment="1">
      <alignment horizontal="center"/>
    </xf>
    <xf numFmtId="164" fontId="3" fillId="0" borderId="0" xfId="0" applyNumberFormat="1" applyFont="1"/>
    <xf numFmtId="164" fontId="3" fillId="0" borderId="1" xfId="1" applyFont="1" applyBorder="1"/>
    <xf numFmtId="164" fontId="2" fillId="0" borderId="1" xfId="1" applyFont="1" applyBorder="1" applyAlignment="1">
      <alignment horizontal="center"/>
    </xf>
    <xf numFmtId="0" fontId="3" fillId="3" borderId="1" xfId="0" quotePrefix="1" applyFont="1" applyFill="1" applyBorder="1"/>
    <xf numFmtId="0" fontId="4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/>
    <xf numFmtId="0" fontId="4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2" fillId="4" borderId="1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/>
    </xf>
    <xf numFmtId="164" fontId="4" fillId="4" borderId="1" xfId="1" applyFont="1" applyFill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5" fillId="5" borderId="1" xfId="0" applyNumberFormat="1" applyFont="1" applyFill="1" applyBorder="1"/>
    <xf numFmtId="0" fontId="5" fillId="5" borderId="1" xfId="0" applyFont="1" applyFill="1" applyBorder="1"/>
    <xf numFmtId="0" fontId="3" fillId="3" borderId="1" xfId="0" applyFont="1" applyFill="1" applyBorder="1"/>
    <xf numFmtId="0" fontId="2" fillId="0" borderId="0" xfId="0" applyFont="1" applyAlignment="1"/>
    <xf numFmtId="164" fontId="3" fillId="3" borderId="1" xfId="1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wrapText="1"/>
    </xf>
    <xf numFmtId="164" fontId="4" fillId="4" borderId="1" xfId="0" applyNumberFormat="1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721%20RKAP%20Kertas%20Kerja%20Semester%20I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base KRY"/>
    </sheetNames>
    <sheetDataSet>
      <sheetData sheetId="0">
        <row r="5">
          <cell r="F5" t="str">
            <v>Management</v>
          </cell>
          <cell r="H5">
            <v>1</v>
          </cell>
          <cell r="AN5">
            <v>7500000</v>
          </cell>
          <cell r="AO5">
            <v>1050000</v>
          </cell>
          <cell r="AQ5">
            <v>1450000</v>
          </cell>
        </row>
        <row r="6">
          <cell r="F6" t="str">
            <v>Management</v>
          </cell>
          <cell r="H6">
            <v>1</v>
          </cell>
          <cell r="AN6">
            <v>7500000</v>
          </cell>
          <cell r="AO6">
            <v>1050000</v>
          </cell>
          <cell r="AQ6">
            <v>1450000</v>
          </cell>
        </row>
        <row r="7">
          <cell r="F7" t="str">
            <v>staff</v>
          </cell>
          <cell r="H7">
            <v>1</v>
          </cell>
          <cell r="AN7">
            <v>5680012.5</v>
          </cell>
          <cell r="AO7">
            <v>630000</v>
          </cell>
          <cell r="AQ7">
            <v>1263337.5</v>
          </cell>
        </row>
        <row r="8">
          <cell r="F8" t="str">
            <v>Management</v>
          </cell>
          <cell r="H8">
            <v>1</v>
          </cell>
          <cell r="AN8">
            <v>15000000</v>
          </cell>
          <cell r="AO8">
            <v>1050000</v>
          </cell>
          <cell r="AQ8">
            <v>3950000</v>
          </cell>
        </row>
        <row r="9">
          <cell r="F9" t="str">
            <v>staff</v>
          </cell>
          <cell r="H9">
            <v>1</v>
          </cell>
          <cell r="AN9">
            <v>3750000</v>
          </cell>
          <cell r="AO9">
            <v>630000</v>
          </cell>
          <cell r="AQ9">
            <v>620000</v>
          </cell>
        </row>
        <row r="10">
          <cell r="F10" t="str">
            <v>staff</v>
          </cell>
          <cell r="H10">
            <v>1</v>
          </cell>
          <cell r="AN10">
            <v>2250000</v>
          </cell>
          <cell r="AO10">
            <v>630000</v>
          </cell>
          <cell r="AQ10">
            <v>120000</v>
          </cell>
        </row>
        <row r="11">
          <cell r="F11" t="str">
            <v>Management</v>
          </cell>
          <cell r="H11">
            <v>1</v>
          </cell>
          <cell r="AN11">
            <v>11250000</v>
          </cell>
          <cell r="AO11">
            <v>1050000</v>
          </cell>
          <cell r="AQ11">
            <v>2700000</v>
          </cell>
        </row>
        <row r="12">
          <cell r="F12" t="str">
            <v>staff</v>
          </cell>
          <cell r="H12">
            <v>1</v>
          </cell>
          <cell r="AN12">
            <v>4875000</v>
          </cell>
          <cell r="AO12">
            <v>630000</v>
          </cell>
          <cell r="AQ12">
            <v>995000</v>
          </cell>
        </row>
        <row r="13">
          <cell r="F13" t="str">
            <v>Staff</v>
          </cell>
          <cell r="H13">
            <v>1</v>
          </cell>
          <cell r="AN13">
            <v>2250000</v>
          </cell>
          <cell r="AO13">
            <v>630000</v>
          </cell>
          <cell r="AQ13">
            <v>120000</v>
          </cell>
        </row>
        <row r="14">
          <cell r="F14" t="str">
            <v>staff</v>
          </cell>
          <cell r="H14">
            <v>1</v>
          </cell>
          <cell r="AN14">
            <v>4875000</v>
          </cell>
          <cell r="AO14">
            <v>630000</v>
          </cell>
          <cell r="AQ14">
            <v>995000</v>
          </cell>
        </row>
        <row r="15">
          <cell r="F15" t="str">
            <v>staff</v>
          </cell>
          <cell r="H15">
            <v>1</v>
          </cell>
          <cell r="AN15">
            <v>4875000</v>
          </cell>
          <cell r="AO15">
            <v>630000</v>
          </cell>
          <cell r="AQ15">
            <v>995000</v>
          </cell>
        </row>
        <row r="16">
          <cell r="F16" t="str">
            <v>staff</v>
          </cell>
          <cell r="H16">
            <v>1</v>
          </cell>
          <cell r="AN16">
            <v>3254635.5</v>
          </cell>
          <cell r="AO16">
            <v>630000</v>
          </cell>
          <cell r="AQ16">
            <v>454878.5</v>
          </cell>
        </row>
        <row r="17">
          <cell r="F17" t="str">
            <v>staff</v>
          </cell>
          <cell r="H17">
            <v>1</v>
          </cell>
          <cell r="AN17">
            <v>4500000</v>
          </cell>
          <cell r="AO17">
            <v>630000</v>
          </cell>
          <cell r="AQ17">
            <v>870000</v>
          </cell>
        </row>
        <row r="18">
          <cell r="F18" t="str">
            <v>Manager</v>
          </cell>
          <cell r="H18">
            <v>1</v>
          </cell>
          <cell r="AN18">
            <v>11700000</v>
          </cell>
          <cell r="AO18">
            <v>1050000</v>
          </cell>
          <cell r="AQ18">
            <v>2850000</v>
          </cell>
        </row>
        <row r="19">
          <cell r="F19" t="str">
            <v>Management</v>
          </cell>
          <cell r="H19">
            <v>1</v>
          </cell>
          <cell r="AN19">
            <v>15000000</v>
          </cell>
          <cell r="AO19">
            <v>1050000</v>
          </cell>
          <cell r="AQ19">
            <v>3950000</v>
          </cell>
        </row>
        <row r="20">
          <cell r="F20" t="str">
            <v>Management</v>
          </cell>
          <cell r="H20">
            <v>1</v>
          </cell>
          <cell r="AN20">
            <v>25000000</v>
          </cell>
          <cell r="AO20">
            <v>0</v>
          </cell>
          <cell r="AQ20">
            <v>15000000</v>
          </cell>
        </row>
        <row r="21">
          <cell r="F21" t="str">
            <v>Management</v>
          </cell>
          <cell r="H21">
            <v>1</v>
          </cell>
          <cell r="AN21">
            <v>20000000</v>
          </cell>
          <cell r="AO21">
            <v>0</v>
          </cell>
          <cell r="AQ21">
            <v>10000000</v>
          </cell>
        </row>
        <row r="22">
          <cell r="F22" t="str">
            <v>Management</v>
          </cell>
          <cell r="H22">
            <v>1</v>
          </cell>
          <cell r="AN22">
            <v>20000000</v>
          </cell>
          <cell r="AO22">
            <v>0</v>
          </cell>
          <cell r="AQ22">
            <v>5000000</v>
          </cell>
        </row>
        <row r="23">
          <cell r="F23" t="str">
            <v>Management</v>
          </cell>
          <cell r="H23">
            <v>1</v>
          </cell>
          <cell r="AN23">
            <v>15000000</v>
          </cell>
          <cell r="AO23">
            <v>1050000</v>
          </cell>
          <cell r="AQ23">
            <v>3950000</v>
          </cell>
        </row>
        <row r="24">
          <cell r="F24" t="str">
            <v>staff</v>
          </cell>
          <cell r="H24">
            <v>1</v>
          </cell>
          <cell r="AN24">
            <v>7500000</v>
          </cell>
          <cell r="AO24">
            <v>630000</v>
          </cell>
          <cell r="AQ24">
            <v>1870000</v>
          </cell>
        </row>
        <row r="25">
          <cell r="F25" t="str">
            <v>Manager</v>
          </cell>
          <cell r="H25">
            <v>1</v>
          </cell>
          <cell r="AN25">
            <v>3750000</v>
          </cell>
          <cell r="AO25">
            <v>1050000</v>
          </cell>
          <cell r="AQ25">
            <v>200000</v>
          </cell>
        </row>
        <row r="26">
          <cell r="F26" t="str">
            <v>Management</v>
          </cell>
          <cell r="H26">
            <v>1</v>
          </cell>
          <cell r="AN26">
            <v>15000000</v>
          </cell>
          <cell r="AO26">
            <v>0</v>
          </cell>
          <cell r="AQ26">
            <v>15000000</v>
          </cell>
        </row>
        <row r="27">
          <cell r="F27" t="str">
            <v>Management</v>
          </cell>
          <cell r="H27">
            <v>1</v>
          </cell>
          <cell r="AN27">
            <v>20000000</v>
          </cell>
          <cell r="AO27">
            <v>0</v>
          </cell>
          <cell r="AQ27">
            <v>5000000</v>
          </cell>
        </row>
        <row r="28">
          <cell r="F28" t="str">
            <v>Management</v>
          </cell>
          <cell r="H28">
            <v>1</v>
          </cell>
          <cell r="AN28">
            <v>7500000</v>
          </cell>
          <cell r="AO28">
            <v>0</v>
          </cell>
          <cell r="AQ28">
            <v>2500000</v>
          </cell>
        </row>
        <row r="29">
          <cell r="F29" t="str">
            <v>Management</v>
          </cell>
          <cell r="H29">
            <v>1</v>
          </cell>
          <cell r="AN29">
            <v>20000000</v>
          </cell>
          <cell r="AO29">
            <v>0</v>
          </cell>
          <cell r="AQ29">
            <v>5000000</v>
          </cell>
        </row>
        <row r="30">
          <cell r="F30" t="str">
            <v>Non Staff</v>
          </cell>
          <cell r="H30">
            <v>1</v>
          </cell>
          <cell r="AN30">
            <v>1475000</v>
          </cell>
          <cell r="AO30">
            <v>525000</v>
          </cell>
          <cell r="AQ30">
            <v>0</v>
          </cell>
        </row>
        <row r="31">
          <cell r="F31" t="str">
            <v>Non Staff</v>
          </cell>
          <cell r="H31">
            <v>1</v>
          </cell>
          <cell r="AN31">
            <v>1475000</v>
          </cell>
          <cell r="AO31">
            <v>525000</v>
          </cell>
          <cell r="AQ31">
            <v>0</v>
          </cell>
        </row>
        <row r="32">
          <cell r="F32" t="str">
            <v>staff</v>
          </cell>
          <cell r="H32">
            <v>1</v>
          </cell>
          <cell r="AN32">
            <v>3750000</v>
          </cell>
          <cell r="AO32">
            <v>630000</v>
          </cell>
          <cell r="AQ32">
            <v>620000</v>
          </cell>
        </row>
        <row r="33">
          <cell r="F33" t="str">
            <v>Staff</v>
          </cell>
          <cell r="H33">
            <v>1</v>
          </cell>
          <cell r="AN33">
            <v>4500000</v>
          </cell>
          <cell r="AO33">
            <v>630000</v>
          </cell>
          <cell r="AQ33">
            <v>870000</v>
          </cell>
        </row>
        <row r="34">
          <cell r="F34" t="str">
            <v>Manager</v>
          </cell>
          <cell r="H34">
            <v>1</v>
          </cell>
          <cell r="AN34">
            <v>11625000</v>
          </cell>
          <cell r="AO34">
            <v>1050000</v>
          </cell>
          <cell r="AQ34">
            <v>2825000</v>
          </cell>
        </row>
        <row r="35">
          <cell r="F35" t="str">
            <v>staff</v>
          </cell>
          <cell r="H35">
            <v>1</v>
          </cell>
          <cell r="AN35">
            <v>2370000</v>
          </cell>
          <cell r="AO35">
            <v>630000</v>
          </cell>
          <cell r="AQ35">
            <v>0</v>
          </cell>
        </row>
        <row r="36">
          <cell r="F36" t="str">
            <v>staff</v>
          </cell>
          <cell r="H36">
            <v>1</v>
          </cell>
          <cell r="AN36">
            <v>3750000</v>
          </cell>
          <cell r="AO36">
            <v>630000</v>
          </cell>
          <cell r="AQ36">
            <v>620000</v>
          </cell>
        </row>
        <row r="37">
          <cell r="F37" t="str">
            <v>Manager</v>
          </cell>
          <cell r="H37">
            <v>1</v>
          </cell>
          <cell r="AN37">
            <v>11625000</v>
          </cell>
          <cell r="AO37">
            <v>1050000</v>
          </cell>
          <cell r="AQ37">
            <v>2825000</v>
          </cell>
        </row>
        <row r="38">
          <cell r="F38" t="str">
            <v>Supervisor</v>
          </cell>
          <cell r="H38">
            <v>1</v>
          </cell>
          <cell r="AN38">
            <v>4125000</v>
          </cell>
          <cell r="AO38">
            <v>735000</v>
          </cell>
          <cell r="AQ38">
            <v>640000</v>
          </cell>
        </row>
        <row r="39">
          <cell r="F39" t="str">
            <v>Management</v>
          </cell>
          <cell r="H39">
            <v>1</v>
          </cell>
          <cell r="AN39">
            <v>15000000</v>
          </cell>
          <cell r="AQ39">
            <v>5000000</v>
          </cell>
        </row>
        <row r="40">
          <cell r="F40" t="str">
            <v>Supervisor</v>
          </cell>
          <cell r="H40">
            <v>1</v>
          </cell>
          <cell r="AN40">
            <v>5625000</v>
          </cell>
          <cell r="AO40">
            <v>735000</v>
          </cell>
          <cell r="AQ40">
            <v>1140000</v>
          </cell>
        </row>
        <row r="41">
          <cell r="F41" t="str">
            <v>staff</v>
          </cell>
          <cell r="H41">
            <v>1</v>
          </cell>
          <cell r="AN41">
            <v>2250000</v>
          </cell>
          <cell r="AO41">
            <v>630000</v>
          </cell>
          <cell r="AQ41">
            <v>120000</v>
          </cell>
        </row>
        <row r="42">
          <cell r="F42" t="str">
            <v>Non Staff</v>
          </cell>
          <cell r="H42">
            <v>1</v>
          </cell>
          <cell r="AN42">
            <v>1125000</v>
          </cell>
          <cell r="AO42">
            <v>525000</v>
          </cell>
          <cell r="AQ42">
            <v>0</v>
          </cell>
        </row>
        <row r="43">
          <cell r="F43" t="str">
            <v>staff</v>
          </cell>
          <cell r="H43">
            <v>1</v>
          </cell>
          <cell r="AN43">
            <v>1870000</v>
          </cell>
          <cell r="AO43">
            <v>630000</v>
          </cell>
          <cell r="AQ43">
            <v>0</v>
          </cell>
        </row>
        <row r="44">
          <cell r="F44" t="str">
            <v>Non Staff</v>
          </cell>
          <cell r="H44">
            <v>1</v>
          </cell>
          <cell r="AN44">
            <v>1125000</v>
          </cell>
          <cell r="AO44">
            <v>525000</v>
          </cell>
          <cell r="AQ44">
            <v>0</v>
          </cell>
        </row>
        <row r="45">
          <cell r="F45" t="str">
            <v>Non Staff</v>
          </cell>
          <cell r="H45">
            <v>1</v>
          </cell>
          <cell r="AN45">
            <v>1125000</v>
          </cell>
          <cell r="AO45">
            <v>525000</v>
          </cell>
          <cell r="AQ45">
            <v>0</v>
          </cell>
        </row>
        <row r="46">
          <cell r="F46" t="str">
            <v>staff</v>
          </cell>
          <cell r="H46">
            <v>1</v>
          </cell>
          <cell r="AN46">
            <v>1370000</v>
          </cell>
          <cell r="AO46">
            <v>630000</v>
          </cell>
          <cell r="AQ46">
            <v>0</v>
          </cell>
        </row>
        <row r="47">
          <cell r="F47" t="str">
            <v>Non Staff</v>
          </cell>
          <cell r="H47">
            <v>1</v>
          </cell>
          <cell r="AN47">
            <v>975000</v>
          </cell>
          <cell r="AO47">
            <v>525000</v>
          </cell>
          <cell r="AQ47">
            <v>0</v>
          </cell>
        </row>
        <row r="48">
          <cell r="F48" t="str">
            <v>Non Staff</v>
          </cell>
          <cell r="H48">
            <v>1</v>
          </cell>
          <cell r="AN48">
            <v>975000</v>
          </cell>
          <cell r="AO48">
            <v>525000</v>
          </cell>
          <cell r="AQ48">
            <v>0</v>
          </cell>
        </row>
        <row r="49">
          <cell r="F49" t="str">
            <v>Non Staff</v>
          </cell>
          <cell r="H49">
            <v>1</v>
          </cell>
          <cell r="AN49">
            <v>975000</v>
          </cell>
          <cell r="AO49">
            <v>525000</v>
          </cell>
          <cell r="AQ49">
            <v>0</v>
          </cell>
        </row>
        <row r="50">
          <cell r="F50" t="str">
            <v>Non Staff</v>
          </cell>
          <cell r="H50">
            <v>1</v>
          </cell>
          <cell r="AN50">
            <v>975000</v>
          </cell>
          <cell r="AO50">
            <v>525000</v>
          </cell>
          <cell r="AQ50">
            <v>0</v>
          </cell>
        </row>
        <row r="51">
          <cell r="F51" t="str">
            <v>staff</v>
          </cell>
          <cell r="H51">
            <v>1</v>
          </cell>
          <cell r="AN51">
            <v>2250000</v>
          </cell>
          <cell r="AO51">
            <v>630000</v>
          </cell>
          <cell r="AQ51">
            <v>120000</v>
          </cell>
        </row>
        <row r="52">
          <cell r="F52" t="str">
            <v>Others</v>
          </cell>
          <cell r="H52">
            <v>1</v>
          </cell>
          <cell r="AN52">
            <v>3000000</v>
          </cell>
          <cell r="AQ52">
            <v>0</v>
          </cell>
        </row>
        <row r="53">
          <cell r="F53" t="str">
            <v>staff</v>
          </cell>
          <cell r="H53">
            <v>1</v>
          </cell>
          <cell r="AN53">
            <v>5000000</v>
          </cell>
          <cell r="AQ53">
            <v>0</v>
          </cell>
        </row>
        <row r="54">
          <cell r="F54" t="str">
            <v>staff</v>
          </cell>
          <cell r="H54">
            <v>1</v>
          </cell>
          <cell r="AN54">
            <v>3750000</v>
          </cell>
          <cell r="AO54">
            <v>630000</v>
          </cell>
          <cell r="AQ54">
            <v>620000</v>
          </cell>
        </row>
        <row r="55">
          <cell r="F55" t="str">
            <v>staff</v>
          </cell>
          <cell r="H55">
            <v>1</v>
          </cell>
          <cell r="AN55">
            <v>2625000</v>
          </cell>
          <cell r="AO55">
            <v>525000</v>
          </cell>
          <cell r="AQ55">
            <v>350000</v>
          </cell>
        </row>
        <row r="56">
          <cell r="F56" t="str">
            <v>Non Staff</v>
          </cell>
          <cell r="H56">
            <v>1</v>
          </cell>
          <cell r="AN56">
            <v>2250000</v>
          </cell>
          <cell r="AO56">
            <v>525000</v>
          </cell>
          <cell r="AQ56">
            <v>225000</v>
          </cell>
        </row>
        <row r="57">
          <cell r="F57" t="str">
            <v>Non Staff</v>
          </cell>
          <cell r="H57">
            <v>1</v>
          </cell>
          <cell r="AN57">
            <v>2250000</v>
          </cell>
          <cell r="AO57">
            <v>525000</v>
          </cell>
          <cell r="AQ57">
            <v>225000</v>
          </cell>
        </row>
        <row r="58">
          <cell r="F58" t="str">
            <v>Non Staff</v>
          </cell>
          <cell r="H58">
            <v>1</v>
          </cell>
          <cell r="AN58">
            <v>2250000</v>
          </cell>
          <cell r="AO58">
            <v>525000</v>
          </cell>
          <cell r="AQ58">
            <v>225000</v>
          </cell>
        </row>
        <row r="59">
          <cell r="F59" t="str">
            <v>Management</v>
          </cell>
          <cell r="H59">
            <v>1</v>
          </cell>
          <cell r="AN59">
            <v>15000000</v>
          </cell>
          <cell r="AQ59">
            <v>2500000</v>
          </cell>
        </row>
        <row r="60">
          <cell r="F60" t="str">
            <v>staff</v>
          </cell>
          <cell r="H60">
            <v>1</v>
          </cell>
          <cell r="AN60">
            <v>2370000</v>
          </cell>
          <cell r="AO60">
            <v>630000</v>
          </cell>
          <cell r="AQ60">
            <v>0</v>
          </cell>
        </row>
        <row r="61">
          <cell r="F61" t="str">
            <v>Supervisor</v>
          </cell>
          <cell r="H61">
            <v>1</v>
          </cell>
          <cell r="AN61">
            <v>4125000</v>
          </cell>
          <cell r="AO61">
            <v>735000</v>
          </cell>
          <cell r="AQ61">
            <v>640000</v>
          </cell>
        </row>
        <row r="62">
          <cell r="F62" t="str">
            <v>staff</v>
          </cell>
          <cell r="H62">
            <v>1</v>
          </cell>
          <cell r="AN62">
            <v>2370000</v>
          </cell>
          <cell r="AO62">
            <v>630000</v>
          </cell>
          <cell r="AQ62">
            <v>0</v>
          </cell>
        </row>
        <row r="63">
          <cell r="F63" t="str">
            <v>staff</v>
          </cell>
          <cell r="H63">
            <v>1</v>
          </cell>
          <cell r="AN63">
            <v>3375000</v>
          </cell>
          <cell r="AO63">
            <v>630000</v>
          </cell>
          <cell r="AQ63">
            <v>495000</v>
          </cell>
        </row>
        <row r="64">
          <cell r="F64" t="str">
            <v>Non Staff</v>
          </cell>
          <cell r="H64">
            <v>1</v>
          </cell>
          <cell r="AN64">
            <v>2250000</v>
          </cell>
          <cell r="AO64">
            <v>525000</v>
          </cell>
          <cell r="AQ64">
            <v>225000</v>
          </cell>
        </row>
        <row r="65">
          <cell r="F65" t="str">
            <v>Management</v>
          </cell>
          <cell r="H65">
            <v>1</v>
          </cell>
          <cell r="AN65">
            <v>4875000</v>
          </cell>
          <cell r="AO65">
            <v>1050000</v>
          </cell>
          <cell r="AQ65">
            <v>575000</v>
          </cell>
        </row>
        <row r="66">
          <cell r="F66" t="str">
            <v>Non Staff</v>
          </cell>
          <cell r="H66">
            <v>1</v>
          </cell>
          <cell r="AN66">
            <v>2250000</v>
          </cell>
          <cell r="AO66">
            <v>525000</v>
          </cell>
          <cell r="AQ66">
            <v>225000</v>
          </cell>
        </row>
        <row r="67">
          <cell r="F67" t="str">
            <v>Non Staff</v>
          </cell>
          <cell r="H67">
            <v>1</v>
          </cell>
          <cell r="AN67">
            <v>2250000</v>
          </cell>
          <cell r="AO67">
            <v>525000</v>
          </cell>
          <cell r="AQ67">
            <v>225000</v>
          </cell>
        </row>
        <row r="68">
          <cell r="F68" t="str">
            <v>Non Staff</v>
          </cell>
          <cell r="H68">
            <v>1</v>
          </cell>
          <cell r="AN68">
            <v>2250000</v>
          </cell>
          <cell r="AO68">
            <v>525000</v>
          </cell>
          <cell r="AQ68">
            <v>225000</v>
          </cell>
        </row>
        <row r="69">
          <cell r="F69" t="str">
            <v>Non Staff</v>
          </cell>
          <cell r="H69">
            <v>1</v>
          </cell>
          <cell r="AN69">
            <v>2250000</v>
          </cell>
          <cell r="AO69">
            <v>525000</v>
          </cell>
          <cell r="AQ69">
            <v>225000</v>
          </cell>
        </row>
        <row r="70">
          <cell r="F70" t="str">
            <v>staff</v>
          </cell>
          <cell r="H70">
            <v>1</v>
          </cell>
          <cell r="AN70">
            <v>2370000</v>
          </cell>
          <cell r="AO70">
            <v>630000</v>
          </cell>
          <cell r="AQ70">
            <v>0</v>
          </cell>
        </row>
        <row r="71">
          <cell r="F71" t="str">
            <v>Others</v>
          </cell>
          <cell r="H71">
            <v>1</v>
          </cell>
          <cell r="AN71">
            <v>3000000</v>
          </cell>
          <cell r="AQ71">
            <v>0</v>
          </cell>
        </row>
        <row r="72">
          <cell r="F72" t="str">
            <v>Others</v>
          </cell>
          <cell r="H72">
            <v>1</v>
          </cell>
          <cell r="AN72">
            <v>2000000</v>
          </cell>
          <cell r="AQ72">
            <v>0</v>
          </cell>
        </row>
        <row r="73">
          <cell r="F73" t="str">
            <v>Others</v>
          </cell>
          <cell r="H73">
            <v>1</v>
          </cell>
          <cell r="AN73">
            <v>3000000</v>
          </cell>
          <cell r="AQ73">
            <v>0</v>
          </cell>
        </row>
        <row r="74">
          <cell r="F74" t="str">
            <v>Staff</v>
          </cell>
          <cell r="H74">
            <v>1</v>
          </cell>
          <cell r="AN74">
            <v>1870000</v>
          </cell>
          <cell r="AO74">
            <v>630000</v>
          </cell>
          <cell r="AQ74">
            <v>0</v>
          </cell>
        </row>
        <row r="75">
          <cell r="F75" t="str">
            <v>Management</v>
          </cell>
          <cell r="H75">
            <v>1</v>
          </cell>
          <cell r="AN75">
            <v>5000000</v>
          </cell>
        </row>
        <row r="76">
          <cell r="F76" t="str">
            <v>Management</v>
          </cell>
          <cell r="H76">
            <v>1</v>
          </cell>
          <cell r="AN76">
            <v>5000000</v>
          </cell>
        </row>
        <row r="77">
          <cell r="F77" t="str">
            <v>Staff</v>
          </cell>
          <cell r="H77">
            <v>1</v>
          </cell>
          <cell r="AN77">
            <v>2250000</v>
          </cell>
          <cell r="AQ77">
            <v>750000</v>
          </cell>
        </row>
        <row r="78">
          <cell r="F78" t="str">
            <v>Staff</v>
          </cell>
          <cell r="H78">
            <v>1</v>
          </cell>
          <cell r="AN78">
            <v>1870000</v>
          </cell>
          <cell r="AO78">
            <v>630000</v>
          </cell>
          <cell r="AQ78">
            <v>0</v>
          </cell>
        </row>
        <row r="79">
          <cell r="F79" t="str">
            <v>Staff</v>
          </cell>
          <cell r="H79">
            <v>1</v>
          </cell>
          <cell r="AN79">
            <v>1870000</v>
          </cell>
          <cell r="AO79">
            <v>630000</v>
          </cell>
          <cell r="AQ79">
            <v>0</v>
          </cell>
        </row>
        <row r="80">
          <cell r="F80" t="str">
            <v>Staff</v>
          </cell>
          <cell r="H80">
            <v>1</v>
          </cell>
          <cell r="AN80">
            <v>3100000</v>
          </cell>
          <cell r="AO80">
            <v>630000</v>
          </cell>
          <cell r="AQ80">
            <v>0</v>
          </cell>
        </row>
        <row r="81">
          <cell r="F81" t="str">
            <v>Staff</v>
          </cell>
          <cell r="H81">
            <v>1</v>
          </cell>
          <cell r="AN81">
            <v>1870000</v>
          </cell>
          <cell r="AO81">
            <v>630000</v>
          </cell>
          <cell r="AQ81">
            <v>0</v>
          </cell>
        </row>
        <row r="82">
          <cell r="F82" t="str">
            <v>Staff</v>
          </cell>
          <cell r="H82">
            <v>1</v>
          </cell>
          <cell r="AN82">
            <v>1870000</v>
          </cell>
          <cell r="AO82">
            <v>630000</v>
          </cell>
          <cell r="AQ82">
            <v>0</v>
          </cell>
        </row>
        <row r="83">
          <cell r="F83" t="str">
            <v>Non Staff</v>
          </cell>
          <cell r="H83">
            <v>1</v>
          </cell>
          <cell r="AN83">
            <v>975000</v>
          </cell>
          <cell r="AO83">
            <v>525000</v>
          </cell>
          <cell r="AQ83">
            <v>0</v>
          </cell>
        </row>
        <row r="84">
          <cell r="F84" t="str">
            <v>Non Staff</v>
          </cell>
          <cell r="H84">
            <v>1</v>
          </cell>
          <cell r="AN84">
            <v>975000</v>
          </cell>
          <cell r="AO84">
            <v>525000</v>
          </cell>
          <cell r="AQ84">
            <v>0</v>
          </cell>
        </row>
        <row r="85">
          <cell r="F85" t="str">
            <v>Supervisor</v>
          </cell>
          <cell r="H85">
            <v>1</v>
          </cell>
          <cell r="AN85">
            <v>4125000</v>
          </cell>
          <cell r="AO85">
            <v>735000</v>
          </cell>
          <cell r="AQ85">
            <v>640000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38"/>
  <sheetViews>
    <sheetView showGridLines="0" tabSelected="1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11" sqref="A11"/>
    </sheetView>
  </sheetViews>
  <sheetFormatPr defaultRowHeight="12.75"/>
  <cols>
    <col min="1" max="1" width="4" style="3" customWidth="1"/>
    <col min="2" max="2" width="27.85546875" style="3" customWidth="1"/>
    <col min="3" max="3" width="12.5703125" style="3" bestFit="1" customWidth="1"/>
    <col min="4" max="5" width="11.28515625" style="3" customWidth="1"/>
    <col min="6" max="6" width="12.5703125" style="3" bestFit="1" customWidth="1"/>
    <col min="7" max="7" width="1.140625" style="3" customWidth="1"/>
    <col min="8" max="11" width="7.85546875" style="3" customWidth="1"/>
    <col min="12" max="12" width="1" style="3" customWidth="1"/>
    <col min="13" max="18" width="6.85546875" style="3" hidden="1" customWidth="1"/>
    <col min="19" max="24" width="6.85546875" style="3" customWidth="1"/>
    <col min="25" max="25" width="6.85546875" style="4" customWidth="1"/>
    <col min="26" max="26" width="9.140625" style="3"/>
    <col min="27" max="35" width="14.140625" style="3" hidden="1" customWidth="1"/>
    <col min="36" max="36" width="15.140625" style="3" customWidth="1"/>
    <col min="37" max="41" width="14.140625" style="3" customWidth="1"/>
    <col min="42" max="42" width="15.140625" style="3" customWidth="1"/>
    <col min="43" max="59" width="14.140625" style="3" customWidth="1"/>
    <col min="60" max="60" width="15.7109375" style="3" customWidth="1"/>
    <col min="61" max="61" width="9.140625" style="3"/>
    <col min="62" max="62" width="16.28515625" style="3" bestFit="1" customWidth="1"/>
    <col min="63" max="63" width="15.28515625" style="3" bestFit="1" customWidth="1"/>
    <col min="64" max="16384" width="9.140625" style="3"/>
  </cols>
  <sheetData>
    <row r="1" spans="1:63">
      <c r="A1" s="3" t="s">
        <v>0</v>
      </c>
    </row>
    <row r="3" spans="1:63">
      <c r="A3" s="3" t="s">
        <v>1</v>
      </c>
    </row>
    <row r="4" spans="1:63">
      <c r="A4" s="3" t="s">
        <v>2</v>
      </c>
      <c r="N4" s="5"/>
      <c r="O4" s="5"/>
    </row>
    <row r="5" spans="1:63">
      <c r="N5" s="5"/>
      <c r="O5" s="5"/>
    </row>
    <row r="6" spans="1:63">
      <c r="A6" s="4" t="s">
        <v>3</v>
      </c>
    </row>
    <row r="7" spans="1:63">
      <c r="A7" s="4" t="s">
        <v>4</v>
      </c>
      <c r="C7" s="6" t="s">
        <v>58</v>
      </c>
      <c r="D7" s="6"/>
      <c r="E7" s="6"/>
      <c r="F7" s="6"/>
      <c r="M7" s="6" t="s">
        <v>56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AJ7" s="38" t="s">
        <v>59</v>
      </c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</row>
    <row r="8" spans="1:63" ht="25.5" customHeight="1">
      <c r="A8" s="4"/>
    </row>
    <row r="9" spans="1:63" ht="25.5" customHeight="1">
      <c r="A9" s="1" t="s">
        <v>5</v>
      </c>
      <c r="B9" s="1" t="s">
        <v>6</v>
      </c>
      <c r="C9" s="7" t="s">
        <v>30</v>
      </c>
      <c r="D9" s="7" t="s">
        <v>31</v>
      </c>
      <c r="E9" s="7" t="s">
        <v>55</v>
      </c>
      <c r="F9" s="1" t="s">
        <v>7</v>
      </c>
      <c r="H9" s="1" t="s">
        <v>32</v>
      </c>
      <c r="I9" s="1" t="s">
        <v>33</v>
      </c>
      <c r="J9" s="1" t="s">
        <v>34</v>
      </c>
      <c r="K9" s="1" t="s">
        <v>7</v>
      </c>
      <c r="M9" s="1" t="s">
        <v>35</v>
      </c>
      <c r="N9" s="1" t="s">
        <v>36</v>
      </c>
      <c r="O9" s="1" t="s">
        <v>37</v>
      </c>
      <c r="P9" s="1" t="s">
        <v>38</v>
      </c>
      <c r="Q9" s="1" t="s">
        <v>39</v>
      </c>
      <c r="R9" s="1" t="s">
        <v>40</v>
      </c>
      <c r="S9" s="1" t="s">
        <v>41</v>
      </c>
      <c r="T9" s="1" t="s">
        <v>42</v>
      </c>
      <c r="U9" s="1" t="s">
        <v>43</v>
      </c>
      <c r="V9" s="1" t="s">
        <v>44</v>
      </c>
      <c r="W9" s="1" t="s">
        <v>45</v>
      </c>
      <c r="X9" s="1" t="s">
        <v>46</v>
      </c>
      <c r="Y9" s="1" t="s">
        <v>8</v>
      </c>
      <c r="AA9" s="1" t="s">
        <v>35</v>
      </c>
      <c r="AB9" s="1" t="s">
        <v>36</v>
      </c>
      <c r="AC9" s="1" t="s">
        <v>37</v>
      </c>
      <c r="AD9" s="1" t="s">
        <v>38</v>
      </c>
      <c r="AE9" s="1" t="s">
        <v>39</v>
      </c>
      <c r="AF9" s="31" t="s">
        <v>47</v>
      </c>
      <c r="AG9" s="31"/>
      <c r="AH9" s="31"/>
      <c r="AI9" s="31"/>
      <c r="AJ9" s="31" t="s">
        <v>48</v>
      </c>
      <c r="AK9" s="31"/>
      <c r="AL9" s="31"/>
      <c r="AM9" s="31"/>
      <c r="AN9" s="31" t="s">
        <v>49</v>
      </c>
      <c r="AO9" s="31"/>
      <c r="AP9" s="31"/>
      <c r="AQ9" s="31"/>
      <c r="AR9" s="31" t="s">
        <v>50</v>
      </c>
      <c r="AS9" s="31"/>
      <c r="AT9" s="31"/>
      <c r="AU9" s="31"/>
      <c r="AV9" s="31" t="s">
        <v>51</v>
      </c>
      <c r="AW9" s="31"/>
      <c r="AX9" s="31"/>
      <c r="AY9" s="31"/>
      <c r="AZ9" s="31" t="s">
        <v>52</v>
      </c>
      <c r="BA9" s="31"/>
      <c r="BB9" s="31"/>
      <c r="BC9" s="31"/>
      <c r="BD9" s="31" t="s">
        <v>53</v>
      </c>
      <c r="BE9" s="31"/>
      <c r="BF9" s="31"/>
      <c r="BG9" s="31"/>
      <c r="BH9" s="33" t="s">
        <v>57</v>
      </c>
    </row>
    <row r="10" spans="1:63" s="11" customFormat="1" ht="29.25" customHeight="1">
      <c r="A10" s="1"/>
      <c r="B10" s="1"/>
      <c r="C10" s="7"/>
      <c r="D10" s="7"/>
      <c r="E10" s="7"/>
      <c r="F10" s="1"/>
      <c r="G10" s="3"/>
      <c r="H10" s="1"/>
      <c r="I10" s="1"/>
      <c r="J10" s="1"/>
      <c r="K10" s="1"/>
      <c r="L10" s="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3"/>
      <c r="AA10" s="1"/>
      <c r="AB10" s="1"/>
      <c r="AC10" s="1"/>
      <c r="AD10" s="1"/>
      <c r="AE10" s="1"/>
      <c r="AF10" s="9" t="s">
        <v>30</v>
      </c>
      <c r="AG10" s="10" t="s">
        <v>54</v>
      </c>
      <c r="AH10" s="9" t="s">
        <v>55</v>
      </c>
      <c r="AI10" s="9" t="s">
        <v>10</v>
      </c>
      <c r="AJ10" s="9" t="s">
        <v>30</v>
      </c>
      <c r="AK10" s="10" t="s">
        <v>54</v>
      </c>
      <c r="AL10" s="9" t="s">
        <v>55</v>
      </c>
      <c r="AM10" s="9" t="s">
        <v>10</v>
      </c>
      <c r="AN10" s="9" t="s">
        <v>30</v>
      </c>
      <c r="AO10" s="10" t="s">
        <v>54</v>
      </c>
      <c r="AP10" s="9" t="s">
        <v>55</v>
      </c>
      <c r="AQ10" s="9" t="s">
        <v>10</v>
      </c>
      <c r="AR10" s="9" t="s">
        <v>30</v>
      </c>
      <c r="AS10" s="10" t="s">
        <v>54</v>
      </c>
      <c r="AT10" s="9" t="s">
        <v>55</v>
      </c>
      <c r="AU10" s="9" t="s">
        <v>10</v>
      </c>
      <c r="AV10" s="9" t="s">
        <v>30</v>
      </c>
      <c r="AW10" s="10" t="s">
        <v>54</v>
      </c>
      <c r="AX10" s="9" t="s">
        <v>55</v>
      </c>
      <c r="AY10" s="9" t="s">
        <v>10</v>
      </c>
      <c r="AZ10" s="9" t="s">
        <v>30</v>
      </c>
      <c r="BA10" s="10" t="s">
        <v>54</v>
      </c>
      <c r="BB10" s="9" t="s">
        <v>55</v>
      </c>
      <c r="BC10" s="9" t="s">
        <v>10</v>
      </c>
      <c r="BD10" s="9" t="s">
        <v>30</v>
      </c>
      <c r="BE10" s="10" t="s">
        <v>54</v>
      </c>
      <c r="BF10" s="9" t="s">
        <v>55</v>
      </c>
      <c r="BG10" s="9" t="s">
        <v>10</v>
      </c>
      <c r="BH10" s="34"/>
    </row>
    <row r="11" spans="1:63">
      <c r="A11" s="8" t="s">
        <v>9</v>
      </c>
      <c r="B11" s="8"/>
      <c r="C11" s="8"/>
      <c r="D11" s="8"/>
      <c r="E11" s="8"/>
      <c r="F11" s="8"/>
      <c r="H11" s="2"/>
      <c r="I11" s="2"/>
      <c r="J11" s="2"/>
      <c r="K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8"/>
    </row>
    <row r="12" spans="1:63">
      <c r="A12" s="8"/>
      <c r="B12" s="13" t="s">
        <v>11</v>
      </c>
      <c r="C12" s="14">
        <f>AJ12+AN12+AR12+AV12+AZ12+BD12</f>
        <v>0</v>
      </c>
      <c r="D12" s="14">
        <f>AK12+AO12+AS12+AW12+BA12+BE12</f>
        <v>0</v>
      </c>
      <c r="E12" s="14">
        <f>AL12+AP12+AT12+AX12+BB12+BF12</f>
        <v>0</v>
      </c>
      <c r="F12" s="14">
        <f>AM12+AQ12+AU12+AY12+BC12+BG12</f>
        <v>0</v>
      </c>
      <c r="H12" s="15">
        <f>SUMIF('[1]Database KRY'!$F$5:$F$85,B12,'[1]Database KRY'!$H$5:$H$85)</f>
        <v>0</v>
      </c>
      <c r="I12" s="2"/>
      <c r="J12" s="2" t="s">
        <v>12</v>
      </c>
      <c r="K12" s="2">
        <f>H12+I12</f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2">
        <f>SUM(M12:X12)</f>
        <v>0</v>
      </c>
      <c r="AA12" s="16">
        <f>$F12*M12</f>
        <v>0</v>
      </c>
      <c r="AB12" s="16">
        <f t="shared" ref="AB12:AE14" si="0">$F12*N12</f>
        <v>0</v>
      </c>
      <c r="AC12" s="16">
        <f t="shared" si="0"/>
        <v>0</v>
      </c>
      <c r="AD12" s="16">
        <f t="shared" si="0"/>
        <v>0</v>
      </c>
      <c r="AE12" s="16">
        <f t="shared" si="0"/>
        <v>0</v>
      </c>
      <c r="AF12" s="16">
        <f>$F12*R12</f>
        <v>0</v>
      </c>
      <c r="AG12" s="16"/>
      <c r="AH12" s="16"/>
      <c r="AI12" s="16"/>
      <c r="AJ12" s="16">
        <f>SUMIF('[1]Database KRY'!$F$5:$F$85,B12,'[1]Database KRY'!$AN$5:$AN$85)</f>
        <v>0</v>
      </c>
      <c r="AK12" s="16">
        <f>SUMIF('[1]Database KRY'!$F$5:$F$85,B12,'[1]Database KRY'!$AO$5:$AO$85)</f>
        <v>0</v>
      </c>
      <c r="AL12" s="16">
        <f>SUMIF('[1]Database KRY'!$F$5:$F$85,B12,'[1]Database KRY'!$AQ$5:$AQ$85)</f>
        <v>0</v>
      </c>
      <c r="AM12" s="16">
        <f>SUM(AJ12:AL12)</f>
        <v>0</v>
      </c>
      <c r="AN12" s="16">
        <f>AJ12</f>
        <v>0</v>
      </c>
      <c r="AO12" s="16">
        <f>AK12</f>
        <v>0</v>
      </c>
      <c r="AP12" s="16">
        <f>AL12</f>
        <v>0</v>
      </c>
      <c r="AQ12" s="16">
        <f>SUM(AN12:AP12)</f>
        <v>0</v>
      </c>
      <c r="AR12" s="16">
        <f>AN12</f>
        <v>0</v>
      </c>
      <c r="AS12" s="16">
        <f>AO12</f>
        <v>0</v>
      </c>
      <c r="AT12" s="16">
        <f>AP12</f>
        <v>0</v>
      </c>
      <c r="AU12" s="16">
        <f>SUM(AR12:AT12)</f>
        <v>0</v>
      </c>
      <c r="AV12" s="16">
        <f>AR12</f>
        <v>0</v>
      </c>
      <c r="AW12" s="16">
        <f>AS12</f>
        <v>0</v>
      </c>
      <c r="AX12" s="16">
        <f>AT12</f>
        <v>0</v>
      </c>
      <c r="AY12" s="16">
        <f>SUM(AV12:AX12)</f>
        <v>0</v>
      </c>
      <c r="AZ12" s="16">
        <f>AV12</f>
        <v>0</v>
      </c>
      <c r="BA12" s="16">
        <f>AW12</f>
        <v>0</v>
      </c>
      <c r="BB12" s="16">
        <f>AX12</f>
        <v>0</v>
      </c>
      <c r="BC12" s="16">
        <f>SUM(AZ12:BB12)</f>
        <v>0</v>
      </c>
      <c r="BD12" s="16">
        <f>AZ12</f>
        <v>0</v>
      </c>
      <c r="BE12" s="16">
        <f>BA12</f>
        <v>0</v>
      </c>
      <c r="BF12" s="16">
        <f>BB12</f>
        <v>0</v>
      </c>
      <c r="BG12" s="16">
        <f>SUM(BD12:BF12)</f>
        <v>0</v>
      </c>
      <c r="BH12" s="35">
        <f>AM12+AQ12+AU12+AY12+BC12+BG12</f>
        <v>0</v>
      </c>
      <c r="BJ12" s="5">
        <v>0</v>
      </c>
      <c r="BK12" s="17"/>
    </row>
    <row r="13" spans="1:63">
      <c r="A13" s="8">
        <v>2</v>
      </c>
      <c r="B13" s="13" t="s">
        <v>13</v>
      </c>
      <c r="C13" s="14">
        <f t="shared" ref="C13:C14" si="1">AJ13+AN13+AR13+AV13+AZ13+BD13</f>
        <v>1486750000</v>
      </c>
      <c r="D13" s="14">
        <f t="shared" ref="D13:D14" si="2">AK13+AO13+AS13+AW13+BA13+BE13</f>
        <v>44100000</v>
      </c>
      <c r="E13" s="14">
        <f t="shared" ref="E13:E14" si="3">AL13+AP13+AT13+AX13+BB13+BF13</f>
        <v>498150000</v>
      </c>
      <c r="F13" s="14">
        <f t="shared" ref="F13:F14" si="4">AM13+AQ13+AU13+AY13+BC13+BG13</f>
        <v>2029000000</v>
      </c>
      <c r="H13" s="15">
        <f>SUMIF('[1]Database KRY'!$F$5:$F$85,B13,'[1]Database KRY'!$H$5:$H$85)</f>
        <v>18</v>
      </c>
      <c r="I13" s="2"/>
      <c r="J13" s="2" t="s">
        <v>12</v>
      </c>
      <c r="K13" s="2">
        <f t="shared" ref="K13:K19" si="5">H13+I13</f>
        <v>18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12">
        <f t="shared" ref="Y13:Y21" si="6">SUM(M13:X13)</f>
        <v>0</v>
      </c>
      <c r="AA13" s="16">
        <f t="shared" ref="AA13:AA14" si="7">$F13*M13</f>
        <v>0</v>
      </c>
      <c r="AB13" s="16">
        <f t="shared" si="0"/>
        <v>0</v>
      </c>
      <c r="AC13" s="16">
        <f t="shared" si="0"/>
        <v>0</v>
      </c>
      <c r="AD13" s="16">
        <f t="shared" si="0"/>
        <v>0</v>
      </c>
      <c r="AE13" s="16">
        <f t="shared" si="0"/>
        <v>0</v>
      </c>
      <c r="AF13" s="16">
        <f>$F13*R13</f>
        <v>0</v>
      </c>
      <c r="AG13" s="16"/>
      <c r="AH13" s="16"/>
      <c r="AI13" s="16"/>
      <c r="AJ13" s="16">
        <f>SUMIF('[1]Database KRY'!$F$5:$F$85,B13,'[1]Database KRY'!$AN$5:$AN$85)</f>
        <v>243625000</v>
      </c>
      <c r="AK13" s="16">
        <f>SUMIF('[1]Database KRY'!$F$5:$F$85,B13,'[1]Database KRY'!$AO$5:$AO$85)</f>
        <v>7350000</v>
      </c>
      <c r="AL13" s="16">
        <f>SUMIF('[1]Database KRY'!$F$5:$F$85,B13,'[1]Database KRY'!$AQ$5:$AQ$85)</f>
        <v>83025000</v>
      </c>
      <c r="AM13" s="16">
        <f t="shared" ref="AM13:AM19" si="8">SUM(AJ13:AL13)</f>
        <v>334000000</v>
      </c>
      <c r="AN13" s="16">
        <f t="shared" ref="AN13:AN19" si="9">AJ13</f>
        <v>243625000</v>
      </c>
      <c r="AO13" s="16">
        <f t="shared" ref="AO13:AO19" si="10">AK13</f>
        <v>7350000</v>
      </c>
      <c r="AP13" s="16">
        <f t="shared" ref="AP13:AP19" si="11">AL13</f>
        <v>83025000</v>
      </c>
      <c r="AQ13" s="16">
        <f t="shared" ref="AQ13:AQ19" si="12">SUM(AN13:AP13)</f>
        <v>334000000</v>
      </c>
      <c r="AR13" s="16">
        <f t="shared" ref="AR13:AR19" si="13">AN13</f>
        <v>243625000</v>
      </c>
      <c r="AS13" s="16">
        <f t="shared" ref="AS13:AS19" si="14">AO13</f>
        <v>7350000</v>
      </c>
      <c r="AT13" s="16">
        <f t="shared" ref="AT13:AT19" si="15">AP13</f>
        <v>83025000</v>
      </c>
      <c r="AU13" s="16">
        <f t="shared" ref="AU13:AU14" si="16">SUM(AR13:AT13)</f>
        <v>334000000</v>
      </c>
      <c r="AV13" s="16">
        <f t="shared" ref="AV13:AV19" si="17">AR13</f>
        <v>243625000</v>
      </c>
      <c r="AW13" s="16">
        <f t="shared" ref="AW13:AW19" si="18">AS13</f>
        <v>7350000</v>
      </c>
      <c r="AX13" s="16">
        <f t="shared" ref="AX13:AX19" si="19">AT13</f>
        <v>83025000</v>
      </c>
      <c r="AY13" s="16">
        <f t="shared" ref="AY13:AY14" si="20">SUM(AV13:AX13)</f>
        <v>334000000</v>
      </c>
      <c r="AZ13" s="16">
        <f t="shared" ref="AZ13:AZ19" si="21">AV13</f>
        <v>243625000</v>
      </c>
      <c r="BA13" s="16">
        <f t="shared" ref="BA13:BA19" si="22">AW13</f>
        <v>7350000</v>
      </c>
      <c r="BB13" s="16">
        <f t="shared" ref="BB13:BB19" si="23">AX13</f>
        <v>83025000</v>
      </c>
      <c r="BC13" s="16">
        <f t="shared" ref="BC13:BC14" si="24">SUM(AZ13:BB13)</f>
        <v>334000000</v>
      </c>
      <c r="BD13" s="16">
        <f>AZ13+25000000</f>
        <v>268625000</v>
      </c>
      <c r="BE13" s="16">
        <f t="shared" ref="BE13:BE19" si="25">BA13</f>
        <v>7350000</v>
      </c>
      <c r="BF13" s="16">
        <f t="shared" ref="BF13:BF19" si="26">BB13</f>
        <v>83025000</v>
      </c>
      <c r="BG13" s="16">
        <f t="shared" ref="BG13:BG14" si="27">SUM(BD13:BF13)</f>
        <v>359000000</v>
      </c>
      <c r="BH13" s="35">
        <f t="shared" ref="BH13:BH14" si="28">AM13+AQ13+AU13+AY13+BC13+BG13</f>
        <v>2029000000</v>
      </c>
      <c r="BJ13" s="5"/>
      <c r="BK13" s="17"/>
    </row>
    <row r="14" spans="1:63">
      <c r="A14" s="8">
        <v>3</v>
      </c>
      <c r="B14" s="13" t="s">
        <v>14</v>
      </c>
      <c r="C14" s="14">
        <f t="shared" si="1"/>
        <v>232200000</v>
      </c>
      <c r="D14" s="14">
        <f t="shared" si="2"/>
        <v>25200000</v>
      </c>
      <c r="E14" s="14">
        <f t="shared" si="3"/>
        <v>52200000</v>
      </c>
      <c r="F14" s="14">
        <f t="shared" si="4"/>
        <v>309600000</v>
      </c>
      <c r="H14" s="15">
        <f>SUMIF('[1]Database KRY'!$F$5:$F$85,B14,'[1]Database KRY'!$H$5:$H$85)</f>
        <v>4</v>
      </c>
      <c r="I14" s="2"/>
      <c r="J14" s="2" t="s">
        <v>12</v>
      </c>
      <c r="K14" s="2">
        <f t="shared" si="5"/>
        <v>4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2">
        <f t="shared" si="6"/>
        <v>0</v>
      </c>
      <c r="AA14" s="16">
        <f t="shared" si="7"/>
        <v>0</v>
      </c>
      <c r="AB14" s="16">
        <f t="shared" si="0"/>
        <v>0</v>
      </c>
      <c r="AC14" s="16">
        <f t="shared" si="0"/>
        <v>0</v>
      </c>
      <c r="AD14" s="16">
        <f t="shared" si="0"/>
        <v>0</v>
      </c>
      <c r="AE14" s="16">
        <f t="shared" si="0"/>
        <v>0</v>
      </c>
      <c r="AF14" s="16">
        <f>$F14*R14</f>
        <v>0</v>
      </c>
      <c r="AG14" s="16"/>
      <c r="AH14" s="16"/>
      <c r="AI14" s="16"/>
      <c r="AJ14" s="16">
        <f>SUMIF('[1]Database KRY'!$F$5:$F$85,B14,'[1]Database KRY'!$AN$5:$AN$85)</f>
        <v>38700000</v>
      </c>
      <c r="AK14" s="16">
        <f>SUMIF('[1]Database KRY'!$F$5:$F$85,B14,'[1]Database KRY'!$AO$5:$AO$85)</f>
        <v>4200000</v>
      </c>
      <c r="AL14" s="16">
        <f>SUMIF('[1]Database KRY'!$F$5:$F$85,B14,'[1]Database KRY'!$AQ$5:$AQ$85)</f>
        <v>8700000</v>
      </c>
      <c r="AM14" s="16">
        <f t="shared" si="8"/>
        <v>51600000</v>
      </c>
      <c r="AN14" s="16">
        <f t="shared" si="9"/>
        <v>38700000</v>
      </c>
      <c r="AO14" s="16">
        <f t="shared" si="10"/>
        <v>4200000</v>
      </c>
      <c r="AP14" s="16">
        <f t="shared" si="11"/>
        <v>8700000</v>
      </c>
      <c r="AQ14" s="16">
        <f t="shared" si="12"/>
        <v>51600000</v>
      </c>
      <c r="AR14" s="16">
        <f t="shared" si="13"/>
        <v>38700000</v>
      </c>
      <c r="AS14" s="16">
        <f t="shared" si="14"/>
        <v>4200000</v>
      </c>
      <c r="AT14" s="16">
        <f t="shared" si="15"/>
        <v>8700000</v>
      </c>
      <c r="AU14" s="16">
        <f t="shared" si="16"/>
        <v>51600000</v>
      </c>
      <c r="AV14" s="16">
        <f t="shared" si="17"/>
        <v>38700000</v>
      </c>
      <c r="AW14" s="16">
        <f t="shared" si="18"/>
        <v>4200000</v>
      </c>
      <c r="AX14" s="16">
        <f t="shared" si="19"/>
        <v>8700000</v>
      </c>
      <c r="AY14" s="16">
        <f t="shared" si="20"/>
        <v>51600000</v>
      </c>
      <c r="AZ14" s="16">
        <f t="shared" si="21"/>
        <v>38700000</v>
      </c>
      <c r="BA14" s="16">
        <f t="shared" si="22"/>
        <v>4200000</v>
      </c>
      <c r="BB14" s="16">
        <f t="shared" si="23"/>
        <v>8700000</v>
      </c>
      <c r="BC14" s="16">
        <f t="shared" si="24"/>
        <v>51600000</v>
      </c>
      <c r="BD14" s="16">
        <f t="shared" ref="BD13:BD19" si="29">AZ14</f>
        <v>38700000</v>
      </c>
      <c r="BE14" s="16">
        <f t="shared" si="25"/>
        <v>4200000</v>
      </c>
      <c r="BF14" s="16">
        <f t="shared" si="26"/>
        <v>8700000</v>
      </c>
      <c r="BG14" s="16">
        <f t="shared" si="27"/>
        <v>51600000</v>
      </c>
      <c r="BH14" s="35">
        <f t="shared" si="28"/>
        <v>309600000</v>
      </c>
      <c r="BJ14" s="5"/>
      <c r="BK14" s="17"/>
    </row>
    <row r="15" spans="1:63" ht="3" customHeight="1">
      <c r="A15" s="8">
        <f t="shared" ref="A15" si="30">A14+1</f>
        <v>4</v>
      </c>
      <c r="B15" s="8"/>
      <c r="C15" s="18"/>
      <c r="D15" s="18"/>
      <c r="E15" s="18"/>
      <c r="F15" s="18"/>
      <c r="H15" s="2"/>
      <c r="I15" s="2"/>
      <c r="J15" s="2"/>
      <c r="K15" s="2">
        <f t="shared" si="5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2"/>
      <c r="AA15" s="16">
        <f t="shared" ref="AA15:AE15" si="31">$C15*M15</f>
        <v>0</v>
      </c>
      <c r="AB15" s="16">
        <f t="shared" si="31"/>
        <v>0</v>
      </c>
      <c r="AC15" s="16">
        <f t="shared" si="31"/>
        <v>0</v>
      </c>
      <c r="AD15" s="16">
        <f t="shared" si="31"/>
        <v>0</v>
      </c>
      <c r="AE15" s="16">
        <f t="shared" si="31"/>
        <v>0</v>
      </c>
      <c r="AF15" s="16">
        <f>$C15*R15</f>
        <v>0</v>
      </c>
      <c r="AG15" s="16"/>
      <c r="AH15" s="16"/>
      <c r="AI15" s="16"/>
      <c r="AJ15" s="16">
        <f>$C15*M15</f>
        <v>0</v>
      </c>
      <c r="AK15" s="16">
        <f>$C15*N15</f>
        <v>0</v>
      </c>
      <c r="AL15" s="16">
        <f>$C15*O15</f>
        <v>0</v>
      </c>
      <c r="AM15" s="16">
        <f>$C15*P15</f>
        <v>0</v>
      </c>
      <c r="AN15" s="16">
        <f>$C15*Q15</f>
        <v>0</v>
      </c>
      <c r="AO15" s="16">
        <f>$C15*R15</f>
        <v>0</v>
      </c>
      <c r="AP15" s="16">
        <f>$C15*S15</f>
        <v>0</v>
      </c>
      <c r="AQ15" s="16">
        <f>$C15*T15</f>
        <v>0</v>
      </c>
      <c r="AR15" s="16">
        <f>$C15*U15</f>
        <v>0</v>
      </c>
      <c r="AS15" s="16">
        <f>$C15*V15</f>
        <v>0</v>
      </c>
      <c r="AT15" s="16">
        <f>$C15*W15</f>
        <v>0</v>
      </c>
      <c r="AU15" s="16">
        <f>$C15*X15</f>
        <v>0</v>
      </c>
      <c r="AV15" s="16">
        <f>$C15*Y15</f>
        <v>0</v>
      </c>
      <c r="AW15" s="16">
        <f>$C15*Z15</f>
        <v>0</v>
      </c>
      <c r="AX15" s="16">
        <f>$C15*AA15</f>
        <v>0</v>
      </c>
      <c r="AY15" s="16">
        <f>$C15*AB15</f>
        <v>0</v>
      </c>
      <c r="AZ15" s="16">
        <f>$C15*AC15</f>
        <v>0</v>
      </c>
      <c r="BA15" s="16">
        <f>$C15*AD15</f>
        <v>0</v>
      </c>
      <c r="BB15" s="16">
        <f>$C15*AE15</f>
        <v>0</v>
      </c>
      <c r="BC15" s="16">
        <f>$C15*AF15</f>
        <v>0</v>
      </c>
      <c r="BD15" s="16">
        <f>$C15*AG15</f>
        <v>0</v>
      </c>
      <c r="BE15" s="16">
        <f>$C15*AH15</f>
        <v>0</v>
      </c>
      <c r="BF15" s="16">
        <f>$C15*AI15</f>
        <v>0</v>
      </c>
      <c r="BG15" s="16">
        <f>$C15*AJ15</f>
        <v>0</v>
      </c>
      <c r="BH15" s="36"/>
      <c r="BJ15" s="5"/>
      <c r="BK15" s="17"/>
    </row>
    <row r="16" spans="1:63">
      <c r="A16" s="8">
        <v>4</v>
      </c>
      <c r="B16" s="13" t="s">
        <v>15</v>
      </c>
      <c r="C16" s="14">
        <f t="shared" ref="C16:C19" si="32">AJ16+AN16+AR16+AV16+AZ16+BD16</f>
        <v>130000000</v>
      </c>
      <c r="D16" s="14">
        <f t="shared" ref="D16:D19" si="33">AK16+AO16+AS16+AW16+BA16+BE16</f>
        <v>20580000</v>
      </c>
      <c r="E16" s="14">
        <f t="shared" ref="E16:E19" si="34">AL16+AP16+AT16+AX16+BB16+BF16</f>
        <v>20920000</v>
      </c>
      <c r="F16" s="14">
        <f t="shared" ref="F16:F19" si="35">AM16+AQ16+AU16+AY16+BC16+BG16</f>
        <v>171500000</v>
      </c>
      <c r="H16" s="15">
        <f>SUMIF('[1]Database KRY'!$F$5:$F$85,B16,'[1]Database KRY'!$H$5:$H$85)</f>
        <v>4</v>
      </c>
      <c r="I16" s="2">
        <v>1</v>
      </c>
      <c r="J16" s="2" t="s">
        <v>12</v>
      </c>
      <c r="K16" s="2">
        <f t="shared" si="5"/>
        <v>5</v>
      </c>
      <c r="M16" s="2"/>
      <c r="N16" s="2"/>
      <c r="O16" s="2"/>
      <c r="P16" s="2"/>
      <c r="Q16" s="2"/>
      <c r="R16" s="2"/>
      <c r="S16" s="2"/>
      <c r="T16" s="2"/>
      <c r="U16" s="2">
        <v>1</v>
      </c>
      <c r="V16" s="2"/>
      <c r="W16" s="2"/>
      <c r="X16" s="2"/>
      <c r="Y16" s="12">
        <f t="shared" si="6"/>
        <v>1</v>
      </c>
      <c r="AA16" s="16">
        <f t="shared" ref="AA16:AE19" si="36">$F16*M16</f>
        <v>0</v>
      </c>
      <c r="AB16" s="16">
        <f t="shared" si="36"/>
        <v>0</v>
      </c>
      <c r="AC16" s="16">
        <f t="shared" si="36"/>
        <v>0</v>
      </c>
      <c r="AD16" s="16">
        <f t="shared" si="36"/>
        <v>0</v>
      </c>
      <c r="AE16" s="16">
        <f t="shared" si="36"/>
        <v>0</v>
      </c>
      <c r="AF16" s="16">
        <f>$F16*R16</f>
        <v>0</v>
      </c>
      <c r="AG16" s="16"/>
      <c r="AH16" s="16"/>
      <c r="AI16" s="16"/>
      <c r="AJ16" s="16">
        <f>SUMIF('[1]Database KRY'!$F$5:$F$85,B16,'[1]Database KRY'!$AN$5:$AN$85)</f>
        <v>18000000</v>
      </c>
      <c r="AK16" s="16">
        <f>SUMIF('[1]Database KRY'!$F$5:$F$85,B16,'[1]Database KRY'!$AO$5:$AO$85)</f>
        <v>2940000</v>
      </c>
      <c r="AL16" s="16">
        <f>SUMIF('[1]Database KRY'!$F$5:$F$85,B16,'[1]Database KRY'!$AQ$5:$AQ$85)</f>
        <v>3060000</v>
      </c>
      <c r="AM16" s="16">
        <f t="shared" si="8"/>
        <v>24000000</v>
      </c>
      <c r="AN16" s="16">
        <f t="shared" si="9"/>
        <v>18000000</v>
      </c>
      <c r="AO16" s="16">
        <f t="shared" si="10"/>
        <v>2940000</v>
      </c>
      <c r="AP16" s="16">
        <f t="shared" si="11"/>
        <v>3060000</v>
      </c>
      <c r="AQ16" s="16">
        <f t="shared" si="12"/>
        <v>24000000</v>
      </c>
      <c r="AR16" s="16">
        <f>AN16+4125000</f>
        <v>22125000</v>
      </c>
      <c r="AS16" s="16">
        <f>AO16+735000</f>
        <v>3675000</v>
      </c>
      <c r="AT16" s="16">
        <f>AP16+640000</f>
        <v>3700000</v>
      </c>
      <c r="AU16" s="16">
        <f t="shared" ref="AU16:AU19" si="37">SUM(AR16:AT16)</f>
        <v>29500000</v>
      </c>
      <c r="AV16" s="16">
        <f t="shared" ref="AV16:AV19" si="38">AR16</f>
        <v>22125000</v>
      </c>
      <c r="AW16" s="16">
        <f t="shared" ref="AW16:AW19" si="39">AS16</f>
        <v>3675000</v>
      </c>
      <c r="AX16" s="16">
        <f t="shared" ref="AX16:AX19" si="40">AT16</f>
        <v>3700000</v>
      </c>
      <c r="AY16" s="16">
        <f t="shared" ref="AY16:AY19" si="41">SUM(AV16:AX16)</f>
        <v>29500000</v>
      </c>
      <c r="AZ16" s="16">
        <f t="shared" ref="AZ16:AZ19" si="42">AV16</f>
        <v>22125000</v>
      </c>
      <c r="BA16" s="16">
        <f t="shared" ref="BA16:BA19" si="43">AW16</f>
        <v>3675000</v>
      </c>
      <c r="BB16" s="16">
        <f t="shared" ref="BB16:BB19" si="44">AX16</f>
        <v>3700000</v>
      </c>
      <c r="BC16" s="16">
        <f t="shared" ref="BC16:BC19" si="45">SUM(AZ16:BB16)</f>
        <v>29500000</v>
      </c>
      <c r="BD16" s="16">
        <f>AZ16+5500000</f>
        <v>27625000</v>
      </c>
      <c r="BE16" s="16">
        <f t="shared" ref="BE16:BE19" si="46">BA16</f>
        <v>3675000</v>
      </c>
      <c r="BF16" s="16">
        <f t="shared" ref="BF16:BF19" si="47">BB16</f>
        <v>3700000</v>
      </c>
      <c r="BG16" s="16">
        <f t="shared" ref="BG16:BG19" si="48">SUM(BD16:BF16)</f>
        <v>35000000</v>
      </c>
      <c r="BH16" s="35">
        <f t="shared" ref="BH16:BH19" si="49">AM16+AQ16+AU16+AY16+BC16+BG16</f>
        <v>171500000</v>
      </c>
      <c r="BJ16" s="5"/>
      <c r="BK16" s="17"/>
    </row>
    <row r="17" spans="1:63">
      <c r="A17" s="8">
        <v>5</v>
      </c>
      <c r="B17" s="13" t="s">
        <v>16</v>
      </c>
      <c r="C17" s="14">
        <f t="shared" si="32"/>
        <v>645927888</v>
      </c>
      <c r="D17" s="14">
        <f t="shared" si="33"/>
        <v>122220000</v>
      </c>
      <c r="E17" s="14">
        <f t="shared" si="34"/>
        <v>77209296</v>
      </c>
      <c r="F17" s="14">
        <f t="shared" si="35"/>
        <v>845357184</v>
      </c>
      <c r="H17" s="15">
        <f>SUMIF('[1]Database KRY'!$F$5:$F$85,B17,'[1]Database KRY'!$H$5:$H$85)</f>
        <v>32</v>
      </c>
      <c r="I17" s="2">
        <v>5</v>
      </c>
      <c r="J17" s="2" t="s">
        <v>12</v>
      </c>
      <c r="K17" s="2">
        <f t="shared" si="5"/>
        <v>37</v>
      </c>
      <c r="M17" s="2"/>
      <c r="N17" s="2"/>
      <c r="O17" s="2"/>
      <c r="P17" s="2"/>
      <c r="Q17" s="2"/>
      <c r="R17" s="2"/>
      <c r="S17" s="2"/>
      <c r="T17" s="2"/>
      <c r="U17" s="2"/>
      <c r="V17" s="2">
        <v>5</v>
      </c>
      <c r="W17" s="2"/>
      <c r="X17" s="2"/>
      <c r="Y17" s="12">
        <f>SUM(M17:X17)</f>
        <v>5</v>
      </c>
      <c r="AA17" s="16">
        <f t="shared" si="36"/>
        <v>0</v>
      </c>
      <c r="AB17" s="16">
        <f t="shared" si="36"/>
        <v>0</v>
      </c>
      <c r="AC17" s="16">
        <f t="shared" si="36"/>
        <v>0</v>
      </c>
      <c r="AD17" s="16">
        <f t="shared" si="36"/>
        <v>0</v>
      </c>
      <c r="AE17" s="16">
        <f t="shared" si="36"/>
        <v>0</v>
      </c>
      <c r="AF17" s="16">
        <f>$F17*R17</f>
        <v>0</v>
      </c>
      <c r="AG17" s="16"/>
      <c r="AH17" s="16"/>
      <c r="AI17" s="16"/>
      <c r="AJ17" s="16">
        <f>SUMIF('[1]Database KRY'!$F$5:$F$85,B17,'[1]Database KRY'!$AN$5:$AN$85)</f>
        <v>102479648</v>
      </c>
      <c r="AK17" s="16">
        <f>SUMIF('[1]Database KRY'!$F$5:$F$85,B17,'[1]Database KRY'!$AO$5:$AO$85)</f>
        <v>18795000</v>
      </c>
      <c r="AL17" s="16">
        <f>SUMIF('[1]Database KRY'!$F$5:$F$85,B17,'[1]Database KRY'!$AQ$5:$AQ$85)</f>
        <v>12868216</v>
      </c>
      <c r="AM17" s="16">
        <f t="shared" si="8"/>
        <v>134142864</v>
      </c>
      <c r="AN17" s="16">
        <f t="shared" si="9"/>
        <v>102479648</v>
      </c>
      <c r="AO17" s="16">
        <f t="shared" si="10"/>
        <v>18795000</v>
      </c>
      <c r="AP17" s="16">
        <f t="shared" si="11"/>
        <v>12868216</v>
      </c>
      <c r="AQ17" s="16">
        <f t="shared" si="12"/>
        <v>134142864</v>
      </c>
      <c r="AR17" s="16">
        <f t="shared" ref="AR16:AR19" si="50">AN17</f>
        <v>102479648</v>
      </c>
      <c r="AS17" s="16">
        <f t="shared" ref="AS16:AS19" si="51">AO17</f>
        <v>18795000</v>
      </c>
      <c r="AT17" s="16">
        <f t="shared" ref="AT16:AT19" si="52">AP17</f>
        <v>12868216</v>
      </c>
      <c r="AU17" s="16">
        <f t="shared" si="37"/>
        <v>134142864</v>
      </c>
      <c r="AV17" s="16">
        <f>AR17+(1870000*5)</f>
        <v>111829648</v>
      </c>
      <c r="AW17" s="16">
        <f>AS17+(630000*5)</f>
        <v>21945000</v>
      </c>
      <c r="AX17" s="16">
        <f t="shared" si="40"/>
        <v>12868216</v>
      </c>
      <c r="AY17" s="16">
        <f t="shared" si="41"/>
        <v>146642864</v>
      </c>
      <c r="AZ17" s="16">
        <f t="shared" si="42"/>
        <v>111829648</v>
      </c>
      <c r="BA17" s="16">
        <f t="shared" si="43"/>
        <v>21945000</v>
      </c>
      <c r="BB17" s="16">
        <f t="shared" si="44"/>
        <v>12868216</v>
      </c>
      <c r="BC17" s="16">
        <f t="shared" si="45"/>
        <v>146642864</v>
      </c>
      <c r="BD17" s="16">
        <f>AZ17+3000000</f>
        <v>114829648</v>
      </c>
      <c r="BE17" s="16">
        <f t="shared" si="46"/>
        <v>21945000</v>
      </c>
      <c r="BF17" s="16">
        <f t="shared" si="47"/>
        <v>12868216</v>
      </c>
      <c r="BG17" s="16">
        <f t="shared" si="48"/>
        <v>149642864</v>
      </c>
      <c r="BH17" s="35">
        <f t="shared" si="49"/>
        <v>845357184</v>
      </c>
      <c r="BJ17" s="5"/>
      <c r="BK17" s="17"/>
    </row>
    <row r="18" spans="1:63">
      <c r="A18" s="8">
        <v>6</v>
      </c>
      <c r="B18" s="13" t="s">
        <v>17</v>
      </c>
      <c r="C18" s="14">
        <f t="shared" si="32"/>
        <v>181050000</v>
      </c>
      <c r="D18" s="14">
        <f t="shared" si="33"/>
        <v>59850000</v>
      </c>
      <c r="E18" s="14">
        <f t="shared" si="34"/>
        <v>10800000</v>
      </c>
      <c r="F18" s="14">
        <f t="shared" si="35"/>
        <v>251700000</v>
      </c>
      <c r="H18" s="15">
        <f>SUMIF('[1]Database KRY'!$F$5:$F$85,B18,'[1]Database KRY'!$H$5:$H$85)</f>
        <v>19</v>
      </c>
      <c r="I18" s="2"/>
      <c r="J18" s="2" t="s">
        <v>12</v>
      </c>
      <c r="K18" s="2">
        <f t="shared" si="5"/>
        <v>19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2">
        <f t="shared" si="6"/>
        <v>0</v>
      </c>
      <c r="AA18" s="16">
        <f t="shared" si="36"/>
        <v>0</v>
      </c>
      <c r="AB18" s="16">
        <f t="shared" si="36"/>
        <v>0</v>
      </c>
      <c r="AC18" s="16">
        <f t="shared" si="36"/>
        <v>0</v>
      </c>
      <c r="AD18" s="16">
        <f t="shared" si="36"/>
        <v>0</v>
      </c>
      <c r="AE18" s="16">
        <f t="shared" si="36"/>
        <v>0</v>
      </c>
      <c r="AF18" s="16">
        <f>$F18*R18</f>
        <v>0</v>
      </c>
      <c r="AG18" s="16"/>
      <c r="AH18" s="16"/>
      <c r="AI18" s="16"/>
      <c r="AJ18" s="16">
        <f>SUMIF('[1]Database KRY'!$F$5:$F$85,B18,'[1]Database KRY'!$AN$5:$AN$85)</f>
        <v>30175000</v>
      </c>
      <c r="AK18" s="16">
        <f>SUMIF('[1]Database KRY'!$F$5:$F$85,B18,'[1]Database KRY'!$AO$5:$AO$85)</f>
        <v>9975000</v>
      </c>
      <c r="AL18" s="16">
        <f>SUMIF('[1]Database KRY'!$F$5:$F$85,B18,'[1]Database KRY'!$AQ$5:$AQ$85)</f>
        <v>1800000</v>
      </c>
      <c r="AM18" s="16">
        <f t="shared" si="8"/>
        <v>41950000</v>
      </c>
      <c r="AN18" s="16">
        <f t="shared" si="9"/>
        <v>30175000</v>
      </c>
      <c r="AO18" s="16">
        <f t="shared" si="10"/>
        <v>9975000</v>
      </c>
      <c r="AP18" s="16">
        <f t="shared" si="11"/>
        <v>1800000</v>
      </c>
      <c r="AQ18" s="16">
        <f t="shared" si="12"/>
        <v>41950000</v>
      </c>
      <c r="AR18" s="16">
        <f t="shared" si="50"/>
        <v>30175000</v>
      </c>
      <c r="AS18" s="16">
        <f t="shared" si="51"/>
        <v>9975000</v>
      </c>
      <c r="AT18" s="16">
        <f t="shared" si="52"/>
        <v>1800000</v>
      </c>
      <c r="AU18" s="16">
        <f t="shared" si="37"/>
        <v>41950000</v>
      </c>
      <c r="AV18" s="16">
        <f t="shared" si="38"/>
        <v>30175000</v>
      </c>
      <c r="AW18" s="16">
        <f t="shared" si="39"/>
        <v>9975000</v>
      </c>
      <c r="AX18" s="16">
        <f t="shared" si="40"/>
        <v>1800000</v>
      </c>
      <c r="AY18" s="16">
        <f t="shared" si="41"/>
        <v>41950000</v>
      </c>
      <c r="AZ18" s="16">
        <f t="shared" si="42"/>
        <v>30175000</v>
      </c>
      <c r="BA18" s="16">
        <f t="shared" si="43"/>
        <v>9975000</v>
      </c>
      <c r="BB18" s="16">
        <f t="shared" si="44"/>
        <v>1800000</v>
      </c>
      <c r="BC18" s="16">
        <f t="shared" si="45"/>
        <v>41950000</v>
      </c>
      <c r="BD18" s="16">
        <f t="shared" ref="BD16:BD19" si="53">AZ18</f>
        <v>30175000</v>
      </c>
      <c r="BE18" s="16">
        <f t="shared" si="46"/>
        <v>9975000</v>
      </c>
      <c r="BF18" s="16">
        <f t="shared" si="47"/>
        <v>1800000</v>
      </c>
      <c r="BG18" s="16">
        <f t="shared" si="48"/>
        <v>41950000</v>
      </c>
      <c r="BH18" s="35">
        <f t="shared" si="49"/>
        <v>251700000</v>
      </c>
      <c r="BJ18" s="5"/>
      <c r="BK18" s="17"/>
    </row>
    <row r="19" spans="1:63">
      <c r="A19" s="8">
        <v>6</v>
      </c>
      <c r="B19" s="13" t="s">
        <v>18</v>
      </c>
      <c r="C19" s="14">
        <f t="shared" si="32"/>
        <v>66000000</v>
      </c>
      <c r="D19" s="14">
        <f t="shared" si="33"/>
        <v>0</v>
      </c>
      <c r="E19" s="14">
        <f t="shared" si="34"/>
        <v>0</v>
      </c>
      <c r="F19" s="14">
        <v>66000000</v>
      </c>
      <c r="H19" s="15">
        <f>SUMIF('[1]Database KRY'!$F$5:$F$85,B19,'[1]Database KRY'!$H$5:$H$85)</f>
        <v>4</v>
      </c>
      <c r="I19" s="2"/>
      <c r="J19" s="2" t="s">
        <v>12</v>
      </c>
      <c r="K19" s="2">
        <f t="shared" si="5"/>
        <v>4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2">
        <f t="shared" si="6"/>
        <v>0</v>
      </c>
      <c r="AA19" s="16">
        <f t="shared" si="36"/>
        <v>0</v>
      </c>
      <c r="AB19" s="16">
        <f t="shared" si="36"/>
        <v>0</v>
      </c>
      <c r="AC19" s="16">
        <f t="shared" si="36"/>
        <v>0</v>
      </c>
      <c r="AD19" s="16">
        <f t="shared" si="36"/>
        <v>0</v>
      </c>
      <c r="AE19" s="16">
        <f t="shared" si="36"/>
        <v>0</v>
      </c>
      <c r="AF19" s="16">
        <f>$F19*R19</f>
        <v>0</v>
      </c>
      <c r="AG19" s="16"/>
      <c r="AH19" s="16"/>
      <c r="AI19" s="16"/>
      <c r="AJ19" s="16">
        <f>SUMIF('[1]Database KRY'!$F$5:$F$85,B19,'[1]Database KRY'!$AN$5:$AN$85)</f>
        <v>11000000</v>
      </c>
      <c r="AK19" s="16">
        <f>SUMIF('[1]Database KRY'!$F$5:$F$85,B19,'[1]Database KRY'!$AO$5:$AO$85)</f>
        <v>0</v>
      </c>
      <c r="AL19" s="16">
        <f>$F19*O19</f>
        <v>0</v>
      </c>
      <c r="AM19" s="16">
        <f t="shared" si="8"/>
        <v>11000000</v>
      </c>
      <c r="AN19" s="16">
        <f t="shared" si="9"/>
        <v>11000000</v>
      </c>
      <c r="AO19" s="16">
        <f t="shared" si="10"/>
        <v>0</v>
      </c>
      <c r="AP19" s="16">
        <f t="shared" si="11"/>
        <v>0</v>
      </c>
      <c r="AQ19" s="16">
        <f t="shared" si="12"/>
        <v>11000000</v>
      </c>
      <c r="AR19" s="16">
        <f t="shared" si="50"/>
        <v>11000000</v>
      </c>
      <c r="AS19" s="16">
        <f t="shared" si="51"/>
        <v>0</v>
      </c>
      <c r="AT19" s="16">
        <f t="shared" si="52"/>
        <v>0</v>
      </c>
      <c r="AU19" s="16">
        <f t="shared" si="37"/>
        <v>11000000</v>
      </c>
      <c r="AV19" s="16">
        <f t="shared" si="38"/>
        <v>11000000</v>
      </c>
      <c r="AW19" s="16">
        <f t="shared" si="39"/>
        <v>0</v>
      </c>
      <c r="AX19" s="16">
        <f t="shared" si="40"/>
        <v>0</v>
      </c>
      <c r="AY19" s="16">
        <f t="shared" si="41"/>
        <v>11000000</v>
      </c>
      <c r="AZ19" s="16">
        <f t="shared" si="42"/>
        <v>11000000</v>
      </c>
      <c r="BA19" s="16">
        <f t="shared" si="43"/>
        <v>0</v>
      </c>
      <c r="BB19" s="16">
        <f t="shared" si="44"/>
        <v>0</v>
      </c>
      <c r="BC19" s="16">
        <f t="shared" si="45"/>
        <v>11000000</v>
      </c>
      <c r="BD19" s="16">
        <f t="shared" si="53"/>
        <v>11000000</v>
      </c>
      <c r="BE19" s="16">
        <f t="shared" si="46"/>
        <v>0</v>
      </c>
      <c r="BF19" s="16">
        <f t="shared" si="47"/>
        <v>0</v>
      </c>
      <c r="BG19" s="16">
        <f t="shared" si="48"/>
        <v>11000000</v>
      </c>
      <c r="BH19" s="35">
        <f>AM19+AQ19+AU19+AY19+BC19+BG19</f>
        <v>66000000</v>
      </c>
      <c r="BJ19" s="5"/>
      <c r="BK19" s="17"/>
    </row>
    <row r="20" spans="1:63">
      <c r="A20" s="20" t="s">
        <v>19</v>
      </c>
      <c r="B20" s="21" t="s">
        <v>20</v>
      </c>
      <c r="C20" s="21"/>
      <c r="D20" s="21"/>
      <c r="E20" s="21"/>
      <c r="F20" s="21"/>
      <c r="H20" s="22"/>
      <c r="I20" s="22"/>
      <c r="J20" s="22"/>
      <c r="K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3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37"/>
    </row>
    <row r="21" spans="1:63">
      <c r="A21" s="24"/>
      <c r="B21" s="25" t="s">
        <v>7</v>
      </c>
      <c r="C21" s="32">
        <f>SUM(C11:C19)</f>
        <v>2741927888</v>
      </c>
      <c r="D21" s="32">
        <f t="shared" ref="D21:F21" si="54">SUM(D11:D19)</f>
        <v>271950000</v>
      </c>
      <c r="E21" s="32">
        <f t="shared" si="54"/>
        <v>659279296</v>
      </c>
      <c r="F21" s="32">
        <f t="shared" si="54"/>
        <v>3673157184</v>
      </c>
      <c r="H21" s="26">
        <f>SUM(H12:H19)</f>
        <v>81</v>
      </c>
      <c r="I21" s="26">
        <f>SUM(I12:I19)</f>
        <v>6</v>
      </c>
      <c r="J21" s="26"/>
      <c r="K21" s="26">
        <f>SUM(K12:K19)</f>
        <v>87</v>
      </c>
      <c r="M21" s="27">
        <f t="shared" ref="M21:X21" si="55">SUM(M11:M20)</f>
        <v>0</v>
      </c>
      <c r="N21" s="27">
        <f t="shared" si="55"/>
        <v>0</v>
      </c>
      <c r="O21" s="27">
        <f t="shared" si="55"/>
        <v>0</v>
      </c>
      <c r="P21" s="27">
        <f t="shared" si="55"/>
        <v>0</v>
      </c>
      <c r="Q21" s="27">
        <f t="shared" si="55"/>
        <v>0</v>
      </c>
      <c r="R21" s="27">
        <f t="shared" si="55"/>
        <v>0</v>
      </c>
      <c r="S21" s="27">
        <f t="shared" si="55"/>
        <v>0</v>
      </c>
      <c r="T21" s="27">
        <f t="shared" si="55"/>
        <v>0</v>
      </c>
      <c r="U21" s="27">
        <f t="shared" si="55"/>
        <v>1</v>
      </c>
      <c r="V21" s="27">
        <f t="shared" si="55"/>
        <v>5</v>
      </c>
      <c r="W21" s="27">
        <f t="shared" si="55"/>
        <v>0</v>
      </c>
      <c r="X21" s="27">
        <f t="shared" si="55"/>
        <v>0</v>
      </c>
      <c r="Y21" s="27">
        <f t="shared" si="6"/>
        <v>6</v>
      </c>
      <c r="AA21" s="28">
        <f t="shared" ref="AA21:AU21" si="56">SUM(AA11:AA20)</f>
        <v>0</v>
      </c>
      <c r="AB21" s="28">
        <f t="shared" si="56"/>
        <v>0</v>
      </c>
      <c r="AC21" s="28">
        <f t="shared" si="56"/>
        <v>0</v>
      </c>
      <c r="AD21" s="28">
        <f t="shared" si="56"/>
        <v>0</v>
      </c>
      <c r="AE21" s="28">
        <f t="shared" si="56"/>
        <v>0</v>
      </c>
      <c r="AF21" s="28">
        <f t="shared" si="56"/>
        <v>0</v>
      </c>
      <c r="AG21" s="28"/>
      <c r="AH21" s="28"/>
      <c r="AI21" s="28"/>
      <c r="AJ21" s="28">
        <f t="shared" ref="AJ21:AO21" si="57">SUM(AJ11:AJ20)</f>
        <v>443979648</v>
      </c>
      <c r="AK21" s="28">
        <f t="shared" si="57"/>
        <v>43260000</v>
      </c>
      <c r="AL21" s="28">
        <f t="shared" si="57"/>
        <v>109453216</v>
      </c>
      <c r="AM21" s="28">
        <f t="shared" si="57"/>
        <v>596692864</v>
      </c>
      <c r="AN21" s="28">
        <f t="shared" si="57"/>
        <v>443979648</v>
      </c>
      <c r="AO21" s="28">
        <f t="shared" si="57"/>
        <v>43260000</v>
      </c>
      <c r="AP21" s="28">
        <f t="shared" si="56"/>
        <v>109453216</v>
      </c>
      <c r="AQ21" s="28">
        <f t="shared" si="56"/>
        <v>596692864</v>
      </c>
      <c r="AR21" s="28">
        <f t="shared" si="56"/>
        <v>448104648</v>
      </c>
      <c r="AS21" s="28">
        <f t="shared" si="56"/>
        <v>43995000</v>
      </c>
      <c r="AT21" s="28">
        <f t="shared" si="56"/>
        <v>110093216</v>
      </c>
      <c r="AU21" s="28">
        <f t="shared" si="56"/>
        <v>602192864</v>
      </c>
      <c r="AV21" s="28">
        <f t="shared" ref="AV21:BH21" si="58">SUM(AV11:AV20)</f>
        <v>457454648</v>
      </c>
      <c r="AW21" s="28">
        <f t="shared" si="58"/>
        <v>47145000</v>
      </c>
      <c r="AX21" s="28">
        <f t="shared" si="58"/>
        <v>110093216</v>
      </c>
      <c r="AY21" s="28">
        <f t="shared" si="58"/>
        <v>614692864</v>
      </c>
      <c r="AZ21" s="28">
        <f t="shared" si="58"/>
        <v>457454648</v>
      </c>
      <c r="BA21" s="28">
        <f t="shared" si="58"/>
        <v>47145000</v>
      </c>
      <c r="BB21" s="28">
        <f t="shared" si="58"/>
        <v>110093216</v>
      </c>
      <c r="BC21" s="28">
        <f t="shared" si="58"/>
        <v>614692864</v>
      </c>
      <c r="BD21" s="28">
        <f t="shared" si="58"/>
        <v>490954648</v>
      </c>
      <c r="BE21" s="28">
        <f t="shared" si="58"/>
        <v>47145000</v>
      </c>
      <c r="BF21" s="28">
        <f t="shared" si="58"/>
        <v>110093216</v>
      </c>
      <c r="BG21" s="28">
        <f t="shared" si="58"/>
        <v>648192864</v>
      </c>
      <c r="BH21" s="28">
        <f t="shared" si="58"/>
        <v>3673157184</v>
      </c>
      <c r="BJ21" s="5"/>
    </row>
    <row r="22" spans="1:63" ht="3.75" customHeight="1">
      <c r="A22" s="4"/>
      <c r="H22" s="29"/>
      <c r="I22" s="29"/>
      <c r="J22" s="29"/>
      <c r="K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11"/>
    </row>
    <row r="23" spans="1:63">
      <c r="H23" s="29"/>
      <c r="I23" s="29"/>
      <c r="J23" s="29"/>
      <c r="K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11"/>
    </row>
    <row r="24" spans="1:63">
      <c r="A24" s="4" t="s">
        <v>22</v>
      </c>
      <c r="H24" s="29"/>
      <c r="I24" s="29"/>
      <c r="J24" s="29"/>
      <c r="K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11"/>
    </row>
    <row r="25" spans="1:63" ht="3.75" customHeight="1">
      <c r="A25" s="4"/>
      <c r="H25" s="29"/>
      <c r="I25" s="29"/>
      <c r="J25" s="29"/>
      <c r="K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11"/>
    </row>
    <row r="26" spans="1:63" s="11" customFormat="1">
      <c r="A26" s="12" t="s">
        <v>5</v>
      </c>
      <c r="B26" s="12" t="s">
        <v>6</v>
      </c>
      <c r="C26" s="12"/>
      <c r="D26" s="12"/>
      <c r="E26" s="12"/>
      <c r="F26" s="12" t="s">
        <v>7</v>
      </c>
      <c r="G26" s="3"/>
      <c r="H26" s="12" t="s">
        <v>32</v>
      </c>
      <c r="I26" s="12" t="s">
        <v>33</v>
      </c>
      <c r="J26" s="12" t="s">
        <v>34</v>
      </c>
      <c r="K26" s="12" t="s">
        <v>7</v>
      </c>
      <c r="L26" s="3"/>
      <c r="M26" s="9" t="s">
        <v>35</v>
      </c>
      <c r="N26" s="9" t="s">
        <v>36</v>
      </c>
      <c r="O26" s="9" t="s">
        <v>37</v>
      </c>
      <c r="P26" s="9" t="s">
        <v>38</v>
      </c>
      <c r="Q26" s="9" t="s">
        <v>39</v>
      </c>
      <c r="R26" s="9" t="s">
        <v>40</v>
      </c>
      <c r="S26" s="9" t="s">
        <v>41</v>
      </c>
      <c r="T26" s="9" t="s">
        <v>42</v>
      </c>
      <c r="U26" s="9" t="s">
        <v>43</v>
      </c>
      <c r="V26" s="9" t="s">
        <v>44</v>
      </c>
      <c r="W26" s="9" t="s">
        <v>45</v>
      </c>
      <c r="X26" s="9" t="s">
        <v>46</v>
      </c>
      <c r="Y26" s="9" t="s">
        <v>8</v>
      </c>
      <c r="AJ26" s="9" t="s">
        <v>41</v>
      </c>
      <c r="AK26" s="9" t="s">
        <v>42</v>
      </c>
      <c r="AL26" s="9" t="s">
        <v>43</v>
      </c>
      <c r="AM26" s="9" t="s">
        <v>44</v>
      </c>
      <c r="AN26" s="9" t="s">
        <v>45</v>
      </c>
      <c r="AO26" s="9" t="s">
        <v>46</v>
      </c>
      <c r="AP26" s="9" t="s">
        <v>8</v>
      </c>
    </row>
    <row r="27" spans="1:63" ht="25.5">
      <c r="A27" s="8">
        <v>1</v>
      </c>
      <c r="B27" s="30" t="s">
        <v>23</v>
      </c>
      <c r="C27" s="30"/>
      <c r="D27" s="30"/>
      <c r="E27" s="30"/>
      <c r="F27" s="41">
        <f>AP27</f>
        <v>90000000</v>
      </c>
      <c r="H27" s="15"/>
      <c r="I27" s="2"/>
      <c r="J27" s="2"/>
      <c r="K27" s="2">
        <f>H27+I27</f>
        <v>0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12">
        <f>SUM(S27:X27)</f>
        <v>6</v>
      </c>
      <c r="AJ27" s="16">
        <v>15000000</v>
      </c>
      <c r="AK27" s="16">
        <v>15000000</v>
      </c>
      <c r="AL27" s="16">
        <v>15000000</v>
      </c>
      <c r="AM27" s="16">
        <v>15000000</v>
      </c>
      <c r="AN27" s="16">
        <v>15000000</v>
      </c>
      <c r="AO27" s="16">
        <v>15000000</v>
      </c>
      <c r="AP27" s="19">
        <f>SUM(AJ27:AO27)</f>
        <v>90000000</v>
      </c>
    </row>
    <row r="28" spans="1:63">
      <c r="A28" s="8">
        <f>A27+1</f>
        <v>2</v>
      </c>
      <c r="B28" s="30" t="s">
        <v>24</v>
      </c>
      <c r="C28" s="30"/>
      <c r="D28" s="30"/>
      <c r="E28" s="30"/>
      <c r="F28" s="41">
        <f t="shared" ref="F28:F34" si="59">AP28</f>
        <v>7500000</v>
      </c>
      <c r="H28" s="15"/>
      <c r="I28" s="2">
        <v>1</v>
      </c>
      <c r="J28" s="2" t="s">
        <v>21</v>
      </c>
      <c r="K28" s="2">
        <f t="shared" ref="K28:K34" si="60">H28+I28</f>
        <v>1</v>
      </c>
      <c r="M28" s="2">
        <v>3</v>
      </c>
      <c r="N28" s="2"/>
      <c r="O28" s="2">
        <v>3</v>
      </c>
      <c r="P28" s="2"/>
      <c r="Q28" s="2">
        <v>3</v>
      </c>
      <c r="R28" s="2"/>
      <c r="S28" s="2"/>
      <c r="T28" s="2">
        <v>1</v>
      </c>
      <c r="U28" s="2"/>
      <c r="V28" s="2"/>
      <c r="W28" s="2"/>
      <c r="X28" s="2"/>
      <c r="Y28" s="12">
        <f t="shared" ref="Y28:Y34" si="61">SUM(S28:X28)</f>
        <v>1</v>
      </c>
      <c r="AJ28" s="16"/>
      <c r="AK28" s="16">
        <v>7500000</v>
      </c>
      <c r="AL28" s="16"/>
      <c r="AM28" s="16"/>
      <c r="AN28" s="16"/>
      <c r="AO28" s="16"/>
      <c r="AP28" s="19">
        <f t="shared" ref="AP28:AP34" si="62">SUM(AJ28:AO28)</f>
        <v>7500000</v>
      </c>
    </row>
    <row r="29" spans="1:63">
      <c r="A29" s="8">
        <f>A28+1</f>
        <v>3</v>
      </c>
      <c r="B29" s="30" t="s">
        <v>25</v>
      </c>
      <c r="C29" s="30"/>
      <c r="D29" s="30"/>
      <c r="E29" s="30"/>
      <c r="F29" s="41">
        <f t="shared" si="59"/>
        <v>89288292</v>
      </c>
      <c r="H29" s="15">
        <v>12</v>
      </c>
      <c r="I29" s="2">
        <f>44-H29</f>
        <v>32</v>
      </c>
      <c r="J29" s="2" t="s">
        <v>26</v>
      </c>
      <c r="K29" s="2">
        <f t="shared" si="60"/>
        <v>44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/>
      <c r="T29" s="2"/>
      <c r="U29" s="2"/>
      <c r="V29" s="2">
        <v>69</v>
      </c>
      <c r="W29" s="2"/>
      <c r="X29" s="2"/>
      <c r="Y29" s="12">
        <f t="shared" si="61"/>
        <v>69</v>
      </c>
      <c r="AJ29" s="16">
        <v>10987968</v>
      </c>
      <c r="AK29" s="16">
        <v>10987968</v>
      </c>
      <c r="AL29" s="16">
        <v>10987968</v>
      </c>
      <c r="AM29" s="16">
        <v>18774796</v>
      </c>
      <c r="AN29" s="16">
        <v>18774796</v>
      </c>
      <c r="AO29" s="16">
        <v>18774796</v>
      </c>
      <c r="AP29" s="19">
        <f t="shared" si="62"/>
        <v>89288292</v>
      </c>
    </row>
    <row r="30" spans="1:63" ht="3" customHeight="1">
      <c r="A30" s="8"/>
      <c r="B30" s="8"/>
      <c r="C30" s="8"/>
      <c r="D30" s="8"/>
      <c r="E30" s="8"/>
      <c r="F30" s="41">
        <f t="shared" si="59"/>
        <v>0</v>
      </c>
      <c r="H30" s="2"/>
      <c r="I30" s="2"/>
      <c r="J30" s="2"/>
      <c r="K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2">
        <f t="shared" si="61"/>
        <v>0</v>
      </c>
      <c r="AJ30" s="16"/>
      <c r="AK30" s="16"/>
      <c r="AL30" s="16"/>
      <c r="AM30" s="16"/>
      <c r="AN30" s="16"/>
      <c r="AO30" s="16"/>
      <c r="AP30" s="19">
        <f t="shared" si="62"/>
        <v>0</v>
      </c>
    </row>
    <row r="31" spans="1:63">
      <c r="A31" s="8">
        <v>4</v>
      </c>
      <c r="B31" s="30" t="s">
        <v>27</v>
      </c>
      <c r="C31" s="30"/>
      <c r="D31" s="30"/>
      <c r="E31" s="30"/>
      <c r="F31" s="41">
        <f t="shared" si="59"/>
        <v>54399000</v>
      </c>
      <c r="H31" s="15">
        <v>15</v>
      </c>
      <c r="I31" s="2">
        <f>81-H31</f>
        <v>66</v>
      </c>
      <c r="J31" s="2" t="s">
        <v>26</v>
      </c>
      <c r="K31" s="2">
        <f t="shared" si="60"/>
        <v>81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/>
      <c r="T31" s="2"/>
      <c r="U31" s="2"/>
      <c r="V31" s="2">
        <v>66</v>
      </c>
      <c r="W31" s="2"/>
      <c r="X31" s="2"/>
      <c r="Y31" s="12">
        <f t="shared" si="61"/>
        <v>66</v>
      </c>
      <c r="AJ31" s="16">
        <v>5705000</v>
      </c>
      <c r="AK31" s="16">
        <v>5705000</v>
      </c>
      <c r="AL31" s="16">
        <v>5705000</v>
      </c>
      <c r="AM31" s="16">
        <v>12428000</v>
      </c>
      <c r="AN31" s="16">
        <v>12428000</v>
      </c>
      <c r="AO31" s="16">
        <v>12428000</v>
      </c>
      <c r="AP31" s="19">
        <f t="shared" si="62"/>
        <v>54399000</v>
      </c>
    </row>
    <row r="32" spans="1:63" ht="25.5">
      <c r="A32" s="8">
        <v>5</v>
      </c>
      <c r="B32" s="30" t="s">
        <v>28</v>
      </c>
      <c r="C32" s="30"/>
      <c r="D32" s="30"/>
      <c r="E32" s="30"/>
      <c r="F32" s="41">
        <f t="shared" si="59"/>
        <v>6000000</v>
      </c>
      <c r="H32" s="15"/>
      <c r="I32" s="2">
        <v>6</v>
      </c>
      <c r="J32" s="2" t="s">
        <v>21</v>
      </c>
      <c r="K32" s="2">
        <f t="shared" si="60"/>
        <v>6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12">
        <f t="shared" si="61"/>
        <v>6</v>
      </c>
      <c r="AJ32" s="16">
        <v>1000000</v>
      </c>
      <c r="AK32" s="16">
        <v>1000000</v>
      </c>
      <c r="AL32" s="16">
        <v>1000000</v>
      </c>
      <c r="AM32" s="16">
        <v>1000000</v>
      </c>
      <c r="AN32" s="16">
        <v>1000000</v>
      </c>
      <c r="AO32" s="16">
        <v>1000000</v>
      </c>
      <c r="AP32" s="19">
        <f t="shared" si="62"/>
        <v>6000000</v>
      </c>
    </row>
    <row r="33" spans="1:42">
      <c r="A33" s="8">
        <v>6</v>
      </c>
      <c r="B33" s="30" t="s">
        <v>29</v>
      </c>
      <c r="C33" s="30"/>
      <c r="D33" s="30"/>
      <c r="E33" s="30"/>
      <c r="F33" s="41">
        <f t="shared" si="59"/>
        <v>700000</v>
      </c>
      <c r="H33" s="15"/>
      <c r="I33" s="2">
        <v>1</v>
      </c>
      <c r="J33" s="2"/>
      <c r="K33" s="2">
        <f t="shared" si="60"/>
        <v>1</v>
      </c>
      <c r="M33" s="2"/>
      <c r="N33" s="2"/>
      <c r="O33" s="2"/>
      <c r="P33" s="2">
        <v>71</v>
      </c>
      <c r="Q33" s="2"/>
      <c r="R33" s="2"/>
      <c r="S33" s="2"/>
      <c r="T33" s="2"/>
      <c r="U33" s="2"/>
      <c r="V33" s="2"/>
      <c r="W33" s="2"/>
      <c r="X33" s="2">
        <v>1</v>
      </c>
      <c r="Y33" s="12">
        <f t="shared" si="61"/>
        <v>1</v>
      </c>
      <c r="AJ33" s="16"/>
      <c r="AK33" s="16"/>
      <c r="AL33" s="16"/>
      <c r="AM33" s="16"/>
      <c r="AN33" s="16"/>
      <c r="AO33" s="16">
        <v>700000</v>
      </c>
      <c r="AP33" s="19">
        <f t="shared" si="62"/>
        <v>700000</v>
      </c>
    </row>
    <row r="34" spans="1:42">
      <c r="A34" s="8">
        <v>7</v>
      </c>
      <c r="B34" s="30"/>
      <c r="C34" s="30"/>
      <c r="D34" s="30"/>
      <c r="E34" s="30"/>
      <c r="F34" s="41">
        <f t="shared" si="59"/>
        <v>0</v>
      </c>
      <c r="H34" s="15"/>
      <c r="I34" s="2"/>
      <c r="J34" s="2"/>
      <c r="K34" s="2">
        <f t="shared" si="60"/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2">
        <f t="shared" si="61"/>
        <v>0</v>
      </c>
      <c r="AJ34" s="16"/>
      <c r="AK34" s="16"/>
      <c r="AL34" s="16"/>
      <c r="AM34" s="16"/>
      <c r="AN34" s="16"/>
      <c r="AO34" s="16"/>
      <c r="AP34" s="19">
        <f t="shared" si="62"/>
        <v>0</v>
      </c>
    </row>
    <row r="35" spans="1:42">
      <c r="A35" s="20" t="s">
        <v>19</v>
      </c>
      <c r="B35" s="21" t="s">
        <v>20</v>
      </c>
      <c r="C35" s="21"/>
      <c r="D35" s="21"/>
      <c r="E35" s="21"/>
      <c r="F35" s="21"/>
      <c r="H35" s="22"/>
      <c r="I35" s="22"/>
      <c r="J35" s="22"/>
      <c r="K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3"/>
      <c r="AJ35" s="39"/>
      <c r="AK35" s="39"/>
      <c r="AL35" s="39"/>
      <c r="AM35" s="39"/>
      <c r="AN35" s="39"/>
      <c r="AO35" s="39"/>
      <c r="AP35" s="40"/>
    </row>
    <row r="36" spans="1:42">
      <c r="A36" s="24"/>
      <c r="B36" s="25" t="s">
        <v>7</v>
      </c>
      <c r="C36" s="25"/>
      <c r="D36" s="25"/>
      <c r="E36" s="25"/>
      <c r="F36" s="42">
        <f>SUM(F27:F35)</f>
        <v>247887292</v>
      </c>
      <c r="H36" s="42">
        <f t="shared" ref="H36:K36" si="63">SUM(H27:H35)</f>
        <v>27</v>
      </c>
      <c r="I36" s="42">
        <f t="shared" si="63"/>
        <v>106</v>
      </c>
      <c r="J36" s="42">
        <f t="shared" si="63"/>
        <v>0</v>
      </c>
      <c r="K36" s="42">
        <f t="shared" si="63"/>
        <v>133</v>
      </c>
      <c r="M36" s="27">
        <f t="shared" ref="M36:Y36" si="64">SUM(M27:M35)</f>
        <v>7</v>
      </c>
      <c r="N36" s="27">
        <f t="shared" si="64"/>
        <v>4</v>
      </c>
      <c r="O36" s="27">
        <f t="shared" si="64"/>
        <v>7</v>
      </c>
      <c r="P36" s="27">
        <f t="shared" si="64"/>
        <v>75</v>
      </c>
      <c r="Q36" s="27">
        <f t="shared" si="64"/>
        <v>7</v>
      </c>
      <c r="R36" s="27">
        <f t="shared" si="64"/>
        <v>4</v>
      </c>
      <c r="S36" s="42">
        <f t="shared" si="64"/>
        <v>2</v>
      </c>
      <c r="T36" s="42">
        <f t="shared" si="64"/>
        <v>3</v>
      </c>
      <c r="U36" s="42">
        <f t="shared" si="64"/>
        <v>2</v>
      </c>
      <c r="V36" s="42">
        <f t="shared" si="64"/>
        <v>137</v>
      </c>
      <c r="W36" s="42">
        <f t="shared" si="64"/>
        <v>2</v>
      </c>
      <c r="X36" s="42">
        <f t="shared" si="64"/>
        <v>3</v>
      </c>
      <c r="Y36" s="42">
        <f t="shared" si="64"/>
        <v>149</v>
      </c>
      <c r="AJ36" s="28">
        <f>SUM(AJ27:AJ35)</f>
        <v>32692968</v>
      </c>
      <c r="AK36" s="28">
        <f t="shared" ref="AK36:AP36" si="65">SUM(AK27:AK35)</f>
        <v>40192968</v>
      </c>
      <c r="AL36" s="28">
        <f t="shared" si="65"/>
        <v>32692968</v>
      </c>
      <c r="AM36" s="28">
        <f t="shared" si="65"/>
        <v>47202796</v>
      </c>
      <c r="AN36" s="28">
        <f t="shared" si="65"/>
        <v>47202796</v>
      </c>
      <c r="AO36" s="28">
        <f t="shared" si="65"/>
        <v>47902796</v>
      </c>
      <c r="AP36" s="28">
        <f t="shared" si="65"/>
        <v>247887292</v>
      </c>
    </row>
    <row r="37" spans="1:42">
      <c r="H37" s="29"/>
      <c r="I37" s="29"/>
      <c r="J37" s="29"/>
      <c r="K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11"/>
    </row>
    <row r="38" spans="1:42">
      <c r="H38" s="29"/>
      <c r="I38" s="29"/>
      <c r="J38" s="29"/>
      <c r="K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11"/>
    </row>
  </sheetData>
  <mergeCells count="38">
    <mergeCell ref="BH9:BH10"/>
    <mergeCell ref="AR9:AU9"/>
    <mergeCell ref="AV9:AY9"/>
    <mergeCell ref="AZ9:BC9"/>
    <mergeCell ref="BD9:BG9"/>
    <mergeCell ref="C7:F7"/>
    <mergeCell ref="AD9:AD10"/>
    <mergeCell ref="AE9:AE10"/>
    <mergeCell ref="AF9:AI9"/>
    <mergeCell ref="AJ9:AM9"/>
    <mergeCell ref="AN9:AQ9"/>
    <mergeCell ref="W9:W10"/>
    <mergeCell ref="X9:X10"/>
    <mergeCell ref="Y9:Y10"/>
    <mergeCell ref="AA9:AA10"/>
    <mergeCell ref="AB9:AB10"/>
    <mergeCell ref="AC9:AC10"/>
    <mergeCell ref="Q9:Q10"/>
    <mergeCell ref="R9:R10"/>
    <mergeCell ref="S9:S10"/>
    <mergeCell ref="T9:T10"/>
    <mergeCell ref="U9:U10"/>
    <mergeCell ref="V9:V10"/>
    <mergeCell ref="J9:J10"/>
    <mergeCell ref="K9:K10"/>
    <mergeCell ref="M9:M10"/>
    <mergeCell ref="N9:N10"/>
    <mergeCell ref="O9:O10"/>
    <mergeCell ref="P9:P10"/>
    <mergeCell ref="M7:Y7"/>
    <mergeCell ref="A9:A10"/>
    <mergeCell ref="B9:B10"/>
    <mergeCell ref="C9:C10"/>
    <mergeCell ref="D9:D10"/>
    <mergeCell ref="E9:E10"/>
    <mergeCell ref="F9:F10"/>
    <mergeCell ref="H9:H10"/>
    <mergeCell ref="I9:I1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di.ario</dc:creator>
  <cp:lastModifiedBy>di.ario</cp:lastModifiedBy>
  <dcterms:created xsi:type="dcterms:W3CDTF">2021-07-12T04:05:18Z</dcterms:created>
  <dcterms:modified xsi:type="dcterms:W3CDTF">2021-07-12T07:07:46Z</dcterms:modified>
</cp:coreProperties>
</file>