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22021106_vnu_edu_vn/Documents/Lab/Tomato-Crop/papers/"/>
    </mc:Choice>
  </mc:AlternateContent>
  <xr:revisionPtr revIDLastSave="1" documentId="13_ncr:1_{E91BC8EF-A804-4FA7-AC6C-B02F53A5530C}" xr6:coauthVersionLast="47" xr6:coauthVersionMax="47" xr10:uidLastSave="{50D91037-5654-4FDB-AC62-3CF9C239D8EF}"/>
  <bookViews>
    <workbookView xWindow="-108" yWindow="-108" windowWidth="23256" windowHeight="12456" activeTab="1" xr2:uid="{7B06D808-EFA9-483A-B3A9-9C0A8E55C1B9}"/>
  </bookViews>
  <sheets>
    <sheet name="Tab1" sheetId="1" r:id="rId1"/>
    <sheet name="2345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2" l="1"/>
  <c r="B22" i="3"/>
  <c r="D20" i="3"/>
  <c r="D21" i="3"/>
  <c r="D22" i="3"/>
  <c r="D23" i="3"/>
  <c r="D24" i="3"/>
  <c r="C21" i="3"/>
  <c r="C22" i="3"/>
  <c r="C23" i="3"/>
  <c r="AA87" i="3"/>
  <c r="AA88" i="3"/>
  <c r="AA89" i="3"/>
  <c r="AA90" i="3"/>
  <c r="AA86" i="3"/>
  <c r="Z70" i="3"/>
  <c r="AA70" i="3"/>
  <c r="Z71" i="3"/>
  <c r="AA71" i="3"/>
  <c r="Z72" i="3"/>
  <c r="AA72" i="3"/>
  <c r="Z73" i="3"/>
  <c r="AA73" i="3"/>
  <c r="Z69" i="3"/>
  <c r="AA69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C104" i="3"/>
  <c r="Y104" i="3" s="1"/>
  <c r="D104" i="3"/>
  <c r="E104" i="3"/>
  <c r="AA104" i="3" s="1"/>
  <c r="F104" i="3"/>
  <c r="G104" i="3"/>
  <c r="H104" i="3"/>
  <c r="I104" i="3"/>
  <c r="J104" i="3"/>
  <c r="K104" i="3"/>
  <c r="L104" i="3"/>
  <c r="M104" i="3"/>
  <c r="N104" i="3"/>
  <c r="O104" i="3"/>
  <c r="P104" i="3"/>
  <c r="Q104" i="3"/>
  <c r="C105" i="3"/>
  <c r="D105" i="3"/>
  <c r="Z105" i="3" s="1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B105" i="3"/>
  <c r="B104" i="3"/>
  <c r="B103" i="3"/>
  <c r="X103" i="3" s="1"/>
  <c r="B102" i="3"/>
  <c r="B101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C87" i="3"/>
  <c r="D87" i="3"/>
  <c r="Z87" i="3" s="1"/>
  <c r="E87" i="3"/>
  <c r="F87" i="3"/>
  <c r="G87" i="3"/>
  <c r="H87" i="3"/>
  <c r="I87" i="3"/>
  <c r="J87" i="3"/>
  <c r="K87" i="3"/>
  <c r="L87" i="3"/>
  <c r="M87" i="3"/>
  <c r="N87" i="3"/>
  <c r="O87" i="3"/>
  <c r="P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B90" i="3"/>
  <c r="B89" i="3"/>
  <c r="B88" i="3"/>
  <c r="B87" i="3"/>
  <c r="B86" i="3"/>
  <c r="C69" i="3"/>
  <c r="D69" i="3"/>
  <c r="E69" i="3"/>
  <c r="F69" i="3"/>
  <c r="G69" i="3"/>
  <c r="H69" i="3"/>
  <c r="I69" i="3"/>
  <c r="J69" i="3"/>
  <c r="K69" i="3"/>
  <c r="C70" i="3"/>
  <c r="D70" i="3"/>
  <c r="E70" i="3"/>
  <c r="F70" i="3"/>
  <c r="G70" i="3"/>
  <c r="H70" i="3"/>
  <c r="I70" i="3"/>
  <c r="J70" i="3"/>
  <c r="K70" i="3"/>
  <c r="C71" i="3"/>
  <c r="D71" i="3"/>
  <c r="E71" i="3"/>
  <c r="F71" i="3"/>
  <c r="G71" i="3"/>
  <c r="H71" i="3"/>
  <c r="I71" i="3"/>
  <c r="J71" i="3"/>
  <c r="K71" i="3"/>
  <c r="C72" i="3"/>
  <c r="D72" i="3"/>
  <c r="E72" i="3"/>
  <c r="F72" i="3"/>
  <c r="G72" i="3"/>
  <c r="H72" i="3"/>
  <c r="I72" i="3"/>
  <c r="J72" i="3"/>
  <c r="K72" i="3"/>
  <c r="C73" i="3"/>
  <c r="Y73" i="3" s="1"/>
  <c r="D73" i="3"/>
  <c r="E73" i="3"/>
  <c r="F73" i="3"/>
  <c r="G73" i="3"/>
  <c r="H73" i="3"/>
  <c r="I73" i="3"/>
  <c r="J73" i="3"/>
  <c r="K73" i="3"/>
  <c r="B73" i="3"/>
  <c r="B72" i="3"/>
  <c r="B71" i="3"/>
  <c r="B70" i="3"/>
  <c r="B69" i="3"/>
  <c r="Z24" i="3"/>
  <c r="AA24" i="3"/>
  <c r="AA39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B57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B39" i="3"/>
  <c r="C24" i="3"/>
  <c r="Y24" i="3" s="1"/>
  <c r="X24" i="3"/>
  <c r="E24" i="3"/>
  <c r="F24" i="3"/>
  <c r="G24" i="3"/>
  <c r="H24" i="3"/>
  <c r="I24" i="3"/>
  <c r="J24" i="3"/>
  <c r="K24" i="3"/>
  <c r="B24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B56" i="3"/>
  <c r="B55" i="3"/>
  <c r="B54" i="3"/>
  <c r="B35" i="3"/>
  <c r="B53" i="3"/>
  <c r="AA36" i="3"/>
  <c r="AA37" i="3"/>
  <c r="AA38" i="3"/>
  <c r="AA35" i="3"/>
  <c r="Z21" i="3"/>
  <c r="AA21" i="3"/>
  <c r="Z22" i="3"/>
  <c r="AA22" i="3"/>
  <c r="Z23" i="3"/>
  <c r="AA23" i="3"/>
  <c r="Z20" i="3"/>
  <c r="AA20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B38" i="3"/>
  <c r="B37" i="3"/>
  <c r="B36" i="3"/>
  <c r="D29" i="2"/>
  <c r="C20" i="3"/>
  <c r="Y20" i="3" s="1"/>
  <c r="E20" i="3"/>
  <c r="F20" i="3"/>
  <c r="G20" i="3"/>
  <c r="H20" i="3"/>
  <c r="I20" i="3"/>
  <c r="J20" i="3"/>
  <c r="K20" i="3"/>
  <c r="Y21" i="3"/>
  <c r="E21" i="3"/>
  <c r="F21" i="3"/>
  <c r="G21" i="3"/>
  <c r="H21" i="3"/>
  <c r="I21" i="3"/>
  <c r="J21" i="3"/>
  <c r="K21" i="3"/>
  <c r="E22" i="3"/>
  <c r="F22" i="3"/>
  <c r="G22" i="3"/>
  <c r="H22" i="3"/>
  <c r="I22" i="3"/>
  <c r="J22" i="3"/>
  <c r="K22" i="3"/>
  <c r="Y22" i="3" s="1"/>
  <c r="X23" i="3"/>
  <c r="E23" i="3"/>
  <c r="Y23" i="3" s="1"/>
  <c r="F23" i="3"/>
  <c r="G23" i="3"/>
  <c r="H23" i="3"/>
  <c r="I23" i="3"/>
  <c r="J23" i="3"/>
  <c r="K23" i="3"/>
  <c r="B21" i="3"/>
  <c r="X21" i="3" s="1"/>
  <c r="B20" i="3"/>
  <c r="X20" i="3" s="1"/>
  <c r="B23" i="3"/>
  <c r="X22" i="3"/>
  <c r="R380" i="3"/>
  <c r="N380" i="3"/>
  <c r="J380" i="3"/>
  <c r="F380" i="3"/>
  <c r="B380" i="3"/>
  <c r="R379" i="3"/>
  <c r="N379" i="3"/>
  <c r="J379" i="3"/>
  <c r="F379" i="3"/>
  <c r="B379" i="3"/>
  <c r="R378" i="3"/>
  <c r="N378" i="3"/>
  <c r="J378" i="3"/>
  <c r="F378" i="3"/>
  <c r="B378" i="3"/>
  <c r="R377" i="3"/>
  <c r="N377" i="3"/>
  <c r="J377" i="3"/>
  <c r="F377" i="3"/>
  <c r="B377" i="3"/>
  <c r="R376" i="3"/>
  <c r="N376" i="3"/>
  <c r="J376" i="3"/>
  <c r="F376" i="3"/>
  <c r="B376" i="3"/>
  <c r="N365" i="3"/>
  <c r="K365" i="3"/>
  <c r="H365" i="3"/>
  <c r="E365" i="3"/>
  <c r="B365" i="3"/>
  <c r="N364" i="3"/>
  <c r="K364" i="3"/>
  <c r="H364" i="3"/>
  <c r="E364" i="3"/>
  <c r="B364" i="3"/>
  <c r="N363" i="3"/>
  <c r="K363" i="3"/>
  <c r="H363" i="3"/>
  <c r="E363" i="3"/>
  <c r="B363" i="3"/>
  <c r="N362" i="3"/>
  <c r="K362" i="3"/>
  <c r="H362" i="3"/>
  <c r="E362" i="3"/>
  <c r="B362" i="3"/>
  <c r="N361" i="3"/>
  <c r="K361" i="3"/>
  <c r="H361" i="3"/>
  <c r="E361" i="3"/>
  <c r="B361" i="3"/>
  <c r="J351" i="3"/>
  <c r="H351" i="3"/>
  <c r="F351" i="3"/>
  <c r="D351" i="3"/>
  <c r="B351" i="3"/>
  <c r="J350" i="3"/>
  <c r="H350" i="3"/>
  <c r="F350" i="3"/>
  <c r="D350" i="3"/>
  <c r="B350" i="3"/>
  <c r="J349" i="3"/>
  <c r="H349" i="3"/>
  <c r="F349" i="3"/>
  <c r="D349" i="3"/>
  <c r="B349" i="3"/>
  <c r="J348" i="3"/>
  <c r="H348" i="3"/>
  <c r="F348" i="3"/>
  <c r="D348" i="3"/>
  <c r="B348" i="3"/>
  <c r="J347" i="3"/>
  <c r="H347" i="3"/>
  <c r="F347" i="3"/>
  <c r="D347" i="3"/>
  <c r="B347" i="3"/>
  <c r="R336" i="3"/>
  <c r="N336" i="3"/>
  <c r="J336" i="3"/>
  <c r="F336" i="3"/>
  <c r="B336" i="3"/>
  <c r="R335" i="3"/>
  <c r="N335" i="3"/>
  <c r="J335" i="3"/>
  <c r="F335" i="3"/>
  <c r="B335" i="3"/>
  <c r="R334" i="3"/>
  <c r="N334" i="3"/>
  <c r="J334" i="3"/>
  <c r="F334" i="3"/>
  <c r="B334" i="3"/>
  <c r="R333" i="3"/>
  <c r="N333" i="3"/>
  <c r="J333" i="3"/>
  <c r="F333" i="3"/>
  <c r="B333" i="3"/>
  <c r="R332" i="3"/>
  <c r="N332" i="3"/>
  <c r="J332" i="3"/>
  <c r="F332" i="3"/>
  <c r="B332" i="3"/>
  <c r="N321" i="3"/>
  <c r="K321" i="3"/>
  <c r="H321" i="3"/>
  <c r="E321" i="3"/>
  <c r="B321" i="3"/>
  <c r="N320" i="3"/>
  <c r="K320" i="3"/>
  <c r="H320" i="3"/>
  <c r="E320" i="3"/>
  <c r="B320" i="3"/>
  <c r="N319" i="3"/>
  <c r="K319" i="3"/>
  <c r="H319" i="3"/>
  <c r="E319" i="3"/>
  <c r="B319" i="3"/>
  <c r="N318" i="3"/>
  <c r="K318" i="3"/>
  <c r="H318" i="3"/>
  <c r="E318" i="3"/>
  <c r="B318" i="3"/>
  <c r="N317" i="3"/>
  <c r="K317" i="3"/>
  <c r="H317" i="3"/>
  <c r="E317" i="3"/>
  <c r="B317" i="3"/>
  <c r="J306" i="3"/>
  <c r="H306" i="3"/>
  <c r="F306" i="3"/>
  <c r="D306" i="3"/>
  <c r="B306" i="3"/>
  <c r="J305" i="3"/>
  <c r="H305" i="3"/>
  <c r="F305" i="3"/>
  <c r="D305" i="3"/>
  <c r="B305" i="3"/>
  <c r="J304" i="3"/>
  <c r="H304" i="3"/>
  <c r="F304" i="3"/>
  <c r="D304" i="3"/>
  <c r="B304" i="3"/>
  <c r="J303" i="3"/>
  <c r="H303" i="3"/>
  <c r="F303" i="3"/>
  <c r="D303" i="3"/>
  <c r="B303" i="3"/>
  <c r="J302" i="3"/>
  <c r="H302" i="3"/>
  <c r="F302" i="3"/>
  <c r="D302" i="3"/>
  <c r="B302" i="3"/>
  <c r="R288" i="3"/>
  <c r="N288" i="3"/>
  <c r="J288" i="3"/>
  <c r="F288" i="3"/>
  <c r="B288" i="3"/>
  <c r="R287" i="3"/>
  <c r="N287" i="3"/>
  <c r="J287" i="3"/>
  <c r="F287" i="3"/>
  <c r="B287" i="3"/>
  <c r="R286" i="3"/>
  <c r="N286" i="3"/>
  <c r="J286" i="3"/>
  <c r="F286" i="3"/>
  <c r="B286" i="3"/>
  <c r="R285" i="3"/>
  <c r="N285" i="3"/>
  <c r="J285" i="3"/>
  <c r="F285" i="3"/>
  <c r="B285" i="3"/>
  <c r="R284" i="3"/>
  <c r="N284" i="3"/>
  <c r="J284" i="3"/>
  <c r="F284" i="3"/>
  <c r="B284" i="3"/>
  <c r="N274" i="3"/>
  <c r="K274" i="3"/>
  <c r="H274" i="3"/>
  <c r="E274" i="3"/>
  <c r="B274" i="3"/>
  <c r="N273" i="3"/>
  <c r="K273" i="3"/>
  <c r="H273" i="3"/>
  <c r="E273" i="3"/>
  <c r="B273" i="3"/>
  <c r="N272" i="3"/>
  <c r="K272" i="3"/>
  <c r="H272" i="3"/>
  <c r="E272" i="3"/>
  <c r="B272" i="3"/>
  <c r="N271" i="3"/>
  <c r="K271" i="3"/>
  <c r="H271" i="3"/>
  <c r="E271" i="3"/>
  <c r="B271" i="3"/>
  <c r="N270" i="3"/>
  <c r="K270" i="3"/>
  <c r="H270" i="3"/>
  <c r="E270" i="3"/>
  <c r="B270" i="3"/>
  <c r="J259" i="3"/>
  <c r="H259" i="3"/>
  <c r="F259" i="3"/>
  <c r="D259" i="3"/>
  <c r="B259" i="3"/>
  <c r="J258" i="3"/>
  <c r="H258" i="3"/>
  <c r="F258" i="3"/>
  <c r="D258" i="3"/>
  <c r="B258" i="3"/>
  <c r="J257" i="3"/>
  <c r="H257" i="3"/>
  <c r="F257" i="3"/>
  <c r="D257" i="3"/>
  <c r="B257" i="3"/>
  <c r="J256" i="3"/>
  <c r="H256" i="3"/>
  <c r="F256" i="3"/>
  <c r="D256" i="3"/>
  <c r="B256" i="3"/>
  <c r="J255" i="3"/>
  <c r="H255" i="3"/>
  <c r="F255" i="3"/>
  <c r="D255" i="3"/>
  <c r="B255" i="3"/>
  <c r="R244" i="3"/>
  <c r="N244" i="3"/>
  <c r="J244" i="3"/>
  <c r="B244" i="3"/>
  <c r="R243" i="3"/>
  <c r="N243" i="3"/>
  <c r="J243" i="3"/>
  <c r="B243" i="3"/>
  <c r="R242" i="3"/>
  <c r="N242" i="3"/>
  <c r="J242" i="3"/>
  <c r="B242" i="3"/>
  <c r="R241" i="3"/>
  <c r="N241" i="3"/>
  <c r="J241" i="3"/>
  <c r="B241" i="3"/>
  <c r="R240" i="3"/>
  <c r="N240" i="3"/>
  <c r="J240" i="3"/>
  <c r="B240" i="3"/>
  <c r="H230" i="3"/>
  <c r="E230" i="3"/>
  <c r="B230" i="3"/>
  <c r="H229" i="3"/>
  <c r="E229" i="3"/>
  <c r="B229" i="3"/>
  <c r="H228" i="3"/>
  <c r="E228" i="3"/>
  <c r="B228" i="3"/>
  <c r="H227" i="3"/>
  <c r="E227" i="3"/>
  <c r="B227" i="3"/>
  <c r="H226" i="3"/>
  <c r="E226" i="3"/>
  <c r="B226" i="3"/>
  <c r="J216" i="3"/>
  <c r="H216" i="3"/>
  <c r="F216" i="3"/>
  <c r="D216" i="3"/>
  <c r="B216" i="3"/>
  <c r="J215" i="3"/>
  <c r="H215" i="3"/>
  <c r="F215" i="3"/>
  <c r="D215" i="3"/>
  <c r="B215" i="3"/>
  <c r="J214" i="3"/>
  <c r="H214" i="3"/>
  <c r="F214" i="3"/>
  <c r="D214" i="3"/>
  <c r="B214" i="3"/>
  <c r="J213" i="3"/>
  <c r="H213" i="3"/>
  <c r="F213" i="3"/>
  <c r="D213" i="3"/>
  <c r="B213" i="3"/>
  <c r="J212" i="3"/>
  <c r="H212" i="3"/>
  <c r="F212" i="3"/>
  <c r="D212" i="3"/>
  <c r="B212" i="3"/>
  <c r="R200" i="3"/>
  <c r="N200" i="3"/>
  <c r="J200" i="3"/>
  <c r="F200" i="3"/>
  <c r="B200" i="3"/>
  <c r="R199" i="3"/>
  <c r="N199" i="3"/>
  <c r="J199" i="3"/>
  <c r="F199" i="3"/>
  <c r="B199" i="3"/>
  <c r="R198" i="3"/>
  <c r="N198" i="3"/>
  <c r="J198" i="3"/>
  <c r="F198" i="3"/>
  <c r="B198" i="3"/>
  <c r="R197" i="3"/>
  <c r="N197" i="3"/>
  <c r="J197" i="3"/>
  <c r="F197" i="3"/>
  <c r="B197" i="3"/>
  <c r="R196" i="3"/>
  <c r="N196" i="3"/>
  <c r="J196" i="3"/>
  <c r="F196" i="3"/>
  <c r="B196" i="3"/>
  <c r="N182" i="3"/>
  <c r="K182" i="3"/>
  <c r="H182" i="3"/>
  <c r="E182" i="3"/>
  <c r="B182" i="3"/>
  <c r="N181" i="3"/>
  <c r="K181" i="3"/>
  <c r="H181" i="3"/>
  <c r="E181" i="3"/>
  <c r="B181" i="3"/>
  <c r="N180" i="3"/>
  <c r="K180" i="3"/>
  <c r="H180" i="3"/>
  <c r="E180" i="3"/>
  <c r="B180" i="3"/>
  <c r="N179" i="3"/>
  <c r="K179" i="3"/>
  <c r="H179" i="3"/>
  <c r="E179" i="3"/>
  <c r="B179" i="3"/>
  <c r="N178" i="3"/>
  <c r="K178" i="3"/>
  <c r="H178" i="3"/>
  <c r="E178" i="3"/>
  <c r="B178" i="3"/>
  <c r="J167" i="3"/>
  <c r="H167" i="3"/>
  <c r="F167" i="3"/>
  <c r="D167" i="3"/>
  <c r="B167" i="3"/>
  <c r="J166" i="3"/>
  <c r="H166" i="3"/>
  <c r="F166" i="3"/>
  <c r="D166" i="3"/>
  <c r="B166" i="3"/>
  <c r="J165" i="3"/>
  <c r="H165" i="3"/>
  <c r="F165" i="3"/>
  <c r="D165" i="3"/>
  <c r="B165" i="3"/>
  <c r="J164" i="3"/>
  <c r="H164" i="3"/>
  <c r="F164" i="3"/>
  <c r="D164" i="3"/>
  <c r="B164" i="3"/>
  <c r="J163" i="3"/>
  <c r="H163" i="3"/>
  <c r="F163" i="3"/>
  <c r="D163" i="3"/>
  <c r="B163" i="3"/>
  <c r="R152" i="3"/>
  <c r="N152" i="3"/>
  <c r="J152" i="3"/>
  <c r="F152" i="3"/>
  <c r="B152" i="3"/>
  <c r="R151" i="3"/>
  <c r="N151" i="3"/>
  <c r="J151" i="3"/>
  <c r="F151" i="3"/>
  <c r="B151" i="3"/>
  <c r="R150" i="3"/>
  <c r="N150" i="3"/>
  <c r="J150" i="3"/>
  <c r="F150" i="3"/>
  <c r="B150" i="3"/>
  <c r="R149" i="3"/>
  <c r="N149" i="3"/>
  <c r="J149" i="3"/>
  <c r="F149" i="3"/>
  <c r="B149" i="3"/>
  <c r="R148" i="3"/>
  <c r="N148" i="3"/>
  <c r="J148" i="3"/>
  <c r="F148" i="3"/>
  <c r="B148" i="3"/>
  <c r="N136" i="3"/>
  <c r="K136" i="3"/>
  <c r="H136" i="3"/>
  <c r="E136" i="3"/>
  <c r="B136" i="3"/>
  <c r="N135" i="3"/>
  <c r="K135" i="3"/>
  <c r="H135" i="3"/>
  <c r="E135" i="3"/>
  <c r="B135" i="3"/>
  <c r="N134" i="3"/>
  <c r="K134" i="3"/>
  <c r="H134" i="3"/>
  <c r="E134" i="3"/>
  <c r="B134" i="3"/>
  <c r="N133" i="3"/>
  <c r="K133" i="3"/>
  <c r="H133" i="3"/>
  <c r="E133" i="3"/>
  <c r="B133" i="3"/>
  <c r="N132" i="3"/>
  <c r="K132" i="3"/>
  <c r="H132" i="3"/>
  <c r="E132" i="3"/>
  <c r="B132" i="3"/>
  <c r="J121" i="3"/>
  <c r="H121" i="3"/>
  <c r="F121" i="3"/>
  <c r="D121" i="3"/>
  <c r="B121" i="3"/>
  <c r="J120" i="3"/>
  <c r="H120" i="3"/>
  <c r="F120" i="3"/>
  <c r="D120" i="3"/>
  <c r="B120" i="3"/>
  <c r="J119" i="3"/>
  <c r="H119" i="3"/>
  <c r="F119" i="3"/>
  <c r="D119" i="3"/>
  <c r="B119" i="3"/>
  <c r="J118" i="3"/>
  <c r="H118" i="3"/>
  <c r="F118" i="3"/>
  <c r="D118" i="3"/>
  <c r="B118" i="3"/>
  <c r="J117" i="3"/>
  <c r="H117" i="3"/>
  <c r="F117" i="3"/>
  <c r="D117" i="3"/>
  <c r="B117" i="3"/>
  <c r="E49" i="2"/>
  <c r="F49" i="2"/>
  <c r="H49" i="2"/>
  <c r="I49" i="2"/>
  <c r="J49" i="2"/>
  <c r="E50" i="2"/>
  <c r="F50" i="2"/>
  <c r="H50" i="2"/>
  <c r="I50" i="2"/>
  <c r="J50" i="2"/>
  <c r="E51" i="2"/>
  <c r="F51" i="2"/>
  <c r="H51" i="2"/>
  <c r="I51" i="2"/>
  <c r="J51" i="2"/>
  <c r="D50" i="2"/>
  <c r="D51" i="2"/>
  <c r="D49" i="2"/>
  <c r="E43" i="2"/>
  <c r="F43" i="2"/>
  <c r="H43" i="2"/>
  <c r="I43" i="2"/>
  <c r="J43" i="2"/>
  <c r="E44" i="2"/>
  <c r="F44" i="2"/>
  <c r="H44" i="2"/>
  <c r="I44" i="2"/>
  <c r="J44" i="2"/>
  <c r="E45" i="2"/>
  <c r="F45" i="2"/>
  <c r="H45" i="2"/>
  <c r="I45" i="2"/>
  <c r="J45" i="2"/>
  <c r="E46" i="2"/>
  <c r="F46" i="2"/>
  <c r="H46" i="2"/>
  <c r="I46" i="2"/>
  <c r="J46" i="2"/>
  <c r="D44" i="2"/>
  <c r="D45" i="2"/>
  <c r="D46" i="2"/>
  <c r="E29" i="2"/>
  <c r="F29" i="2"/>
  <c r="H29" i="2"/>
  <c r="I29" i="2"/>
  <c r="J29" i="2"/>
  <c r="L29" i="2"/>
  <c r="M29" i="2"/>
  <c r="N29" i="2"/>
  <c r="E30" i="2"/>
  <c r="F30" i="2"/>
  <c r="H30" i="2"/>
  <c r="I30" i="2"/>
  <c r="J30" i="2"/>
  <c r="L30" i="2"/>
  <c r="M30" i="2"/>
  <c r="N30" i="2"/>
  <c r="E31" i="2"/>
  <c r="F31" i="2"/>
  <c r="H31" i="2"/>
  <c r="I31" i="2"/>
  <c r="J31" i="2"/>
  <c r="L31" i="2"/>
  <c r="M31" i="2"/>
  <c r="N31" i="2"/>
  <c r="E32" i="2"/>
  <c r="F32" i="2"/>
  <c r="H32" i="2"/>
  <c r="I32" i="2"/>
  <c r="J32" i="2"/>
  <c r="L32" i="2"/>
  <c r="M32" i="2"/>
  <c r="N32" i="2"/>
  <c r="E33" i="2"/>
  <c r="F33" i="2"/>
  <c r="H33" i="2"/>
  <c r="I33" i="2"/>
  <c r="J33" i="2"/>
  <c r="L33" i="2"/>
  <c r="M33" i="2"/>
  <c r="N33" i="2"/>
  <c r="E34" i="2"/>
  <c r="F34" i="2"/>
  <c r="H34" i="2"/>
  <c r="I34" i="2"/>
  <c r="J34" i="2"/>
  <c r="K34" i="2"/>
  <c r="L34" i="2"/>
  <c r="M34" i="2"/>
  <c r="N34" i="2"/>
  <c r="E35" i="2"/>
  <c r="F35" i="2"/>
  <c r="H35" i="2"/>
  <c r="I35" i="2"/>
  <c r="J35" i="2"/>
  <c r="L35" i="2"/>
  <c r="M35" i="2"/>
  <c r="N35" i="2"/>
  <c r="E36" i="2"/>
  <c r="F36" i="2"/>
  <c r="H36" i="2"/>
  <c r="I36" i="2"/>
  <c r="J36" i="2"/>
  <c r="L36" i="2"/>
  <c r="M36" i="2"/>
  <c r="N36" i="2"/>
  <c r="E37" i="2"/>
  <c r="F37" i="2"/>
  <c r="H37" i="2"/>
  <c r="I37" i="2"/>
  <c r="J37" i="2"/>
  <c r="L37" i="2"/>
  <c r="M37" i="2"/>
  <c r="N37" i="2"/>
  <c r="E38" i="2"/>
  <c r="F38" i="2"/>
  <c r="H38" i="2"/>
  <c r="I38" i="2"/>
  <c r="J38" i="2"/>
  <c r="L38" i="2"/>
  <c r="M38" i="2"/>
  <c r="N38" i="2"/>
  <c r="E39" i="2"/>
  <c r="F39" i="2"/>
  <c r="H39" i="2"/>
  <c r="I39" i="2"/>
  <c r="J39" i="2"/>
  <c r="L39" i="2"/>
  <c r="M39" i="2"/>
  <c r="N39" i="2"/>
  <c r="E40" i="2"/>
  <c r="F40" i="2"/>
  <c r="G40" i="2"/>
  <c r="H40" i="2"/>
  <c r="I40" i="2"/>
  <c r="J40" i="2"/>
  <c r="K40" i="2"/>
  <c r="L40" i="2"/>
  <c r="M40" i="2"/>
  <c r="N40" i="2"/>
  <c r="D30" i="2"/>
  <c r="D31" i="2"/>
  <c r="D32" i="2"/>
  <c r="D33" i="2"/>
  <c r="D34" i="2"/>
  <c r="D35" i="2"/>
  <c r="D36" i="2"/>
  <c r="D37" i="2"/>
  <c r="D38" i="2"/>
  <c r="D39" i="2"/>
  <c r="D40" i="2"/>
  <c r="Q3" i="2" a="1"/>
  <c r="Q3" i="2" s="1"/>
  <c r="O26" i="2"/>
  <c r="K26" i="2"/>
  <c r="G26" i="2"/>
  <c r="O25" i="2"/>
  <c r="O40" i="2" s="1"/>
  <c r="K25" i="2"/>
  <c r="G25" i="2"/>
  <c r="O24" i="2"/>
  <c r="K24" i="2"/>
  <c r="G24" i="2"/>
  <c r="O23" i="2"/>
  <c r="O39" i="2" s="1"/>
  <c r="K23" i="2"/>
  <c r="K39" i="2" s="1"/>
  <c r="G23" i="2"/>
  <c r="G39" i="2" s="1"/>
  <c r="O22" i="2"/>
  <c r="K22" i="2"/>
  <c r="G22" i="2"/>
  <c r="O21" i="2"/>
  <c r="O38" i="2" s="1"/>
  <c r="K21" i="2"/>
  <c r="G21" i="2"/>
  <c r="O20" i="2"/>
  <c r="K20" i="2"/>
  <c r="G20" i="2"/>
  <c r="O19" i="2"/>
  <c r="O37" i="2" s="1"/>
  <c r="K19" i="2"/>
  <c r="K37" i="2" s="1"/>
  <c r="G19" i="2"/>
  <c r="G37" i="2" s="1"/>
  <c r="O18" i="2"/>
  <c r="K18" i="2"/>
  <c r="G18" i="2"/>
  <c r="O17" i="2"/>
  <c r="O36" i="2" s="1"/>
  <c r="K17" i="2"/>
  <c r="G17" i="2"/>
  <c r="G36" i="2" s="1"/>
  <c r="O16" i="2"/>
  <c r="K16" i="2"/>
  <c r="G16" i="2"/>
  <c r="O15" i="2"/>
  <c r="O35" i="2" s="1"/>
  <c r="K15" i="2"/>
  <c r="G15" i="2"/>
  <c r="O14" i="2"/>
  <c r="K14" i="2"/>
  <c r="G14" i="2"/>
  <c r="O13" i="2"/>
  <c r="O34" i="2" s="1"/>
  <c r="K13" i="2"/>
  <c r="G13" i="2"/>
  <c r="G34" i="2" s="1"/>
  <c r="O12" i="2"/>
  <c r="K12" i="2"/>
  <c r="G12" i="2"/>
  <c r="O11" i="2"/>
  <c r="K11" i="2"/>
  <c r="G11" i="2"/>
  <c r="G33" i="2" s="1"/>
  <c r="O10" i="2"/>
  <c r="K10" i="2"/>
  <c r="G10" i="2"/>
  <c r="O9" i="2"/>
  <c r="O32" i="2" s="1"/>
  <c r="K9" i="2"/>
  <c r="G9" i="2"/>
  <c r="G32" i="2" s="1"/>
  <c r="O8" i="2"/>
  <c r="K8" i="2"/>
  <c r="G8" i="2"/>
  <c r="O7" i="2"/>
  <c r="O31" i="2" s="1"/>
  <c r="K7" i="2"/>
  <c r="K31" i="2" s="1"/>
  <c r="G7" i="2"/>
  <c r="G31" i="2" s="1"/>
  <c r="O6" i="2"/>
  <c r="K6" i="2"/>
  <c r="G6" i="2"/>
  <c r="G30" i="2" s="1"/>
  <c r="O5" i="2"/>
  <c r="O30" i="2" s="1"/>
  <c r="K5" i="2"/>
  <c r="K50" i="2" s="1"/>
  <c r="G5" i="2"/>
  <c r="G50" i="2" s="1"/>
  <c r="O4" i="2"/>
  <c r="K4" i="2"/>
  <c r="G4" i="2"/>
  <c r="O3" i="2"/>
  <c r="O29" i="2" s="1"/>
  <c r="K3" i="2"/>
  <c r="G3" i="2"/>
  <c r="V151" i="3" l="1"/>
  <c r="Y55" i="3"/>
  <c r="Z89" i="3"/>
  <c r="V242" i="3"/>
  <c r="L259" i="3"/>
  <c r="Q317" i="3"/>
  <c r="Q362" i="3"/>
  <c r="X53" i="3"/>
  <c r="Q178" i="3"/>
  <c r="Y71" i="3"/>
  <c r="Z88" i="3"/>
  <c r="Y36" i="3"/>
  <c r="X69" i="3"/>
  <c r="Y88" i="3"/>
  <c r="X104" i="3"/>
  <c r="Y105" i="3"/>
  <c r="V284" i="3"/>
  <c r="V333" i="3"/>
  <c r="V378" i="3"/>
  <c r="X55" i="3"/>
  <c r="Y56" i="3"/>
  <c r="AA54" i="3"/>
  <c r="X86" i="3"/>
  <c r="X87" i="3"/>
  <c r="Z35" i="3"/>
  <c r="Y39" i="3"/>
  <c r="X57" i="3"/>
  <c r="X88" i="3"/>
  <c r="Z38" i="3"/>
  <c r="Z55" i="3"/>
  <c r="X37" i="3"/>
  <c r="X38" i="3"/>
  <c r="X39" i="3"/>
  <c r="AA102" i="3"/>
  <c r="Z56" i="3"/>
  <c r="X70" i="3"/>
  <c r="Y69" i="3"/>
  <c r="Y89" i="3"/>
  <c r="X72" i="3"/>
  <c r="X73" i="3"/>
  <c r="Y90" i="3"/>
  <c r="Y38" i="3"/>
  <c r="X36" i="3"/>
  <c r="Y35" i="3"/>
  <c r="AA57" i="3"/>
  <c r="X89" i="3"/>
  <c r="M121" i="3"/>
  <c r="K228" i="3"/>
  <c r="Z36" i="3"/>
  <c r="Z54" i="3"/>
  <c r="Z57" i="3"/>
  <c r="Y72" i="3"/>
  <c r="X90" i="3"/>
  <c r="AA56" i="3"/>
  <c r="Y54" i="3"/>
  <c r="Y57" i="3"/>
  <c r="Z37" i="3"/>
  <c r="AA53" i="3"/>
  <c r="Y70" i="3"/>
  <c r="Z86" i="3"/>
  <c r="M119" i="3"/>
  <c r="Y37" i="3"/>
  <c r="Z53" i="3"/>
  <c r="Z39" i="3"/>
  <c r="X105" i="3"/>
  <c r="X101" i="3"/>
  <c r="Q270" i="3"/>
  <c r="Q318" i="3"/>
  <c r="Q363" i="3"/>
  <c r="X35" i="3"/>
  <c r="Y53" i="3"/>
  <c r="AA105" i="3"/>
  <c r="X102" i="3"/>
  <c r="AA101" i="3"/>
  <c r="V199" i="3"/>
  <c r="Z101" i="3"/>
  <c r="Q133" i="3"/>
  <c r="V150" i="3"/>
  <c r="X54" i="3"/>
  <c r="X71" i="3"/>
  <c r="Y86" i="3"/>
  <c r="AA103" i="3"/>
  <c r="Z102" i="3"/>
  <c r="Y101" i="3"/>
  <c r="M120" i="3"/>
  <c r="V240" i="3"/>
  <c r="V286" i="3"/>
  <c r="V335" i="3"/>
  <c r="V380" i="3"/>
  <c r="Z90" i="3"/>
  <c r="Z103" i="3"/>
  <c r="Y102" i="3"/>
  <c r="M117" i="3"/>
  <c r="L164" i="3"/>
  <c r="X56" i="3"/>
  <c r="AA55" i="3"/>
  <c r="Y87" i="3"/>
  <c r="Z104" i="3"/>
  <c r="Y103" i="3"/>
  <c r="L216" i="3"/>
  <c r="V243" i="3"/>
  <c r="Q273" i="3"/>
  <c r="Q321" i="3"/>
  <c r="V376" i="3"/>
  <c r="L167" i="3"/>
  <c r="Q180" i="3"/>
  <c r="V196" i="3"/>
  <c r="K230" i="3"/>
  <c r="L213" i="3"/>
  <c r="L351" i="3"/>
  <c r="K226" i="3"/>
  <c r="Q274" i="3"/>
  <c r="V332" i="3"/>
  <c r="V377" i="3"/>
  <c r="L257" i="3"/>
  <c r="V148" i="3"/>
  <c r="M118" i="3"/>
  <c r="V200" i="3"/>
  <c r="Q271" i="3"/>
  <c r="Q319" i="3"/>
  <c r="Q364" i="3"/>
  <c r="L305" i="3"/>
  <c r="V197" i="3"/>
  <c r="K227" i="3"/>
  <c r="V244" i="3"/>
  <c r="L258" i="3"/>
  <c r="L302" i="3"/>
  <c r="L306" i="3"/>
  <c r="L348" i="3"/>
  <c r="Q361" i="3"/>
  <c r="Q134" i="3"/>
  <c r="L214" i="3"/>
  <c r="L255" i="3"/>
  <c r="L303" i="3"/>
  <c r="L349" i="3"/>
  <c r="Q136" i="3"/>
  <c r="V149" i="3"/>
  <c r="V152" i="3"/>
  <c r="V287" i="3"/>
  <c r="V336" i="3"/>
  <c r="Q135" i="3"/>
  <c r="L165" i="3"/>
  <c r="Q181" i="3"/>
  <c r="L215" i="3"/>
  <c r="V241" i="3"/>
  <c r="Q132" i="3"/>
  <c r="V198" i="3"/>
  <c r="L212" i="3"/>
  <c r="Q179" i="3"/>
  <c r="L304" i="3"/>
  <c r="L350" i="3"/>
  <c r="L256" i="3"/>
  <c r="L166" i="3"/>
  <c r="K229" i="3"/>
  <c r="V288" i="3"/>
  <c r="L347" i="3"/>
  <c r="L163" i="3"/>
  <c r="Q182" i="3"/>
  <c r="Q272" i="3"/>
  <c r="V285" i="3"/>
  <c r="Q320" i="3"/>
  <c r="V334" i="3"/>
  <c r="Q365" i="3"/>
  <c r="V379" i="3"/>
  <c r="K32" i="2"/>
  <c r="K43" i="2"/>
  <c r="G43" i="2"/>
  <c r="G45" i="2"/>
  <c r="K45" i="2"/>
  <c r="K49" i="2"/>
  <c r="G38" i="2"/>
  <c r="K30" i="2"/>
  <c r="K38" i="2"/>
  <c r="K51" i="2"/>
  <c r="K33" i="2"/>
  <c r="O33" i="2"/>
  <c r="G49" i="2"/>
  <c r="K36" i="2"/>
  <c r="G51" i="2"/>
  <c r="K44" i="2"/>
  <c r="K46" i="2"/>
  <c r="G44" i="2"/>
  <c r="K35" i="2"/>
  <c r="G46" i="2"/>
  <c r="K29" i="2"/>
  <c r="G35" i="2"/>
  <c r="G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<sst xmlns="http://schemas.openxmlformats.org/spreadsheetml/2006/main" count="812" uniqueCount="88">
  <si>
    <t>Replication</t>
  </si>
  <si>
    <t>Treatment</t>
  </si>
  <si>
    <t>First_Flower_Height</t>
  </si>
  <si>
    <t>se</t>
  </si>
  <si>
    <t>Last_Flower_Height</t>
  </si>
  <si>
    <t>Number_of_Leaf</t>
  </si>
  <si>
    <t>Fruit_Set</t>
  </si>
  <si>
    <t>Brix</t>
  </si>
  <si>
    <t>All</t>
  </si>
  <si>
    <t>S1T1</t>
  </si>
  <si>
    <t>S1T2</t>
  </si>
  <si>
    <t>S1T3</t>
  </si>
  <si>
    <t>S2T1</t>
  </si>
  <si>
    <t>S2T2</t>
  </si>
  <si>
    <t>S2T3</t>
  </si>
  <si>
    <t>S3T1</t>
  </si>
  <si>
    <t>S3T2</t>
  </si>
  <si>
    <t>S3T3</t>
  </si>
  <si>
    <t>S4T1</t>
  </si>
  <si>
    <t>S4T2</t>
  </si>
  <si>
    <t>S4T3</t>
  </si>
  <si>
    <t>Spacing</t>
  </si>
  <si>
    <t>Flower_Truss_Treatment</t>
  </si>
  <si>
    <t>Fruit_Number</t>
  </si>
  <si>
    <t>Fruit_Weight</t>
  </si>
  <si>
    <t>Individual_Fruit_Yield</t>
  </si>
  <si>
    <t>Yield</t>
  </si>
  <si>
    <t>Marketable_Fruit_Number</t>
  </si>
  <si>
    <t>Marketable_Fruit_Weight</t>
  </si>
  <si>
    <t>Individual_Marketable_Fruit_Yield</t>
  </si>
  <si>
    <t>Marketable_Yield</t>
  </si>
  <si>
    <t>Marketable_Fruit_Number_2Ws</t>
  </si>
  <si>
    <t>Marketable_Fruit_Weight_2Ws</t>
  </si>
  <si>
    <t>Individual_Marketable_Fruit_Yield_2Ws</t>
  </si>
  <si>
    <t>Marketable_Yield_2Ws</t>
  </si>
  <si>
    <t>S1</t>
  </si>
  <si>
    <t>T1</t>
  </si>
  <si>
    <t>T2</t>
  </si>
  <si>
    <t>T3</t>
  </si>
  <si>
    <t>S2</t>
  </si>
  <si>
    <t>S3</t>
  </si>
  <si>
    <t>S4</t>
  </si>
  <si>
    <t>Data of yield components</t>
  </si>
  <si>
    <t>Different colors refer to different day of harvesting</t>
  </si>
  <si>
    <t>Black: harvested on 8 January</t>
  </si>
  <si>
    <t>Red: harvested on 11 January</t>
  </si>
  <si>
    <t>Green: harvested on 15 January</t>
  </si>
  <si>
    <t>Purple: harvested on 22 January</t>
  </si>
  <si>
    <t>Ligh Blue: harvested on 4 February and later</t>
  </si>
  <si>
    <t>Plant 1</t>
  </si>
  <si>
    <t>Plant 2</t>
  </si>
  <si>
    <t>Plant 3</t>
  </si>
  <si>
    <t>Plant 4</t>
  </si>
  <si>
    <t>Plant 5</t>
  </si>
  <si>
    <t>I-1-1</t>
  </si>
  <si>
    <t>Truss 1</t>
  </si>
  <si>
    <t>Truss 2</t>
  </si>
  <si>
    <t>Number of fruit</t>
  </si>
  <si>
    <t>Number of marketable fruit (weight &gt;=60g)</t>
  </si>
  <si>
    <t>Average fruit weight</t>
  </si>
  <si>
    <t>Average marketable fruit weight</t>
  </si>
  <si>
    <t>sd</t>
  </si>
  <si>
    <t>I-1-2</t>
  </si>
  <si>
    <t>Truss 3</t>
  </si>
  <si>
    <t>I-1-3</t>
  </si>
  <si>
    <t>Truss 4</t>
  </si>
  <si>
    <t>I-2-1</t>
  </si>
  <si>
    <t>I-2-2</t>
  </si>
  <si>
    <t>I-2-3</t>
  </si>
  <si>
    <t>I-3-1</t>
  </si>
  <si>
    <t>I-3-2</t>
  </si>
  <si>
    <t>I-3-3</t>
  </si>
  <si>
    <t>I-4-1</t>
  </si>
  <si>
    <t>I-4-2</t>
  </si>
  <si>
    <t>I-4-3</t>
  </si>
  <si>
    <t>II-1-1</t>
  </si>
  <si>
    <t>II-1-2</t>
  </si>
  <si>
    <t>II-1-3</t>
  </si>
  <si>
    <t>II-2-1</t>
  </si>
  <si>
    <t>II-2-2</t>
  </si>
  <si>
    <t>II-2-3</t>
  </si>
  <si>
    <t>II-3-1</t>
  </si>
  <si>
    <t>II-3-2</t>
  </si>
  <si>
    <t>II-3-3</t>
  </si>
  <si>
    <t>II-4-1</t>
  </si>
  <si>
    <t>II-4-2</t>
  </si>
  <si>
    <t>II-4-3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</si>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</sst>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9"/>
      <color theme="1"/>
      <name val="Times New Roman"/>
      <family val="1"/>
    </font>
    <font>
      <sz val="9"/>
      <color rgb="FF00B050"/>
      <name val="Times New Roman"/>
      <family val="1"/>
    </font>
    <font>
      <sz val="9"/>
      <color rgb="FFFF0000"/>
      <name val="Times New Roman"/>
      <family val="1"/>
    </font>
    <font>
      <sz val="9"/>
      <color rgb="FF00B0F0"/>
      <name val="Times New Roman"/>
      <family val="1"/>
    </font>
    <font>
      <sz val="9"/>
      <color rgb="FF7030A0"/>
      <name val="Times New Roman"/>
      <family val="1"/>
    </font>
    <font>
      <sz val="10"/>
      <color rgb="FF00B0F0"/>
      <name val="Times New Roman"/>
      <family val="1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0" xfId="0" applyNumberFormat="1"/>
    <xf numFmtId="164" fontId="0" fillId="0" borderId="0" xfId="0" applyNumberFormat="1"/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0" xfId="0" applyFont="1"/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0" xfId="0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10" xfId="0" applyBorder="1"/>
    <xf numFmtId="2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BA65"/>
      <color rgb="FFBC5451"/>
      <color rgb="FF4D83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</a:t>
            </a:r>
            <a:r>
              <a:rPr lang="en-US" baseline="0"/>
              <a:t> 2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'2345'!$G$28</c:f>
              <c:strCache>
                <c:ptCount val="1"/>
                <c:pt idx="0">
                  <c:v>Yield</c:v>
                </c:pt>
              </c:strCache>
            </c:strRef>
          </c:tx>
          <c:spPr>
            <a:solidFill>
              <a:srgbClr val="4D83BF"/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'2345'!$G$29:$G$40</c:f>
              <c:numCache>
                <c:formatCode>0.00</c:formatCode>
                <c:ptCount val="12"/>
                <c:pt idx="0">
                  <c:v>73.858577499999996</c:v>
                </c:pt>
                <c:pt idx="1">
                  <c:v>83.50459810000001</c:v>
                </c:pt>
                <c:pt idx="2">
                  <c:v>119.90558949999999</c:v>
                </c:pt>
                <c:pt idx="3">
                  <c:v>53.211718399999995</c:v>
                </c:pt>
                <c:pt idx="4">
                  <c:v>83.490363799999997</c:v>
                </c:pt>
                <c:pt idx="5">
                  <c:v>100.64585895000002</c:v>
                </c:pt>
                <c:pt idx="6">
                  <c:v>57.896750000000004</c:v>
                </c:pt>
                <c:pt idx="7">
                  <c:v>69.69874999999999</c:v>
                </c:pt>
                <c:pt idx="8">
                  <c:v>83.140550000000019</c:v>
                </c:pt>
                <c:pt idx="9">
                  <c:v>52.109920000000002</c:v>
                </c:pt>
                <c:pt idx="10">
                  <c:v>49.448520000000002</c:v>
                </c:pt>
                <c:pt idx="11">
                  <c:v>65.76636000000002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51-4D43-A690-E591FF7990A2}"/>
            </c:ext>
          </c:extLst>
        </c:ser>
        <c:ser>
          <c:idx val="7"/>
          <c:order val="7"/>
          <c:tx>
            <c:strRef>
              <c:f>'2345'!$K$28</c:f>
              <c:strCache>
                <c:ptCount val="1"/>
                <c:pt idx="0">
                  <c:v>Marketable_Yield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'2345'!$K$29:$K$40</c:f>
              <c:numCache>
                <c:formatCode>0.00</c:formatCode>
                <c:ptCount val="12"/>
                <c:pt idx="0">
                  <c:v>71.729847000000007</c:v>
                </c:pt>
                <c:pt idx="1">
                  <c:v>81.185127833333354</c:v>
                </c:pt>
                <c:pt idx="2">
                  <c:v>111.58131277499999</c:v>
                </c:pt>
                <c:pt idx="3">
                  <c:v>50.605674399999998</c:v>
                </c:pt>
                <c:pt idx="4">
                  <c:v>81.291557000000012</c:v>
                </c:pt>
                <c:pt idx="5">
                  <c:v>98.417003275000013</c:v>
                </c:pt>
                <c:pt idx="6">
                  <c:v>57.386250000000004</c:v>
                </c:pt>
                <c:pt idx="7">
                  <c:v>64.910949999999985</c:v>
                </c:pt>
                <c:pt idx="8">
                  <c:v>78.382100000000008</c:v>
                </c:pt>
                <c:pt idx="9">
                  <c:v>51.687440000000002</c:v>
                </c:pt>
                <c:pt idx="10">
                  <c:v>46.604680000000002</c:v>
                </c:pt>
                <c:pt idx="11">
                  <c:v>56.805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51-4D43-A690-E591FF7990A2}"/>
            </c:ext>
          </c:extLst>
        </c:ser>
        <c:ser>
          <c:idx val="11"/>
          <c:order val="11"/>
          <c:tx>
            <c:strRef>
              <c:f>'2345'!$O$28</c:f>
              <c:strCache>
                <c:ptCount val="1"/>
                <c:pt idx="0">
                  <c:v>Marketable_Yield_2Ws</c:v>
                </c:pt>
              </c:strCache>
            </c:strRef>
          </c:tx>
          <c:spPr>
            <a:solidFill>
              <a:srgbClr val="8DBA65"/>
            </a:solidFill>
            <a:ln>
              <a:noFill/>
            </a:ln>
            <a:effectLst/>
          </c:spPr>
          <c:invertIfNegative val="0"/>
          <c:cat>
            <c:multiLvlStrRef>
              <c:f>'2345'!$B$29:$C$40</c:f>
              <c:multiLvlStrCache>
                <c:ptCount val="12"/>
                <c:lvl>
                  <c:pt idx="0">
                    <c:v>T1</c:v>
                  </c:pt>
                  <c:pt idx="1">
                    <c:v>T2</c:v>
                  </c:pt>
                  <c:pt idx="2">
                    <c:v>T3</c:v>
                  </c:pt>
                  <c:pt idx="3">
                    <c:v>T1</c:v>
                  </c:pt>
                  <c:pt idx="4">
                    <c:v>T2</c:v>
                  </c:pt>
                  <c:pt idx="5">
                    <c:v>T3</c:v>
                  </c:pt>
                  <c:pt idx="6">
                    <c:v>T1</c:v>
                  </c:pt>
                  <c:pt idx="7">
                    <c:v>T2</c:v>
                  </c:pt>
                  <c:pt idx="8">
                    <c:v>T3</c:v>
                  </c:pt>
                  <c:pt idx="9">
                    <c:v>T1</c:v>
                  </c:pt>
                  <c:pt idx="10">
                    <c:v>T2</c:v>
                  </c:pt>
                  <c:pt idx="11">
                    <c:v>T3</c:v>
                  </c:pt>
                </c:lvl>
                <c:lvl>
                  <c:pt idx="0">
                    <c:v>S1</c:v>
                  </c:pt>
                  <c:pt idx="1">
                    <c:v>S1</c:v>
                  </c:pt>
                  <c:pt idx="2">
                    <c:v>S1</c:v>
                  </c:pt>
                  <c:pt idx="3">
                    <c:v>S2</c:v>
                  </c:pt>
                  <c:pt idx="4">
                    <c:v>S2</c:v>
                  </c:pt>
                  <c:pt idx="5">
                    <c:v>S2</c:v>
                  </c:pt>
                  <c:pt idx="6">
                    <c:v>S3</c:v>
                  </c:pt>
                  <c:pt idx="7">
                    <c:v>S3</c:v>
                  </c:pt>
                  <c:pt idx="8">
                    <c:v>S3</c:v>
                  </c:pt>
                  <c:pt idx="9">
                    <c:v>S4</c:v>
                  </c:pt>
                  <c:pt idx="10">
                    <c:v>S4</c:v>
                  </c:pt>
                  <c:pt idx="11">
                    <c:v>S4</c:v>
                  </c:pt>
                </c:lvl>
              </c:multiLvlStrCache>
            </c:multiLvlStrRef>
          </c:cat>
          <c:val>
            <c:numRef>
              <c:f>'2345'!$O$29:$O$40</c:f>
              <c:numCache>
                <c:formatCode>0.00</c:formatCode>
                <c:ptCount val="12"/>
                <c:pt idx="0">
                  <c:v>58.671987999999999</c:v>
                </c:pt>
                <c:pt idx="1">
                  <c:v>54.760989033333331</c:v>
                </c:pt>
                <c:pt idx="2">
                  <c:v>69.074886850000013</c:v>
                </c:pt>
                <c:pt idx="3">
                  <c:v>39.075642700000003</c:v>
                </c:pt>
                <c:pt idx="4">
                  <c:v>51.984239700000003</c:v>
                </c:pt>
                <c:pt idx="5">
                  <c:v>64.987251550000011</c:v>
                </c:pt>
                <c:pt idx="6">
                  <c:v>48.097900000000003</c:v>
                </c:pt>
                <c:pt idx="7">
                  <c:v>50.218800000000002</c:v>
                </c:pt>
                <c:pt idx="8">
                  <c:v>58.659649999999999</c:v>
                </c:pt>
                <c:pt idx="9">
                  <c:v>42.038160000000005</c:v>
                </c:pt>
                <c:pt idx="10">
                  <c:v>30.274239999999999</c:v>
                </c:pt>
                <c:pt idx="11">
                  <c:v>44.90692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951-4D43-A690-E591FF799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2639919"/>
        <c:axId val="365987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'2345'!$D$28</c15:sqref>
                        </c15:formulaRef>
                      </c:ext>
                    </c:extLst>
                    <c:strCache>
                      <c:ptCount val="1"/>
                      <c:pt idx="0">
                        <c:v>Fruit_Number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'2345'!$D$29:$D$40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11.8</c:v>
                      </c:pt>
                      <c:pt idx="1">
                        <c:v>14.4</c:v>
                      </c:pt>
                      <c:pt idx="2">
                        <c:v>21.75</c:v>
                      </c:pt>
                      <c:pt idx="3">
                        <c:v>11.2</c:v>
                      </c:pt>
                      <c:pt idx="4">
                        <c:v>16.100000000000001</c:v>
                      </c:pt>
                      <c:pt idx="5">
                        <c:v>20.149999999999999</c:v>
                      </c:pt>
                      <c:pt idx="6">
                        <c:v>11.7</c:v>
                      </c:pt>
                      <c:pt idx="7">
                        <c:v>16.5</c:v>
                      </c:pt>
                      <c:pt idx="8">
                        <c:v>19.899999999999999</c:v>
                      </c:pt>
                      <c:pt idx="9">
                        <c:v>12.399999999999999</c:v>
                      </c:pt>
                      <c:pt idx="10">
                        <c:v>14.3</c:v>
                      </c:pt>
                      <c:pt idx="11">
                        <c:v>21.8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951-4D43-A690-E591FF7990A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'2345'!$E$28</c15:sqref>
                        </c15:formulaRef>
                      </c:ext>
                    </c:extLst>
                    <c:strCache>
                      <c:ptCount val="1"/>
                      <c:pt idx="0">
                        <c:v>Fruit_Weight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'2345'!$E$29:$E$40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94.309643506493501</c:v>
                      </c:pt>
                      <c:pt idx="1">
                        <c:v>87.139541819291821</c:v>
                      </c:pt>
                      <c:pt idx="2">
                        <c:v>82.777969425864001</c:v>
                      </c:pt>
                      <c:pt idx="3">
                        <c:v>83.129506876456873</c:v>
                      </c:pt>
                      <c:pt idx="4">
                        <c:v>90.935447156068903</c:v>
                      </c:pt>
                      <c:pt idx="5">
                        <c:v>87.397394745014708</c:v>
                      </c:pt>
                      <c:pt idx="6">
                        <c:v>99.436220483682987</c:v>
                      </c:pt>
                      <c:pt idx="7">
                        <c:v>84.669946559413248</c:v>
                      </c:pt>
                      <c:pt idx="8">
                        <c:v>83.76696851242265</c:v>
                      </c:pt>
                      <c:pt idx="9">
                        <c:v>105.02237893772894</c:v>
                      </c:pt>
                      <c:pt idx="10">
                        <c:v>86.959030063563887</c:v>
                      </c:pt>
                      <c:pt idx="11">
                        <c:v>75.575000000000003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951-4D43-A690-E591FF7990A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'2345'!$F$28</c15:sqref>
                        </c15:formulaRef>
                      </c:ext>
                    </c:extLst>
                    <c:strCache>
                      <c:ptCount val="1"/>
                      <c:pt idx="0">
                        <c:v>Individual_Fruit_Yield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'2345'!$F$29:$F$40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1107.3249999999998</c:v>
                      </c:pt>
                      <c:pt idx="1">
                        <c:v>1251.9430000000002</c:v>
                      </c:pt>
                      <c:pt idx="2">
                        <c:v>1797.6849999999999</c:v>
                      </c:pt>
                      <c:pt idx="3">
                        <c:v>931.904</c:v>
                      </c:pt>
                      <c:pt idx="4">
                        <c:v>1462.1779999999999</c:v>
                      </c:pt>
                      <c:pt idx="5">
                        <c:v>1762.6245000000001</c:v>
                      </c:pt>
                      <c:pt idx="6">
                        <c:v>1157.9349999999999</c:v>
                      </c:pt>
                      <c:pt idx="7">
                        <c:v>1393.9749999999999</c:v>
                      </c:pt>
                      <c:pt idx="8">
                        <c:v>1662.8110000000001</c:v>
                      </c:pt>
                      <c:pt idx="9">
                        <c:v>1302.748</c:v>
                      </c:pt>
                      <c:pt idx="10">
                        <c:v>1236.2130000000002</c:v>
                      </c:pt>
                      <c:pt idx="11">
                        <c:v>1644.1590000000001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51-4D43-A690-E591FF7990A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'2345'!$H$28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Marketable_Fruit_Number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'2345'!$H$29:$H$40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11.1</c:v>
                      </c:pt>
                      <c:pt idx="1">
                        <c:v>13.733333333333334</c:v>
                      </c:pt>
                      <c:pt idx="2">
                        <c:v>19.399999999999999</c:v>
                      </c:pt>
                      <c:pt idx="3">
                        <c:v>10.3</c:v>
                      </c:pt>
                      <c:pt idx="4">
                        <c:v>15.4</c:v>
                      </c:pt>
                      <c:pt idx="5">
                        <c:v>19.45</c:v>
                      </c:pt>
                      <c:pt idx="6">
                        <c:v>11.5</c:v>
                      </c:pt>
                      <c:pt idx="7">
                        <c:v>14.7</c:v>
                      </c:pt>
                      <c:pt idx="8">
                        <c:v>18.100000000000001</c:v>
                      </c:pt>
                      <c:pt idx="9">
                        <c:v>12.2</c:v>
                      </c:pt>
                      <c:pt idx="10">
                        <c:v>12.899999999999999</c:v>
                      </c:pt>
                      <c:pt idx="11">
                        <c:v>17.600000000000001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951-4D43-A690-E591FF7990A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'2345'!$I$28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Marketable_Fruit_Weight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'2345'!$I$29:$I$40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96.284239860139849</c:v>
                      </c:pt>
                      <c:pt idx="1">
                        <c:v>88.604212454212458</c:v>
                      </c:pt>
                      <c:pt idx="2">
                        <c:v>86.462833399787357</c:v>
                      </c:pt>
                      <c:pt idx="3">
                        <c:v>85.662454748029745</c:v>
                      </c:pt>
                      <c:pt idx="4">
                        <c:v>92.368579306722694</c:v>
                      </c:pt>
                      <c:pt idx="5">
                        <c:v>88.422692943329139</c:v>
                      </c:pt>
                      <c:pt idx="6">
                        <c:v>100.00518576146075</c:v>
                      </c:pt>
                      <c:pt idx="7">
                        <c:v>88.98725776445778</c:v>
                      </c:pt>
                      <c:pt idx="8">
                        <c:v>86.618523625574625</c:v>
                      </c:pt>
                      <c:pt idx="9">
                        <c:v>105.86220119880122</c:v>
                      </c:pt>
                      <c:pt idx="10">
                        <c:v>90.47800382950382</c:v>
                      </c:pt>
                      <c:pt idx="11">
                        <c:v>80.375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951-4D43-A690-E591FF7990A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'2345'!$J$28</c15:sqref>
                        </c15:formulaRef>
                      </c:ext>
                    </c:extLst>
                    <c:strCache>
                      <c:ptCount val="1"/>
                      <c:pt idx="0">
                        <c:v>Individual_Marketable_Fruit_Yield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'2345'!$J$29:$J$40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1075.4099999999999</c:v>
                      </c:pt>
                      <c:pt idx="1">
                        <c:v>1217.1683333333335</c:v>
                      </c:pt>
                      <c:pt idx="2">
                        <c:v>1672.8832499999999</c:v>
                      </c:pt>
                      <c:pt idx="3">
                        <c:v>886.26400000000012</c:v>
                      </c:pt>
                      <c:pt idx="4">
                        <c:v>1423.67</c:v>
                      </c:pt>
                      <c:pt idx="5">
                        <c:v>1723.5902500000002</c:v>
                      </c:pt>
                      <c:pt idx="6">
                        <c:v>1147.7249999999999</c:v>
                      </c:pt>
                      <c:pt idx="7">
                        <c:v>1298.2189999999998</c:v>
                      </c:pt>
                      <c:pt idx="8">
                        <c:v>1567.6419999999998</c:v>
                      </c:pt>
                      <c:pt idx="9">
                        <c:v>1292.1860000000001</c:v>
                      </c:pt>
                      <c:pt idx="10">
                        <c:v>1165.117</c:v>
                      </c:pt>
                      <c:pt idx="11">
                        <c:v>1420.125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51-4D43-A690-E591FF7990A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'2345'!$L$28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Marketable_Fruit_Number_2Ws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'2345'!$L$29:$L$40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8.9</c:v>
                      </c:pt>
                      <c:pt idx="1">
                        <c:v>9.1333333333333329</c:v>
                      </c:pt>
                      <c:pt idx="2">
                        <c:v>11.3</c:v>
                      </c:pt>
                      <c:pt idx="3">
                        <c:v>7.7</c:v>
                      </c:pt>
                      <c:pt idx="4">
                        <c:v>9.3000000000000007</c:v>
                      </c:pt>
                      <c:pt idx="5">
                        <c:v>12.225</c:v>
                      </c:pt>
                      <c:pt idx="6">
                        <c:v>9.3000000000000007</c:v>
                      </c:pt>
                      <c:pt idx="7">
                        <c:v>10.5</c:v>
                      </c:pt>
                      <c:pt idx="8">
                        <c:v>12.8</c:v>
                      </c:pt>
                      <c:pt idx="9">
                        <c:v>9.3999999999999986</c:v>
                      </c:pt>
                      <c:pt idx="10">
                        <c:v>7.8</c:v>
                      </c:pt>
                      <c:pt idx="11">
                        <c:v>12.399999999999999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51-4D43-A690-E591FF7990A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'2345'!$M$28</c15:sqref>
                        </c15:formulaRef>
                      </c:ext>
                    </c:extLst>
                    <c:strCache>
                      <c:ptCount val="1"/>
                      <c:pt idx="0">
                        <c:v>Marketable_Fruit_Weight_2Ws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'2345'!$M$29:$M$40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98.111004398379407</c:v>
                      </c:pt>
                      <c:pt idx="1">
                        <c:v>90.638974458874458</c:v>
                      </c:pt>
                      <c:pt idx="2">
                        <c:v>91.833797584033618</c:v>
                      </c:pt>
                      <c:pt idx="3">
                        <c:v>88.352289285714278</c:v>
                      </c:pt>
                      <c:pt idx="4">
                        <c:v>98.337191636141625</c:v>
                      </c:pt>
                      <c:pt idx="5">
                        <c:v>91.258499996000737</c:v>
                      </c:pt>
                      <c:pt idx="6">
                        <c:v>103.36272458097459</c:v>
                      </c:pt>
                      <c:pt idx="7">
                        <c:v>95.232028120490611</c:v>
                      </c:pt>
                      <c:pt idx="8">
                        <c:v>89.812237594268481</c:v>
                      </c:pt>
                      <c:pt idx="9">
                        <c:v>110.44070681818181</c:v>
                      </c:pt>
                      <c:pt idx="10">
                        <c:v>94.165634920634915</c:v>
                      </c:pt>
                      <c:pt idx="11">
                        <c:v>83.39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51-4D43-A690-E591FF7990A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'2345'!$N$28</c15:sqref>
                        </c15:formulaRef>
                      </c:ext>
                    </c:extLst>
                    <c:strCache>
                      <c:ptCount val="1"/>
                      <c:pt idx="0">
                        <c:v>Individual_Marketable_Fruit_Yield_2Ws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'2345'!$B$29:$C$40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T1</c:v>
                        </c:pt>
                        <c:pt idx="1">
                          <c:v>T2</c:v>
                        </c:pt>
                        <c:pt idx="2">
                          <c:v>T3</c:v>
                        </c:pt>
                        <c:pt idx="3">
                          <c:v>T1</c:v>
                        </c:pt>
                        <c:pt idx="4">
                          <c:v>T2</c:v>
                        </c:pt>
                        <c:pt idx="5">
                          <c:v>T3</c:v>
                        </c:pt>
                        <c:pt idx="6">
                          <c:v>T1</c:v>
                        </c:pt>
                        <c:pt idx="7">
                          <c:v>T2</c:v>
                        </c:pt>
                        <c:pt idx="8">
                          <c:v>T3</c:v>
                        </c:pt>
                        <c:pt idx="9">
                          <c:v>T1</c:v>
                        </c:pt>
                        <c:pt idx="10">
                          <c:v>T2</c:v>
                        </c:pt>
                        <c:pt idx="11">
                          <c:v>T3</c:v>
                        </c:pt>
                      </c:lvl>
                      <c:lvl>
                        <c:pt idx="0">
                          <c:v>S1</c:v>
                        </c:pt>
                        <c:pt idx="1">
                          <c:v>S1</c:v>
                        </c:pt>
                        <c:pt idx="2">
                          <c:v>S1</c:v>
                        </c:pt>
                        <c:pt idx="3">
                          <c:v>S2</c:v>
                        </c:pt>
                        <c:pt idx="4">
                          <c:v>S2</c:v>
                        </c:pt>
                        <c:pt idx="5">
                          <c:v>S2</c:v>
                        </c:pt>
                        <c:pt idx="6">
                          <c:v>S3</c:v>
                        </c:pt>
                        <c:pt idx="7">
                          <c:v>S3</c:v>
                        </c:pt>
                        <c:pt idx="8">
                          <c:v>S3</c:v>
                        </c:pt>
                        <c:pt idx="9">
                          <c:v>S4</c:v>
                        </c:pt>
                        <c:pt idx="10">
                          <c:v>S4</c:v>
                        </c:pt>
                        <c:pt idx="11">
                          <c:v>S4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'2345'!$N$29:$N$40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879.63999999999987</c:v>
                      </c:pt>
                      <c:pt idx="1">
                        <c:v>821.00433333333331</c:v>
                      </c:pt>
                      <c:pt idx="2">
                        <c:v>1035.6055000000001</c:v>
                      </c:pt>
                      <c:pt idx="3">
                        <c:v>684.33699999999999</c:v>
                      </c:pt>
                      <c:pt idx="4">
                        <c:v>910.40699999999993</c:v>
                      </c:pt>
                      <c:pt idx="5">
                        <c:v>1138.1305000000002</c:v>
                      </c:pt>
                      <c:pt idx="6">
                        <c:v>961.95799999999997</c:v>
                      </c:pt>
                      <c:pt idx="7">
                        <c:v>1004.376</c:v>
                      </c:pt>
                      <c:pt idx="8">
                        <c:v>1173.193</c:v>
                      </c:pt>
                      <c:pt idx="9">
                        <c:v>1050.954</c:v>
                      </c:pt>
                      <c:pt idx="10">
                        <c:v>756.85599999999999</c:v>
                      </c:pt>
                      <c:pt idx="11">
                        <c:v>1122.673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51-4D43-A690-E591FF7990A2}"/>
                  </c:ext>
                </c:extLst>
              </c15:ser>
            </c15:filteredBarSeries>
          </c:ext>
        </c:extLst>
      </c:barChart>
      <c:catAx>
        <c:axId val="36263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65987663"/>
        <c:crosses val="autoZero"/>
        <c:auto val="1"/>
        <c:lblAlgn val="ctr"/>
        <c:lblOffset val="100"/>
        <c:noMultiLvlLbl val="0"/>
      </c:catAx>
      <c:valAx>
        <c:axId val="36598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626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160020</xdr:colOff>
      <xdr:row>26</xdr:row>
      <xdr:rowOff>129540</xdr:rowOff>
    </xdr:from>
    <xdr:to>
      <xdr:col>24</xdr:col>
      <xdr:colOff>453390</xdr:colOff>
      <xdr:row>41</xdr:row>
      <xdr:rowOff>213360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62CB73-4BDF-666E-5863-7CBE1D897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46E1-512A-4AB9-813D-52C8EFC76723}">
  <dimension ref="A1:L13"/>
  <sheetViews>
    <sheetView workbookViewId="0">
      <selection activeCell="D18" sqref="D18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</row>
    <row r="2" spans="1:12" x14ac:dyDescent="0.25">
      <c r="A2" t="s">
        <v>8</v>
      </c>
      <c r="B2" t="s">
        <v>9</v>
      </c>
      <c r="C2">
        <v>53.7</v>
      </c>
      <c r="D2">
        <v>9.9999999999997868E-2</v>
      </c>
      <c r="E2">
        <v>62.3</v>
      </c>
      <c r="F2">
        <v>0.30000000000000071</v>
      </c>
      <c r="G2">
        <v>8.8000000000000007</v>
      </c>
      <c r="H2">
        <v>0.20000000000000018</v>
      </c>
      <c r="I2" s="1">
        <v>0.98541666666666672</v>
      </c>
      <c r="J2" s="2">
        <v>1.4583333333333282E-2</v>
      </c>
      <c r="K2" s="1">
        <v>4.2349999999999994</v>
      </c>
      <c r="L2" s="1">
        <v>8.5000000000000409E-2</v>
      </c>
    </row>
    <row r="3" spans="1:12" x14ac:dyDescent="0.25">
      <c r="A3" t="s">
        <v>8</v>
      </c>
      <c r="B3" t="s">
        <v>10</v>
      </c>
      <c r="C3">
        <v>50</v>
      </c>
      <c r="D3">
        <v>0.20000000000000284</v>
      </c>
      <c r="E3">
        <v>69.400000000000006</v>
      </c>
      <c r="F3">
        <v>0.39999999999999858</v>
      </c>
      <c r="G3">
        <v>8.8999999999999986</v>
      </c>
      <c r="H3">
        <v>0.29999999999999977</v>
      </c>
      <c r="I3" s="1">
        <v>0.96507936507936509</v>
      </c>
      <c r="J3" s="2">
        <v>1.4285714285714233E-2</v>
      </c>
      <c r="K3" s="1">
        <v>4.495000000000001</v>
      </c>
      <c r="L3" s="1">
        <v>0.16500000000000045</v>
      </c>
    </row>
    <row r="4" spans="1:12" x14ac:dyDescent="0.25">
      <c r="A4" t="s">
        <v>8</v>
      </c>
      <c r="B4" t="s">
        <v>11</v>
      </c>
      <c r="C4">
        <v>50</v>
      </c>
      <c r="D4">
        <v>2.7999999999999967</v>
      </c>
      <c r="E4">
        <v>73</v>
      </c>
      <c r="F4">
        <v>0</v>
      </c>
      <c r="G4">
        <v>9.6000000000000014</v>
      </c>
      <c r="H4">
        <v>0.20000000000000018</v>
      </c>
      <c r="I4" s="1">
        <v>0.98413690476190485</v>
      </c>
      <c r="J4" s="2">
        <v>7.5297619047619002E-3</v>
      </c>
      <c r="K4" s="1">
        <v>4.0699999999999994</v>
      </c>
      <c r="L4" s="1">
        <v>0.19999999999999996</v>
      </c>
    </row>
    <row r="5" spans="1:12" x14ac:dyDescent="0.25">
      <c r="A5" t="s">
        <v>8</v>
      </c>
      <c r="B5" t="s">
        <v>12</v>
      </c>
      <c r="C5">
        <v>50.5</v>
      </c>
      <c r="D5">
        <v>2.1000000000000014</v>
      </c>
      <c r="E5">
        <v>62.6</v>
      </c>
      <c r="F5">
        <v>2.3999999999999986</v>
      </c>
      <c r="G5">
        <v>9.1</v>
      </c>
      <c r="H5">
        <v>0.5</v>
      </c>
      <c r="I5" s="1">
        <v>0.9866071428571429</v>
      </c>
      <c r="J5" s="2">
        <v>1.3392857142857094E-2</v>
      </c>
      <c r="K5" s="1">
        <v>4.6300000000000008</v>
      </c>
      <c r="L5" s="1">
        <v>0.10999999999999986</v>
      </c>
    </row>
    <row r="6" spans="1:12" x14ac:dyDescent="0.25">
      <c r="A6" t="s">
        <v>8</v>
      </c>
      <c r="B6" t="s">
        <v>13</v>
      </c>
      <c r="C6">
        <v>48.4</v>
      </c>
      <c r="D6">
        <v>2.3999999999999986</v>
      </c>
      <c r="E6">
        <v>66.900000000000006</v>
      </c>
      <c r="F6">
        <v>1.6999999999999955</v>
      </c>
      <c r="G6">
        <v>8.6000000000000014</v>
      </c>
      <c r="H6">
        <v>0.20000000000000018</v>
      </c>
      <c r="I6" s="1">
        <v>0.98380952380952391</v>
      </c>
      <c r="J6" s="2">
        <v>6.6666666666666532E-3</v>
      </c>
      <c r="K6" s="1">
        <v>4.24</v>
      </c>
      <c r="L6" s="1">
        <v>0.34000000000000008</v>
      </c>
    </row>
    <row r="7" spans="1:12" x14ac:dyDescent="0.25">
      <c r="A7" t="s">
        <v>8</v>
      </c>
      <c r="B7" t="s">
        <v>14</v>
      </c>
      <c r="C7">
        <v>50.8</v>
      </c>
      <c r="D7">
        <v>1</v>
      </c>
      <c r="E7">
        <v>77.2</v>
      </c>
      <c r="F7">
        <v>1.7999999999999969</v>
      </c>
      <c r="G7">
        <v>10</v>
      </c>
      <c r="H7">
        <v>0.59999999999999964</v>
      </c>
      <c r="I7" s="1">
        <v>0.9770833333333333</v>
      </c>
      <c r="J7" s="2">
        <v>2.0833333333333814E-3</v>
      </c>
      <c r="K7" s="1">
        <v>4.4600000000000009</v>
      </c>
      <c r="L7" s="1">
        <v>2.9999999999999805E-2</v>
      </c>
    </row>
    <row r="8" spans="1:12" x14ac:dyDescent="0.25">
      <c r="A8" t="s">
        <v>8</v>
      </c>
      <c r="B8" t="s">
        <v>15</v>
      </c>
      <c r="C8">
        <v>45.599999999999994</v>
      </c>
      <c r="D8">
        <v>1.1999999999999991</v>
      </c>
      <c r="E8">
        <v>58</v>
      </c>
      <c r="F8">
        <v>0.20000000000000284</v>
      </c>
      <c r="G8">
        <v>8.3000000000000007</v>
      </c>
      <c r="H8">
        <v>0.29999999999999977</v>
      </c>
      <c r="I8" s="1">
        <v>0.99</v>
      </c>
      <c r="J8" s="2">
        <v>1.0000000000000009E-2</v>
      </c>
      <c r="K8" s="1">
        <v>4.3149999999999995</v>
      </c>
      <c r="L8" s="1">
        <v>0.19500000000000028</v>
      </c>
    </row>
    <row r="9" spans="1:12" x14ac:dyDescent="0.25">
      <c r="A9" t="s">
        <v>8</v>
      </c>
      <c r="B9" t="s">
        <v>16</v>
      </c>
      <c r="C9">
        <v>47.1</v>
      </c>
      <c r="D9">
        <v>3.1000000000000014</v>
      </c>
      <c r="E9">
        <v>68.400000000000006</v>
      </c>
      <c r="F9">
        <v>2.1999999999999953</v>
      </c>
      <c r="G9">
        <v>8.4</v>
      </c>
      <c r="H9">
        <v>0</v>
      </c>
      <c r="I9" s="1">
        <v>0.98888888888888893</v>
      </c>
      <c r="J9" s="2">
        <v>1.1111111111111072E-2</v>
      </c>
      <c r="K9" s="1">
        <v>4.5299999999999994</v>
      </c>
      <c r="L9" s="1">
        <v>5.9999999999999609E-2</v>
      </c>
    </row>
    <row r="10" spans="1:12" x14ac:dyDescent="0.25">
      <c r="A10" t="s">
        <v>8</v>
      </c>
      <c r="B10" t="s">
        <v>17</v>
      </c>
      <c r="C10">
        <v>50.8</v>
      </c>
      <c r="D10">
        <v>0.59999999999999787</v>
      </c>
      <c r="E10">
        <v>73.800000000000011</v>
      </c>
      <c r="F10">
        <v>4.3999999999999977</v>
      </c>
      <c r="G10">
        <v>10.3</v>
      </c>
      <c r="H10">
        <v>0.29999999999999977</v>
      </c>
      <c r="I10" s="1">
        <v>0.96580357142857143</v>
      </c>
      <c r="J10" s="2">
        <v>2.4702380952380527E-3</v>
      </c>
      <c r="K10" s="1">
        <v>4.4000000000000004</v>
      </c>
      <c r="L10" s="1">
        <v>5.000000000000026E-2</v>
      </c>
    </row>
    <row r="11" spans="1:12" x14ac:dyDescent="0.25">
      <c r="A11" t="s">
        <v>8</v>
      </c>
      <c r="B11" t="s">
        <v>18</v>
      </c>
      <c r="C11">
        <v>46.900000000000006</v>
      </c>
      <c r="D11">
        <v>1.3000000000000007</v>
      </c>
      <c r="E11">
        <v>57.5</v>
      </c>
      <c r="F11">
        <v>2.1000000000000014</v>
      </c>
      <c r="G11">
        <v>8.5</v>
      </c>
      <c r="H11">
        <v>9.9999999999999645E-2</v>
      </c>
      <c r="I11" s="1">
        <v>0.98035714285714293</v>
      </c>
      <c r="J11" s="2">
        <v>5.3571428571428928E-3</v>
      </c>
      <c r="K11" s="1">
        <v>4.375</v>
      </c>
      <c r="L11" s="1">
        <v>5.0000000000003366E-3</v>
      </c>
    </row>
    <row r="12" spans="1:12" x14ac:dyDescent="0.25">
      <c r="A12" t="s">
        <v>8</v>
      </c>
      <c r="B12" t="s">
        <v>19</v>
      </c>
      <c r="C12">
        <v>47.3</v>
      </c>
      <c r="D12">
        <v>1.4999999999999998</v>
      </c>
      <c r="E12">
        <v>67.900000000000006</v>
      </c>
      <c r="F12">
        <v>3.4999999999999996</v>
      </c>
      <c r="G12">
        <v>10</v>
      </c>
      <c r="H12">
        <v>0.59999999999999964</v>
      </c>
      <c r="I12" s="1">
        <v>0.97619047619047628</v>
      </c>
      <c r="J12" s="2">
        <v>4.7619047619047441E-3</v>
      </c>
      <c r="K12" s="1">
        <v>4.2</v>
      </c>
      <c r="L12" s="1">
        <v>0.33999999999999986</v>
      </c>
    </row>
    <row r="13" spans="1:12" x14ac:dyDescent="0.25">
      <c r="A13" t="s">
        <v>8</v>
      </c>
      <c r="B13" t="s">
        <v>20</v>
      </c>
      <c r="C13">
        <v>48.6</v>
      </c>
      <c r="D13">
        <v>3.3999999999999981</v>
      </c>
      <c r="E13">
        <v>69.099999999999994</v>
      </c>
      <c r="F13">
        <v>5.4999999999999964</v>
      </c>
      <c r="G13">
        <v>10.7</v>
      </c>
      <c r="H13">
        <v>0.5</v>
      </c>
      <c r="I13" s="1">
        <v>0.97499999999999998</v>
      </c>
      <c r="J13" s="2">
        <v>8.333333333333413E-3</v>
      </c>
      <c r="K13" s="1">
        <v>4.1399999999999997</v>
      </c>
      <c r="L13" s="1">
        <v>1.9999999999999574E-2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49AA-2E2C-4617-8600-D7F559A94688}">
  <dimension ref="A2:R51"/>
  <sheetViews>
    <sheetView tabSelected="1" topLeftCell="A25" workbookViewId="0">
      <selection activeCell="B29" sqref="B29"/>
    </sheetView>
  </sheetViews>
  <sheetFormatPr defaultRowHeight="13.8" x14ac:dyDescent="0.25"/>
  <cols>
    <col min="1" max="1" width="9.796875" bestFit="1" customWidth="1"/>
  </cols>
  <sheetData>
    <row r="2" spans="1:18" s="6" customFormat="1" ht="69" x14ac:dyDescent="0.25">
      <c r="A2" s="6" t="s">
        <v>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7" t="s">
        <v>26</v>
      </c>
      <c r="H2" s="6" t="s">
        <v>27</v>
      </c>
      <c r="I2" s="6" t="s">
        <v>28</v>
      </c>
      <c r="J2" s="6" t="s">
        <v>29</v>
      </c>
      <c r="K2" s="7" t="s">
        <v>30</v>
      </c>
      <c r="L2" s="6" t="s">
        <v>31</v>
      </c>
      <c r="M2" s="6" t="s">
        <v>32</v>
      </c>
      <c r="N2" s="7" t="s">
        <v>33</v>
      </c>
      <c r="O2" s="7" t="s">
        <v>34</v>
      </c>
    </row>
    <row r="3" spans="1:18" x14ac:dyDescent="0.25">
      <c r="A3">
        <v>1</v>
      </c>
      <c r="B3" t="s">
        <v>35</v>
      </c>
      <c r="C3" t="s">
        <v>36</v>
      </c>
      <c r="D3">
        <v>11.4</v>
      </c>
      <c r="E3" s="1">
        <v>96.289419047619049</v>
      </c>
      <c r="F3" s="1">
        <v>1093.0319999999999</v>
      </c>
      <c r="G3" s="1">
        <f t="shared" ref="G3:G8" si="0">F3*66700/1000000</f>
        <v>72.905234399999998</v>
      </c>
      <c r="H3">
        <v>10.6</v>
      </c>
      <c r="I3" s="1">
        <v>98.768678787878784</v>
      </c>
      <c r="J3" s="1">
        <v>1062.8679999999999</v>
      </c>
      <c r="K3" s="1">
        <f>J3*66700/1000000</f>
        <v>70.893295599999988</v>
      </c>
      <c r="L3">
        <v>7.4</v>
      </c>
      <c r="M3" s="1">
        <v>100.83509523809525</v>
      </c>
      <c r="N3" s="4">
        <v>751.28199999999993</v>
      </c>
      <c r="O3" s="1">
        <f>N3*66700/1000000</f>
        <v>50.110509399999998</v>
      </c>
      <c r="Q3" cm="1">
        <f t="array" ref="Q3:R25">_xlfn.UNIQUE(B:C)</f>
        <v>0</v>
      </c>
      <c r="R3">
        <v>0</v>
      </c>
    </row>
    <row r="4" spans="1:18" x14ac:dyDescent="0.25">
      <c r="A4">
        <v>2</v>
      </c>
      <c r="B4" t="s">
        <v>35</v>
      </c>
      <c r="C4" t="s">
        <v>36</v>
      </c>
      <c r="D4">
        <v>12.2</v>
      </c>
      <c r="E4" s="1">
        <v>92.329867965367967</v>
      </c>
      <c r="F4" s="1">
        <v>1121.6179999999999</v>
      </c>
      <c r="G4" s="1">
        <f t="shared" si="0"/>
        <v>74.811920599999993</v>
      </c>
      <c r="H4">
        <v>11.6</v>
      </c>
      <c r="I4" s="1">
        <v>93.799800932400927</v>
      </c>
      <c r="J4" s="1">
        <v>1087.952</v>
      </c>
      <c r="K4" s="1">
        <f t="shared" ref="K4:K8" si="1">J4*66700/1000000</f>
        <v>72.566398400000011</v>
      </c>
      <c r="L4">
        <v>10.4</v>
      </c>
      <c r="M4" s="1">
        <v>95.386913558663565</v>
      </c>
      <c r="N4" s="4">
        <v>1007.9979999999999</v>
      </c>
      <c r="O4" s="1">
        <f t="shared" ref="O4:O8" si="2">N4*66700/1000000</f>
        <v>67.2334666</v>
      </c>
      <c r="Q4" t="str">
        <v>Spacing</v>
      </c>
      <c r="R4" t="str">
        <v>Flower_Truss_Treatment</v>
      </c>
    </row>
    <row r="5" spans="1:18" x14ac:dyDescent="0.25">
      <c r="A5">
        <v>1</v>
      </c>
      <c r="B5" t="s">
        <v>35</v>
      </c>
      <c r="C5" t="s">
        <v>37</v>
      </c>
      <c r="D5">
        <v>14.8</v>
      </c>
      <c r="E5" s="1">
        <v>87.129499999999993</v>
      </c>
      <c r="F5" s="1">
        <v>1286.3960000000002</v>
      </c>
      <c r="G5" s="1">
        <f t="shared" si="0"/>
        <v>85.802613200000025</v>
      </c>
      <c r="H5">
        <v>13.8</v>
      </c>
      <c r="I5" s="1">
        <v>89.492857142857147</v>
      </c>
      <c r="J5" s="1">
        <v>1235.7900000000002</v>
      </c>
      <c r="K5" s="1">
        <f t="shared" si="1"/>
        <v>82.427193000000017</v>
      </c>
      <c r="L5">
        <v>8.6</v>
      </c>
      <c r="M5" s="1">
        <v>92.507746897546909</v>
      </c>
      <c r="N5" s="4">
        <v>783.99199999999996</v>
      </c>
      <c r="O5" s="1">
        <f t="shared" si="2"/>
        <v>52.292266399999995</v>
      </c>
      <c r="Q5" t="str">
        <v>S1</v>
      </c>
      <c r="R5" t="str">
        <v>T1</v>
      </c>
    </row>
    <row r="6" spans="1:18" x14ac:dyDescent="0.25">
      <c r="A6">
        <v>2</v>
      </c>
      <c r="B6" t="s">
        <v>35</v>
      </c>
      <c r="C6" t="s">
        <v>37</v>
      </c>
      <c r="D6">
        <v>14</v>
      </c>
      <c r="E6" s="1">
        <v>87.149583638583636</v>
      </c>
      <c r="F6" s="1">
        <v>1217.49</v>
      </c>
      <c r="G6" s="1">
        <f t="shared" si="0"/>
        <v>81.206582999999995</v>
      </c>
      <c r="H6" s="5">
        <v>13.666666666666666</v>
      </c>
      <c r="I6" s="1">
        <v>87.715567765567769</v>
      </c>
      <c r="J6" s="1">
        <v>1198.5466666666669</v>
      </c>
      <c r="K6" s="1">
        <f t="shared" si="1"/>
        <v>79.943062666666677</v>
      </c>
      <c r="L6" s="5">
        <v>9.6666666666666661</v>
      </c>
      <c r="M6" s="1">
        <v>88.770202020202021</v>
      </c>
      <c r="N6" s="4">
        <v>858.01666666666677</v>
      </c>
      <c r="O6" s="1">
        <f t="shared" si="2"/>
        <v>57.229711666666674</v>
      </c>
      <c r="Q6" t="str">
        <v>S1</v>
      </c>
      <c r="R6" t="str">
        <v>T2</v>
      </c>
    </row>
    <row r="7" spans="1:18" x14ac:dyDescent="0.25">
      <c r="A7">
        <v>1</v>
      </c>
      <c r="B7" t="s">
        <v>35</v>
      </c>
      <c r="C7" t="s">
        <v>38</v>
      </c>
      <c r="D7">
        <v>23</v>
      </c>
      <c r="E7" s="1">
        <v>83.407855518394655</v>
      </c>
      <c r="F7" s="1">
        <v>1911.1</v>
      </c>
      <c r="G7" s="1">
        <f t="shared" si="0"/>
        <v>127.47037</v>
      </c>
      <c r="H7">
        <v>19.8</v>
      </c>
      <c r="I7" s="1">
        <v>88.3054884370016</v>
      </c>
      <c r="J7" s="1">
        <v>1737.7339999999999</v>
      </c>
      <c r="K7" s="1">
        <f t="shared" si="1"/>
        <v>115.9068578</v>
      </c>
      <c r="L7">
        <v>12.6</v>
      </c>
      <c r="M7" s="1">
        <v>92.640053501400573</v>
      </c>
      <c r="N7" s="4">
        <v>1165.1060000000002</v>
      </c>
      <c r="O7" s="1">
        <f t="shared" si="2"/>
        <v>77.712570200000016</v>
      </c>
      <c r="Q7" t="str">
        <v>S1</v>
      </c>
      <c r="R7" t="str">
        <v>T3</v>
      </c>
    </row>
    <row r="8" spans="1:18" x14ac:dyDescent="0.25">
      <c r="A8">
        <v>2</v>
      </c>
      <c r="B8" t="s">
        <v>35</v>
      </c>
      <c r="C8" t="s">
        <v>38</v>
      </c>
      <c r="D8">
        <v>20.5</v>
      </c>
      <c r="E8" s="1">
        <v>82.148083333333332</v>
      </c>
      <c r="F8" s="1">
        <v>1684.27</v>
      </c>
      <c r="G8" s="1">
        <f t="shared" si="0"/>
        <v>112.34080899999999</v>
      </c>
      <c r="H8">
        <v>19</v>
      </c>
      <c r="I8" s="1">
        <v>84.620178362573114</v>
      </c>
      <c r="J8" s="1">
        <v>1608.0324999999998</v>
      </c>
      <c r="K8" s="1">
        <f t="shared" si="1"/>
        <v>107.25576774999999</v>
      </c>
      <c r="L8">
        <v>10</v>
      </c>
      <c r="M8" s="1">
        <v>91.027541666666679</v>
      </c>
      <c r="N8" s="4">
        <v>906.10500000000002</v>
      </c>
      <c r="O8" s="1">
        <f t="shared" si="2"/>
        <v>60.437203500000003</v>
      </c>
      <c r="Q8" t="str">
        <v>S2</v>
      </c>
      <c r="R8" t="str">
        <v>T1</v>
      </c>
    </row>
    <row r="9" spans="1:18" x14ac:dyDescent="0.25">
      <c r="A9">
        <v>1</v>
      </c>
      <c r="B9" t="s">
        <v>39</v>
      </c>
      <c r="C9" t="s">
        <v>36</v>
      </c>
      <c r="D9">
        <v>11</v>
      </c>
      <c r="E9" s="1">
        <v>80.792741025641021</v>
      </c>
      <c r="F9" s="1">
        <v>894.05599999999993</v>
      </c>
      <c r="G9" s="1">
        <f t="shared" ref="G9:G14" si="3">F9*57100/1000000</f>
        <v>51.050597599999996</v>
      </c>
      <c r="H9">
        <v>9.8000000000000007</v>
      </c>
      <c r="I9" s="1">
        <v>84.610764041514045</v>
      </c>
      <c r="J9" s="1">
        <v>835.06000000000006</v>
      </c>
      <c r="K9" s="1">
        <f>J9*57100/1000000</f>
        <v>47.681925999999997</v>
      </c>
      <c r="L9">
        <v>7</v>
      </c>
      <c r="M9" s="1">
        <v>87.843023015873015</v>
      </c>
      <c r="N9" s="4">
        <v>623.80399999999997</v>
      </c>
      <c r="O9" s="1">
        <f>N9*57100/1000000</f>
        <v>35.619208399999998</v>
      </c>
      <c r="Q9" t="str">
        <v>S2</v>
      </c>
      <c r="R9" t="str">
        <v>T2</v>
      </c>
    </row>
    <row r="10" spans="1:18" x14ac:dyDescent="0.25">
      <c r="A10">
        <v>2</v>
      </c>
      <c r="B10" t="s">
        <v>39</v>
      </c>
      <c r="C10" t="s">
        <v>36</v>
      </c>
      <c r="D10">
        <v>11.4</v>
      </c>
      <c r="E10" s="1">
        <v>85.46627272727271</v>
      </c>
      <c r="F10" s="1">
        <v>969.75200000000007</v>
      </c>
      <c r="G10" s="1">
        <f t="shared" si="3"/>
        <v>55.372839200000001</v>
      </c>
      <c r="H10">
        <v>10.8</v>
      </c>
      <c r="I10" s="1">
        <v>86.714145454545445</v>
      </c>
      <c r="J10" s="1">
        <v>937.46800000000007</v>
      </c>
      <c r="K10" s="1">
        <f t="shared" ref="K10:K14" si="4">J10*57100/1000000</f>
        <v>53.529422800000006</v>
      </c>
      <c r="L10">
        <v>8.4</v>
      </c>
      <c r="M10" s="1">
        <v>88.861555555555555</v>
      </c>
      <c r="N10" s="4">
        <v>744.87</v>
      </c>
      <c r="O10" s="1">
        <f t="shared" ref="O10:O14" si="5">N10*57100/1000000</f>
        <v>42.532077000000001</v>
      </c>
      <c r="Q10" t="str">
        <v>S2</v>
      </c>
      <c r="R10" t="str">
        <v>T3</v>
      </c>
    </row>
    <row r="11" spans="1:18" x14ac:dyDescent="0.25">
      <c r="A11">
        <v>1</v>
      </c>
      <c r="B11" t="s">
        <v>39</v>
      </c>
      <c r="C11" t="s">
        <v>37</v>
      </c>
      <c r="D11">
        <v>15.8</v>
      </c>
      <c r="E11" s="1">
        <v>89.573114900373113</v>
      </c>
      <c r="F11" s="1">
        <v>1413.4659999999999</v>
      </c>
      <c r="G11" s="1">
        <f t="shared" si="3"/>
        <v>80.708908600000001</v>
      </c>
      <c r="H11">
        <v>14.8</v>
      </c>
      <c r="I11" s="1">
        <v>91.711640476190482</v>
      </c>
      <c r="J11" s="1">
        <v>1359.442</v>
      </c>
      <c r="K11" s="1">
        <f t="shared" si="4"/>
        <v>77.624138200000004</v>
      </c>
      <c r="L11">
        <v>9.4</v>
      </c>
      <c r="M11" s="1">
        <v>96.395910256410247</v>
      </c>
      <c r="N11" s="4">
        <v>915.84799999999996</v>
      </c>
      <c r="O11" s="1">
        <f t="shared" si="5"/>
        <v>52.2949208</v>
      </c>
      <c r="Q11" t="str">
        <v>S3</v>
      </c>
      <c r="R11" t="str">
        <v>T1</v>
      </c>
    </row>
    <row r="12" spans="1:18" x14ac:dyDescent="0.25">
      <c r="A12">
        <v>2</v>
      </c>
      <c r="B12" t="s">
        <v>39</v>
      </c>
      <c r="C12" t="s">
        <v>37</v>
      </c>
      <c r="D12">
        <v>16.399999999999999</v>
      </c>
      <c r="E12" s="1">
        <v>92.297779411764708</v>
      </c>
      <c r="F12" s="1">
        <v>1510.89</v>
      </c>
      <c r="G12" s="1">
        <f t="shared" si="3"/>
        <v>86.271818999999994</v>
      </c>
      <c r="H12">
        <v>16</v>
      </c>
      <c r="I12" s="1">
        <v>93.025518137254906</v>
      </c>
      <c r="J12" s="1">
        <v>1487.8980000000001</v>
      </c>
      <c r="K12" s="1">
        <f t="shared" si="4"/>
        <v>84.958975800000019</v>
      </c>
      <c r="L12">
        <v>9.1999999999999993</v>
      </c>
      <c r="M12" s="1">
        <v>100.278473015873</v>
      </c>
      <c r="N12" s="4">
        <v>904.96600000000001</v>
      </c>
      <c r="O12" s="1">
        <f t="shared" si="5"/>
        <v>51.6735586</v>
      </c>
      <c r="Q12" t="str">
        <v>S3</v>
      </c>
      <c r="R12" t="str">
        <v>T2</v>
      </c>
    </row>
    <row r="13" spans="1:18" x14ac:dyDescent="0.25">
      <c r="A13">
        <v>1</v>
      </c>
      <c r="B13" t="s">
        <v>39</v>
      </c>
      <c r="C13" t="s">
        <v>38</v>
      </c>
      <c r="D13">
        <v>20.5</v>
      </c>
      <c r="E13" s="1">
        <v>89.451224828375288</v>
      </c>
      <c r="F13" s="1">
        <v>1836.6750000000002</v>
      </c>
      <c r="G13" s="1">
        <f t="shared" si="3"/>
        <v>104.87414250000002</v>
      </c>
      <c r="H13">
        <v>19.5</v>
      </c>
      <c r="I13" s="1">
        <v>90.846053388746824</v>
      </c>
      <c r="J13" s="1">
        <v>1780.2525000000003</v>
      </c>
      <c r="K13" s="1">
        <f t="shared" si="4"/>
        <v>101.65241775000001</v>
      </c>
      <c r="L13">
        <v>14.25</v>
      </c>
      <c r="M13" s="1">
        <v>94.102932315233801</v>
      </c>
      <c r="N13" s="4">
        <v>1374.7650000000003</v>
      </c>
      <c r="O13" s="1">
        <f t="shared" si="5"/>
        <v>78.499081500000017</v>
      </c>
      <c r="Q13" t="str">
        <v>S3</v>
      </c>
      <c r="R13" t="str">
        <v>T3</v>
      </c>
    </row>
    <row r="14" spans="1:18" x14ac:dyDescent="0.25">
      <c r="A14">
        <v>2</v>
      </c>
      <c r="B14" t="s">
        <v>39</v>
      </c>
      <c r="C14" t="s">
        <v>38</v>
      </c>
      <c r="D14">
        <v>19.8</v>
      </c>
      <c r="E14" s="1">
        <v>85.343564661654142</v>
      </c>
      <c r="F14" s="1">
        <v>1688.5740000000001</v>
      </c>
      <c r="G14" s="1">
        <f t="shared" si="3"/>
        <v>96.417575400000004</v>
      </c>
      <c r="H14">
        <v>19.399999999999999</v>
      </c>
      <c r="I14" s="1">
        <v>85.999332497911453</v>
      </c>
      <c r="J14" s="1">
        <v>1666.9280000000003</v>
      </c>
      <c r="K14" s="1">
        <f t="shared" si="4"/>
        <v>95.181588800000014</v>
      </c>
      <c r="L14">
        <v>10.199999999999999</v>
      </c>
      <c r="M14" s="1">
        <v>88.414067676767672</v>
      </c>
      <c r="N14" s="4">
        <v>901.49599999999987</v>
      </c>
      <c r="O14" s="1">
        <f t="shared" si="5"/>
        <v>51.475421599999997</v>
      </c>
      <c r="Q14" t="str">
        <v>S4</v>
      </c>
      <c r="R14" t="str">
        <v>T1</v>
      </c>
    </row>
    <row r="15" spans="1:18" x14ac:dyDescent="0.25">
      <c r="A15">
        <v>1</v>
      </c>
      <c r="B15" t="s">
        <v>40</v>
      </c>
      <c r="C15" t="s">
        <v>36</v>
      </c>
      <c r="D15">
        <v>11.2</v>
      </c>
      <c r="E15" s="1">
        <v>101.97823863636364</v>
      </c>
      <c r="F15" s="1">
        <v>1135.26</v>
      </c>
      <c r="G15" s="1">
        <f t="shared" ref="G15:G20" si="6">F15*50000/1000000</f>
        <v>56.762999999999998</v>
      </c>
      <c r="H15">
        <v>11</v>
      </c>
      <c r="I15" s="1">
        <v>102.5004803030303</v>
      </c>
      <c r="J15" s="1">
        <v>1124.492</v>
      </c>
      <c r="K15" s="1">
        <f>J15*50000/1000000</f>
        <v>56.224600000000002</v>
      </c>
      <c r="L15">
        <v>9.4</v>
      </c>
      <c r="M15" s="1">
        <v>105.50991741591743</v>
      </c>
      <c r="N15" s="4">
        <v>990.86599999999999</v>
      </c>
      <c r="O15" s="1">
        <f>N15*50000/1000000</f>
        <v>49.543300000000002</v>
      </c>
      <c r="Q15" t="str">
        <v>S4</v>
      </c>
      <c r="R15" t="str">
        <v>T2</v>
      </c>
    </row>
    <row r="16" spans="1:18" x14ac:dyDescent="0.25">
      <c r="A16">
        <v>2</v>
      </c>
      <c r="B16" t="s">
        <v>40</v>
      </c>
      <c r="C16" t="s">
        <v>36</v>
      </c>
      <c r="D16">
        <v>12.2</v>
      </c>
      <c r="E16" s="1">
        <v>96.894202331002333</v>
      </c>
      <c r="F16" s="1">
        <v>1180.6100000000001</v>
      </c>
      <c r="G16" s="1">
        <f t="shared" si="6"/>
        <v>59.030500000000011</v>
      </c>
      <c r="H16">
        <v>12</v>
      </c>
      <c r="I16" s="1">
        <v>97.509891219891216</v>
      </c>
      <c r="J16" s="1">
        <v>1170.9580000000001</v>
      </c>
      <c r="K16" s="1">
        <f t="shared" ref="K16:K20" si="7">J16*50000/1000000</f>
        <v>58.547900000000006</v>
      </c>
      <c r="L16">
        <v>9.1999999999999993</v>
      </c>
      <c r="M16" s="1">
        <v>101.21553174603174</v>
      </c>
      <c r="N16" s="4">
        <v>933.05</v>
      </c>
      <c r="O16" s="1">
        <f t="shared" ref="O16:O20" si="8">N16*50000/1000000</f>
        <v>46.652500000000003</v>
      </c>
      <c r="Q16" t="str">
        <v>S4</v>
      </c>
      <c r="R16" t="str">
        <v>T3</v>
      </c>
    </row>
    <row r="17" spans="1:18" x14ac:dyDescent="0.25">
      <c r="A17">
        <v>1</v>
      </c>
      <c r="B17" t="s">
        <v>40</v>
      </c>
      <c r="C17" t="s">
        <v>37</v>
      </c>
      <c r="D17">
        <v>15.8</v>
      </c>
      <c r="E17" s="1">
        <v>82.529744747899173</v>
      </c>
      <c r="F17" s="1">
        <v>1297.6899999999998</v>
      </c>
      <c r="G17" s="1">
        <f t="shared" si="6"/>
        <v>64.884499999999989</v>
      </c>
      <c r="H17">
        <v>13.8</v>
      </c>
      <c r="I17" s="1">
        <v>87.464890043290055</v>
      </c>
      <c r="J17" s="1">
        <v>1194.6479999999997</v>
      </c>
      <c r="K17" s="1">
        <f t="shared" si="7"/>
        <v>59.732399999999984</v>
      </c>
      <c r="L17">
        <v>9.4</v>
      </c>
      <c r="M17" s="1">
        <v>95.341445526695523</v>
      </c>
      <c r="N17" s="4">
        <v>892.40400000000011</v>
      </c>
      <c r="O17" s="1">
        <f t="shared" si="8"/>
        <v>44.620200000000004</v>
      </c>
      <c r="Q17" t="str">
        <v>Spacing</v>
      </c>
      <c r="R17">
        <v>0</v>
      </c>
    </row>
    <row r="18" spans="1:18" x14ac:dyDescent="0.25">
      <c r="A18">
        <v>2</v>
      </c>
      <c r="B18" t="s">
        <v>40</v>
      </c>
      <c r="C18" t="s">
        <v>37</v>
      </c>
      <c r="D18">
        <v>17.2</v>
      </c>
      <c r="E18" s="1">
        <v>86.810148370927323</v>
      </c>
      <c r="F18" s="1">
        <v>1490.2599999999998</v>
      </c>
      <c r="G18" s="1">
        <f t="shared" si="6"/>
        <v>74.512999999999991</v>
      </c>
      <c r="H18">
        <v>15.6</v>
      </c>
      <c r="I18" s="1">
        <v>90.509625485625492</v>
      </c>
      <c r="J18" s="1">
        <v>1401.79</v>
      </c>
      <c r="K18" s="1">
        <f t="shared" si="7"/>
        <v>70.089500000000001</v>
      </c>
      <c r="L18">
        <v>11.6</v>
      </c>
      <c r="M18" s="1">
        <v>95.122610714285699</v>
      </c>
      <c r="N18" s="4">
        <v>1116.348</v>
      </c>
      <c r="O18" s="1">
        <f t="shared" si="8"/>
        <v>55.817399999999999</v>
      </c>
      <c r="Q18" t="str">
        <v>S1</v>
      </c>
      <c r="R18">
        <v>0</v>
      </c>
    </row>
    <row r="19" spans="1:18" x14ac:dyDescent="0.25">
      <c r="A19">
        <v>1</v>
      </c>
      <c r="B19" t="s">
        <v>40</v>
      </c>
      <c r="C19" t="s">
        <v>38</v>
      </c>
      <c r="D19">
        <v>21.4</v>
      </c>
      <c r="E19" s="1">
        <v>78.251451954325859</v>
      </c>
      <c r="F19" s="1">
        <v>1678.9080000000001</v>
      </c>
      <c r="G19" s="1">
        <f t="shared" si="6"/>
        <v>83.945400000000006</v>
      </c>
      <c r="H19">
        <v>18.8</v>
      </c>
      <c r="I19" s="1">
        <v>81.572111363636367</v>
      </c>
      <c r="J19" s="1">
        <v>1536.6879999999999</v>
      </c>
      <c r="K19" s="1">
        <f t="shared" si="7"/>
        <v>76.834400000000002</v>
      </c>
      <c r="L19">
        <v>13.2</v>
      </c>
      <c r="M19" s="1">
        <v>86.347593137254904</v>
      </c>
      <c r="N19" s="4">
        <v>1146.2220000000002</v>
      </c>
      <c r="O19" s="1">
        <f t="shared" si="8"/>
        <v>57.31110000000001</v>
      </c>
      <c r="Q19" t="str">
        <v>S2</v>
      </c>
      <c r="R19">
        <v>0</v>
      </c>
    </row>
    <row r="20" spans="1:18" x14ac:dyDescent="0.25">
      <c r="A20">
        <v>2</v>
      </c>
      <c r="B20" t="s">
        <v>40</v>
      </c>
      <c r="C20" t="s">
        <v>38</v>
      </c>
      <c r="D20">
        <v>18.399999999999999</v>
      </c>
      <c r="E20" s="1">
        <v>89.282485070519442</v>
      </c>
      <c r="F20" s="1">
        <v>1646.7140000000004</v>
      </c>
      <c r="G20" s="1">
        <f t="shared" si="6"/>
        <v>82.335700000000017</v>
      </c>
      <c r="H20">
        <v>17.399999999999999</v>
      </c>
      <c r="I20" s="1">
        <v>91.664935887512897</v>
      </c>
      <c r="J20" s="1">
        <v>1598.596</v>
      </c>
      <c r="K20" s="1">
        <f t="shared" si="7"/>
        <v>79.9298</v>
      </c>
      <c r="L20">
        <v>12.4</v>
      </c>
      <c r="M20" s="1">
        <v>93.276882051282044</v>
      </c>
      <c r="N20" s="4">
        <v>1200.1639999999998</v>
      </c>
      <c r="O20" s="1">
        <f t="shared" si="8"/>
        <v>60.008199999999988</v>
      </c>
      <c r="Q20" t="str">
        <v>S3</v>
      </c>
      <c r="R20">
        <v>0</v>
      </c>
    </row>
    <row r="21" spans="1:18" x14ac:dyDescent="0.25">
      <c r="A21">
        <v>1</v>
      </c>
      <c r="B21" t="s">
        <v>41</v>
      </c>
      <c r="C21" t="s">
        <v>36</v>
      </c>
      <c r="D21">
        <v>12.6</v>
      </c>
      <c r="E21" s="1">
        <v>104.44547582417582</v>
      </c>
      <c r="F21" s="1">
        <v>1319.0620000000001</v>
      </c>
      <c r="G21" s="1">
        <f t="shared" ref="G21:G26" si="9">F21*40000/1000000</f>
        <v>52.762480000000011</v>
      </c>
      <c r="H21">
        <v>12.4</v>
      </c>
      <c r="I21" s="1">
        <v>105.01001428571428</v>
      </c>
      <c r="J21" s="1">
        <v>1308.5920000000001</v>
      </c>
      <c r="K21" s="1">
        <f>J21*40000/1000000</f>
        <v>52.343680000000006</v>
      </c>
      <c r="L21">
        <v>9.6</v>
      </c>
      <c r="M21" s="1">
        <v>110.65049999999999</v>
      </c>
      <c r="N21" s="4">
        <v>1083.164</v>
      </c>
      <c r="O21" s="1">
        <f>N21*40000/1000000</f>
        <v>43.326560000000001</v>
      </c>
      <c r="Q21" t="str">
        <v>S4</v>
      </c>
      <c r="R21">
        <v>0</v>
      </c>
    </row>
    <row r="22" spans="1:18" x14ac:dyDescent="0.25">
      <c r="A22">
        <v>2</v>
      </c>
      <c r="B22" t="s">
        <v>41</v>
      </c>
      <c r="C22" t="s">
        <v>36</v>
      </c>
      <c r="D22">
        <v>12.2</v>
      </c>
      <c r="E22" s="1">
        <v>105.59928205128206</v>
      </c>
      <c r="F22" s="1">
        <v>1286.4339999999997</v>
      </c>
      <c r="G22" s="1">
        <f t="shared" si="9"/>
        <v>51.457359999999994</v>
      </c>
      <c r="H22">
        <v>12</v>
      </c>
      <c r="I22" s="1">
        <v>106.71438811188814</v>
      </c>
      <c r="J22" s="1">
        <v>1275.78</v>
      </c>
      <c r="K22" s="1">
        <f t="shared" ref="K22:K26" si="10">J22*40000/1000000</f>
        <v>51.031199999999998</v>
      </c>
      <c r="L22">
        <v>9.1999999999999993</v>
      </c>
      <c r="M22" s="1">
        <v>110.23091363636362</v>
      </c>
      <c r="N22" s="4">
        <v>1018.7439999999999</v>
      </c>
      <c r="O22" s="1">
        <f t="shared" ref="O22:O26" si="11">N22*40000/1000000</f>
        <v>40.749760000000002</v>
      </c>
      <c r="Q22">
        <v>0</v>
      </c>
      <c r="R22" t="str">
        <v>Flower_Truss_Treatment</v>
      </c>
    </row>
    <row r="23" spans="1:18" x14ac:dyDescent="0.25">
      <c r="A23">
        <v>1</v>
      </c>
      <c r="B23" t="s">
        <v>41</v>
      </c>
      <c r="C23" t="s">
        <v>37</v>
      </c>
      <c r="D23">
        <v>14.6</v>
      </c>
      <c r="E23" s="1">
        <v>80.924715255332899</v>
      </c>
      <c r="F23" s="1">
        <v>1177.404</v>
      </c>
      <c r="G23" s="1">
        <f t="shared" si="9"/>
        <v>47.096159999999998</v>
      </c>
      <c r="H23">
        <v>12.6</v>
      </c>
      <c r="I23" s="1">
        <v>86.01487832167831</v>
      </c>
      <c r="J23" s="1">
        <v>1079.9299999999998</v>
      </c>
      <c r="K23" s="1">
        <f t="shared" si="10"/>
        <v>43.197199999999995</v>
      </c>
      <c r="L23">
        <v>8.1999999999999993</v>
      </c>
      <c r="M23" s="1">
        <v>91.560422222222215</v>
      </c>
      <c r="N23" s="4">
        <v>768.99</v>
      </c>
      <c r="O23" s="1">
        <f t="shared" si="11"/>
        <v>30.759599999999999</v>
      </c>
      <c r="Q23">
        <v>0</v>
      </c>
      <c r="R23" t="str">
        <v>T1</v>
      </c>
    </row>
    <row r="24" spans="1:18" x14ac:dyDescent="0.25">
      <c r="A24">
        <v>2</v>
      </c>
      <c r="B24" t="s">
        <v>41</v>
      </c>
      <c r="C24" t="s">
        <v>37</v>
      </c>
      <c r="D24">
        <v>14</v>
      </c>
      <c r="E24" s="1">
        <v>92.993344871794861</v>
      </c>
      <c r="F24" s="1">
        <v>1295.0220000000002</v>
      </c>
      <c r="G24" s="1">
        <f t="shared" si="9"/>
        <v>51.800880000000006</v>
      </c>
      <c r="H24">
        <v>13.2</v>
      </c>
      <c r="I24" s="1">
        <v>94.941129337329329</v>
      </c>
      <c r="J24" s="1">
        <v>1250.3040000000001</v>
      </c>
      <c r="K24" s="1">
        <f t="shared" si="10"/>
        <v>50.012160000000002</v>
      </c>
      <c r="L24">
        <v>7.4</v>
      </c>
      <c r="M24" s="1">
        <v>96.770847619047615</v>
      </c>
      <c r="N24" s="4">
        <v>744.72199999999998</v>
      </c>
      <c r="O24" s="1">
        <f t="shared" si="11"/>
        <v>29.788879999999999</v>
      </c>
      <c r="Q24">
        <v>0</v>
      </c>
      <c r="R24" t="str">
        <v>T2</v>
      </c>
    </row>
    <row r="25" spans="1:18" x14ac:dyDescent="0.25">
      <c r="A25">
        <v>1</v>
      </c>
      <c r="B25" t="s">
        <v>41</v>
      </c>
      <c r="C25" t="s">
        <v>38</v>
      </c>
      <c r="D25">
        <v>22.6</v>
      </c>
      <c r="E25" s="1">
        <v>74.400000000000006</v>
      </c>
      <c r="F25" s="1">
        <v>1675.1420000000003</v>
      </c>
      <c r="G25" s="1">
        <f t="shared" si="9"/>
        <v>67.005680000000012</v>
      </c>
      <c r="H25">
        <v>16.8</v>
      </c>
      <c r="I25" s="1">
        <v>80.760000000000005</v>
      </c>
      <c r="J25" s="1">
        <v>1366.8319999999999</v>
      </c>
      <c r="K25" s="1">
        <f t="shared" si="10"/>
        <v>54.673279999999991</v>
      </c>
      <c r="L25">
        <v>11.6</v>
      </c>
      <c r="M25" s="1">
        <v>84.22</v>
      </c>
      <c r="N25" s="4">
        <v>1127.25</v>
      </c>
      <c r="O25" s="1">
        <f t="shared" si="11"/>
        <v>45.09</v>
      </c>
      <c r="Q25">
        <v>0</v>
      </c>
      <c r="R25" t="str">
        <v>T3</v>
      </c>
    </row>
    <row r="26" spans="1:18" x14ac:dyDescent="0.25">
      <c r="A26">
        <v>2</v>
      </c>
      <c r="B26" t="s">
        <v>41</v>
      </c>
      <c r="C26" t="s">
        <v>38</v>
      </c>
      <c r="D26">
        <v>21</v>
      </c>
      <c r="E26" s="1">
        <v>76.75</v>
      </c>
      <c r="F26" s="1">
        <v>1613.1760000000002</v>
      </c>
      <c r="G26" s="1">
        <f t="shared" si="9"/>
        <v>64.527040000000014</v>
      </c>
      <c r="H26">
        <v>18.399999999999999</v>
      </c>
      <c r="I26" s="1">
        <v>79.989999999999995</v>
      </c>
      <c r="J26" s="1">
        <v>1473.4180000000001</v>
      </c>
      <c r="K26" s="1">
        <f t="shared" si="10"/>
        <v>58.936720000000008</v>
      </c>
      <c r="L26">
        <v>13.2</v>
      </c>
      <c r="M26" s="1">
        <v>82.56</v>
      </c>
      <c r="N26" s="4">
        <v>1118.096</v>
      </c>
      <c r="O26" s="1">
        <f t="shared" si="11"/>
        <v>44.723840000000003</v>
      </c>
    </row>
    <row r="28" spans="1:18" s="6" customFormat="1" ht="69" x14ac:dyDescent="0.25">
      <c r="A28" s="45" t="s">
        <v>0</v>
      </c>
      <c r="B28" s="45" t="s">
        <v>21</v>
      </c>
      <c r="C28" s="45" t="s">
        <v>22</v>
      </c>
      <c r="D28" s="45" t="s">
        <v>23</v>
      </c>
      <c r="E28" s="45" t="s">
        <v>24</v>
      </c>
      <c r="F28" s="45" t="s">
        <v>25</v>
      </c>
      <c r="G28" s="46" t="s">
        <v>26</v>
      </c>
      <c r="H28" s="45" t="s">
        <v>27</v>
      </c>
      <c r="I28" s="45" t="s">
        <v>28</v>
      </c>
      <c r="J28" s="45" t="s">
        <v>29</v>
      </c>
      <c r="K28" s="46" t="s">
        <v>30</v>
      </c>
      <c r="L28" s="45" t="s">
        <v>31</v>
      </c>
      <c r="M28" s="45" t="s">
        <v>32</v>
      </c>
      <c r="N28" s="46" t="s">
        <v>33</v>
      </c>
      <c r="O28" s="46" t="s">
        <v>34</v>
      </c>
    </row>
    <row r="29" spans="1:18" x14ac:dyDescent="0.25">
      <c r="A29" s="47" t="s">
        <v>8</v>
      </c>
      <c r="B29" s="47" t="s">
        <v>35</v>
      </c>
      <c r="C29" s="47" t="s">
        <v>36</v>
      </c>
      <c r="D29" s="48">
        <f>AVERAGEIFS(D$3:D$26, $B$3:$B$26, $B29, $C$3:$C$26, $C29)</f>
        <v>11.8</v>
      </c>
      <c r="E29" s="48">
        <f t="shared" ref="E29:O29" si="12">AVERAGEIFS(E$3:E$26, $B$3:$B$26, $B29, $C$3:$C$26, $C29)</f>
        <v>94.309643506493501</v>
      </c>
      <c r="F29" s="48">
        <f t="shared" si="12"/>
        <v>1107.3249999999998</v>
      </c>
      <c r="G29" s="48">
        <f t="shared" si="12"/>
        <v>73.858577499999996</v>
      </c>
      <c r="H29" s="48">
        <f t="shared" si="12"/>
        <v>11.1</v>
      </c>
      <c r="I29" s="48">
        <f t="shared" si="12"/>
        <v>96.284239860139849</v>
      </c>
      <c r="J29" s="48">
        <f t="shared" si="12"/>
        <v>1075.4099999999999</v>
      </c>
      <c r="K29" s="48">
        <f t="shared" si="12"/>
        <v>71.729847000000007</v>
      </c>
      <c r="L29" s="48">
        <f t="shared" si="12"/>
        <v>8.9</v>
      </c>
      <c r="M29" s="48">
        <f t="shared" si="12"/>
        <v>98.111004398379407</v>
      </c>
      <c r="N29" s="48">
        <f t="shared" si="12"/>
        <v>879.63999999999987</v>
      </c>
      <c r="O29" s="48">
        <f t="shared" si="12"/>
        <v>58.671987999999999</v>
      </c>
    </row>
    <row r="30" spans="1:18" x14ac:dyDescent="0.25">
      <c r="A30" s="47" t="s">
        <v>8</v>
      </c>
      <c r="B30" s="47" t="s">
        <v>35</v>
      </c>
      <c r="C30" s="47" t="s">
        <v>37</v>
      </c>
      <c r="D30" s="48">
        <f t="shared" ref="D30:O40" si="13">AVERAGEIFS(D$3:D$26, $B$3:$B$26, $B30, $C$3:$C$26, $C30)</f>
        <v>14.4</v>
      </c>
      <c r="E30" s="48">
        <f t="shared" si="13"/>
        <v>87.139541819291821</v>
      </c>
      <c r="F30" s="48">
        <f t="shared" si="13"/>
        <v>1251.9430000000002</v>
      </c>
      <c r="G30" s="48">
        <f t="shared" si="13"/>
        <v>83.50459810000001</v>
      </c>
      <c r="H30" s="48">
        <f t="shared" si="13"/>
        <v>13.733333333333334</v>
      </c>
      <c r="I30" s="48">
        <f t="shared" si="13"/>
        <v>88.604212454212458</v>
      </c>
      <c r="J30" s="48">
        <f t="shared" si="13"/>
        <v>1217.1683333333335</v>
      </c>
      <c r="K30" s="48">
        <f t="shared" si="13"/>
        <v>81.185127833333354</v>
      </c>
      <c r="L30" s="48">
        <f t="shared" si="13"/>
        <v>9.1333333333333329</v>
      </c>
      <c r="M30" s="48">
        <f t="shared" si="13"/>
        <v>90.638974458874458</v>
      </c>
      <c r="N30" s="48">
        <f t="shared" si="13"/>
        <v>821.00433333333331</v>
      </c>
      <c r="O30" s="48">
        <f t="shared" si="13"/>
        <v>54.760989033333331</v>
      </c>
    </row>
    <row r="31" spans="1:18" x14ac:dyDescent="0.25">
      <c r="A31" s="47" t="s">
        <v>8</v>
      </c>
      <c r="B31" s="47" t="s">
        <v>35</v>
      </c>
      <c r="C31" s="47" t="s">
        <v>38</v>
      </c>
      <c r="D31" s="48">
        <f t="shared" si="13"/>
        <v>21.75</v>
      </c>
      <c r="E31" s="48">
        <f t="shared" si="13"/>
        <v>82.777969425864001</v>
      </c>
      <c r="F31" s="48">
        <f t="shared" si="13"/>
        <v>1797.6849999999999</v>
      </c>
      <c r="G31" s="48">
        <f t="shared" si="13"/>
        <v>119.90558949999999</v>
      </c>
      <c r="H31" s="48">
        <f t="shared" si="13"/>
        <v>19.399999999999999</v>
      </c>
      <c r="I31" s="48">
        <f t="shared" si="13"/>
        <v>86.462833399787357</v>
      </c>
      <c r="J31" s="48">
        <f t="shared" si="13"/>
        <v>1672.8832499999999</v>
      </c>
      <c r="K31" s="48">
        <f t="shared" si="13"/>
        <v>111.58131277499999</v>
      </c>
      <c r="L31" s="48">
        <f t="shared" si="13"/>
        <v>11.3</v>
      </c>
      <c r="M31" s="48">
        <f t="shared" si="13"/>
        <v>91.833797584033618</v>
      </c>
      <c r="N31" s="48">
        <f t="shared" si="13"/>
        <v>1035.6055000000001</v>
      </c>
      <c r="O31" s="48">
        <f t="shared" si="13"/>
        <v>69.074886850000013</v>
      </c>
    </row>
    <row r="32" spans="1:18" x14ac:dyDescent="0.25">
      <c r="A32" s="47" t="s">
        <v>8</v>
      </c>
      <c r="B32" s="47" t="s">
        <v>39</v>
      </c>
      <c r="C32" s="47" t="s">
        <v>36</v>
      </c>
      <c r="D32" s="48">
        <f t="shared" si="13"/>
        <v>11.2</v>
      </c>
      <c r="E32" s="48">
        <f t="shared" si="13"/>
        <v>83.129506876456873</v>
      </c>
      <c r="F32" s="48">
        <f t="shared" si="13"/>
        <v>931.904</v>
      </c>
      <c r="G32" s="48">
        <f t="shared" si="13"/>
        <v>53.211718399999995</v>
      </c>
      <c r="H32" s="48">
        <f t="shared" si="13"/>
        <v>10.3</v>
      </c>
      <c r="I32" s="48">
        <f t="shared" si="13"/>
        <v>85.662454748029745</v>
      </c>
      <c r="J32" s="48">
        <f t="shared" si="13"/>
        <v>886.26400000000012</v>
      </c>
      <c r="K32" s="48">
        <f t="shared" si="13"/>
        <v>50.605674399999998</v>
      </c>
      <c r="L32" s="48">
        <f t="shared" si="13"/>
        <v>7.7</v>
      </c>
      <c r="M32" s="48">
        <f t="shared" si="13"/>
        <v>88.352289285714278</v>
      </c>
      <c r="N32" s="48">
        <f t="shared" si="13"/>
        <v>684.33699999999999</v>
      </c>
      <c r="O32" s="48">
        <f t="shared" si="13"/>
        <v>39.075642700000003</v>
      </c>
    </row>
    <row r="33" spans="1:15" x14ac:dyDescent="0.25">
      <c r="A33" s="47" t="s">
        <v>8</v>
      </c>
      <c r="B33" s="47" t="s">
        <v>39</v>
      </c>
      <c r="C33" s="47" t="s">
        <v>37</v>
      </c>
      <c r="D33" s="48">
        <f t="shared" si="13"/>
        <v>16.100000000000001</v>
      </c>
      <c r="E33" s="48">
        <f t="shared" si="13"/>
        <v>90.935447156068903</v>
      </c>
      <c r="F33" s="48">
        <f t="shared" si="13"/>
        <v>1462.1779999999999</v>
      </c>
      <c r="G33" s="48">
        <f t="shared" si="13"/>
        <v>83.490363799999997</v>
      </c>
      <c r="H33" s="48">
        <f t="shared" si="13"/>
        <v>15.4</v>
      </c>
      <c r="I33" s="48">
        <f t="shared" si="13"/>
        <v>92.368579306722694</v>
      </c>
      <c r="J33" s="48">
        <f t="shared" si="13"/>
        <v>1423.67</v>
      </c>
      <c r="K33" s="48">
        <f t="shared" si="13"/>
        <v>81.291557000000012</v>
      </c>
      <c r="L33" s="48">
        <f t="shared" si="13"/>
        <v>9.3000000000000007</v>
      </c>
      <c r="M33" s="48">
        <f t="shared" si="13"/>
        <v>98.337191636141625</v>
      </c>
      <c r="N33" s="48">
        <f t="shared" si="13"/>
        <v>910.40699999999993</v>
      </c>
      <c r="O33" s="48">
        <f t="shared" si="13"/>
        <v>51.984239700000003</v>
      </c>
    </row>
    <row r="34" spans="1:15" x14ac:dyDescent="0.25">
      <c r="A34" s="47" t="s">
        <v>8</v>
      </c>
      <c r="B34" s="47" t="s">
        <v>39</v>
      </c>
      <c r="C34" s="47" t="s">
        <v>38</v>
      </c>
      <c r="D34" s="48">
        <f t="shared" si="13"/>
        <v>20.149999999999999</v>
      </c>
      <c r="E34" s="48">
        <f t="shared" si="13"/>
        <v>87.397394745014708</v>
      </c>
      <c r="F34" s="48">
        <f t="shared" si="13"/>
        <v>1762.6245000000001</v>
      </c>
      <c r="G34" s="48">
        <f t="shared" si="13"/>
        <v>100.64585895000002</v>
      </c>
      <c r="H34" s="48">
        <f t="shared" si="13"/>
        <v>19.45</v>
      </c>
      <c r="I34" s="48">
        <f t="shared" si="13"/>
        <v>88.422692943329139</v>
      </c>
      <c r="J34" s="48">
        <f t="shared" si="13"/>
        <v>1723.5902500000002</v>
      </c>
      <c r="K34" s="48">
        <f t="shared" si="13"/>
        <v>98.417003275000013</v>
      </c>
      <c r="L34" s="48">
        <f t="shared" si="13"/>
        <v>12.225</v>
      </c>
      <c r="M34" s="48">
        <f t="shared" si="13"/>
        <v>91.258499996000737</v>
      </c>
      <c r="N34" s="48">
        <f t="shared" si="13"/>
        <v>1138.1305000000002</v>
      </c>
      <c r="O34" s="48">
        <f t="shared" si="13"/>
        <v>64.987251550000011</v>
      </c>
    </row>
    <row r="35" spans="1:15" x14ac:dyDescent="0.25">
      <c r="A35" s="47" t="s">
        <v>8</v>
      </c>
      <c r="B35" s="47" t="s">
        <v>40</v>
      </c>
      <c r="C35" s="47" t="s">
        <v>36</v>
      </c>
      <c r="D35" s="48">
        <f t="shared" si="13"/>
        <v>11.7</v>
      </c>
      <c r="E35" s="48">
        <f t="shared" si="13"/>
        <v>99.436220483682987</v>
      </c>
      <c r="F35" s="48">
        <f t="shared" si="13"/>
        <v>1157.9349999999999</v>
      </c>
      <c r="G35" s="48">
        <f t="shared" si="13"/>
        <v>57.896750000000004</v>
      </c>
      <c r="H35" s="48">
        <f t="shared" si="13"/>
        <v>11.5</v>
      </c>
      <c r="I35" s="48">
        <f t="shared" si="13"/>
        <v>100.00518576146075</v>
      </c>
      <c r="J35" s="48">
        <f t="shared" si="13"/>
        <v>1147.7249999999999</v>
      </c>
      <c r="K35" s="48">
        <f t="shared" si="13"/>
        <v>57.386250000000004</v>
      </c>
      <c r="L35" s="48">
        <f t="shared" si="13"/>
        <v>9.3000000000000007</v>
      </c>
      <c r="M35" s="48">
        <f t="shared" si="13"/>
        <v>103.36272458097459</v>
      </c>
      <c r="N35" s="48">
        <f t="shared" si="13"/>
        <v>961.95799999999997</v>
      </c>
      <c r="O35" s="48">
        <f t="shared" si="13"/>
        <v>48.097900000000003</v>
      </c>
    </row>
    <row r="36" spans="1:15" x14ac:dyDescent="0.25">
      <c r="A36" s="47" t="s">
        <v>8</v>
      </c>
      <c r="B36" s="47" t="s">
        <v>40</v>
      </c>
      <c r="C36" s="47" t="s">
        <v>37</v>
      </c>
      <c r="D36" s="48">
        <f t="shared" si="13"/>
        <v>16.5</v>
      </c>
      <c r="E36" s="48">
        <f t="shared" si="13"/>
        <v>84.669946559413248</v>
      </c>
      <c r="F36" s="48">
        <f t="shared" si="13"/>
        <v>1393.9749999999999</v>
      </c>
      <c r="G36" s="48">
        <f t="shared" si="13"/>
        <v>69.69874999999999</v>
      </c>
      <c r="H36" s="48">
        <f t="shared" si="13"/>
        <v>14.7</v>
      </c>
      <c r="I36" s="48">
        <f t="shared" si="13"/>
        <v>88.98725776445778</v>
      </c>
      <c r="J36" s="48">
        <f t="shared" si="13"/>
        <v>1298.2189999999998</v>
      </c>
      <c r="K36" s="48">
        <f t="shared" si="13"/>
        <v>64.910949999999985</v>
      </c>
      <c r="L36" s="48">
        <f t="shared" si="13"/>
        <v>10.5</v>
      </c>
      <c r="M36" s="48">
        <f t="shared" si="13"/>
        <v>95.232028120490611</v>
      </c>
      <c r="N36" s="48">
        <f t="shared" si="13"/>
        <v>1004.376</v>
      </c>
      <c r="O36" s="48">
        <f t="shared" si="13"/>
        <v>50.218800000000002</v>
      </c>
    </row>
    <row r="37" spans="1:15" x14ac:dyDescent="0.25">
      <c r="A37" s="47" t="s">
        <v>8</v>
      </c>
      <c r="B37" s="47" t="s">
        <v>40</v>
      </c>
      <c r="C37" s="47" t="s">
        <v>38</v>
      </c>
      <c r="D37" s="48">
        <f t="shared" si="13"/>
        <v>19.899999999999999</v>
      </c>
      <c r="E37" s="48">
        <f t="shared" si="13"/>
        <v>83.76696851242265</v>
      </c>
      <c r="F37" s="48">
        <f t="shared" si="13"/>
        <v>1662.8110000000001</v>
      </c>
      <c r="G37" s="48">
        <f t="shared" si="13"/>
        <v>83.140550000000019</v>
      </c>
      <c r="H37" s="48">
        <f t="shared" si="13"/>
        <v>18.100000000000001</v>
      </c>
      <c r="I37" s="48">
        <f t="shared" si="13"/>
        <v>86.618523625574625</v>
      </c>
      <c r="J37" s="48">
        <f t="shared" si="13"/>
        <v>1567.6419999999998</v>
      </c>
      <c r="K37" s="48">
        <f t="shared" si="13"/>
        <v>78.382100000000008</v>
      </c>
      <c r="L37" s="48">
        <f t="shared" si="13"/>
        <v>12.8</v>
      </c>
      <c r="M37" s="48">
        <f t="shared" si="13"/>
        <v>89.812237594268481</v>
      </c>
      <c r="N37" s="48">
        <f t="shared" si="13"/>
        <v>1173.193</v>
      </c>
      <c r="O37" s="48">
        <f t="shared" si="13"/>
        <v>58.659649999999999</v>
      </c>
    </row>
    <row r="38" spans="1:15" x14ac:dyDescent="0.25">
      <c r="A38" s="47" t="s">
        <v>8</v>
      </c>
      <c r="B38" s="47" t="s">
        <v>41</v>
      </c>
      <c r="C38" s="47" t="s">
        <v>36</v>
      </c>
      <c r="D38" s="48">
        <f t="shared" si="13"/>
        <v>12.399999999999999</v>
      </c>
      <c r="E38" s="48">
        <f t="shared" si="13"/>
        <v>105.02237893772894</v>
      </c>
      <c r="F38" s="48">
        <f t="shared" si="13"/>
        <v>1302.748</v>
      </c>
      <c r="G38" s="48">
        <f t="shared" si="13"/>
        <v>52.109920000000002</v>
      </c>
      <c r="H38" s="48">
        <f t="shared" si="13"/>
        <v>12.2</v>
      </c>
      <c r="I38" s="48">
        <f t="shared" si="13"/>
        <v>105.86220119880122</v>
      </c>
      <c r="J38" s="48">
        <f t="shared" si="13"/>
        <v>1292.1860000000001</v>
      </c>
      <c r="K38" s="48">
        <f t="shared" si="13"/>
        <v>51.687440000000002</v>
      </c>
      <c r="L38" s="48">
        <f t="shared" si="13"/>
        <v>9.3999999999999986</v>
      </c>
      <c r="M38" s="48">
        <f t="shared" si="13"/>
        <v>110.44070681818181</v>
      </c>
      <c r="N38" s="48">
        <f t="shared" si="13"/>
        <v>1050.954</v>
      </c>
      <c r="O38" s="48">
        <f t="shared" si="13"/>
        <v>42.038160000000005</v>
      </c>
    </row>
    <row r="39" spans="1:15" x14ac:dyDescent="0.25">
      <c r="A39" s="47" t="s">
        <v>8</v>
      </c>
      <c r="B39" s="47" t="s">
        <v>41</v>
      </c>
      <c r="C39" s="47" t="s">
        <v>37</v>
      </c>
      <c r="D39" s="48">
        <f t="shared" si="13"/>
        <v>14.3</v>
      </c>
      <c r="E39" s="48">
        <f t="shared" si="13"/>
        <v>86.959030063563887</v>
      </c>
      <c r="F39" s="48">
        <f t="shared" si="13"/>
        <v>1236.2130000000002</v>
      </c>
      <c r="G39" s="48">
        <f t="shared" si="13"/>
        <v>49.448520000000002</v>
      </c>
      <c r="H39" s="48">
        <f t="shared" si="13"/>
        <v>12.899999999999999</v>
      </c>
      <c r="I39" s="48">
        <f t="shared" si="13"/>
        <v>90.47800382950382</v>
      </c>
      <c r="J39" s="48">
        <f t="shared" si="13"/>
        <v>1165.117</v>
      </c>
      <c r="K39" s="48">
        <f t="shared" si="13"/>
        <v>46.604680000000002</v>
      </c>
      <c r="L39" s="48">
        <f t="shared" si="13"/>
        <v>7.8</v>
      </c>
      <c r="M39" s="48">
        <f t="shared" si="13"/>
        <v>94.165634920634915</v>
      </c>
      <c r="N39" s="48">
        <f t="shared" si="13"/>
        <v>756.85599999999999</v>
      </c>
      <c r="O39" s="48">
        <f t="shared" si="13"/>
        <v>30.274239999999999</v>
      </c>
    </row>
    <row r="40" spans="1:15" x14ac:dyDescent="0.25">
      <c r="A40" s="47" t="s">
        <v>8</v>
      </c>
      <c r="B40" s="47" t="s">
        <v>41</v>
      </c>
      <c r="C40" s="47" t="s">
        <v>38</v>
      </c>
      <c r="D40" s="48">
        <f t="shared" si="13"/>
        <v>21.8</v>
      </c>
      <c r="E40" s="48">
        <f t="shared" si="13"/>
        <v>75.575000000000003</v>
      </c>
      <c r="F40" s="48">
        <f t="shared" si="13"/>
        <v>1644.1590000000001</v>
      </c>
      <c r="G40" s="48">
        <f t="shared" si="13"/>
        <v>65.76636000000002</v>
      </c>
      <c r="H40" s="48">
        <f t="shared" si="13"/>
        <v>17.600000000000001</v>
      </c>
      <c r="I40" s="48">
        <f t="shared" si="13"/>
        <v>80.375</v>
      </c>
      <c r="J40" s="48">
        <f t="shared" si="13"/>
        <v>1420.125</v>
      </c>
      <c r="K40" s="48">
        <f t="shared" si="13"/>
        <v>56.805</v>
      </c>
      <c r="L40" s="48">
        <f t="shared" si="13"/>
        <v>12.399999999999999</v>
      </c>
      <c r="M40" s="48">
        <f t="shared" si="13"/>
        <v>83.39</v>
      </c>
      <c r="N40" s="48">
        <f t="shared" si="13"/>
        <v>1122.673</v>
      </c>
      <c r="O40" s="48">
        <f t="shared" si="13"/>
        <v>44.90692</v>
      </c>
    </row>
    <row r="42" spans="1:15" s="6" customFormat="1" ht="55.2" x14ac:dyDescent="0.25">
      <c r="B42" s="45" t="s">
        <v>21</v>
      </c>
      <c r="C42" s="45"/>
      <c r="D42" s="45" t="s">
        <v>23</v>
      </c>
      <c r="E42" s="45" t="s">
        <v>24</v>
      </c>
      <c r="F42" s="45" t="s">
        <v>25</v>
      </c>
      <c r="G42" s="46" t="s">
        <v>26</v>
      </c>
      <c r="H42" s="45" t="s">
        <v>27</v>
      </c>
      <c r="I42" s="45" t="s">
        <v>28</v>
      </c>
      <c r="J42" s="45" t="s">
        <v>29</v>
      </c>
      <c r="K42" s="46" t="s">
        <v>30</v>
      </c>
    </row>
    <row r="43" spans="1:15" x14ac:dyDescent="0.25">
      <c r="B43" s="47" t="s">
        <v>35</v>
      </c>
      <c r="C43" s="47"/>
      <c r="D43" s="48">
        <f>AVERAGEIFS(D$3:D$26, $B$3:$B$26, $B43)</f>
        <v>15.983333333333334</v>
      </c>
      <c r="E43" s="48">
        <f t="shared" ref="E43:K43" si="14">AVERAGEIFS(E$3:E$26, $B$3:$B$26, $B43)</f>
        <v>88.07571825054977</v>
      </c>
      <c r="F43" s="48">
        <f t="shared" si="14"/>
        <v>1385.6510000000001</v>
      </c>
      <c r="G43" s="48">
        <f t="shared" si="14"/>
        <v>92.422921700000003</v>
      </c>
      <c r="H43" s="48">
        <f t="shared" si="14"/>
        <v>14.744444444444445</v>
      </c>
      <c r="I43" s="48">
        <f t="shared" si="14"/>
        <v>90.450428571379874</v>
      </c>
      <c r="J43" s="48">
        <f t="shared" si="14"/>
        <v>1321.8205277777777</v>
      </c>
      <c r="K43" s="48">
        <f t="shared" si="14"/>
        <v>88.165429202777787</v>
      </c>
    </row>
    <row r="44" spans="1:15" x14ac:dyDescent="0.25">
      <c r="B44" s="47" t="s">
        <v>39</v>
      </c>
      <c r="C44" s="47"/>
      <c r="D44" s="48">
        <f t="shared" ref="D44:K46" si="15">AVERAGEIFS(D$3:D$26, $B$3:$B$26, $B44)</f>
        <v>15.816666666666665</v>
      </c>
      <c r="E44" s="48">
        <f t="shared" si="15"/>
        <v>87.154116259180171</v>
      </c>
      <c r="F44" s="48">
        <f t="shared" si="15"/>
        <v>1385.5688333333335</v>
      </c>
      <c r="G44" s="48">
        <f t="shared" si="15"/>
        <v>79.115980383333337</v>
      </c>
      <c r="H44" s="48">
        <f t="shared" si="15"/>
        <v>15.050000000000002</v>
      </c>
      <c r="I44" s="48">
        <f t="shared" si="15"/>
        <v>88.81790899936054</v>
      </c>
      <c r="J44" s="48">
        <f t="shared" si="15"/>
        <v>1344.5080833333334</v>
      </c>
      <c r="K44" s="48">
        <f t="shared" si="15"/>
        <v>76.771411558333341</v>
      </c>
    </row>
    <row r="45" spans="1:15" x14ac:dyDescent="0.25">
      <c r="B45" s="47" t="s">
        <v>40</v>
      </c>
      <c r="C45" s="47"/>
      <c r="D45" s="48">
        <f t="shared" si="15"/>
        <v>16.033333333333335</v>
      </c>
      <c r="E45" s="48">
        <f t="shared" si="15"/>
        <v>89.291045185172962</v>
      </c>
      <c r="F45" s="48">
        <f t="shared" si="15"/>
        <v>1404.9070000000002</v>
      </c>
      <c r="G45" s="48">
        <f t="shared" si="15"/>
        <v>70.245350000000002</v>
      </c>
      <c r="H45" s="48">
        <f t="shared" si="15"/>
        <v>14.766666666666666</v>
      </c>
      <c r="I45" s="48">
        <f t="shared" si="15"/>
        <v>91.870322383831066</v>
      </c>
      <c r="J45" s="48">
        <f t="shared" si="15"/>
        <v>1337.8619999999999</v>
      </c>
      <c r="K45" s="48">
        <f t="shared" si="15"/>
        <v>66.893100000000004</v>
      </c>
    </row>
    <row r="46" spans="1:15" x14ac:dyDescent="0.25">
      <c r="B46" s="47" t="s">
        <v>41</v>
      </c>
      <c r="C46" s="47"/>
      <c r="D46" s="48">
        <f t="shared" si="15"/>
        <v>16.166666666666668</v>
      </c>
      <c r="E46" s="48">
        <f t="shared" si="15"/>
        <v>89.185469667097607</v>
      </c>
      <c r="F46" s="48">
        <f t="shared" si="15"/>
        <v>1394.3733333333332</v>
      </c>
      <c r="G46" s="48">
        <f t="shared" si="15"/>
        <v>55.774933333333337</v>
      </c>
      <c r="H46" s="48">
        <f t="shared" si="15"/>
        <v>14.233333333333334</v>
      </c>
      <c r="I46" s="48">
        <f t="shared" si="15"/>
        <v>92.238401676101674</v>
      </c>
      <c r="J46" s="48">
        <f t="shared" si="15"/>
        <v>1292.4759999999999</v>
      </c>
      <c r="K46" s="48">
        <f t="shared" si="15"/>
        <v>51.699040000000004</v>
      </c>
    </row>
    <row r="48" spans="1:15" ht="55.2" x14ac:dyDescent="0.25">
      <c r="B48" s="6"/>
      <c r="C48" s="45" t="s">
        <v>22</v>
      </c>
      <c r="D48" s="45" t="s">
        <v>23</v>
      </c>
      <c r="E48" s="45" t="s">
        <v>24</v>
      </c>
      <c r="F48" s="45" t="s">
        <v>25</v>
      </c>
      <c r="G48" s="46" t="s">
        <v>26</v>
      </c>
      <c r="H48" s="45" t="s">
        <v>27</v>
      </c>
      <c r="I48" s="45" t="s">
        <v>28</v>
      </c>
      <c r="J48" s="45" t="s">
        <v>29</v>
      </c>
      <c r="K48" s="46" t="s">
        <v>30</v>
      </c>
    </row>
    <row r="49" spans="3:11" x14ac:dyDescent="0.25">
      <c r="C49" s="47" t="s">
        <v>36</v>
      </c>
      <c r="D49" s="48">
        <f>AVERAGEIFS(D$3:D$26, $C$3:$C$26, $C49)</f>
        <v>11.775</v>
      </c>
      <c r="E49" s="48">
        <f t="shared" ref="E49:K49" si="16">AVERAGEIFS(E$3:E$26, $C$3:$C$26, $C49)</f>
        <v>95.47443745109058</v>
      </c>
      <c r="F49" s="48">
        <f t="shared" si="16"/>
        <v>1124.9779999999998</v>
      </c>
      <c r="G49" s="48">
        <f t="shared" si="16"/>
        <v>59.269241475000001</v>
      </c>
      <c r="H49" s="48">
        <f t="shared" si="16"/>
        <v>11.275</v>
      </c>
      <c r="I49" s="48">
        <f t="shared" si="16"/>
        <v>96.953520392107905</v>
      </c>
      <c r="J49" s="48">
        <f t="shared" si="16"/>
        <v>1100.3962500000002</v>
      </c>
      <c r="K49" s="48">
        <f t="shared" si="16"/>
        <v>57.852302850000008</v>
      </c>
    </row>
    <row r="50" spans="3:11" x14ac:dyDescent="0.25">
      <c r="C50" s="47" t="s">
        <v>37</v>
      </c>
      <c r="D50" s="48">
        <f t="shared" ref="D50:K51" si="17">AVERAGEIFS(D$3:D$26, $C$3:$C$26, $C50)</f>
        <v>15.324999999999999</v>
      </c>
      <c r="E50" s="48">
        <f t="shared" si="17"/>
        <v>87.425991399584461</v>
      </c>
      <c r="F50" s="48">
        <f t="shared" si="17"/>
        <v>1336.07725</v>
      </c>
      <c r="G50" s="48">
        <f t="shared" si="17"/>
        <v>71.535557975000003</v>
      </c>
      <c r="H50" s="48">
        <f t="shared" si="17"/>
        <v>14.183333333333332</v>
      </c>
      <c r="I50" s="48">
        <f t="shared" si="17"/>
        <v>90.109513338724184</v>
      </c>
      <c r="J50" s="48">
        <f t="shared" si="17"/>
        <v>1276.0435833333333</v>
      </c>
      <c r="K50" s="48">
        <f t="shared" si="17"/>
        <v>68.498078708333338</v>
      </c>
    </row>
    <row r="51" spans="3:11" x14ac:dyDescent="0.25">
      <c r="C51" s="47" t="s">
        <v>38</v>
      </c>
      <c r="D51" s="48">
        <f t="shared" si="17"/>
        <v>20.9</v>
      </c>
      <c r="E51" s="48">
        <f t="shared" si="17"/>
        <v>82.379333170825333</v>
      </c>
      <c r="F51" s="48">
        <f t="shared" si="17"/>
        <v>1716.8198749999999</v>
      </c>
      <c r="G51" s="48">
        <f t="shared" si="17"/>
        <v>92.364589612499998</v>
      </c>
      <c r="H51" s="48">
        <f t="shared" si="17"/>
        <v>18.637499999999999</v>
      </c>
      <c r="I51" s="48">
        <f t="shared" si="17"/>
        <v>85.469762492172777</v>
      </c>
      <c r="J51" s="48">
        <f t="shared" si="17"/>
        <v>1596.060125</v>
      </c>
      <c r="K51" s="48">
        <f t="shared" si="17"/>
        <v>86.296354012500004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46F9-AEF7-44E5-860C-558E36D0ED64}">
  <dimension ref="A2:AB380"/>
  <sheetViews>
    <sheetView topLeftCell="J25" workbookViewId="0">
      <selection activeCell="O8" sqref="O8"/>
    </sheetView>
  </sheetViews>
  <sheetFormatPr defaultRowHeight="13.8" x14ac:dyDescent="0.25"/>
  <cols>
    <col min="1" max="1" width="16.09765625" customWidth="1"/>
  </cols>
  <sheetData>
    <row r="2" spans="1:28" x14ac:dyDescent="0.25">
      <c r="A2" s="8" t="s">
        <v>42</v>
      </c>
      <c r="W2" t="s">
        <v>1</v>
      </c>
      <c r="X2" t="s">
        <v>55</v>
      </c>
      <c r="Y2" t="s">
        <v>56</v>
      </c>
      <c r="Z2" t="s">
        <v>63</v>
      </c>
      <c r="AA2" t="s">
        <v>65</v>
      </c>
      <c r="AB2" t="s">
        <v>87</v>
      </c>
    </row>
    <row r="3" spans="1:28" x14ac:dyDescent="0.25">
      <c r="A3" t="s">
        <v>43</v>
      </c>
    </row>
    <row r="4" spans="1:28" x14ac:dyDescent="0.25">
      <c r="A4" t="s">
        <v>44</v>
      </c>
    </row>
    <row r="5" spans="1:28" x14ac:dyDescent="0.25">
      <c r="A5" t="s">
        <v>45</v>
      </c>
    </row>
    <row r="6" spans="1:28" x14ac:dyDescent="0.25">
      <c r="A6" t="s">
        <v>46</v>
      </c>
    </row>
    <row r="7" spans="1:28" x14ac:dyDescent="0.25">
      <c r="A7" t="s">
        <v>47</v>
      </c>
    </row>
    <row r="8" spans="1:28" x14ac:dyDescent="0.25">
      <c r="A8" t="s">
        <v>48</v>
      </c>
    </row>
    <row r="11" spans="1:28" x14ac:dyDescent="0.25">
      <c r="B11" t="s">
        <v>49</v>
      </c>
      <c r="F11" t="s">
        <v>50</v>
      </c>
      <c r="H11" t="s">
        <v>51</v>
      </c>
      <c r="J11" t="s">
        <v>52</v>
      </c>
      <c r="L11" t="s">
        <v>53</v>
      </c>
    </row>
    <row r="12" spans="1:28" ht="14.4" thickBot="1" x14ac:dyDescent="0.3">
      <c r="A12" t="s">
        <v>54</v>
      </c>
      <c r="B12" t="s">
        <v>55</v>
      </c>
      <c r="C12" t="s">
        <v>56</v>
      </c>
      <c r="F12" t="s">
        <v>55</v>
      </c>
      <c r="G12" t="s">
        <v>56</v>
      </c>
      <c r="H12" t="s">
        <v>55</v>
      </c>
      <c r="I12" t="s">
        <v>56</v>
      </c>
      <c r="J12" t="s">
        <v>55</v>
      </c>
      <c r="K12" t="s">
        <v>56</v>
      </c>
      <c r="L12" t="s">
        <v>55</v>
      </c>
      <c r="M12" t="s">
        <v>56</v>
      </c>
    </row>
    <row r="13" spans="1:28" ht="14.4" thickBot="1" x14ac:dyDescent="0.3">
      <c r="B13" s="9">
        <v>120.89</v>
      </c>
      <c r="C13" s="10">
        <v>90.48</v>
      </c>
      <c r="D13" s="13"/>
      <c r="E13" s="13"/>
      <c r="F13" s="11">
        <v>121.47</v>
      </c>
      <c r="G13" s="12">
        <v>115.91</v>
      </c>
      <c r="H13" s="11">
        <v>96.7</v>
      </c>
      <c r="I13" s="13">
        <v>87.13</v>
      </c>
      <c r="J13" s="11">
        <v>128.51</v>
      </c>
      <c r="K13" s="13">
        <v>124.2</v>
      </c>
      <c r="L13" s="14">
        <v>98.83</v>
      </c>
      <c r="M13" s="15">
        <v>62.82</v>
      </c>
    </row>
    <row r="14" spans="1:28" ht="14.4" thickBot="1" x14ac:dyDescent="0.3">
      <c r="B14" s="16">
        <v>94.87</v>
      </c>
      <c r="C14" s="17">
        <v>78.02</v>
      </c>
      <c r="D14" s="18"/>
      <c r="E14" s="18"/>
      <c r="F14" s="16">
        <v>138.08000000000001</v>
      </c>
      <c r="G14" s="18">
        <v>98.18</v>
      </c>
      <c r="H14" s="19">
        <v>91.98</v>
      </c>
      <c r="I14" s="18">
        <v>83.88</v>
      </c>
      <c r="J14" s="19">
        <v>102.26</v>
      </c>
      <c r="K14" s="18">
        <v>122.09</v>
      </c>
      <c r="L14" s="16">
        <v>117.88</v>
      </c>
      <c r="M14" s="18">
        <v>93.16</v>
      </c>
    </row>
    <row r="15" spans="1:28" ht="14.4" thickBot="1" x14ac:dyDescent="0.3">
      <c r="B15" s="20">
        <v>101.47</v>
      </c>
      <c r="C15" s="21">
        <v>94.46</v>
      </c>
      <c r="D15" s="23"/>
      <c r="E15" s="23"/>
      <c r="F15" s="20">
        <v>120.6</v>
      </c>
      <c r="G15" s="18">
        <v>86.11</v>
      </c>
      <c r="H15" s="20">
        <v>92.97</v>
      </c>
      <c r="I15" s="22">
        <v>89.45</v>
      </c>
      <c r="J15" s="16">
        <v>96.97</v>
      </c>
      <c r="K15" s="18">
        <v>102.09</v>
      </c>
      <c r="L15" s="20">
        <v>127.3</v>
      </c>
      <c r="M15" s="23">
        <v>77</v>
      </c>
    </row>
    <row r="16" spans="1:28" ht="14.4" thickBot="1" x14ac:dyDescent="0.3">
      <c r="B16" s="20">
        <v>99.03</v>
      </c>
      <c r="C16" s="21">
        <v>123.54</v>
      </c>
      <c r="D16" s="23"/>
      <c r="E16" s="23"/>
      <c r="F16" s="20">
        <v>108.23</v>
      </c>
      <c r="G16" s="18">
        <v>85.5</v>
      </c>
      <c r="H16" s="20">
        <v>74.16</v>
      </c>
      <c r="I16" s="22">
        <v>83.18</v>
      </c>
      <c r="J16" s="20">
        <v>102.93</v>
      </c>
      <c r="K16" s="23">
        <v>130.09</v>
      </c>
      <c r="L16" s="20">
        <v>120.6</v>
      </c>
      <c r="M16" s="23">
        <v>107.54</v>
      </c>
    </row>
    <row r="17" spans="1:27" ht="14.4" thickBot="1" x14ac:dyDescent="0.3">
      <c r="B17" s="24">
        <v>77.260000000000005</v>
      </c>
      <c r="F17" s="25">
        <v>90.88</v>
      </c>
      <c r="G17" s="23">
        <v>96.66</v>
      </c>
      <c r="H17" s="24">
        <v>71.099999999999994</v>
      </c>
      <c r="I17" s="23">
        <v>81.98</v>
      </c>
      <c r="J17" s="20">
        <v>50.12</v>
      </c>
      <c r="K17" s="23">
        <v>81.08</v>
      </c>
      <c r="L17" s="25">
        <v>77.290000000000006</v>
      </c>
      <c r="M17" s="26"/>
    </row>
    <row r="18" spans="1:27" ht="14.4" thickBot="1" x14ac:dyDescent="0.3">
      <c r="B18" s="25">
        <v>74.8</v>
      </c>
      <c r="H18" s="25">
        <v>78.92</v>
      </c>
      <c r="I18" s="23">
        <v>73.03</v>
      </c>
      <c r="J18" s="25">
        <v>113.83</v>
      </c>
      <c r="K18" s="23">
        <v>85.3</v>
      </c>
      <c r="L18" s="25">
        <v>82.3</v>
      </c>
      <c r="M18" s="26"/>
      <c r="T18" s="3"/>
    </row>
    <row r="19" spans="1:27" ht="14.4" thickBot="1" x14ac:dyDescent="0.3">
      <c r="J19" s="25">
        <v>45.3</v>
      </c>
      <c r="K19" s="23">
        <v>55.4</v>
      </c>
      <c r="L19" s="25">
        <v>139.35</v>
      </c>
      <c r="M19" s="26"/>
    </row>
    <row r="20" spans="1:27" x14ac:dyDescent="0.25">
      <c r="A20" t="s">
        <v>57</v>
      </c>
      <c r="B20">
        <f>COUNT(B13:B19)</f>
        <v>6</v>
      </c>
      <c r="C20">
        <f t="shared" ref="C20:D20" si="0">COUNT(C13:C19)</f>
        <v>4</v>
      </c>
      <c r="D20">
        <f t="shared" si="0"/>
        <v>0</v>
      </c>
      <c r="E20">
        <f t="shared" ref="E20:K20" si="1">COUNT(G13:G19)</f>
        <v>5</v>
      </c>
      <c r="F20">
        <f t="shared" si="1"/>
        <v>6</v>
      </c>
      <c r="G20">
        <f t="shared" si="1"/>
        <v>6</v>
      </c>
      <c r="H20">
        <f t="shared" si="1"/>
        <v>7</v>
      </c>
      <c r="I20">
        <f t="shared" si="1"/>
        <v>7</v>
      </c>
      <c r="J20">
        <f t="shared" si="1"/>
        <v>7</v>
      </c>
      <c r="K20">
        <f t="shared" si="1"/>
        <v>4</v>
      </c>
      <c r="X20" s="1" t="str">
        <f t="shared" ref="X20:AA24" si="2">IFERROR(AVERAGEIFS($B20:$U20, $B$12:$W$12, X$2), "")</f>
        <v/>
      </c>
      <c r="Y20" s="1" t="str">
        <f t="shared" si="2"/>
        <v/>
      </c>
      <c r="Z20" s="1" t="str">
        <f t="shared" si="2"/>
        <v/>
      </c>
      <c r="AA20" s="1" t="str">
        <f t="shared" si="2"/>
        <v/>
      </c>
    </row>
    <row r="21" spans="1:27" x14ac:dyDescent="0.25">
      <c r="A21" t="s">
        <v>58</v>
      </c>
      <c r="B21">
        <f>COUNTIF(B13:B19,"&gt;60")</f>
        <v>6</v>
      </c>
      <c r="C21">
        <f t="shared" ref="C21:D21" si="3">COUNTIF(C13:C19,"&gt;60")</f>
        <v>4</v>
      </c>
      <c r="D21">
        <f t="shared" si="3"/>
        <v>0</v>
      </c>
      <c r="E21">
        <f t="shared" ref="E21:K21" si="4">COUNTIF(G13:G19,"&gt;60")</f>
        <v>5</v>
      </c>
      <c r="F21">
        <f t="shared" si="4"/>
        <v>6</v>
      </c>
      <c r="G21">
        <f t="shared" si="4"/>
        <v>6</v>
      </c>
      <c r="H21">
        <f t="shared" si="4"/>
        <v>5</v>
      </c>
      <c r="I21">
        <f t="shared" si="4"/>
        <v>6</v>
      </c>
      <c r="J21">
        <f t="shared" si="4"/>
        <v>7</v>
      </c>
      <c r="K21">
        <f t="shared" si="4"/>
        <v>4</v>
      </c>
      <c r="R21" s="3"/>
      <c r="X21" s="1" t="str">
        <f t="shared" si="2"/>
        <v/>
      </c>
      <c r="Y21" s="1" t="str">
        <f t="shared" si="2"/>
        <v/>
      </c>
      <c r="Z21" s="1" t="str">
        <f t="shared" si="2"/>
        <v/>
      </c>
      <c r="AA21" s="1" t="str">
        <f t="shared" si="2"/>
        <v/>
      </c>
    </row>
    <row r="22" spans="1:27" x14ac:dyDescent="0.25">
      <c r="A22" t="s">
        <v>59</v>
      </c>
      <c r="B22">
        <f>AVERAGE(B11:B19)</f>
        <v>94.719999999999985</v>
      </c>
      <c r="C22">
        <f t="shared" ref="C22:D22" si="5">AVERAGE(C13:C19)</f>
        <v>96.625</v>
      </c>
      <c r="D22" t="e">
        <f t="shared" si="5"/>
        <v>#DIV/0!</v>
      </c>
      <c r="E22">
        <f t="shared" ref="E22:K22" si="6">AVERAGE(G13:G19)</f>
        <v>96.472000000000008</v>
      </c>
      <c r="F22">
        <f t="shared" si="6"/>
        <v>84.304999999999993</v>
      </c>
      <c r="G22">
        <f t="shared" si="6"/>
        <v>83.108333333333334</v>
      </c>
      <c r="H22">
        <f t="shared" si="6"/>
        <v>91.417142857142849</v>
      </c>
      <c r="I22">
        <f t="shared" si="6"/>
        <v>100.03571428571429</v>
      </c>
      <c r="J22">
        <f t="shared" si="6"/>
        <v>109.07857142857142</v>
      </c>
      <c r="K22">
        <f t="shared" si="6"/>
        <v>85.13</v>
      </c>
      <c r="X22" s="1" t="str">
        <f t="shared" si="2"/>
        <v/>
      </c>
      <c r="Y22" s="1" t="str">
        <f t="shared" si="2"/>
        <v/>
      </c>
      <c r="Z22" s="1" t="str">
        <f t="shared" si="2"/>
        <v/>
      </c>
      <c r="AA22" s="1" t="str">
        <f t="shared" si="2"/>
        <v/>
      </c>
    </row>
    <row r="23" spans="1:27" x14ac:dyDescent="0.25">
      <c r="A23" t="s">
        <v>60</v>
      </c>
      <c r="B23">
        <f>AVERAGEIF(B13:B19,"&gt;60")</f>
        <v>94.719999999999985</v>
      </c>
      <c r="C23">
        <f t="shared" ref="C23:D23" si="7">AVERAGEIF(C13:C19,"&gt;60")</f>
        <v>96.625</v>
      </c>
      <c r="D23" t="e">
        <f t="shared" si="7"/>
        <v>#DIV/0!</v>
      </c>
      <c r="E23">
        <f t="shared" ref="E23:K23" si="8">AVERAGEIF(G13:G19,"&gt;60")</f>
        <v>96.472000000000008</v>
      </c>
      <c r="F23">
        <f t="shared" si="8"/>
        <v>84.304999999999993</v>
      </c>
      <c r="G23">
        <f t="shared" si="8"/>
        <v>83.108333333333334</v>
      </c>
      <c r="H23">
        <f t="shared" si="8"/>
        <v>108.9</v>
      </c>
      <c r="I23">
        <f t="shared" si="8"/>
        <v>107.47500000000001</v>
      </c>
      <c r="J23">
        <f t="shared" si="8"/>
        <v>109.07857142857142</v>
      </c>
      <c r="K23">
        <f t="shared" si="8"/>
        <v>85.13</v>
      </c>
      <c r="R23" s="27"/>
      <c r="X23" s="1" t="str">
        <f t="shared" si="2"/>
        <v/>
      </c>
      <c r="Y23" s="1" t="str">
        <f t="shared" si="2"/>
        <v/>
      </c>
      <c r="Z23" s="1" t="str">
        <f t="shared" si="2"/>
        <v/>
      </c>
      <c r="AA23" s="1" t="str">
        <f t="shared" si="2"/>
        <v/>
      </c>
    </row>
    <row r="24" spans="1:27" x14ac:dyDescent="0.25">
      <c r="A24" t="s">
        <v>61</v>
      </c>
      <c r="B24">
        <f>STDEV(B13:B19)</f>
        <v>17.033425961913967</v>
      </c>
      <c r="C24">
        <f t="shared" ref="C24:D24" si="9">STDEV(C13:C19)</f>
        <v>19.261459792376421</v>
      </c>
      <c r="D24" t="e">
        <f t="shared" si="9"/>
        <v>#DIV/0!</v>
      </c>
      <c r="E24">
        <f t="shared" ref="E24:K24" si="10">STDEV(G13:G19)</f>
        <v>12.334345138676746</v>
      </c>
      <c r="F24">
        <f t="shared" si="10"/>
        <v>10.898762773819794</v>
      </c>
      <c r="G24">
        <f t="shared" si="10"/>
        <v>5.653973529003002</v>
      </c>
      <c r="H24">
        <f t="shared" si="10"/>
        <v>31.600128541028518</v>
      </c>
      <c r="I24">
        <f t="shared" si="10"/>
        <v>27.527537035450443</v>
      </c>
      <c r="J24">
        <f t="shared" si="10"/>
        <v>23.420883436633702</v>
      </c>
      <c r="K24">
        <f t="shared" si="10"/>
        <v>19.412384363252961</v>
      </c>
      <c r="R24" s="3"/>
      <c r="X24" s="1" t="str">
        <f t="shared" si="2"/>
        <v/>
      </c>
      <c r="Y24" s="1" t="str">
        <f t="shared" si="2"/>
        <v/>
      </c>
      <c r="Z24" s="1" t="str">
        <f t="shared" si="2"/>
        <v/>
      </c>
      <c r="AA24" s="1" t="str">
        <f t="shared" si="2"/>
        <v/>
      </c>
    </row>
    <row r="26" spans="1:27" x14ac:dyDescent="0.25">
      <c r="B26" t="s">
        <v>49</v>
      </c>
      <c r="E26" t="s">
        <v>50</v>
      </c>
      <c r="H26" t="s">
        <v>51</v>
      </c>
      <c r="K26" t="s">
        <v>52</v>
      </c>
      <c r="N26" t="s">
        <v>53</v>
      </c>
      <c r="R26" s="3"/>
    </row>
    <row r="27" spans="1:27" ht="14.4" thickBot="1" x14ac:dyDescent="0.3">
      <c r="A27" t="s">
        <v>62</v>
      </c>
      <c r="B27" t="s">
        <v>55</v>
      </c>
      <c r="C27" t="s">
        <v>56</v>
      </c>
      <c r="D27" t="s">
        <v>63</v>
      </c>
      <c r="E27" t="s">
        <v>55</v>
      </c>
      <c r="F27" t="s">
        <v>56</v>
      </c>
      <c r="G27" t="s">
        <v>63</v>
      </c>
      <c r="H27" t="s">
        <v>55</v>
      </c>
      <c r="I27" t="s">
        <v>56</v>
      </c>
      <c r="J27" t="s">
        <v>63</v>
      </c>
      <c r="K27" t="s">
        <v>55</v>
      </c>
      <c r="L27" t="s">
        <v>56</v>
      </c>
      <c r="M27" t="s">
        <v>63</v>
      </c>
      <c r="N27" t="s">
        <v>55</v>
      </c>
      <c r="O27" t="s">
        <v>56</v>
      </c>
      <c r="P27" t="s">
        <v>63</v>
      </c>
      <c r="R27" s="3"/>
    </row>
    <row r="28" spans="1:27" ht="14.4" thickBot="1" x14ac:dyDescent="0.3">
      <c r="B28" s="11">
        <v>107.5</v>
      </c>
      <c r="C28" s="12">
        <v>80.680000000000007</v>
      </c>
      <c r="D28" s="28">
        <v>82.74</v>
      </c>
      <c r="E28" s="14">
        <v>87.01</v>
      </c>
      <c r="F28" s="12">
        <v>110.62</v>
      </c>
      <c r="G28" s="29">
        <v>87.98</v>
      </c>
      <c r="H28" s="11">
        <v>104.93</v>
      </c>
      <c r="I28" s="12">
        <v>110.42</v>
      </c>
      <c r="J28" s="29">
        <v>89.24</v>
      </c>
      <c r="K28" s="11">
        <v>74.36</v>
      </c>
      <c r="L28" s="13">
        <v>77.92</v>
      </c>
      <c r="M28" s="28">
        <v>87.56</v>
      </c>
      <c r="N28" s="11">
        <v>117.37</v>
      </c>
      <c r="O28" s="13">
        <v>132.54</v>
      </c>
      <c r="P28" s="29">
        <v>97.89</v>
      </c>
    </row>
    <row r="29" spans="1:27" ht="14.4" thickBot="1" x14ac:dyDescent="0.3">
      <c r="B29" s="19">
        <v>116.02</v>
      </c>
      <c r="C29" s="30">
        <v>86.95</v>
      </c>
      <c r="D29" s="23">
        <v>88.26</v>
      </c>
      <c r="E29" s="20">
        <v>90.75</v>
      </c>
      <c r="F29" s="30">
        <v>103.09</v>
      </c>
      <c r="G29" s="23">
        <v>60.56</v>
      </c>
      <c r="H29" s="19">
        <v>108.16</v>
      </c>
      <c r="I29" s="30">
        <v>96.77</v>
      </c>
      <c r="J29" s="22">
        <v>74.05</v>
      </c>
      <c r="K29" s="20">
        <v>101.92</v>
      </c>
      <c r="L29" s="18">
        <v>80.290000000000006</v>
      </c>
      <c r="M29" s="23">
        <v>67.599999999999994</v>
      </c>
      <c r="N29" s="25">
        <v>97.55</v>
      </c>
      <c r="O29" s="18">
        <v>109.25</v>
      </c>
      <c r="P29" s="23">
        <v>89.32</v>
      </c>
      <c r="R29" s="3"/>
    </row>
    <row r="30" spans="1:27" ht="14.4" thickBot="1" x14ac:dyDescent="0.3">
      <c r="B30" s="20">
        <v>98.79</v>
      </c>
      <c r="C30" s="18">
        <v>76.36</v>
      </c>
      <c r="D30" s="23">
        <v>75.959999999999994</v>
      </c>
      <c r="E30" s="20">
        <v>87.6</v>
      </c>
      <c r="F30" s="18">
        <v>82.05</v>
      </c>
      <c r="G30" s="23">
        <v>71.91</v>
      </c>
      <c r="H30" s="20">
        <v>86.42</v>
      </c>
      <c r="I30" s="18">
        <v>93.99</v>
      </c>
      <c r="J30" s="23">
        <v>56.9</v>
      </c>
      <c r="K30" s="20">
        <v>94.52</v>
      </c>
      <c r="L30" s="23">
        <v>96.75</v>
      </c>
      <c r="M30" s="23">
        <v>149.22999999999999</v>
      </c>
      <c r="N30" s="25">
        <v>91.88</v>
      </c>
      <c r="O30" s="18">
        <v>107.97</v>
      </c>
      <c r="P30" s="23">
        <v>86.55</v>
      </c>
      <c r="R30" s="3"/>
    </row>
    <row r="31" spans="1:27" ht="14.4" thickBot="1" x14ac:dyDescent="0.3">
      <c r="B31" s="20">
        <v>79.17</v>
      </c>
      <c r="C31" s="18">
        <v>85.98</v>
      </c>
      <c r="D31" s="23">
        <v>81.290000000000006</v>
      </c>
      <c r="E31" s="24">
        <v>75.42</v>
      </c>
      <c r="F31" s="18">
        <v>70.89</v>
      </c>
      <c r="G31" s="23">
        <v>63.36</v>
      </c>
      <c r="H31" s="19"/>
      <c r="I31" s="18">
        <v>70.209999999999994</v>
      </c>
      <c r="J31" s="23">
        <v>69.81</v>
      </c>
      <c r="K31" s="20">
        <v>91.83</v>
      </c>
      <c r="L31" s="23">
        <v>149.69</v>
      </c>
      <c r="M31" s="23">
        <v>60.31</v>
      </c>
      <c r="N31" s="19"/>
      <c r="O31" s="22">
        <v>102.14</v>
      </c>
      <c r="P31" s="23">
        <v>66.099999999999994</v>
      </c>
    </row>
    <row r="32" spans="1:27" ht="14.4" thickBot="1" x14ac:dyDescent="0.3">
      <c r="B32" s="20">
        <v>70.790000000000006</v>
      </c>
      <c r="C32" s="23">
        <v>62.37</v>
      </c>
      <c r="D32" s="26"/>
      <c r="E32" s="19"/>
      <c r="F32" s="18">
        <v>71.84</v>
      </c>
      <c r="G32" s="23">
        <v>37.520000000000003</v>
      </c>
      <c r="H32" s="19"/>
      <c r="I32" s="18">
        <v>83.62</v>
      </c>
      <c r="J32" s="23">
        <v>47.39</v>
      </c>
      <c r="K32" s="20">
        <v>77.56</v>
      </c>
      <c r="L32" s="23">
        <v>89.15</v>
      </c>
      <c r="M32" s="23">
        <v>52.56</v>
      </c>
      <c r="N32" s="19"/>
      <c r="O32" s="23">
        <v>133.27000000000001</v>
      </c>
      <c r="P32" s="23">
        <v>71.8</v>
      </c>
      <c r="R32" s="3"/>
    </row>
    <row r="33" spans="1:27" ht="14.4" thickBot="1" x14ac:dyDescent="0.3">
      <c r="E33" s="19"/>
      <c r="F33" s="22">
        <v>67.099999999999994</v>
      </c>
      <c r="G33" s="26"/>
      <c r="H33" s="19"/>
      <c r="I33" s="23">
        <v>79.44</v>
      </c>
      <c r="J33" s="26"/>
      <c r="K33" s="25">
        <v>85.71</v>
      </c>
      <c r="L33" s="26"/>
      <c r="M33" s="26"/>
      <c r="N33" s="19"/>
      <c r="O33" s="23">
        <v>100.82</v>
      </c>
      <c r="P33" s="26"/>
      <c r="R33" s="3"/>
    </row>
    <row r="34" spans="1:27" ht="14.4" thickBot="1" x14ac:dyDescent="0.3">
      <c r="E34" s="19"/>
      <c r="F34" s="23">
        <v>58.66</v>
      </c>
      <c r="G34" s="26"/>
    </row>
    <row r="35" spans="1:27" x14ac:dyDescent="0.25">
      <c r="A35" t="s">
        <v>57</v>
      </c>
      <c r="B35">
        <f>COUNT(B28:B34)</f>
        <v>5</v>
      </c>
      <c r="C35">
        <f t="shared" ref="C35:P35" si="11">COUNT(C28:C34)</f>
        <v>5</v>
      </c>
      <c r="D35">
        <f t="shared" si="11"/>
        <v>4</v>
      </c>
      <c r="E35">
        <f t="shared" si="11"/>
        <v>4</v>
      </c>
      <c r="F35">
        <f t="shared" si="11"/>
        <v>7</v>
      </c>
      <c r="G35">
        <f t="shared" si="11"/>
        <v>5</v>
      </c>
      <c r="H35">
        <f t="shared" si="11"/>
        <v>3</v>
      </c>
      <c r="I35">
        <f t="shared" si="11"/>
        <v>6</v>
      </c>
      <c r="J35">
        <f t="shared" si="11"/>
        <v>5</v>
      </c>
      <c r="K35">
        <f t="shared" si="11"/>
        <v>6</v>
      </c>
      <c r="L35">
        <f t="shared" si="11"/>
        <v>5</v>
      </c>
      <c r="M35">
        <f t="shared" si="11"/>
        <v>5</v>
      </c>
      <c r="N35">
        <f t="shared" si="11"/>
        <v>3</v>
      </c>
      <c r="O35">
        <f t="shared" si="11"/>
        <v>6</v>
      </c>
      <c r="P35">
        <f t="shared" si="11"/>
        <v>5</v>
      </c>
      <c r="X35" s="1">
        <f>IFERROR(AVERAGEIFS($B35:$U35, $B$27:$U$27, X$2), "")</f>
        <v>4.2</v>
      </c>
      <c r="Y35" s="1">
        <f t="shared" ref="Y35:AA39" si="12">IFERROR(AVERAGEIFS($B35:$U35, $B$27:$U$27, Y$2), "")</f>
        <v>5.8</v>
      </c>
      <c r="Z35" s="1">
        <f t="shared" si="12"/>
        <v>4.8</v>
      </c>
      <c r="AA35" s="1" t="str">
        <f t="shared" si="12"/>
        <v/>
      </c>
    </row>
    <row r="36" spans="1:27" x14ac:dyDescent="0.25">
      <c r="A36" t="s">
        <v>58</v>
      </c>
      <c r="B36">
        <f>COUNTIF(B28:B34,"&gt;60")</f>
        <v>5</v>
      </c>
      <c r="C36">
        <f t="shared" ref="C36:P36" si="13">COUNTIF(C28:C34,"&gt;60")</f>
        <v>5</v>
      </c>
      <c r="D36">
        <f t="shared" si="13"/>
        <v>4</v>
      </c>
      <c r="E36">
        <f t="shared" si="13"/>
        <v>4</v>
      </c>
      <c r="F36">
        <f t="shared" si="13"/>
        <v>6</v>
      </c>
      <c r="G36">
        <f t="shared" si="13"/>
        <v>4</v>
      </c>
      <c r="H36">
        <f t="shared" si="13"/>
        <v>3</v>
      </c>
      <c r="I36">
        <f t="shared" si="13"/>
        <v>6</v>
      </c>
      <c r="J36">
        <f t="shared" si="13"/>
        <v>3</v>
      </c>
      <c r="K36">
        <f t="shared" si="13"/>
        <v>6</v>
      </c>
      <c r="L36">
        <f t="shared" si="13"/>
        <v>5</v>
      </c>
      <c r="M36">
        <f t="shared" si="13"/>
        <v>4</v>
      </c>
      <c r="N36">
        <f t="shared" si="13"/>
        <v>3</v>
      </c>
      <c r="O36">
        <f t="shared" si="13"/>
        <v>6</v>
      </c>
      <c r="P36">
        <f t="shared" si="13"/>
        <v>5</v>
      </c>
      <c r="X36" s="1">
        <f t="shared" ref="X36:X39" si="14">IFERROR(AVERAGEIFS($B36:$U36, $B$27:$U$27, X$2), "")</f>
        <v>4.2</v>
      </c>
      <c r="Y36" s="1">
        <f t="shared" si="12"/>
        <v>5.6</v>
      </c>
      <c r="Z36" s="1">
        <f t="shared" si="12"/>
        <v>4</v>
      </c>
      <c r="AA36" s="1" t="str">
        <f t="shared" si="12"/>
        <v/>
      </c>
    </row>
    <row r="37" spans="1:27" x14ac:dyDescent="0.25">
      <c r="A37" t="s">
        <v>59</v>
      </c>
      <c r="B37">
        <f>AVERAGE(B28:B34)</f>
        <v>94.454000000000008</v>
      </c>
      <c r="C37">
        <f t="shared" ref="C37:P37" si="15">AVERAGE(C28:C34)</f>
        <v>78.468000000000004</v>
      </c>
      <c r="D37">
        <f t="shared" si="15"/>
        <v>82.0625</v>
      </c>
      <c r="E37">
        <f t="shared" si="15"/>
        <v>85.195000000000007</v>
      </c>
      <c r="F37">
        <f t="shared" si="15"/>
        <v>80.607142857142861</v>
      </c>
      <c r="G37">
        <f t="shared" si="15"/>
        <v>64.265999999999991</v>
      </c>
      <c r="H37">
        <f t="shared" si="15"/>
        <v>99.836666666666659</v>
      </c>
      <c r="I37">
        <f t="shared" si="15"/>
        <v>89.075000000000003</v>
      </c>
      <c r="J37">
        <f t="shared" si="15"/>
        <v>67.477999999999994</v>
      </c>
      <c r="K37">
        <f t="shared" si="15"/>
        <v>87.649999999999991</v>
      </c>
      <c r="L37">
        <f t="shared" si="15"/>
        <v>98.759999999999991</v>
      </c>
      <c r="M37">
        <f t="shared" si="15"/>
        <v>83.451999999999998</v>
      </c>
      <c r="N37">
        <f t="shared" si="15"/>
        <v>102.26666666666667</v>
      </c>
      <c r="O37">
        <f t="shared" si="15"/>
        <v>114.33166666666666</v>
      </c>
      <c r="P37">
        <f t="shared" si="15"/>
        <v>82.332000000000008</v>
      </c>
      <c r="X37" s="1">
        <f t="shared" si="14"/>
        <v>93.880466666666649</v>
      </c>
      <c r="Y37" s="1">
        <f t="shared" si="12"/>
        <v>92.248361904761893</v>
      </c>
      <c r="Z37" s="1">
        <f t="shared" si="12"/>
        <v>75.918099999999995</v>
      </c>
      <c r="AA37" s="1" t="str">
        <f t="shared" si="12"/>
        <v/>
      </c>
    </row>
    <row r="38" spans="1:27" x14ac:dyDescent="0.25">
      <c r="A38" t="s">
        <v>60</v>
      </c>
      <c r="B38">
        <f>AVERAGEIF(B28:B34,"&gt;60")</f>
        <v>94.454000000000008</v>
      </c>
      <c r="C38">
        <f t="shared" ref="C38:P38" si="16">AVERAGEIF(C28:C34,"&gt;60")</f>
        <v>78.468000000000004</v>
      </c>
      <c r="D38">
        <f t="shared" si="16"/>
        <v>82.0625</v>
      </c>
      <c r="E38">
        <f t="shared" si="16"/>
        <v>85.195000000000007</v>
      </c>
      <c r="F38">
        <f t="shared" si="16"/>
        <v>84.265000000000001</v>
      </c>
      <c r="G38">
        <f t="shared" si="16"/>
        <v>70.952500000000001</v>
      </c>
      <c r="H38">
        <f t="shared" si="16"/>
        <v>99.836666666666659</v>
      </c>
      <c r="I38">
        <f t="shared" si="16"/>
        <v>89.075000000000003</v>
      </c>
      <c r="J38">
        <f t="shared" si="16"/>
        <v>77.7</v>
      </c>
      <c r="K38">
        <f t="shared" si="16"/>
        <v>87.649999999999991</v>
      </c>
      <c r="L38">
        <f t="shared" si="16"/>
        <v>98.759999999999991</v>
      </c>
      <c r="M38">
        <f t="shared" si="16"/>
        <v>91.174999999999997</v>
      </c>
      <c r="N38">
        <f t="shared" si="16"/>
        <v>102.26666666666667</v>
      </c>
      <c r="O38">
        <f t="shared" si="16"/>
        <v>114.33166666666666</v>
      </c>
      <c r="P38">
        <f t="shared" si="16"/>
        <v>82.332000000000008</v>
      </c>
      <c r="X38" s="1">
        <f t="shared" si="14"/>
        <v>93.880466666666649</v>
      </c>
      <c r="Y38" s="1">
        <f t="shared" si="12"/>
        <v>92.979933333333321</v>
      </c>
      <c r="Z38" s="1">
        <f t="shared" si="12"/>
        <v>80.844399999999993</v>
      </c>
      <c r="AA38" s="1" t="str">
        <f t="shared" si="12"/>
        <v/>
      </c>
    </row>
    <row r="39" spans="1:27" x14ac:dyDescent="0.25">
      <c r="A39" t="s">
        <v>61</v>
      </c>
      <c r="B39">
        <f>STDEV(B28:B34)</f>
        <v>19.024174883552707</v>
      </c>
      <c r="C39">
        <f t="shared" ref="C39:P39" si="17">STDEV(C28:C34)</f>
        <v>9.9606310041080874</v>
      </c>
      <c r="D39">
        <f t="shared" si="17"/>
        <v>5.0565230148789038</v>
      </c>
      <c r="E39">
        <f t="shared" si="17"/>
        <v>6.7202901723065489</v>
      </c>
      <c r="F39">
        <f t="shared" si="17"/>
        <v>19.337950351821778</v>
      </c>
      <c r="G39">
        <f t="shared" si="17"/>
        <v>18.375855898433691</v>
      </c>
      <c r="H39">
        <f t="shared" si="17"/>
        <v>11.730875215998733</v>
      </c>
      <c r="I39">
        <f t="shared" si="17"/>
        <v>14.265046442265753</v>
      </c>
      <c r="J39">
        <f t="shared" si="17"/>
        <v>16.106178007211998</v>
      </c>
      <c r="K39">
        <f t="shared" si="17"/>
        <v>10.492835651052575</v>
      </c>
      <c r="L39">
        <f t="shared" si="17"/>
        <v>29.435113385207195</v>
      </c>
      <c r="M39">
        <f t="shared" si="17"/>
        <v>39.002482869684066</v>
      </c>
      <c r="N39">
        <f t="shared" si="17"/>
        <v>13.383580736609058</v>
      </c>
      <c r="O39">
        <f t="shared" si="17"/>
        <v>14.749236477413467</v>
      </c>
      <c r="P39">
        <f t="shared" si="17"/>
        <v>13.067860192089567</v>
      </c>
      <c r="X39" s="1">
        <f t="shared" si="14"/>
        <v>12.270351331903925</v>
      </c>
      <c r="Y39" s="1">
        <f t="shared" si="12"/>
        <v>17.549595532163256</v>
      </c>
      <c r="Z39" s="1">
        <f t="shared" si="12"/>
        <v>18.321779996459647</v>
      </c>
      <c r="AA39" s="1" t="str">
        <f t="shared" si="12"/>
        <v/>
      </c>
    </row>
    <row r="41" spans="1:27" x14ac:dyDescent="0.25">
      <c r="B41" t="s">
        <v>49</v>
      </c>
      <c r="F41" t="s">
        <v>50</v>
      </c>
      <c r="J41" t="s">
        <v>51</v>
      </c>
      <c r="N41" t="s">
        <v>52</v>
      </c>
      <c r="R41" t="s">
        <v>53</v>
      </c>
    </row>
    <row r="42" spans="1:27" ht="14.4" thickBot="1" x14ac:dyDescent="0.3">
      <c r="A42" t="s">
        <v>64</v>
      </c>
      <c r="B42" t="s">
        <v>55</v>
      </c>
      <c r="C42" t="s">
        <v>56</v>
      </c>
      <c r="D42" t="s">
        <v>63</v>
      </c>
      <c r="E42" t="s">
        <v>65</v>
      </c>
      <c r="F42" t="s">
        <v>55</v>
      </c>
      <c r="G42" t="s">
        <v>56</v>
      </c>
      <c r="H42" t="s">
        <v>63</v>
      </c>
      <c r="I42" t="s">
        <v>65</v>
      </c>
      <c r="J42" t="s">
        <v>55</v>
      </c>
      <c r="K42" t="s">
        <v>56</v>
      </c>
      <c r="L42" t="s">
        <v>63</v>
      </c>
      <c r="M42" t="s">
        <v>65</v>
      </c>
      <c r="N42" t="s">
        <v>55</v>
      </c>
      <c r="O42" t="s">
        <v>56</v>
      </c>
      <c r="P42" t="s">
        <v>63</v>
      </c>
      <c r="Q42" t="s">
        <v>65</v>
      </c>
      <c r="R42" t="s">
        <v>55</v>
      </c>
      <c r="S42" t="s">
        <v>56</v>
      </c>
      <c r="T42" t="s">
        <v>63</v>
      </c>
      <c r="U42" t="s">
        <v>65</v>
      </c>
    </row>
    <row r="43" spans="1:27" ht="14.4" thickBot="1" x14ac:dyDescent="0.3">
      <c r="B43" s="11">
        <v>165.62</v>
      </c>
      <c r="C43" s="12">
        <v>76</v>
      </c>
      <c r="D43" s="13">
        <v>84.01</v>
      </c>
      <c r="E43" s="31">
        <v>76.790000000000006</v>
      </c>
      <c r="F43" s="11">
        <v>105.76</v>
      </c>
      <c r="G43" s="15">
        <v>103.86</v>
      </c>
      <c r="H43" s="13">
        <v>83.22</v>
      </c>
      <c r="I43" s="31">
        <v>78.849999999999994</v>
      </c>
      <c r="J43" s="14">
        <v>100.25</v>
      </c>
      <c r="K43" s="13">
        <v>104.59</v>
      </c>
      <c r="L43" s="29">
        <v>101.25</v>
      </c>
      <c r="M43" s="32">
        <v>107.86</v>
      </c>
      <c r="N43" s="11">
        <v>97.28</v>
      </c>
      <c r="O43" s="12">
        <v>80.290000000000006</v>
      </c>
      <c r="P43" s="13">
        <v>87.44</v>
      </c>
      <c r="Q43" s="31">
        <v>77.88</v>
      </c>
      <c r="R43" s="11">
        <v>110.87</v>
      </c>
      <c r="S43" s="28">
        <v>96.3</v>
      </c>
      <c r="T43" s="28">
        <v>87.87</v>
      </c>
      <c r="U43" s="33">
        <v>100.11</v>
      </c>
    </row>
    <row r="44" spans="1:27" ht="14.4" thickBot="1" x14ac:dyDescent="0.3">
      <c r="B44" s="19">
        <v>131.88</v>
      </c>
      <c r="C44" s="30">
        <v>89.76</v>
      </c>
      <c r="D44" s="18">
        <v>69.540000000000006</v>
      </c>
      <c r="E44" s="34">
        <v>58.51</v>
      </c>
      <c r="F44" s="19">
        <v>92.89</v>
      </c>
      <c r="G44" s="26">
        <v>96.71</v>
      </c>
      <c r="H44" s="18">
        <v>70.680000000000007</v>
      </c>
      <c r="I44" s="35">
        <v>78.63</v>
      </c>
      <c r="J44" s="16">
        <v>111.47</v>
      </c>
      <c r="K44" s="18">
        <v>90.3</v>
      </c>
      <c r="L44" s="23">
        <v>69.44</v>
      </c>
      <c r="M44" s="36">
        <v>84.04</v>
      </c>
      <c r="N44" s="19">
        <v>124.66</v>
      </c>
      <c r="O44" s="18">
        <v>84.83</v>
      </c>
      <c r="P44" s="18">
        <v>77.650000000000006</v>
      </c>
      <c r="Q44" s="35">
        <v>62.92</v>
      </c>
      <c r="R44" s="16">
        <v>98.73</v>
      </c>
      <c r="S44" s="23">
        <v>97.46</v>
      </c>
      <c r="T44" s="23">
        <v>79.45</v>
      </c>
      <c r="U44" s="34">
        <v>96.67</v>
      </c>
    </row>
    <row r="45" spans="1:27" ht="14.4" thickBot="1" x14ac:dyDescent="0.3">
      <c r="B45" s="16">
        <v>138.24</v>
      </c>
      <c r="C45" s="18">
        <v>84.87</v>
      </c>
      <c r="D45" s="18">
        <v>80.89</v>
      </c>
      <c r="E45" s="34">
        <v>43.72</v>
      </c>
      <c r="F45" s="16">
        <v>94.12</v>
      </c>
      <c r="G45" s="30">
        <v>96.15</v>
      </c>
      <c r="H45" s="22">
        <v>82.52</v>
      </c>
      <c r="I45" s="34">
        <v>91.52</v>
      </c>
      <c r="J45" s="20">
        <v>97.58</v>
      </c>
      <c r="K45" s="22">
        <v>86.65</v>
      </c>
      <c r="L45" s="23">
        <v>79.17</v>
      </c>
      <c r="M45" s="34">
        <v>76.87</v>
      </c>
      <c r="N45" s="19">
        <v>112.78</v>
      </c>
      <c r="O45" s="18">
        <v>82.54</v>
      </c>
      <c r="P45" s="23">
        <v>68.45</v>
      </c>
      <c r="Q45" s="34">
        <v>76.150000000000006</v>
      </c>
      <c r="R45" s="25">
        <v>126.76</v>
      </c>
      <c r="S45" s="23">
        <v>105.55</v>
      </c>
      <c r="T45" s="23">
        <v>64.84</v>
      </c>
      <c r="U45" s="34">
        <v>99.34</v>
      </c>
    </row>
    <row r="46" spans="1:27" ht="14.4" thickBot="1" x14ac:dyDescent="0.3">
      <c r="B46" s="16">
        <v>94.25</v>
      </c>
      <c r="C46" s="18">
        <v>88.72</v>
      </c>
      <c r="D46" s="23">
        <v>84.4</v>
      </c>
      <c r="E46" s="37"/>
      <c r="F46" s="16">
        <v>93.72</v>
      </c>
      <c r="G46" s="18">
        <v>82.51</v>
      </c>
      <c r="H46" s="23">
        <v>74.930000000000007</v>
      </c>
      <c r="I46" s="34">
        <v>90.51</v>
      </c>
      <c r="J46" s="20">
        <v>90.39</v>
      </c>
      <c r="K46" s="22">
        <v>87.88</v>
      </c>
      <c r="L46" s="23">
        <v>80.2</v>
      </c>
      <c r="M46" s="34">
        <v>70.349999999999994</v>
      </c>
      <c r="N46" s="16">
        <v>81.319999999999993</v>
      </c>
      <c r="O46" s="18">
        <v>73.95</v>
      </c>
      <c r="P46" s="23">
        <v>55.71</v>
      </c>
      <c r="Q46" s="34">
        <v>87.05</v>
      </c>
      <c r="R46" s="25">
        <v>70.8</v>
      </c>
      <c r="S46" s="23">
        <v>81.13</v>
      </c>
      <c r="T46" s="23">
        <v>76.47</v>
      </c>
      <c r="U46" s="34">
        <v>87.91</v>
      </c>
    </row>
    <row r="47" spans="1:27" ht="14.4" thickBot="1" x14ac:dyDescent="0.3">
      <c r="B47" s="16">
        <v>88.13</v>
      </c>
      <c r="C47" s="23">
        <v>57.85</v>
      </c>
      <c r="D47" s="23">
        <v>83.7</v>
      </c>
      <c r="E47" s="37"/>
      <c r="F47" s="20">
        <v>97.42</v>
      </c>
      <c r="G47" s="18">
        <v>62.25</v>
      </c>
      <c r="H47" s="23">
        <v>57.55</v>
      </c>
      <c r="I47" s="34">
        <v>62.61</v>
      </c>
      <c r="J47" s="24">
        <v>85.81</v>
      </c>
      <c r="K47" s="23">
        <v>78.150000000000006</v>
      </c>
      <c r="L47" s="26"/>
      <c r="M47" s="34">
        <v>48.77</v>
      </c>
      <c r="N47" s="20">
        <v>81.47</v>
      </c>
      <c r="O47" s="23">
        <v>66.95</v>
      </c>
      <c r="P47" s="26"/>
      <c r="Q47" s="34">
        <v>88</v>
      </c>
      <c r="R47" s="25">
        <v>50.3</v>
      </c>
      <c r="S47" s="26"/>
      <c r="T47" s="23">
        <v>59.11</v>
      </c>
      <c r="U47" s="37"/>
    </row>
    <row r="48" spans="1:27" ht="14.4" thickBot="1" x14ac:dyDescent="0.3">
      <c r="B48" s="20">
        <v>89.44</v>
      </c>
      <c r="C48" s="23">
        <v>67.87</v>
      </c>
      <c r="D48" s="23">
        <v>55.7</v>
      </c>
      <c r="E48" s="37"/>
      <c r="F48" s="20">
        <v>93.01</v>
      </c>
      <c r="G48" s="23">
        <v>79.27</v>
      </c>
      <c r="H48" s="26"/>
      <c r="I48" s="34">
        <v>69.91</v>
      </c>
      <c r="J48" s="25">
        <v>78.540000000000006</v>
      </c>
      <c r="K48" s="23">
        <v>55.9</v>
      </c>
      <c r="L48" s="26"/>
      <c r="M48" s="37"/>
      <c r="N48" s="20">
        <v>72.739999999999995</v>
      </c>
      <c r="O48" s="26"/>
      <c r="P48" s="26"/>
      <c r="Q48" s="34">
        <v>59.03</v>
      </c>
    </row>
    <row r="49" spans="1:27" ht="14.4" thickBot="1" x14ac:dyDescent="0.3">
      <c r="B49" s="20">
        <v>85.53</v>
      </c>
      <c r="C49" s="26"/>
      <c r="D49" s="23">
        <v>56.96</v>
      </c>
      <c r="E49" s="37"/>
      <c r="F49" s="20">
        <v>74.92</v>
      </c>
      <c r="G49" s="26"/>
      <c r="H49" s="26"/>
      <c r="I49" s="34">
        <v>45.32</v>
      </c>
      <c r="J49" s="25">
        <v>59.51</v>
      </c>
      <c r="K49" s="23">
        <v>45.3</v>
      </c>
      <c r="L49" s="26"/>
      <c r="M49" s="37"/>
      <c r="N49" s="20">
        <v>57.59</v>
      </c>
      <c r="O49" s="26"/>
      <c r="P49" s="26"/>
      <c r="Q49" s="37"/>
    </row>
    <row r="50" spans="1:27" ht="14.4" thickBot="1" x14ac:dyDescent="0.3">
      <c r="B50" s="25"/>
      <c r="C50" s="26"/>
      <c r="D50" s="26"/>
      <c r="E50" s="37"/>
      <c r="F50" s="25">
        <v>69.69</v>
      </c>
      <c r="G50" s="26"/>
      <c r="H50" s="26"/>
      <c r="I50" s="37"/>
      <c r="N50" s="25">
        <v>73.81</v>
      </c>
      <c r="O50" s="26"/>
      <c r="P50" s="26"/>
      <c r="Q50" s="37"/>
    </row>
    <row r="51" spans="1:27" ht="14.4" thickBot="1" x14ac:dyDescent="0.3">
      <c r="N51" s="25">
        <v>91.3</v>
      </c>
      <c r="O51" s="26"/>
      <c r="P51" s="26"/>
      <c r="Q51" s="37"/>
    </row>
    <row r="52" spans="1:27" ht="14.4" thickBot="1" x14ac:dyDescent="0.3">
      <c r="N52" s="25">
        <v>72.86</v>
      </c>
      <c r="O52" s="26"/>
      <c r="P52" s="26"/>
      <c r="Q52" s="37"/>
    </row>
    <row r="53" spans="1:27" x14ac:dyDescent="0.25">
      <c r="A53" t="s">
        <v>57</v>
      </c>
      <c r="B53">
        <f>COUNT(B43:B52)</f>
        <v>7</v>
      </c>
      <c r="C53">
        <f t="shared" ref="C53:U53" si="18">COUNT(C43:C52)</f>
        <v>6</v>
      </c>
      <c r="D53">
        <f t="shared" si="18"/>
        <v>7</v>
      </c>
      <c r="E53">
        <f t="shared" si="18"/>
        <v>3</v>
      </c>
      <c r="F53">
        <f t="shared" si="18"/>
        <v>8</v>
      </c>
      <c r="G53">
        <f t="shared" si="18"/>
        <v>6</v>
      </c>
      <c r="H53">
        <f t="shared" si="18"/>
        <v>5</v>
      </c>
      <c r="I53">
        <f t="shared" si="18"/>
        <v>7</v>
      </c>
      <c r="J53">
        <f t="shared" si="18"/>
        <v>7</v>
      </c>
      <c r="K53">
        <f t="shared" si="18"/>
        <v>7</v>
      </c>
      <c r="L53">
        <f t="shared" si="18"/>
        <v>4</v>
      </c>
      <c r="M53">
        <f t="shared" si="18"/>
        <v>5</v>
      </c>
      <c r="N53">
        <f t="shared" si="18"/>
        <v>10</v>
      </c>
      <c r="O53">
        <f t="shared" si="18"/>
        <v>5</v>
      </c>
      <c r="P53">
        <f t="shared" si="18"/>
        <v>4</v>
      </c>
      <c r="Q53">
        <f t="shared" si="18"/>
        <v>6</v>
      </c>
      <c r="R53">
        <f t="shared" si="18"/>
        <v>5</v>
      </c>
      <c r="S53">
        <f t="shared" si="18"/>
        <v>4</v>
      </c>
      <c r="T53">
        <f t="shared" si="18"/>
        <v>5</v>
      </c>
      <c r="U53">
        <f t="shared" si="18"/>
        <v>4</v>
      </c>
      <c r="X53" s="1">
        <f>IFERROR(AVERAGEIFS($B53:$U53, $B$42:$U$42, X$2), "")</f>
        <v>7.4</v>
      </c>
      <c r="Y53" s="1">
        <f t="shared" ref="Y53:AA57" si="19">IFERROR(AVERAGEIFS($B53:$U53, $B$42:$U$42, Y$2), "")</f>
        <v>5.6</v>
      </c>
      <c r="Z53" s="1">
        <f t="shared" si="19"/>
        <v>5</v>
      </c>
      <c r="AA53" s="1">
        <f t="shared" si="19"/>
        <v>5</v>
      </c>
    </row>
    <row r="54" spans="1:27" x14ac:dyDescent="0.25">
      <c r="A54" t="s">
        <v>58</v>
      </c>
      <c r="B54">
        <f>COUNTIF(B43:B52,"&gt;60")</f>
        <v>7</v>
      </c>
      <c r="C54">
        <f t="shared" ref="C54:U54" si="20">COUNTIF(C43:C52,"&gt;60")</f>
        <v>5</v>
      </c>
      <c r="D54">
        <f t="shared" si="20"/>
        <v>5</v>
      </c>
      <c r="E54">
        <f t="shared" si="20"/>
        <v>1</v>
      </c>
      <c r="F54">
        <f t="shared" si="20"/>
        <v>8</v>
      </c>
      <c r="G54">
        <f t="shared" si="20"/>
        <v>6</v>
      </c>
      <c r="H54">
        <f t="shared" si="20"/>
        <v>4</v>
      </c>
      <c r="I54">
        <f t="shared" si="20"/>
        <v>6</v>
      </c>
      <c r="J54">
        <f t="shared" si="20"/>
        <v>6</v>
      </c>
      <c r="K54">
        <f t="shared" si="20"/>
        <v>5</v>
      </c>
      <c r="L54">
        <f t="shared" si="20"/>
        <v>4</v>
      </c>
      <c r="M54">
        <f t="shared" si="20"/>
        <v>4</v>
      </c>
      <c r="N54">
        <f t="shared" si="20"/>
        <v>9</v>
      </c>
      <c r="O54">
        <f t="shared" si="20"/>
        <v>5</v>
      </c>
      <c r="P54">
        <f t="shared" si="20"/>
        <v>3</v>
      </c>
      <c r="Q54">
        <f t="shared" si="20"/>
        <v>5</v>
      </c>
      <c r="R54">
        <f t="shared" si="20"/>
        <v>4</v>
      </c>
      <c r="S54">
        <f t="shared" si="20"/>
        <v>4</v>
      </c>
      <c r="T54">
        <f t="shared" si="20"/>
        <v>4</v>
      </c>
      <c r="U54">
        <f t="shared" si="20"/>
        <v>4</v>
      </c>
      <c r="X54" s="1">
        <f t="shared" ref="X54:X57" si="21">IFERROR(AVERAGEIFS($B54:$U54, $B$42:$U$42, X$2), "")</f>
        <v>6.8</v>
      </c>
      <c r="Y54" s="1">
        <f t="shared" si="19"/>
        <v>5</v>
      </c>
      <c r="Z54" s="1">
        <f t="shared" si="19"/>
        <v>4</v>
      </c>
      <c r="AA54" s="1">
        <f t="shared" si="19"/>
        <v>4</v>
      </c>
    </row>
    <row r="55" spans="1:27" x14ac:dyDescent="0.25">
      <c r="A55" t="s">
        <v>59</v>
      </c>
      <c r="B55">
        <f>AVERAGE(B43:B52)</f>
        <v>113.29857142857142</v>
      </c>
      <c r="C55">
        <f t="shared" ref="C55:U55" si="22">AVERAGE(C43:C52)</f>
        <v>77.51166666666667</v>
      </c>
      <c r="D55">
        <f t="shared" si="22"/>
        <v>73.600000000000009</v>
      </c>
      <c r="E55">
        <f t="shared" si="22"/>
        <v>59.673333333333339</v>
      </c>
      <c r="F55">
        <f t="shared" si="22"/>
        <v>90.191249999999997</v>
      </c>
      <c r="G55">
        <f t="shared" si="22"/>
        <v>86.791666666666671</v>
      </c>
      <c r="H55">
        <f t="shared" si="22"/>
        <v>73.78</v>
      </c>
      <c r="I55">
        <f t="shared" si="22"/>
        <v>73.907142857142858</v>
      </c>
      <c r="J55">
        <f t="shared" si="22"/>
        <v>89.078571428571422</v>
      </c>
      <c r="K55">
        <f t="shared" si="22"/>
        <v>78.395714285714263</v>
      </c>
      <c r="L55">
        <f t="shared" si="22"/>
        <v>82.515000000000001</v>
      </c>
      <c r="M55">
        <f t="shared" si="22"/>
        <v>77.578000000000003</v>
      </c>
      <c r="N55">
        <f t="shared" si="22"/>
        <v>86.581000000000003</v>
      </c>
      <c r="O55">
        <f t="shared" si="22"/>
        <v>77.712000000000003</v>
      </c>
      <c r="P55">
        <f t="shared" si="22"/>
        <v>72.3125</v>
      </c>
      <c r="Q55">
        <f t="shared" si="22"/>
        <v>75.171666666666667</v>
      </c>
      <c r="R55">
        <f t="shared" si="22"/>
        <v>91.492000000000004</v>
      </c>
      <c r="S55">
        <f t="shared" si="22"/>
        <v>95.11</v>
      </c>
      <c r="T55">
        <f t="shared" si="22"/>
        <v>73.548000000000002</v>
      </c>
      <c r="U55">
        <f t="shared" si="22"/>
        <v>96.007499999999993</v>
      </c>
      <c r="X55" s="1">
        <f t="shared" si="21"/>
        <v>94.128278571428581</v>
      </c>
      <c r="Y55" s="1">
        <f t="shared" si="19"/>
        <v>83.10420952380953</v>
      </c>
      <c r="Z55" s="1">
        <f t="shared" si="19"/>
        <v>75.1511</v>
      </c>
      <c r="AA55" s="1">
        <f t="shared" si="19"/>
        <v>76.467528571428574</v>
      </c>
    </row>
    <row r="56" spans="1:27" x14ac:dyDescent="0.25">
      <c r="A56" t="s">
        <v>60</v>
      </c>
      <c r="B56">
        <f>AVERAGEIF(B43:B52,"&gt;60")</f>
        <v>113.29857142857142</v>
      </c>
      <c r="C56">
        <f t="shared" ref="C56:U56" si="23">AVERAGEIF(C43:C52,"&gt;60")</f>
        <v>81.444000000000003</v>
      </c>
      <c r="D56">
        <f t="shared" si="23"/>
        <v>80.50800000000001</v>
      </c>
      <c r="E56">
        <f t="shared" si="23"/>
        <v>76.790000000000006</v>
      </c>
      <c r="F56">
        <f t="shared" si="23"/>
        <v>90.191249999999997</v>
      </c>
      <c r="G56">
        <f t="shared" si="23"/>
        <v>86.791666666666671</v>
      </c>
      <c r="H56">
        <f t="shared" si="23"/>
        <v>77.837500000000006</v>
      </c>
      <c r="I56">
        <f t="shared" si="23"/>
        <v>78.671666666666667</v>
      </c>
      <c r="J56">
        <f t="shared" si="23"/>
        <v>94.006666666666661</v>
      </c>
      <c r="K56">
        <f t="shared" si="23"/>
        <v>89.513999999999982</v>
      </c>
      <c r="L56">
        <f t="shared" si="23"/>
        <v>82.515000000000001</v>
      </c>
      <c r="M56">
        <f t="shared" si="23"/>
        <v>84.78</v>
      </c>
      <c r="N56">
        <f t="shared" si="23"/>
        <v>89.802222222222213</v>
      </c>
      <c r="O56">
        <f t="shared" si="23"/>
        <v>77.712000000000003</v>
      </c>
      <c r="P56">
        <f t="shared" si="23"/>
        <v>77.846666666666678</v>
      </c>
      <c r="Q56">
        <f t="shared" si="23"/>
        <v>78.400000000000006</v>
      </c>
      <c r="R56">
        <f t="shared" si="23"/>
        <v>101.79</v>
      </c>
      <c r="S56">
        <f t="shared" si="23"/>
        <v>95.11</v>
      </c>
      <c r="T56">
        <f t="shared" si="23"/>
        <v>77.157499999999999</v>
      </c>
      <c r="U56">
        <f t="shared" si="23"/>
        <v>96.007499999999993</v>
      </c>
      <c r="X56" s="1">
        <f t="shared" si="21"/>
        <v>97.817742063492062</v>
      </c>
      <c r="Y56" s="1">
        <f t="shared" si="19"/>
        <v>86.114333333333335</v>
      </c>
      <c r="Z56" s="1">
        <f t="shared" si="19"/>
        <v>79.172933333333347</v>
      </c>
      <c r="AA56" s="1">
        <f t="shared" si="19"/>
        <v>82.929833333333335</v>
      </c>
    </row>
    <row r="57" spans="1:27" x14ac:dyDescent="0.25">
      <c r="A57" t="s">
        <v>61</v>
      </c>
      <c r="B57">
        <f>STDEV(B43:B52)</f>
        <v>31.731966757289367</v>
      </c>
      <c r="C57">
        <f t="shared" ref="C57:U57" si="24">STDEV(C43:C52)</f>
        <v>12.740655268339449</v>
      </c>
      <c r="D57">
        <f t="shared" si="24"/>
        <v>12.870802875759731</v>
      </c>
      <c r="E57">
        <f t="shared" si="24"/>
        <v>16.565664288924047</v>
      </c>
      <c r="F57">
        <f t="shared" si="24"/>
        <v>11.899993322327115</v>
      </c>
      <c r="G57">
        <f t="shared" si="24"/>
        <v>15.195270865195752</v>
      </c>
      <c r="H57">
        <f t="shared" si="24"/>
        <v>10.486260057808947</v>
      </c>
      <c r="I57">
        <f t="shared" si="24"/>
        <v>16.296380696630848</v>
      </c>
      <c r="J57">
        <f t="shared" si="24"/>
        <v>16.813766610104054</v>
      </c>
      <c r="K57">
        <f t="shared" si="24"/>
        <v>20.766083611779834</v>
      </c>
      <c r="L57">
        <f t="shared" si="24"/>
        <v>13.397812010424168</v>
      </c>
      <c r="M57">
        <f t="shared" si="24"/>
        <v>21.455786399011384</v>
      </c>
      <c r="N57">
        <f t="shared" si="24"/>
        <v>20.304218198853782</v>
      </c>
      <c r="O57">
        <f t="shared" si="24"/>
        <v>7.2559437704546745</v>
      </c>
      <c r="P57">
        <f t="shared" si="24"/>
        <v>13.514092336027106</v>
      </c>
      <c r="Q57">
        <f t="shared" si="24"/>
        <v>12.038354400276898</v>
      </c>
      <c r="R57">
        <f t="shared" si="24"/>
        <v>30.808550274233905</v>
      </c>
      <c r="S57">
        <f t="shared" si="24"/>
        <v>10.187780261993614</v>
      </c>
      <c r="T57">
        <f t="shared" si="24"/>
        <v>11.540975695321436</v>
      </c>
      <c r="U57">
        <f t="shared" si="24"/>
        <v>5.5959650642226162</v>
      </c>
      <c r="X57" s="1">
        <f t="shared" si="21"/>
        <v>22.311699032561645</v>
      </c>
      <c r="Y57" s="1">
        <f t="shared" si="19"/>
        <v>13.229146755552666</v>
      </c>
      <c r="Z57" s="1">
        <f t="shared" si="19"/>
        <v>12.361988595068278</v>
      </c>
      <c r="AA57" s="1">
        <f t="shared" si="19"/>
        <v>14.390430169813158</v>
      </c>
    </row>
    <row r="60" spans="1:27" x14ac:dyDescent="0.25">
      <c r="B60" t="s">
        <v>49</v>
      </c>
      <c r="D60" t="s">
        <v>50</v>
      </c>
      <c r="F60" t="s">
        <v>51</v>
      </c>
      <c r="H60" t="s">
        <v>52</v>
      </c>
      <c r="J60" t="s">
        <v>53</v>
      </c>
    </row>
    <row r="61" spans="1:27" ht="14.4" thickBot="1" x14ac:dyDescent="0.3">
      <c r="A61" t="s">
        <v>66</v>
      </c>
      <c r="B61" t="s">
        <v>55</v>
      </c>
      <c r="C61" t="s">
        <v>56</v>
      </c>
      <c r="D61" t="s">
        <v>55</v>
      </c>
      <c r="E61" t="s">
        <v>56</v>
      </c>
      <c r="F61" t="s">
        <v>55</v>
      </c>
      <c r="G61" t="s">
        <v>56</v>
      </c>
      <c r="H61" t="s">
        <v>55</v>
      </c>
      <c r="I61" t="s">
        <v>56</v>
      </c>
      <c r="J61" t="s">
        <v>55</v>
      </c>
      <c r="K61" t="s">
        <v>56</v>
      </c>
    </row>
    <row r="62" spans="1:27" ht="14.4" thickBot="1" x14ac:dyDescent="0.3">
      <c r="B62" s="11">
        <v>101.12</v>
      </c>
      <c r="C62" s="15">
        <v>68.67</v>
      </c>
      <c r="D62" s="14">
        <v>85.82</v>
      </c>
      <c r="E62" s="12">
        <v>124</v>
      </c>
      <c r="F62" s="14">
        <v>98.09</v>
      </c>
      <c r="G62" s="13">
        <v>105.66</v>
      </c>
      <c r="H62" s="11">
        <v>89.95</v>
      </c>
      <c r="I62" s="13">
        <v>79.03</v>
      </c>
      <c r="J62" s="38">
        <v>98.95</v>
      </c>
      <c r="K62" s="28">
        <v>99.2</v>
      </c>
    </row>
    <row r="63" spans="1:27" ht="14.4" thickBot="1" x14ac:dyDescent="0.3">
      <c r="B63" s="19">
        <v>74.510000000000005</v>
      </c>
      <c r="C63" s="23">
        <v>62.24</v>
      </c>
      <c r="D63" s="16">
        <v>92.05</v>
      </c>
      <c r="E63" s="18">
        <v>86.83</v>
      </c>
      <c r="F63" s="20">
        <v>84.42</v>
      </c>
      <c r="G63" s="18">
        <v>94.77</v>
      </c>
      <c r="H63" s="19">
        <v>96.95</v>
      </c>
      <c r="I63" s="18">
        <v>80.66</v>
      </c>
      <c r="J63" s="20">
        <v>93.6</v>
      </c>
      <c r="K63" s="23">
        <v>80.09</v>
      </c>
    </row>
    <row r="64" spans="1:27" ht="14.4" thickBot="1" x14ac:dyDescent="0.3">
      <c r="B64" s="19">
        <v>70.81</v>
      </c>
      <c r="C64" s="23">
        <v>38.9</v>
      </c>
      <c r="D64" s="16">
        <v>93.71</v>
      </c>
      <c r="E64" s="18">
        <v>86.02</v>
      </c>
      <c r="F64" s="24">
        <v>78.63</v>
      </c>
      <c r="G64" s="22">
        <v>92.58</v>
      </c>
      <c r="H64" s="19">
        <v>99.09</v>
      </c>
      <c r="I64" s="22">
        <v>93.88</v>
      </c>
      <c r="J64" s="25">
        <v>102.05</v>
      </c>
      <c r="K64" s="23">
        <v>104.27</v>
      </c>
    </row>
    <row r="65" spans="1:27" ht="14.4" thickBot="1" x14ac:dyDescent="0.3">
      <c r="B65" s="16">
        <v>65.86</v>
      </c>
      <c r="C65" s="23">
        <v>42.82</v>
      </c>
      <c r="D65" s="20">
        <v>81.58</v>
      </c>
      <c r="E65" s="22">
        <v>58.74</v>
      </c>
      <c r="F65" s="25">
        <v>75.17</v>
      </c>
      <c r="G65" s="23">
        <v>90.05</v>
      </c>
      <c r="H65" s="20">
        <v>83.46</v>
      </c>
      <c r="I65" s="22">
        <v>95.03</v>
      </c>
      <c r="J65" s="25">
        <v>89.64</v>
      </c>
      <c r="K65" s="23">
        <v>65.38</v>
      </c>
    </row>
    <row r="66" spans="1:27" ht="14.4" thickBot="1" x14ac:dyDescent="0.3">
      <c r="B66" s="20">
        <v>61.89</v>
      </c>
      <c r="C66" s="23">
        <v>41.87</v>
      </c>
      <c r="D66" s="20">
        <v>73.02</v>
      </c>
      <c r="E66" s="23">
        <v>56.87</v>
      </c>
      <c r="F66" s="25">
        <v>63.86</v>
      </c>
      <c r="G66" s="23">
        <v>95.94</v>
      </c>
      <c r="H66" s="20">
        <v>83.84</v>
      </c>
      <c r="I66" s="23">
        <v>93.88</v>
      </c>
      <c r="J66" s="19"/>
      <c r="K66" s="23">
        <v>64.69</v>
      </c>
    </row>
    <row r="67" spans="1:27" ht="14.4" thickBot="1" x14ac:dyDescent="0.3">
      <c r="F67" s="19"/>
      <c r="G67" s="23">
        <v>77.37</v>
      </c>
      <c r="H67" s="25">
        <v>68.53</v>
      </c>
      <c r="I67" s="23">
        <v>95.03</v>
      </c>
      <c r="J67" s="19"/>
      <c r="K67" s="23">
        <v>55.78</v>
      </c>
    </row>
    <row r="68" spans="1:27" ht="14.4" thickBot="1" x14ac:dyDescent="0.3">
      <c r="F68" s="19"/>
      <c r="G68" s="23">
        <v>62.91</v>
      </c>
      <c r="H68" s="25">
        <v>70.52</v>
      </c>
      <c r="I68" s="26"/>
    </row>
    <row r="69" spans="1:27" x14ac:dyDescent="0.25">
      <c r="A69" t="s">
        <v>57</v>
      </c>
      <c r="B69">
        <f>COUNT(B62:B68)</f>
        <v>5</v>
      </c>
      <c r="C69">
        <f t="shared" ref="C69:K69" si="25">COUNT(C62:C68)</f>
        <v>5</v>
      </c>
      <c r="D69">
        <f t="shared" si="25"/>
        <v>5</v>
      </c>
      <c r="E69">
        <f t="shared" si="25"/>
        <v>5</v>
      </c>
      <c r="F69">
        <f t="shared" si="25"/>
        <v>5</v>
      </c>
      <c r="G69">
        <f t="shared" si="25"/>
        <v>7</v>
      </c>
      <c r="H69">
        <f t="shared" si="25"/>
        <v>7</v>
      </c>
      <c r="I69">
        <f t="shared" si="25"/>
        <v>6</v>
      </c>
      <c r="J69">
        <f t="shared" si="25"/>
        <v>4</v>
      </c>
      <c r="K69">
        <f t="shared" si="25"/>
        <v>6</v>
      </c>
      <c r="X69" s="1">
        <f>IFERROR(AVERAGEIFS($B69:$U69, $B$61:$U$61, X$2), "")</f>
        <v>5.2</v>
      </c>
      <c r="Y69" s="1">
        <f t="shared" ref="Y69:AA73" si="26">IFERROR(AVERAGEIFS($B69:$U69, $B$61:$U$61, Y$2), "")</f>
        <v>5.8</v>
      </c>
      <c r="Z69" s="1" t="str">
        <f t="shared" si="26"/>
        <v/>
      </c>
      <c r="AA69" s="1" t="str">
        <f t="shared" si="26"/>
        <v/>
      </c>
    </row>
    <row r="70" spans="1:27" x14ac:dyDescent="0.25">
      <c r="A70" t="s">
        <v>58</v>
      </c>
      <c r="B70">
        <f>COUNTIF(B62:B68,"&gt;60")</f>
        <v>5</v>
      </c>
      <c r="C70">
        <f t="shared" ref="C70:K70" si="27">COUNTIF(C62:C68,"&gt;60")</f>
        <v>2</v>
      </c>
      <c r="D70">
        <f t="shared" si="27"/>
        <v>5</v>
      </c>
      <c r="E70">
        <f t="shared" si="27"/>
        <v>3</v>
      </c>
      <c r="F70">
        <f t="shared" si="27"/>
        <v>5</v>
      </c>
      <c r="G70">
        <f t="shared" si="27"/>
        <v>7</v>
      </c>
      <c r="H70">
        <f t="shared" si="27"/>
        <v>7</v>
      </c>
      <c r="I70">
        <f t="shared" si="27"/>
        <v>6</v>
      </c>
      <c r="J70">
        <f t="shared" si="27"/>
        <v>4</v>
      </c>
      <c r="K70">
        <f t="shared" si="27"/>
        <v>5</v>
      </c>
      <c r="X70" s="1">
        <f t="shared" ref="X70:X73" si="28">IFERROR(AVERAGEIFS($B70:$U70, $B$61:$U$61, X$2), "")</f>
        <v>5.2</v>
      </c>
      <c r="Y70" s="1">
        <f t="shared" si="26"/>
        <v>4.5999999999999996</v>
      </c>
      <c r="Z70" s="1" t="str">
        <f t="shared" si="26"/>
        <v/>
      </c>
      <c r="AA70" s="1" t="str">
        <f t="shared" si="26"/>
        <v/>
      </c>
    </row>
    <row r="71" spans="1:27" x14ac:dyDescent="0.25">
      <c r="A71" t="s">
        <v>59</v>
      </c>
      <c r="B71">
        <f>AVERAGE(B62:B68)</f>
        <v>74.837999999999994</v>
      </c>
      <c r="C71">
        <f t="shared" ref="C71:K71" si="29">AVERAGE(C62:C68)</f>
        <v>50.9</v>
      </c>
      <c r="D71">
        <f t="shared" si="29"/>
        <v>85.23599999999999</v>
      </c>
      <c r="E71">
        <f t="shared" si="29"/>
        <v>82.49199999999999</v>
      </c>
      <c r="F71">
        <f t="shared" si="29"/>
        <v>80.034000000000006</v>
      </c>
      <c r="G71">
        <f t="shared" si="29"/>
        <v>88.468571428571423</v>
      </c>
      <c r="H71">
        <f t="shared" si="29"/>
        <v>84.61999999999999</v>
      </c>
      <c r="I71">
        <f t="shared" si="29"/>
        <v>89.584999999999994</v>
      </c>
      <c r="J71">
        <f t="shared" si="29"/>
        <v>96.06</v>
      </c>
      <c r="K71">
        <f t="shared" si="29"/>
        <v>78.234999999999999</v>
      </c>
      <c r="X71" s="1">
        <f t="shared" si="28"/>
        <v>84.157600000000002</v>
      </c>
      <c r="Y71" s="1">
        <f t="shared" si="26"/>
        <v>77.936114285714282</v>
      </c>
      <c r="Z71" s="1" t="str">
        <f t="shared" si="26"/>
        <v/>
      </c>
      <c r="AA71" s="1" t="str">
        <f t="shared" si="26"/>
        <v/>
      </c>
    </row>
    <row r="72" spans="1:27" x14ac:dyDescent="0.25">
      <c r="A72" t="s">
        <v>60</v>
      </c>
      <c r="B72">
        <f>AVERAGEIF(B62:B68,"&gt;60")</f>
        <v>74.837999999999994</v>
      </c>
      <c r="C72">
        <f t="shared" ref="C72:K72" si="30">AVERAGEIF(C62:C68,"&gt;60")</f>
        <v>65.454999999999998</v>
      </c>
      <c r="D72">
        <f t="shared" si="30"/>
        <v>85.23599999999999</v>
      </c>
      <c r="E72">
        <f t="shared" si="30"/>
        <v>98.949999999999989</v>
      </c>
      <c r="F72">
        <f t="shared" si="30"/>
        <v>80.034000000000006</v>
      </c>
      <c r="G72">
        <f t="shared" si="30"/>
        <v>88.468571428571423</v>
      </c>
      <c r="H72">
        <f t="shared" si="30"/>
        <v>84.61999999999999</v>
      </c>
      <c r="I72">
        <f t="shared" si="30"/>
        <v>89.584999999999994</v>
      </c>
      <c r="J72">
        <f t="shared" si="30"/>
        <v>96.06</v>
      </c>
      <c r="K72">
        <f t="shared" si="30"/>
        <v>82.725999999999999</v>
      </c>
      <c r="X72" s="1">
        <f t="shared" si="28"/>
        <v>84.157600000000002</v>
      </c>
      <c r="Y72" s="1">
        <f t="shared" si="26"/>
        <v>85.036914285714275</v>
      </c>
      <c r="Z72" s="1" t="str">
        <f t="shared" si="26"/>
        <v/>
      </c>
      <c r="AA72" s="1" t="str">
        <f t="shared" si="26"/>
        <v/>
      </c>
    </row>
    <row r="73" spans="1:27" x14ac:dyDescent="0.25">
      <c r="A73" t="s">
        <v>61</v>
      </c>
      <c r="B73">
        <f>STDEV(B62:B68)</f>
        <v>15.454215282569377</v>
      </c>
      <c r="C73">
        <f t="shared" ref="C73:K73" si="31">STDEV(C62:C68)</f>
        <v>13.557247139445394</v>
      </c>
      <c r="D73">
        <f t="shared" si="31"/>
        <v>8.3841713961488153</v>
      </c>
      <c r="E73">
        <f t="shared" si="31"/>
        <v>27.270971196493896</v>
      </c>
      <c r="F73">
        <f t="shared" si="31"/>
        <v>12.57461848327814</v>
      </c>
      <c r="G73">
        <f t="shared" si="31"/>
        <v>14.064725887329502</v>
      </c>
      <c r="H73">
        <f t="shared" si="31"/>
        <v>11.89867499626196</v>
      </c>
      <c r="I73">
        <f t="shared" si="31"/>
        <v>7.5796272995444829</v>
      </c>
      <c r="J73">
        <f t="shared" si="31"/>
        <v>5.522686544306735</v>
      </c>
      <c r="K73">
        <f t="shared" si="31"/>
        <v>19.868258856779619</v>
      </c>
      <c r="X73" s="1">
        <f t="shared" si="28"/>
        <v>10.766873340513007</v>
      </c>
      <c r="Y73" s="1">
        <f t="shared" si="26"/>
        <v>16.468166075918578</v>
      </c>
      <c r="Z73" s="1" t="str">
        <f t="shared" si="26"/>
        <v/>
      </c>
      <c r="AA73" s="1" t="str">
        <f t="shared" si="26"/>
        <v/>
      </c>
    </row>
    <row r="77" spans="1:27" x14ac:dyDescent="0.25">
      <c r="B77" t="s">
        <v>49</v>
      </c>
      <c r="E77" t="s">
        <v>50</v>
      </c>
      <c r="H77" t="s">
        <v>51</v>
      </c>
      <c r="K77" t="s">
        <v>52</v>
      </c>
      <c r="N77" t="s">
        <v>53</v>
      </c>
    </row>
    <row r="78" spans="1:27" ht="14.4" thickBot="1" x14ac:dyDescent="0.3">
      <c r="A78" t="s">
        <v>67</v>
      </c>
      <c r="B78" t="s">
        <v>55</v>
      </c>
      <c r="C78" t="s">
        <v>56</v>
      </c>
      <c r="D78" t="s">
        <v>63</v>
      </c>
      <c r="E78" t="s">
        <v>55</v>
      </c>
      <c r="F78" t="s">
        <v>56</v>
      </c>
      <c r="G78" t="s">
        <v>63</v>
      </c>
      <c r="H78" t="s">
        <v>55</v>
      </c>
      <c r="I78" t="s">
        <v>56</v>
      </c>
      <c r="J78" t="s">
        <v>63</v>
      </c>
      <c r="K78" t="s">
        <v>55</v>
      </c>
      <c r="L78" t="s">
        <v>56</v>
      </c>
      <c r="M78" t="s">
        <v>63</v>
      </c>
      <c r="N78" t="s">
        <v>55</v>
      </c>
      <c r="O78" t="s">
        <v>56</v>
      </c>
      <c r="P78" t="s">
        <v>63</v>
      </c>
    </row>
    <row r="79" spans="1:27" ht="14.4" thickBot="1" x14ac:dyDescent="0.3">
      <c r="B79" s="11">
        <v>136.46</v>
      </c>
      <c r="C79" s="13">
        <v>84.19</v>
      </c>
      <c r="D79" s="13">
        <v>109.37</v>
      </c>
      <c r="E79" s="38">
        <v>96.71</v>
      </c>
      <c r="F79" s="13">
        <v>93.42</v>
      </c>
      <c r="G79" s="29">
        <v>106.28</v>
      </c>
      <c r="H79" s="11">
        <v>96.87</v>
      </c>
      <c r="I79" s="15">
        <v>79.19</v>
      </c>
      <c r="J79" s="29">
        <v>79.72</v>
      </c>
      <c r="K79" s="11">
        <v>116.02</v>
      </c>
      <c r="L79" s="13">
        <v>88.48</v>
      </c>
      <c r="M79" s="28">
        <v>73.44</v>
      </c>
      <c r="N79" s="38">
        <v>115.39</v>
      </c>
      <c r="O79" s="13">
        <v>100.34</v>
      </c>
      <c r="P79" s="13">
        <v>87.41</v>
      </c>
    </row>
    <row r="80" spans="1:27" ht="14.4" thickBot="1" x14ac:dyDescent="0.3">
      <c r="B80" s="19">
        <v>125.08</v>
      </c>
      <c r="C80" s="22">
        <v>106.49</v>
      </c>
      <c r="D80" s="18">
        <v>96.06</v>
      </c>
      <c r="E80" s="20">
        <v>115.94</v>
      </c>
      <c r="F80" s="18">
        <v>93.01</v>
      </c>
      <c r="G80" s="22">
        <v>116.6</v>
      </c>
      <c r="H80" s="19">
        <v>97.29</v>
      </c>
      <c r="I80" s="18">
        <v>90.11</v>
      </c>
      <c r="J80" s="22">
        <v>77.67</v>
      </c>
      <c r="K80" s="20">
        <v>113.01</v>
      </c>
      <c r="L80" s="22">
        <v>96.54</v>
      </c>
      <c r="M80" s="23">
        <v>54.2</v>
      </c>
      <c r="N80" s="20">
        <v>107.15</v>
      </c>
      <c r="O80" s="18">
        <v>82.31</v>
      </c>
      <c r="P80" s="18">
        <v>71.31</v>
      </c>
    </row>
    <row r="81" spans="1:27" ht="14.4" thickBot="1" x14ac:dyDescent="0.3">
      <c r="B81" s="19">
        <v>161.85</v>
      </c>
      <c r="C81" s="23">
        <v>98.38</v>
      </c>
      <c r="D81" s="18">
        <v>109.88</v>
      </c>
      <c r="E81" s="20">
        <v>96.29</v>
      </c>
      <c r="F81" s="22">
        <v>87.76</v>
      </c>
      <c r="G81" s="23">
        <v>96.29</v>
      </c>
      <c r="H81" s="19">
        <v>81.069999999999993</v>
      </c>
      <c r="I81" s="23">
        <v>69.66</v>
      </c>
      <c r="J81" s="23">
        <v>79.11</v>
      </c>
      <c r="K81" s="20">
        <v>103.31</v>
      </c>
      <c r="L81" s="23">
        <v>87.39</v>
      </c>
      <c r="M81" s="23">
        <v>86.69</v>
      </c>
      <c r="N81" s="20">
        <v>101.93</v>
      </c>
      <c r="O81" s="18">
        <v>67.44</v>
      </c>
      <c r="P81" s="23">
        <v>103.81</v>
      </c>
    </row>
    <row r="82" spans="1:27" ht="14.4" thickBot="1" x14ac:dyDescent="0.3">
      <c r="B82" s="19">
        <v>91.49</v>
      </c>
      <c r="C82" s="23">
        <v>81.62</v>
      </c>
      <c r="D82" s="18">
        <v>110.48</v>
      </c>
      <c r="E82" s="25">
        <v>93.57</v>
      </c>
      <c r="F82" s="23">
        <v>105.83</v>
      </c>
      <c r="G82" s="23">
        <v>92.01</v>
      </c>
      <c r="H82" s="20">
        <v>82.5</v>
      </c>
      <c r="I82" s="26"/>
      <c r="J82" s="23">
        <v>65.09</v>
      </c>
      <c r="K82" s="20">
        <v>79.83</v>
      </c>
      <c r="L82" s="23">
        <v>61.41</v>
      </c>
      <c r="M82" s="23">
        <v>71.59</v>
      </c>
      <c r="N82" s="20">
        <v>97.84</v>
      </c>
      <c r="O82" s="23">
        <v>100.03</v>
      </c>
      <c r="P82" s="23">
        <v>59.06</v>
      </c>
    </row>
    <row r="83" spans="1:27" ht="14.4" thickBot="1" x14ac:dyDescent="0.3">
      <c r="B83" s="24">
        <v>112.93</v>
      </c>
      <c r="C83" s="23">
        <v>54.86</v>
      </c>
      <c r="D83" s="22">
        <v>84.04</v>
      </c>
      <c r="E83" s="25">
        <v>88.64</v>
      </c>
      <c r="F83" s="23">
        <v>66.22</v>
      </c>
      <c r="G83" s="23">
        <v>101.42</v>
      </c>
      <c r="H83" s="20">
        <v>70.5</v>
      </c>
      <c r="I83" s="26"/>
      <c r="J83" s="23">
        <v>55.56</v>
      </c>
      <c r="K83" s="24">
        <v>93.9</v>
      </c>
      <c r="L83" s="23">
        <v>66.91</v>
      </c>
      <c r="M83" s="23">
        <v>67.83</v>
      </c>
      <c r="N83" s="25">
        <v>62.01</v>
      </c>
      <c r="O83" s="26"/>
      <c r="P83" s="26"/>
    </row>
    <row r="84" spans="1:27" ht="14.4" thickBot="1" x14ac:dyDescent="0.3">
      <c r="B84" s="25">
        <v>95.8</v>
      </c>
      <c r="C84" s="26"/>
      <c r="D84" s="22">
        <v>94.34</v>
      </c>
      <c r="H84" s="25">
        <v>72.61</v>
      </c>
      <c r="I84" s="23"/>
      <c r="J84" s="23">
        <v>86.65</v>
      </c>
      <c r="K84" s="25">
        <v>76.19</v>
      </c>
      <c r="L84" s="23">
        <v>46.44</v>
      </c>
      <c r="M84" s="23">
        <v>80</v>
      </c>
    </row>
    <row r="85" spans="1:27" ht="14.4" thickBot="1" x14ac:dyDescent="0.3">
      <c r="K85" s="25">
        <v>61.21</v>
      </c>
      <c r="L85" s="26"/>
      <c r="M85" s="23"/>
    </row>
    <row r="86" spans="1:27" x14ac:dyDescent="0.25">
      <c r="A86" t="s">
        <v>57</v>
      </c>
      <c r="B86">
        <f>COUNT(B79:B85)</f>
        <v>6</v>
      </c>
      <c r="C86">
        <f t="shared" ref="C86:P86" si="32">COUNT(C79:C85)</f>
        <v>5</v>
      </c>
      <c r="D86">
        <f t="shared" si="32"/>
        <v>6</v>
      </c>
      <c r="E86">
        <f t="shared" si="32"/>
        <v>5</v>
      </c>
      <c r="F86">
        <f t="shared" si="32"/>
        <v>5</v>
      </c>
      <c r="G86">
        <f t="shared" si="32"/>
        <v>5</v>
      </c>
      <c r="H86">
        <f t="shared" si="32"/>
        <v>6</v>
      </c>
      <c r="I86">
        <f t="shared" si="32"/>
        <v>3</v>
      </c>
      <c r="J86">
        <f t="shared" si="32"/>
        <v>6</v>
      </c>
      <c r="K86">
        <f t="shared" si="32"/>
        <v>7</v>
      </c>
      <c r="L86">
        <f t="shared" si="32"/>
        <v>6</v>
      </c>
      <c r="M86">
        <f t="shared" si="32"/>
        <v>6</v>
      </c>
      <c r="N86">
        <f t="shared" si="32"/>
        <v>5</v>
      </c>
      <c r="O86">
        <f t="shared" si="32"/>
        <v>4</v>
      </c>
      <c r="P86">
        <f t="shared" si="32"/>
        <v>4</v>
      </c>
      <c r="X86" s="1">
        <f>IFERROR(AVERAGEIFS($B86:$U86, $B$78:$U$78, X$2), "")</f>
        <v>5.8</v>
      </c>
      <c r="Y86" s="1">
        <f t="shared" ref="Y86:AA90" si="33">IFERROR(AVERAGEIFS($B86:$U86, $B$78:$U$78, Y$2), "")</f>
        <v>4.5999999999999996</v>
      </c>
      <c r="Z86" s="1">
        <f t="shared" si="33"/>
        <v>5.4</v>
      </c>
      <c r="AA86" s="1" t="str">
        <f t="shared" si="33"/>
        <v/>
      </c>
    </row>
    <row r="87" spans="1:27" x14ac:dyDescent="0.25">
      <c r="A87" t="s">
        <v>58</v>
      </c>
      <c r="B87">
        <f>COUNTIF(B79:B85,"&gt;60")</f>
        <v>6</v>
      </c>
      <c r="C87">
        <f t="shared" ref="C87:P87" si="34">COUNTIF(C79:C85,"&gt;60")</f>
        <v>4</v>
      </c>
      <c r="D87">
        <f t="shared" si="34"/>
        <v>6</v>
      </c>
      <c r="E87">
        <f t="shared" si="34"/>
        <v>5</v>
      </c>
      <c r="F87">
        <f t="shared" si="34"/>
        <v>5</v>
      </c>
      <c r="G87">
        <f t="shared" si="34"/>
        <v>5</v>
      </c>
      <c r="H87">
        <f t="shared" si="34"/>
        <v>6</v>
      </c>
      <c r="I87">
        <f t="shared" si="34"/>
        <v>3</v>
      </c>
      <c r="J87">
        <f t="shared" si="34"/>
        <v>5</v>
      </c>
      <c r="K87">
        <f t="shared" si="34"/>
        <v>7</v>
      </c>
      <c r="L87">
        <f t="shared" si="34"/>
        <v>5</v>
      </c>
      <c r="M87">
        <f t="shared" si="34"/>
        <v>5</v>
      </c>
      <c r="N87">
        <f t="shared" si="34"/>
        <v>5</v>
      </c>
      <c r="O87">
        <f t="shared" si="34"/>
        <v>4</v>
      </c>
      <c r="P87">
        <f t="shared" si="34"/>
        <v>3</v>
      </c>
      <c r="X87" s="1">
        <f t="shared" ref="X87:X90" si="35">IFERROR(AVERAGEIFS($B87:$U87, $B$78:$U$78, X$2), "")</f>
        <v>5.8</v>
      </c>
      <c r="Y87" s="1">
        <f t="shared" si="33"/>
        <v>4.2</v>
      </c>
      <c r="Z87" s="1">
        <f t="shared" si="33"/>
        <v>4.8</v>
      </c>
      <c r="AA87" s="1" t="str">
        <f t="shared" si="33"/>
        <v/>
      </c>
    </row>
    <row r="88" spans="1:27" x14ac:dyDescent="0.25">
      <c r="A88" t="s">
        <v>59</v>
      </c>
      <c r="B88">
        <f>AVERAGE(B79:B85)</f>
        <v>120.60166666666665</v>
      </c>
      <c r="C88">
        <f t="shared" ref="C88:P88" si="36">AVERAGE(C79:C85)</f>
        <v>85.108000000000004</v>
      </c>
      <c r="D88">
        <f t="shared" si="36"/>
        <v>100.69500000000001</v>
      </c>
      <c r="E88">
        <f t="shared" si="36"/>
        <v>98.22999999999999</v>
      </c>
      <c r="F88">
        <f t="shared" si="36"/>
        <v>89.248000000000005</v>
      </c>
      <c r="G88">
        <f t="shared" si="36"/>
        <v>102.52000000000001</v>
      </c>
      <c r="H88">
        <f t="shared" si="36"/>
        <v>83.473333333333343</v>
      </c>
      <c r="I88">
        <f t="shared" si="36"/>
        <v>79.653333333333336</v>
      </c>
      <c r="J88">
        <f t="shared" si="36"/>
        <v>73.966666666666683</v>
      </c>
      <c r="K88">
        <f t="shared" si="36"/>
        <v>91.924285714285716</v>
      </c>
      <c r="L88">
        <f t="shared" si="36"/>
        <v>74.528333333333336</v>
      </c>
      <c r="M88">
        <f t="shared" si="36"/>
        <v>72.291666666666657</v>
      </c>
      <c r="N88">
        <f t="shared" si="36"/>
        <v>96.864000000000004</v>
      </c>
      <c r="O88">
        <f t="shared" si="36"/>
        <v>87.53</v>
      </c>
      <c r="P88">
        <f t="shared" si="36"/>
        <v>80.397499999999994</v>
      </c>
      <c r="X88" s="1">
        <f t="shared" si="35"/>
        <v>98.21865714285714</v>
      </c>
      <c r="Y88" s="1">
        <f t="shared" si="33"/>
        <v>83.213533333333345</v>
      </c>
      <c r="Z88" s="1">
        <f t="shared" si="33"/>
        <v>85.974166666666662</v>
      </c>
      <c r="AA88" s="1" t="str">
        <f t="shared" si="33"/>
        <v/>
      </c>
    </row>
    <row r="89" spans="1:27" x14ac:dyDescent="0.25">
      <c r="A89" t="s">
        <v>60</v>
      </c>
      <c r="B89">
        <f>AVERAGEIF(B79:B85,"&gt;60")</f>
        <v>120.60166666666665</v>
      </c>
      <c r="C89">
        <f t="shared" ref="C89:P89" si="37">AVERAGEIF(C79:C85,"&gt;60")</f>
        <v>92.67</v>
      </c>
      <c r="D89">
        <f t="shared" si="37"/>
        <v>100.69500000000001</v>
      </c>
      <c r="E89">
        <f t="shared" si="37"/>
        <v>98.22999999999999</v>
      </c>
      <c r="F89">
        <f t="shared" si="37"/>
        <v>89.248000000000005</v>
      </c>
      <c r="G89">
        <f t="shared" si="37"/>
        <v>102.52000000000001</v>
      </c>
      <c r="H89">
        <f t="shared" si="37"/>
        <v>83.473333333333343</v>
      </c>
      <c r="I89">
        <f t="shared" si="37"/>
        <v>79.653333333333336</v>
      </c>
      <c r="J89">
        <f t="shared" si="37"/>
        <v>77.647999999999996</v>
      </c>
      <c r="K89">
        <f t="shared" si="37"/>
        <v>91.924285714285716</v>
      </c>
      <c r="L89">
        <f t="shared" si="37"/>
        <v>80.146000000000001</v>
      </c>
      <c r="M89">
        <f t="shared" si="37"/>
        <v>75.91</v>
      </c>
      <c r="N89">
        <f t="shared" si="37"/>
        <v>96.864000000000004</v>
      </c>
      <c r="O89">
        <f t="shared" si="37"/>
        <v>87.53</v>
      </c>
      <c r="P89">
        <f t="shared" si="37"/>
        <v>87.509999999999991</v>
      </c>
      <c r="X89" s="1">
        <f t="shared" si="35"/>
        <v>98.21865714285714</v>
      </c>
      <c r="Y89" s="1">
        <f t="shared" si="33"/>
        <v>85.849466666666672</v>
      </c>
      <c r="Z89" s="1">
        <f t="shared" si="33"/>
        <v>88.8566</v>
      </c>
      <c r="AA89" s="1" t="str">
        <f t="shared" si="33"/>
        <v/>
      </c>
    </row>
    <row r="90" spans="1:27" x14ac:dyDescent="0.25">
      <c r="A90" t="s">
        <v>61</v>
      </c>
      <c r="B90">
        <f>STDEV(B79:B85)</f>
        <v>26.436465283140144</v>
      </c>
      <c r="C90">
        <f t="shared" ref="C90:P90" si="38">STDEV(C79:C85)</f>
        <v>19.756557645500809</v>
      </c>
      <c r="D90">
        <f t="shared" si="38"/>
        <v>10.90526799303896</v>
      </c>
      <c r="E90">
        <f t="shared" si="38"/>
        <v>10.409152222923824</v>
      </c>
      <c r="F90">
        <f t="shared" si="38"/>
        <v>14.482954463782594</v>
      </c>
      <c r="G90">
        <f t="shared" si="38"/>
        <v>9.524534109340987</v>
      </c>
      <c r="H90">
        <f t="shared" si="38"/>
        <v>11.518799705987774</v>
      </c>
      <c r="I90">
        <f t="shared" si="38"/>
        <v>10.232870239250198</v>
      </c>
      <c r="J90">
        <f t="shared" si="38"/>
        <v>11.416978000621061</v>
      </c>
      <c r="K90">
        <f t="shared" si="38"/>
        <v>20.395896529402538</v>
      </c>
      <c r="L90">
        <f t="shared" si="38"/>
        <v>19.306315460663818</v>
      </c>
      <c r="M90">
        <f t="shared" si="38"/>
        <v>11.097353588431281</v>
      </c>
      <c r="N90">
        <f t="shared" si="38"/>
        <v>20.557436124186285</v>
      </c>
      <c r="O90">
        <f t="shared" si="38"/>
        <v>15.824059740365835</v>
      </c>
      <c r="P90">
        <f t="shared" si="38"/>
        <v>19.452436651141369</v>
      </c>
      <c r="X90" s="1">
        <f t="shared" si="35"/>
        <v>17.863549973128112</v>
      </c>
      <c r="Y90" s="1">
        <f t="shared" si="33"/>
        <v>15.92055150991265</v>
      </c>
      <c r="Z90" s="1">
        <f t="shared" si="33"/>
        <v>12.47931406851473</v>
      </c>
      <c r="AA90" s="1" t="str">
        <f t="shared" si="33"/>
        <v/>
      </c>
    </row>
    <row r="92" spans="1:27" x14ac:dyDescent="0.25">
      <c r="B92" t="s">
        <v>49</v>
      </c>
      <c r="F92" t="s">
        <v>50</v>
      </c>
      <c r="J92" t="s">
        <v>51</v>
      </c>
      <c r="N92" t="s">
        <v>52</v>
      </c>
      <c r="R92" t="s">
        <v>53</v>
      </c>
    </row>
    <row r="93" spans="1:27" ht="14.4" thickBot="1" x14ac:dyDescent="0.3">
      <c r="A93" t="s">
        <v>68</v>
      </c>
      <c r="B93" t="s">
        <v>55</v>
      </c>
      <c r="C93" t="s">
        <v>56</v>
      </c>
      <c r="D93" t="s">
        <v>63</v>
      </c>
      <c r="E93" t="s">
        <v>65</v>
      </c>
      <c r="F93" t="s">
        <v>55</v>
      </c>
      <c r="G93" t="s">
        <v>56</v>
      </c>
      <c r="H93" t="s">
        <v>63</v>
      </c>
      <c r="I93" t="s">
        <v>65</v>
      </c>
      <c r="J93" t="s">
        <v>55</v>
      </c>
      <c r="K93" t="s">
        <v>56</v>
      </c>
      <c r="L93" t="s">
        <v>63</v>
      </c>
      <c r="M93" t="s">
        <v>65</v>
      </c>
      <c r="N93" t="s">
        <v>55</v>
      </c>
      <c r="O93" t="s">
        <v>56</v>
      </c>
      <c r="P93" t="s">
        <v>63</v>
      </c>
      <c r="Q93" t="s">
        <v>65</v>
      </c>
      <c r="R93" t="s">
        <v>55</v>
      </c>
      <c r="S93" t="s">
        <v>56</v>
      </c>
      <c r="T93" t="s">
        <v>63</v>
      </c>
      <c r="U93" t="s">
        <v>65</v>
      </c>
    </row>
    <row r="94" spans="1:27" ht="14.4" thickBot="1" x14ac:dyDescent="0.3">
      <c r="B94" s="11">
        <v>106.76</v>
      </c>
      <c r="C94" s="15">
        <v>61.92</v>
      </c>
      <c r="D94" s="29">
        <v>80.92</v>
      </c>
      <c r="E94" s="32">
        <v>73.900000000000006</v>
      </c>
      <c r="F94" s="11">
        <v>135.36000000000001</v>
      </c>
      <c r="G94" s="15">
        <v>117.5</v>
      </c>
      <c r="H94" s="29">
        <v>100.38</v>
      </c>
      <c r="I94" s="32">
        <v>100.13</v>
      </c>
      <c r="J94" s="11">
        <v>133.66999999999999</v>
      </c>
      <c r="K94" s="15">
        <v>110.92</v>
      </c>
      <c r="L94" s="13">
        <v>91.03</v>
      </c>
      <c r="M94" s="32">
        <v>82.39</v>
      </c>
      <c r="N94" s="11">
        <v>112.68</v>
      </c>
      <c r="O94" s="12">
        <v>104.21</v>
      </c>
      <c r="P94" s="13">
        <v>111.77</v>
      </c>
      <c r="Q94" s="32">
        <v>69.69</v>
      </c>
      <c r="R94" s="11"/>
      <c r="S94" s="12"/>
      <c r="T94" s="12"/>
    </row>
    <row r="95" spans="1:27" ht="14.4" thickBot="1" x14ac:dyDescent="0.3">
      <c r="B95" s="19">
        <v>100.98</v>
      </c>
      <c r="C95" s="30">
        <v>96.2</v>
      </c>
      <c r="D95" s="23">
        <v>67.23</v>
      </c>
      <c r="E95" s="34">
        <v>52.63</v>
      </c>
      <c r="F95" s="19">
        <v>123.34</v>
      </c>
      <c r="G95" s="26">
        <v>96.46</v>
      </c>
      <c r="H95" s="22">
        <v>102.11</v>
      </c>
      <c r="I95" s="34">
        <v>103.65</v>
      </c>
      <c r="J95" s="19">
        <v>105.7</v>
      </c>
      <c r="K95" s="26">
        <v>89.93</v>
      </c>
      <c r="L95" s="18">
        <v>75.09</v>
      </c>
      <c r="M95" s="36">
        <v>108.75</v>
      </c>
      <c r="N95" s="19">
        <v>118.65</v>
      </c>
      <c r="O95" s="18">
        <v>82.8</v>
      </c>
      <c r="P95" s="18">
        <v>67.09</v>
      </c>
      <c r="Q95" s="36">
        <v>90.6</v>
      </c>
      <c r="R95" s="19"/>
      <c r="S95" s="18"/>
      <c r="T95" s="18"/>
    </row>
    <row r="96" spans="1:27" ht="14.4" thickBot="1" x14ac:dyDescent="0.3">
      <c r="B96" s="20">
        <v>84.75</v>
      </c>
      <c r="C96" s="18">
        <v>83.86</v>
      </c>
      <c r="D96" s="23">
        <v>87.87</v>
      </c>
      <c r="E96" s="34">
        <v>60.38</v>
      </c>
      <c r="F96" s="19">
        <v>106.56</v>
      </c>
      <c r="G96" s="18">
        <v>91.75</v>
      </c>
      <c r="H96" s="23">
        <v>107.65</v>
      </c>
      <c r="I96" s="34">
        <v>80.39</v>
      </c>
      <c r="J96" s="19">
        <v>91.62</v>
      </c>
      <c r="K96" s="30">
        <v>82.13</v>
      </c>
      <c r="L96" s="22">
        <v>95.08</v>
      </c>
      <c r="M96" s="34">
        <v>100.81</v>
      </c>
      <c r="N96" s="19">
        <v>94.14</v>
      </c>
      <c r="O96" s="18">
        <v>71.33</v>
      </c>
      <c r="P96" s="22">
        <v>57.36</v>
      </c>
      <c r="Q96" s="34">
        <v>86.99</v>
      </c>
      <c r="R96" s="19"/>
      <c r="S96" s="18"/>
      <c r="T96" s="18"/>
    </row>
    <row r="97" spans="1:27" ht="14.4" thickBot="1" x14ac:dyDescent="0.3">
      <c r="B97" s="20">
        <v>79.81</v>
      </c>
      <c r="C97" s="22">
        <v>103.17</v>
      </c>
      <c r="D97" s="26"/>
      <c r="E97" s="34">
        <v>57.75</v>
      </c>
      <c r="F97" s="19">
        <v>91.59</v>
      </c>
      <c r="G97" s="18">
        <v>102</v>
      </c>
      <c r="H97" s="23">
        <v>85.97</v>
      </c>
      <c r="I97" s="37"/>
      <c r="J97" s="19">
        <v>74.45</v>
      </c>
      <c r="K97" s="18">
        <v>97</v>
      </c>
      <c r="L97" s="22">
        <v>81.06</v>
      </c>
      <c r="M97" s="37"/>
      <c r="N97" s="19">
        <v>112.95</v>
      </c>
      <c r="O97" s="22">
        <v>70.81</v>
      </c>
      <c r="P97" s="23">
        <v>79.989999999999995</v>
      </c>
      <c r="Q97" s="37"/>
      <c r="R97" s="16"/>
      <c r="S97" s="22"/>
      <c r="T97" s="18"/>
    </row>
    <row r="98" spans="1:27" ht="14.4" thickBot="1" x14ac:dyDescent="0.3">
      <c r="B98" s="20">
        <v>84.85</v>
      </c>
      <c r="C98" s="22">
        <v>85.53</v>
      </c>
      <c r="D98" s="26"/>
      <c r="E98" s="37"/>
      <c r="F98" s="19">
        <v>103.75</v>
      </c>
      <c r="G98" s="18">
        <v>102.17</v>
      </c>
      <c r="H98" s="26"/>
      <c r="I98" s="37"/>
      <c r="J98" s="20">
        <v>97.94</v>
      </c>
      <c r="K98" s="22">
        <v>79.45</v>
      </c>
      <c r="L98" s="23">
        <v>104.63</v>
      </c>
      <c r="M98" s="37"/>
      <c r="N98" s="20">
        <v>102.44</v>
      </c>
      <c r="O98" s="23">
        <v>71.34</v>
      </c>
      <c r="P98" s="26"/>
      <c r="Q98" s="37"/>
      <c r="R98" s="20"/>
      <c r="S98" s="23"/>
      <c r="T98" s="22"/>
    </row>
    <row r="99" spans="1:27" ht="14.4" thickBot="1" x14ac:dyDescent="0.3">
      <c r="B99" s="24">
        <v>57.95</v>
      </c>
      <c r="C99" s="23">
        <v>68.64</v>
      </c>
      <c r="D99" s="26"/>
      <c r="E99" s="37"/>
      <c r="F99" s="20">
        <v>97.95</v>
      </c>
      <c r="G99" s="22">
        <v>94.67</v>
      </c>
      <c r="H99" s="26"/>
      <c r="I99" s="37"/>
      <c r="J99" s="24">
        <v>70.010000000000005</v>
      </c>
      <c r="K99" s="23">
        <v>104.63</v>
      </c>
      <c r="L99" s="23">
        <v>90.88</v>
      </c>
      <c r="M99" s="37"/>
      <c r="N99" s="25">
        <v>71.08</v>
      </c>
      <c r="O99" s="23">
        <v>61.66</v>
      </c>
      <c r="P99" s="26"/>
      <c r="Q99" s="37"/>
      <c r="R99" s="24"/>
      <c r="S99" s="26"/>
      <c r="T99" s="23"/>
    </row>
    <row r="100" spans="1:27" ht="14.4" thickBot="1" x14ac:dyDescent="0.3">
      <c r="B100" s="19"/>
      <c r="C100" s="23">
        <v>77.91</v>
      </c>
      <c r="D100" s="26"/>
      <c r="E100" s="37"/>
      <c r="F100" s="19"/>
      <c r="G100" s="23">
        <v>70.67</v>
      </c>
      <c r="H100" s="26"/>
      <c r="I100" s="37"/>
      <c r="J100" s="25">
        <v>71.78</v>
      </c>
      <c r="K100" s="23"/>
      <c r="L100" s="23">
        <v>83.11</v>
      </c>
      <c r="M100" s="37"/>
    </row>
    <row r="101" spans="1:27" x14ac:dyDescent="0.25">
      <c r="A101" t="s">
        <v>57</v>
      </c>
      <c r="B101">
        <f>COUNT(B94:B100)</f>
        <v>6</v>
      </c>
      <c r="C101">
        <f t="shared" ref="C101:Q101" si="39">COUNT(C94:C100)</f>
        <v>7</v>
      </c>
      <c r="D101">
        <f t="shared" si="39"/>
        <v>3</v>
      </c>
      <c r="E101">
        <f t="shared" si="39"/>
        <v>4</v>
      </c>
      <c r="F101">
        <f t="shared" si="39"/>
        <v>6</v>
      </c>
      <c r="G101">
        <f t="shared" si="39"/>
        <v>7</v>
      </c>
      <c r="H101">
        <f t="shared" si="39"/>
        <v>4</v>
      </c>
      <c r="I101">
        <f t="shared" si="39"/>
        <v>3</v>
      </c>
      <c r="J101">
        <f t="shared" si="39"/>
        <v>7</v>
      </c>
      <c r="K101">
        <f t="shared" si="39"/>
        <v>6</v>
      </c>
      <c r="L101">
        <f t="shared" si="39"/>
        <v>7</v>
      </c>
      <c r="M101">
        <f t="shared" si="39"/>
        <v>3</v>
      </c>
      <c r="N101">
        <f t="shared" si="39"/>
        <v>6</v>
      </c>
      <c r="O101">
        <f t="shared" si="39"/>
        <v>6</v>
      </c>
      <c r="P101">
        <f t="shared" si="39"/>
        <v>4</v>
      </c>
      <c r="Q101">
        <f t="shared" si="39"/>
        <v>3</v>
      </c>
      <c r="X101" s="1">
        <f>IFERROR(AVERAGEIFS($B101:$U101, $B$93:$U$93, X$2), "")</f>
        <v>6.25</v>
      </c>
      <c r="Y101" s="1">
        <f t="shared" ref="Y101:AA105" si="40">IFERROR(AVERAGEIFS($B101:$U101, $B$93:$U$93, Y$2), "")</f>
        <v>6.5</v>
      </c>
      <c r="Z101" s="1">
        <f t="shared" si="40"/>
        <v>4.5</v>
      </c>
      <c r="AA101" s="1">
        <f t="shared" si="40"/>
        <v>3.25</v>
      </c>
    </row>
    <row r="102" spans="1:27" x14ac:dyDescent="0.25">
      <c r="A102" t="s">
        <v>58</v>
      </c>
      <c r="B102">
        <f>COUNTIF(B94:B100,"&gt;60")</f>
        <v>5</v>
      </c>
      <c r="C102">
        <f t="shared" ref="C102:Q102" si="41">COUNTIF(C94:C100,"&gt;60")</f>
        <v>7</v>
      </c>
      <c r="D102">
        <f t="shared" si="41"/>
        <v>3</v>
      </c>
      <c r="E102">
        <f t="shared" si="41"/>
        <v>2</v>
      </c>
      <c r="F102">
        <f t="shared" si="41"/>
        <v>6</v>
      </c>
      <c r="G102">
        <f t="shared" si="41"/>
        <v>7</v>
      </c>
      <c r="H102">
        <f t="shared" si="41"/>
        <v>4</v>
      </c>
      <c r="I102">
        <f t="shared" si="41"/>
        <v>3</v>
      </c>
      <c r="J102">
        <f t="shared" si="41"/>
        <v>7</v>
      </c>
      <c r="K102">
        <f t="shared" si="41"/>
        <v>6</v>
      </c>
      <c r="L102">
        <f t="shared" si="41"/>
        <v>7</v>
      </c>
      <c r="M102">
        <f t="shared" si="41"/>
        <v>3</v>
      </c>
      <c r="N102">
        <f t="shared" si="41"/>
        <v>6</v>
      </c>
      <c r="O102">
        <f t="shared" si="41"/>
        <v>6</v>
      </c>
      <c r="P102">
        <f t="shared" si="41"/>
        <v>3</v>
      </c>
      <c r="Q102">
        <f t="shared" si="41"/>
        <v>3</v>
      </c>
      <c r="X102" s="1">
        <f t="shared" ref="X102:X105" si="42">IFERROR(AVERAGEIFS($B102:$U102, $B$93:$U$93, X$2), "")</f>
        <v>6</v>
      </c>
      <c r="Y102" s="1">
        <f t="shared" si="40"/>
        <v>6.5</v>
      </c>
      <c r="Z102" s="1">
        <f t="shared" si="40"/>
        <v>4.25</v>
      </c>
      <c r="AA102" s="1">
        <f t="shared" si="40"/>
        <v>2.75</v>
      </c>
    </row>
    <row r="103" spans="1:27" x14ac:dyDescent="0.25">
      <c r="A103" t="s">
        <v>59</v>
      </c>
      <c r="B103">
        <f>AVERAGE(B94:B100)</f>
        <v>85.850000000000009</v>
      </c>
      <c r="C103">
        <f t="shared" ref="C103:Q103" si="43">AVERAGE(C94:C100)</f>
        <v>82.46142857142857</v>
      </c>
      <c r="D103">
        <f t="shared" si="43"/>
        <v>78.673333333333332</v>
      </c>
      <c r="E103">
        <f t="shared" si="43"/>
        <v>61.164999999999999</v>
      </c>
      <c r="F103">
        <f t="shared" si="43"/>
        <v>109.75833333333334</v>
      </c>
      <c r="G103">
        <f t="shared" si="43"/>
        <v>96.46</v>
      </c>
      <c r="H103">
        <f t="shared" si="43"/>
        <v>99.027500000000003</v>
      </c>
      <c r="I103">
        <f t="shared" si="43"/>
        <v>94.723333333333343</v>
      </c>
      <c r="J103">
        <f t="shared" si="43"/>
        <v>92.167142857142849</v>
      </c>
      <c r="K103">
        <f t="shared" si="43"/>
        <v>94.009999999999991</v>
      </c>
      <c r="L103">
        <f t="shared" si="43"/>
        <v>88.69714285714285</v>
      </c>
      <c r="M103">
        <f t="shared" si="43"/>
        <v>97.316666666666663</v>
      </c>
      <c r="N103">
        <f t="shared" si="43"/>
        <v>101.99000000000001</v>
      </c>
      <c r="O103">
        <f t="shared" si="43"/>
        <v>77.024999999999991</v>
      </c>
      <c r="P103">
        <f t="shared" si="43"/>
        <v>79.052500000000009</v>
      </c>
      <c r="Q103">
        <f t="shared" si="43"/>
        <v>82.426666666666662</v>
      </c>
      <c r="X103" s="1">
        <f t="shared" si="42"/>
        <v>97.441369047619048</v>
      </c>
      <c r="Y103" s="1">
        <f t="shared" si="40"/>
        <v>87.489107142857137</v>
      </c>
      <c r="Z103" s="1">
        <f t="shared" si="40"/>
        <v>86.362619047619049</v>
      </c>
      <c r="AA103" s="1">
        <f t="shared" si="40"/>
        <v>83.907916666666665</v>
      </c>
    </row>
    <row r="104" spans="1:27" x14ac:dyDescent="0.25">
      <c r="A104" t="s">
        <v>60</v>
      </c>
      <c r="B104">
        <f>AVERAGEIF(B94:B100,"&gt;60")</f>
        <v>91.429999999999993</v>
      </c>
      <c r="C104">
        <f t="shared" ref="C104:Q104" si="44">AVERAGEIF(C94:C100,"&gt;60")</f>
        <v>82.46142857142857</v>
      </c>
      <c r="D104">
        <f t="shared" si="44"/>
        <v>78.673333333333332</v>
      </c>
      <c r="E104">
        <f t="shared" si="44"/>
        <v>67.14</v>
      </c>
      <c r="F104">
        <f t="shared" si="44"/>
        <v>109.75833333333334</v>
      </c>
      <c r="G104">
        <f t="shared" si="44"/>
        <v>96.46</v>
      </c>
      <c r="H104">
        <f t="shared" si="44"/>
        <v>99.027500000000003</v>
      </c>
      <c r="I104">
        <f t="shared" si="44"/>
        <v>94.723333333333343</v>
      </c>
      <c r="J104">
        <f t="shared" si="44"/>
        <v>92.167142857142849</v>
      </c>
      <c r="K104">
        <f t="shared" si="44"/>
        <v>94.009999999999991</v>
      </c>
      <c r="L104">
        <f t="shared" si="44"/>
        <v>88.69714285714285</v>
      </c>
      <c r="M104">
        <f t="shared" si="44"/>
        <v>97.316666666666663</v>
      </c>
      <c r="N104">
        <f t="shared" si="44"/>
        <v>101.99000000000001</v>
      </c>
      <c r="O104">
        <f t="shared" si="44"/>
        <v>77.024999999999991</v>
      </c>
      <c r="P104">
        <f t="shared" si="44"/>
        <v>86.283333333333346</v>
      </c>
      <c r="Q104">
        <f t="shared" si="44"/>
        <v>82.426666666666662</v>
      </c>
      <c r="X104" s="1">
        <f t="shared" si="42"/>
        <v>98.836369047619044</v>
      </c>
      <c r="Y104" s="1">
        <f t="shared" si="40"/>
        <v>87.489107142857137</v>
      </c>
      <c r="Z104" s="1">
        <f t="shared" si="40"/>
        <v>88.170327380952386</v>
      </c>
      <c r="AA104" s="1">
        <f t="shared" si="40"/>
        <v>85.401666666666671</v>
      </c>
    </row>
    <row r="105" spans="1:27" x14ac:dyDescent="0.25">
      <c r="A105" t="s">
        <v>61</v>
      </c>
      <c r="B105">
        <f>STDEV(B94:B100)</f>
        <v>17.22351067581755</v>
      </c>
      <c r="C105">
        <f t="shared" ref="C105:Q105" si="45">STDEV(C94:C100)</f>
        <v>14.506682860635191</v>
      </c>
      <c r="D105">
        <f t="shared" si="45"/>
        <v>10.501810954941732</v>
      </c>
      <c r="E105">
        <f t="shared" si="45"/>
        <v>9.0793703893313875</v>
      </c>
      <c r="F105">
        <f t="shared" si="45"/>
        <v>16.466702665277715</v>
      </c>
      <c r="G105">
        <f t="shared" si="45"/>
        <v>14.121435243392787</v>
      </c>
      <c r="H105">
        <f t="shared" si="45"/>
        <v>9.2407949694096505</v>
      </c>
      <c r="I105">
        <f t="shared" si="45"/>
        <v>12.537182033189639</v>
      </c>
      <c r="J105">
        <f t="shared" si="45"/>
        <v>22.948211051761522</v>
      </c>
      <c r="K105">
        <f t="shared" si="45"/>
        <v>12.469538884818535</v>
      </c>
      <c r="L105">
        <f t="shared" si="45"/>
        <v>9.8276848991097285</v>
      </c>
      <c r="M105">
        <f t="shared" si="45"/>
        <v>13.522756129330078</v>
      </c>
      <c r="N105">
        <f t="shared" si="45"/>
        <v>17.488318386854669</v>
      </c>
      <c r="O105">
        <f t="shared" si="45"/>
        <v>14.911985447954322</v>
      </c>
      <c r="P105">
        <f t="shared" si="45"/>
        <v>23.699364794581811</v>
      </c>
      <c r="Q105">
        <f t="shared" si="45"/>
        <v>11.176986773425778</v>
      </c>
      <c r="X105" s="1">
        <f t="shared" si="42"/>
        <v>18.531685694927866</v>
      </c>
      <c r="Y105" s="1">
        <f t="shared" si="40"/>
        <v>14.002410609200208</v>
      </c>
      <c r="Z105" s="1">
        <f t="shared" si="40"/>
        <v>13.31741390451073</v>
      </c>
      <c r="AA105" s="1">
        <f t="shared" si="40"/>
        <v>11.579073831319221</v>
      </c>
    </row>
    <row r="107" spans="1:27" x14ac:dyDescent="0.25">
      <c r="B107" t="s">
        <v>49</v>
      </c>
      <c r="D107" t="s">
        <v>50</v>
      </c>
      <c r="F107" t="s">
        <v>51</v>
      </c>
      <c r="H107" t="s">
        <v>52</v>
      </c>
      <c r="J107" t="s">
        <v>53</v>
      </c>
    </row>
    <row r="108" spans="1:27" ht="14.4" thickBot="1" x14ac:dyDescent="0.3">
      <c r="A108" t="s">
        <v>69</v>
      </c>
      <c r="B108" t="s">
        <v>55</v>
      </c>
      <c r="C108" t="s">
        <v>56</v>
      </c>
      <c r="D108" t="s">
        <v>55</v>
      </c>
      <c r="E108" t="s">
        <v>56</v>
      </c>
      <c r="F108" t="s">
        <v>55</v>
      </c>
      <c r="G108" t="s">
        <v>56</v>
      </c>
      <c r="H108" t="s">
        <v>55</v>
      </c>
      <c r="I108" t="s">
        <v>56</v>
      </c>
      <c r="J108" t="s">
        <v>55</v>
      </c>
      <c r="K108" t="s">
        <v>56</v>
      </c>
    </row>
    <row r="109" spans="1:27" ht="14.4" thickBot="1" x14ac:dyDescent="0.3">
      <c r="B109" s="11">
        <v>128.59</v>
      </c>
      <c r="C109" s="15">
        <v>134.24</v>
      </c>
      <c r="D109" s="11">
        <v>141.51</v>
      </c>
      <c r="E109" s="15">
        <v>161.9</v>
      </c>
      <c r="F109" s="38">
        <v>126.43</v>
      </c>
      <c r="G109" s="13">
        <v>108.33</v>
      </c>
      <c r="H109" s="38">
        <v>103.15</v>
      </c>
      <c r="I109" s="13">
        <v>76.55</v>
      </c>
      <c r="J109" s="11">
        <v>113.31</v>
      </c>
      <c r="K109" s="13">
        <v>126.59</v>
      </c>
    </row>
    <row r="110" spans="1:27" ht="14.4" thickBot="1" x14ac:dyDescent="0.3">
      <c r="B110" s="19">
        <v>134.72</v>
      </c>
      <c r="C110" s="26">
        <v>103.73</v>
      </c>
      <c r="D110" s="19">
        <v>104.77</v>
      </c>
      <c r="E110" s="18">
        <v>88.05</v>
      </c>
      <c r="F110" s="20">
        <v>111.27</v>
      </c>
      <c r="G110" s="18">
        <v>100.46</v>
      </c>
      <c r="H110" s="20">
        <v>111.91</v>
      </c>
      <c r="I110" s="23">
        <v>66.790000000000006</v>
      </c>
      <c r="J110" s="19">
        <v>124.76</v>
      </c>
      <c r="K110" s="18">
        <v>98.3</v>
      </c>
    </row>
    <row r="111" spans="1:27" ht="14.4" thickBot="1" x14ac:dyDescent="0.3">
      <c r="B111" s="19">
        <v>107.09</v>
      </c>
      <c r="C111" s="26">
        <v>118.36</v>
      </c>
      <c r="D111" s="19">
        <v>121.79</v>
      </c>
      <c r="E111" s="18">
        <v>101.35</v>
      </c>
      <c r="F111" s="20">
        <v>99.49</v>
      </c>
      <c r="G111" s="23">
        <v>120.7</v>
      </c>
      <c r="H111" s="20">
        <v>97.02</v>
      </c>
      <c r="I111" s="26"/>
      <c r="J111" s="19">
        <v>92.02</v>
      </c>
      <c r="K111" s="18">
        <v>102.54</v>
      </c>
    </row>
    <row r="112" spans="1:27" ht="14.4" thickBot="1" x14ac:dyDescent="0.3">
      <c r="B112" s="19">
        <v>93.47</v>
      </c>
      <c r="C112" s="26">
        <v>108.63</v>
      </c>
      <c r="D112" s="20">
        <v>89.9</v>
      </c>
      <c r="E112" s="18">
        <v>94.57</v>
      </c>
      <c r="F112" s="20">
        <v>105.7</v>
      </c>
      <c r="G112" s="23">
        <v>98.49</v>
      </c>
      <c r="H112" s="20">
        <v>99.8</v>
      </c>
      <c r="I112" s="26"/>
      <c r="J112" s="19">
        <v>94.85</v>
      </c>
      <c r="K112" s="22">
        <v>79.739999999999995</v>
      </c>
    </row>
    <row r="113" spans="1:16" ht="14.4" thickBot="1" x14ac:dyDescent="0.3">
      <c r="B113" s="16">
        <v>142.04</v>
      </c>
      <c r="C113" s="26"/>
      <c r="D113" s="20">
        <v>77.81</v>
      </c>
      <c r="E113" s="22">
        <v>84.53</v>
      </c>
      <c r="F113" s="25">
        <v>97</v>
      </c>
      <c r="G113" s="23">
        <v>65.22</v>
      </c>
      <c r="H113" s="24">
        <v>92.76</v>
      </c>
      <c r="I113" s="26"/>
      <c r="J113" s="19">
        <v>110.24</v>
      </c>
      <c r="K113" s="22">
        <v>62.35</v>
      </c>
    </row>
    <row r="114" spans="1:16" ht="14.4" thickBot="1" x14ac:dyDescent="0.3">
      <c r="B114" s="20">
        <v>113.33</v>
      </c>
      <c r="C114" s="26"/>
      <c r="D114" s="24">
        <v>75.14</v>
      </c>
      <c r="E114" s="26"/>
      <c r="F114" s="25">
        <v>85.23</v>
      </c>
      <c r="G114" s="26"/>
      <c r="H114" s="24">
        <v>96.35</v>
      </c>
      <c r="I114" s="26"/>
      <c r="J114" s="16">
        <v>127.55</v>
      </c>
      <c r="K114" s="23">
        <v>69.5</v>
      </c>
    </row>
    <row r="115" spans="1:16" ht="14.4" thickBot="1" x14ac:dyDescent="0.3">
      <c r="J115" s="20">
        <v>96.77</v>
      </c>
      <c r="K115" s="23">
        <v>53.84</v>
      </c>
    </row>
    <row r="116" spans="1:16" ht="14.4" thickBot="1" x14ac:dyDescent="0.3">
      <c r="J116" s="20">
        <v>70.569999999999993</v>
      </c>
      <c r="K116" s="23">
        <v>65.2</v>
      </c>
    </row>
    <row r="117" spans="1:16" x14ac:dyDescent="0.25">
      <c r="A117" t="s">
        <v>57</v>
      </c>
      <c r="B117">
        <f>COUNT(B109:C116)</f>
        <v>10</v>
      </c>
      <c r="D117">
        <f t="shared" ref="D117:J117" si="46">COUNT(D109:E116)</f>
        <v>11</v>
      </c>
      <c r="F117">
        <f t="shared" si="46"/>
        <v>11</v>
      </c>
      <c r="H117">
        <f t="shared" si="46"/>
        <v>8</v>
      </c>
      <c r="J117">
        <f t="shared" si="46"/>
        <v>16</v>
      </c>
      <c r="M117">
        <f>AVERAGE(B117:J117)</f>
        <v>11.2</v>
      </c>
    </row>
    <row r="118" spans="1:16" x14ac:dyDescent="0.25">
      <c r="A118" t="s">
        <v>58</v>
      </c>
      <c r="B118">
        <f>COUNTIF(B109:C116,"&gt;60")</f>
        <v>10</v>
      </c>
      <c r="D118">
        <f t="shared" ref="D118:J118" si="47">COUNTIF(D109:E116,"&gt;60")</f>
        <v>11</v>
      </c>
      <c r="F118">
        <f t="shared" si="47"/>
        <v>11</v>
      </c>
      <c r="H118">
        <f t="shared" si="47"/>
        <v>8</v>
      </c>
      <c r="J118">
        <f t="shared" si="47"/>
        <v>15</v>
      </c>
      <c r="M118">
        <f>AVERAGE(B118:J118)</f>
        <v>11</v>
      </c>
    </row>
    <row r="119" spans="1:16" x14ac:dyDescent="0.25">
      <c r="A119" t="s">
        <v>59</v>
      </c>
      <c r="B119">
        <f>AVERAGE(B109:C116)</f>
        <v>118.42</v>
      </c>
      <c r="D119">
        <f t="shared" ref="D119:J119" si="48">AVERAGE(D109:E116)</f>
        <v>103.75636363636363</v>
      </c>
      <c r="F119">
        <f t="shared" si="48"/>
        <v>101.66545454545454</v>
      </c>
      <c r="H119">
        <f t="shared" si="48"/>
        <v>93.041250000000005</v>
      </c>
      <c r="J119">
        <f t="shared" si="48"/>
        <v>93.008124999999993</v>
      </c>
      <c r="M119">
        <f t="shared" ref="M119:M121" si="49">AVERAGE(B119:J119)</f>
        <v>101.97823863636364</v>
      </c>
    </row>
    <row r="120" spans="1:16" x14ac:dyDescent="0.25">
      <c r="A120" t="s">
        <v>60</v>
      </c>
      <c r="B120">
        <f>AVERAGEIF(B109:C116,"&gt;60")</f>
        <v>118.42</v>
      </c>
      <c r="D120">
        <f t="shared" ref="D120:J120" si="50">AVERAGEIF(D109:E116,"&gt;60")</f>
        <v>103.75636363636363</v>
      </c>
      <c r="F120">
        <f t="shared" si="50"/>
        <v>101.66545454545454</v>
      </c>
      <c r="H120">
        <f t="shared" si="50"/>
        <v>93.041250000000005</v>
      </c>
      <c r="J120">
        <f t="shared" si="50"/>
        <v>95.61933333333333</v>
      </c>
      <c r="M120">
        <f t="shared" si="49"/>
        <v>102.5004803030303</v>
      </c>
    </row>
    <row r="121" spans="1:16" x14ac:dyDescent="0.25">
      <c r="A121" t="s">
        <v>61</v>
      </c>
      <c r="B121">
        <f>STDEV(B109:C116)</f>
        <v>15.866523108594196</v>
      </c>
      <c r="D121">
        <f t="shared" ref="D121:J121" si="51">STDEV(D109:E116)</f>
        <v>27.42788846146464</v>
      </c>
      <c r="F121">
        <f t="shared" si="51"/>
        <v>16.628194949324197</v>
      </c>
      <c r="H121">
        <f t="shared" si="51"/>
        <v>14.598650072132376</v>
      </c>
      <c r="J121">
        <f t="shared" si="51"/>
        <v>24.020892078563694</v>
      </c>
      <c r="M121">
        <f t="shared" si="49"/>
        <v>19.708429734015819</v>
      </c>
    </row>
    <row r="123" spans="1:16" x14ac:dyDescent="0.25">
      <c r="B123" t="s">
        <v>49</v>
      </c>
      <c r="E123" t="s">
        <v>50</v>
      </c>
      <c r="H123" t="s">
        <v>51</v>
      </c>
      <c r="K123" t="s">
        <v>52</v>
      </c>
      <c r="N123" t="s">
        <v>53</v>
      </c>
    </row>
    <row r="124" spans="1:16" ht="14.4" thickBot="1" x14ac:dyDescent="0.3">
      <c r="A124" t="s">
        <v>70</v>
      </c>
      <c r="B124" t="s">
        <v>55</v>
      </c>
      <c r="C124" t="s">
        <v>56</v>
      </c>
      <c r="D124" t="s">
        <v>63</v>
      </c>
      <c r="E124" t="s">
        <v>55</v>
      </c>
      <c r="F124" t="s">
        <v>56</v>
      </c>
      <c r="G124" t="s">
        <v>63</v>
      </c>
      <c r="H124" t="s">
        <v>55</v>
      </c>
      <c r="I124" t="s">
        <v>56</v>
      </c>
      <c r="J124" t="s">
        <v>63</v>
      </c>
      <c r="K124" t="s">
        <v>55</v>
      </c>
      <c r="L124" t="s">
        <v>56</v>
      </c>
      <c r="M124" t="s">
        <v>63</v>
      </c>
      <c r="N124" t="s">
        <v>55</v>
      </c>
      <c r="O124" t="s">
        <v>56</v>
      </c>
      <c r="P124" t="s">
        <v>63</v>
      </c>
    </row>
    <row r="125" spans="1:16" ht="14.4" thickBot="1" x14ac:dyDescent="0.3">
      <c r="B125" s="11">
        <v>108.3</v>
      </c>
      <c r="C125" s="13">
        <v>99.96</v>
      </c>
      <c r="D125" s="28">
        <v>66.92</v>
      </c>
      <c r="E125" s="11">
        <v>162.81</v>
      </c>
      <c r="F125" s="13">
        <v>91.15</v>
      </c>
      <c r="G125" s="28">
        <v>59.89</v>
      </c>
      <c r="H125" s="11">
        <v>92.11</v>
      </c>
      <c r="I125" s="12">
        <v>78.86</v>
      </c>
      <c r="J125" s="13">
        <v>83.87</v>
      </c>
      <c r="K125" s="11">
        <v>90.89</v>
      </c>
      <c r="L125" s="13">
        <v>81.02</v>
      </c>
      <c r="M125" s="28">
        <v>77.569999999999993</v>
      </c>
      <c r="N125" s="11">
        <v>101.89</v>
      </c>
      <c r="O125" s="15">
        <v>106.66</v>
      </c>
      <c r="P125" s="28">
        <v>72.72</v>
      </c>
    </row>
    <row r="126" spans="1:16" ht="14.4" thickBot="1" x14ac:dyDescent="0.3">
      <c r="B126" s="19">
        <v>122.27</v>
      </c>
      <c r="C126" s="18">
        <v>83.7</v>
      </c>
      <c r="D126" s="23">
        <v>69.349999999999994</v>
      </c>
      <c r="E126" s="19">
        <v>126.86</v>
      </c>
      <c r="F126" s="18">
        <v>80.989999999999995</v>
      </c>
      <c r="G126" s="23">
        <v>79.599999999999994</v>
      </c>
      <c r="H126" s="19">
        <v>98.3</v>
      </c>
      <c r="I126" s="18">
        <v>89.7</v>
      </c>
      <c r="J126" s="23">
        <v>76.02</v>
      </c>
      <c r="K126" s="16">
        <v>91.86</v>
      </c>
      <c r="L126" s="18">
        <v>81.06</v>
      </c>
      <c r="M126" s="23">
        <v>48.39</v>
      </c>
      <c r="N126" s="19">
        <v>90.75</v>
      </c>
      <c r="O126" s="18">
        <v>91.51</v>
      </c>
      <c r="P126" s="23">
        <v>67.06</v>
      </c>
    </row>
    <row r="127" spans="1:16" ht="14.4" thickBot="1" x14ac:dyDescent="0.3">
      <c r="B127" s="20">
        <v>87.38</v>
      </c>
      <c r="C127" s="18">
        <v>78.099999999999994</v>
      </c>
      <c r="D127" s="23">
        <v>61.77</v>
      </c>
      <c r="E127" s="16">
        <v>124.44</v>
      </c>
      <c r="F127" s="23">
        <v>88.17</v>
      </c>
      <c r="G127" s="23">
        <v>49.92</v>
      </c>
      <c r="H127" s="16">
        <v>102.26</v>
      </c>
      <c r="I127" s="18">
        <v>89.72</v>
      </c>
      <c r="J127" s="23">
        <v>76.069999999999993</v>
      </c>
      <c r="K127" s="20">
        <v>91.07</v>
      </c>
      <c r="L127" s="23">
        <v>82.15</v>
      </c>
      <c r="M127" s="23">
        <v>65.37</v>
      </c>
      <c r="N127" s="16">
        <v>89.58</v>
      </c>
      <c r="O127" s="18">
        <v>84.78</v>
      </c>
      <c r="P127" s="23">
        <v>55.98</v>
      </c>
    </row>
    <row r="128" spans="1:16" ht="14.4" thickBot="1" x14ac:dyDescent="0.3">
      <c r="B128" s="20">
        <v>75.63</v>
      </c>
      <c r="C128" s="22">
        <v>77.38</v>
      </c>
      <c r="D128" s="23">
        <v>54.88</v>
      </c>
      <c r="E128" s="20">
        <v>157.91999999999999</v>
      </c>
      <c r="F128" s="23">
        <v>70.13</v>
      </c>
      <c r="G128" s="23">
        <v>52.84</v>
      </c>
      <c r="H128" s="20">
        <v>80.22</v>
      </c>
      <c r="I128" s="18">
        <v>100.29</v>
      </c>
      <c r="J128" s="23">
        <v>53.75</v>
      </c>
      <c r="K128" s="24">
        <v>79.39</v>
      </c>
      <c r="L128" s="23">
        <v>73.650000000000006</v>
      </c>
      <c r="M128" s="23">
        <v>62.72</v>
      </c>
      <c r="N128" s="16">
        <v>86.51</v>
      </c>
      <c r="O128" s="18">
        <v>85.2</v>
      </c>
      <c r="P128" s="30"/>
    </row>
    <row r="129" spans="1:21" ht="14.4" thickBot="1" x14ac:dyDescent="0.3">
      <c r="B129" s="24">
        <v>68.39</v>
      </c>
      <c r="C129" s="23">
        <v>74.47</v>
      </c>
      <c r="D129" s="23">
        <v>53.2</v>
      </c>
      <c r="E129" s="20">
        <v>122.04</v>
      </c>
      <c r="F129" s="23">
        <v>61.17</v>
      </c>
      <c r="G129" s="26"/>
      <c r="H129" s="24">
        <v>142.26</v>
      </c>
      <c r="I129" s="22">
        <v>78.739999999999995</v>
      </c>
      <c r="J129" s="22">
        <v>99.42</v>
      </c>
      <c r="K129" s="24">
        <v>78.59</v>
      </c>
      <c r="L129" s="23">
        <v>76.22</v>
      </c>
      <c r="M129" s="23">
        <v>61.89</v>
      </c>
      <c r="N129" s="20">
        <v>66.569999999999993</v>
      </c>
      <c r="O129" s="18">
        <v>62.94</v>
      </c>
      <c r="P129" s="26"/>
    </row>
    <row r="130" spans="1:21" ht="14.4" thickBot="1" x14ac:dyDescent="0.3">
      <c r="B130" s="19"/>
      <c r="C130" s="23">
        <v>65.28</v>
      </c>
      <c r="D130" s="23">
        <v>41.19</v>
      </c>
      <c r="H130" s="24"/>
      <c r="I130" s="23">
        <v>77.319999999999993</v>
      </c>
      <c r="J130" s="26"/>
      <c r="K130" s="25">
        <v>68.91</v>
      </c>
      <c r="L130" s="26"/>
      <c r="M130" s="26"/>
      <c r="N130" s="25">
        <v>45.17</v>
      </c>
      <c r="O130" s="23">
        <v>71.36</v>
      </c>
      <c r="P130" s="26"/>
    </row>
    <row r="131" spans="1:21" ht="14.4" thickBot="1" x14ac:dyDescent="0.3">
      <c r="N131" s="25">
        <v>64.010000000000005</v>
      </c>
      <c r="O131" s="26"/>
      <c r="P131" s="26"/>
    </row>
    <row r="132" spans="1:21" x14ac:dyDescent="0.25">
      <c r="A132" t="s">
        <v>57</v>
      </c>
      <c r="B132">
        <f>COUNT(B125:D131)</f>
        <v>17</v>
      </c>
      <c r="E132">
        <f t="shared" ref="E132:N132" si="52">COUNT(E125:G131)</f>
        <v>14</v>
      </c>
      <c r="H132">
        <f t="shared" si="52"/>
        <v>16</v>
      </c>
      <c r="K132">
        <f t="shared" si="52"/>
        <v>16</v>
      </c>
      <c r="N132">
        <f t="shared" si="52"/>
        <v>16</v>
      </c>
      <c r="Q132">
        <f>AVERAGE(B132:N132)</f>
        <v>15.8</v>
      </c>
    </row>
    <row r="133" spans="1:21" x14ac:dyDescent="0.25">
      <c r="A133" t="s">
        <v>58</v>
      </c>
      <c r="B133">
        <f>COUNTIF(B125:D131,"&gt;60")</f>
        <v>14</v>
      </c>
      <c r="E133">
        <f t="shared" ref="E133:N133" si="53">COUNTIF(E125:G131,"&gt;60")</f>
        <v>11</v>
      </c>
      <c r="H133">
        <f t="shared" si="53"/>
        <v>15</v>
      </c>
      <c r="K133">
        <f t="shared" si="53"/>
        <v>15</v>
      </c>
      <c r="N133">
        <f t="shared" si="53"/>
        <v>14</v>
      </c>
      <c r="Q133">
        <f>AVERAGE(B133:N133)</f>
        <v>13.8</v>
      </c>
    </row>
    <row r="134" spans="1:21" x14ac:dyDescent="0.25">
      <c r="A134" t="s">
        <v>59</v>
      </c>
      <c r="B134">
        <f>AVERAGE(B125:D131)</f>
        <v>75.774705882352947</v>
      </c>
      <c r="E134">
        <f t="shared" ref="E134:N134" si="54">AVERAGE(E125:G131)</f>
        <v>94.852142857142852</v>
      </c>
      <c r="H134">
        <f t="shared" si="54"/>
        <v>88.681875000000005</v>
      </c>
      <c r="K134">
        <f t="shared" si="54"/>
        <v>75.671875</v>
      </c>
      <c r="N134">
        <f t="shared" si="54"/>
        <v>77.668125000000003</v>
      </c>
      <c r="Q134">
        <f t="shared" ref="Q134:Q136" si="55">AVERAGE(B134:N134)</f>
        <v>82.529744747899173</v>
      </c>
    </row>
    <row r="135" spans="1:21" x14ac:dyDescent="0.25">
      <c r="A135" t="s">
        <v>60</v>
      </c>
      <c r="B135">
        <f>AVERAGEIF(B125:D131,"&gt;60")</f>
        <v>81.349999999999994</v>
      </c>
      <c r="E135">
        <f t="shared" ref="E135:N135" si="56">AVERAGEIF(E125:G131,"&gt;60")</f>
        <v>105.93454545454546</v>
      </c>
      <c r="H135">
        <f t="shared" si="56"/>
        <v>91.010666666666665</v>
      </c>
      <c r="K135">
        <f t="shared" si="56"/>
        <v>77.490666666666669</v>
      </c>
      <c r="N135">
        <f t="shared" si="56"/>
        <v>81.53857142857143</v>
      </c>
      <c r="Q135">
        <f t="shared" si="55"/>
        <v>87.464890043290055</v>
      </c>
    </row>
    <row r="136" spans="1:21" x14ac:dyDescent="0.25">
      <c r="A136" t="s">
        <v>61</v>
      </c>
      <c r="B136">
        <f>STDEV(B125:D131)</f>
        <v>20.363311100373291</v>
      </c>
      <c r="E136">
        <f t="shared" ref="E136:N136" si="57">STDEV(E125:G131)</f>
        <v>37.693125914532395</v>
      </c>
      <c r="H136">
        <f t="shared" si="57"/>
        <v>18.921222024929165</v>
      </c>
      <c r="K136">
        <f t="shared" si="57"/>
        <v>11.873005920293799</v>
      </c>
      <c r="N136">
        <f t="shared" si="57"/>
        <v>17.024066188291592</v>
      </c>
      <c r="Q136">
        <f t="shared" si="55"/>
        <v>21.174946229684046</v>
      </c>
    </row>
    <row r="139" spans="1:21" x14ac:dyDescent="0.25">
      <c r="A139" s="3"/>
      <c r="B139" t="s">
        <v>49</v>
      </c>
      <c r="F139" t="s">
        <v>50</v>
      </c>
      <c r="J139" t="s">
        <v>51</v>
      </c>
      <c r="N139" t="s">
        <v>52</v>
      </c>
      <c r="R139" t="s">
        <v>53</v>
      </c>
    </row>
    <row r="140" spans="1:21" ht="14.4" thickBot="1" x14ac:dyDescent="0.3">
      <c r="A140" s="3" t="s">
        <v>71</v>
      </c>
      <c r="B140" t="s">
        <v>55</v>
      </c>
      <c r="C140" t="s">
        <v>56</v>
      </c>
      <c r="D140" t="s">
        <v>63</v>
      </c>
      <c r="E140" t="s">
        <v>65</v>
      </c>
      <c r="F140" t="s">
        <v>55</v>
      </c>
      <c r="G140" t="s">
        <v>56</v>
      </c>
      <c r="H140" t="s">
        <v>63</v>
      </c>
      <c r="I140" t="s">
        <v>65</v>
      </c>
      <c r="J140" t="s">
        <v>55</v>
      </c>
      <c r="K140" t="s">
        <v>56</v>
      </c>
      <c r="L140" t="s">
        <v>63</v>
      </c>
      <c r="M140" t="s">
        <v>65</v>
      </c>
      <c r="N140" t="s">
        <v>55</v>
      </c>
      <c r="O140" t="s">
        <v>56</v>
      </c>
      <c r="P140" t="s">
        <v>63</v>
      </c>
      <c r="Q140" t="s">
        <v>65</v>
      </c>
      <c r="R140" t="s">
        <v>55</v>
      </c>
      <c r="S140" t="s">
        <v>56</v>
      </c>
      <c r="T140" t="s">
        <v>63</v>
      </c>
      <c r="U140" t="s">
        <v>65</v>
      </c>
    </row>
    <row r="141" spans="1:21" ht="14.4" thickBot="1" x14ac:dyDescent="0.3">
      <c r="B141" s="14">
        <v>95.71</v>
      </c>
      <c r="C141" s="13">
        <v>80.680000000000007</v>
      </c>
      <c r="D141" s="29">
        <v>81.77</v>
      </c>
      <c r="E141" s="33">
        <v>68.02</v>
      </c>
      <c r="F141" s="11">
        <v>103.65</v>
      </c>
      <c r="G141" s="15">
        <v>75.150000000000006</v>
      </c>
      <c r="H141" s="13">
        <v>73.680000000000007</v>
      </c>
      <c r="I141" s="31">
        <v>80.48</v>
      </c>
      <c r="J141" s="11">
        <v>105.95</v>
      </c>
      <c r="K141" s="13">
        <v>120.34</v>
      </c>
      <c r="L141" s="29">
        <v>87.37</v>
      </c>
      <c r="M141" s="32">
        <v>77.17</v>
      </c>
      <c r="N141" s="11">
        <v>67.680000000000007</v>
      </c>
      <c r="O141" s="15">
        <v>83.29</v>
      </c>
      <c r="P141" s="13">
        <v>67.37</v>
      </c>
      <c r="Q141" s="31">
        <v>60.04</v>
      </c>
      <c r="R141" s="11">
        <v>114.94</v>
      </c>
      <c r="S141" s="15">
        <v>62.44</v>
      </c>
      <c r="T141" s="15">
        <v>88.54</v>
      </c>
      <c r="U141" s="31">
        <v>71.06</v>
      </c>
    </row>
    <row r="142" spans="1:21" ht="14.4" thickBot="1" x14ac:dyDescent="0.3">
      <c r="B142" s="20">
        <v>92.52</v>
      </c>
      <c r="C142" s="18">
        <v>84.58</v>
      </c>
      <c r="D142" s="23">
        <v>66.11</v>
      </c>
      <c r="E142" s="34">
        <v>56.47</v>
      </c>
      <c r="F142" s="19">
        <v>111.59</v>
      </c>
      <c r="G142" s="30">
        <v>82.52</v>
      </c>
      <c r="H142" s="18">
        <v>108.58</v>
      </c>
      <c r="I142" s="35">
        <v>81.27</v>
      </c>
      <c r="J142" s="19">
        <v>103.74</v>
      </c>
      <c r="K142" s="18">
        <v>88.17</v>
      </c>
      <c r="L142" s="23">
        <v>87.22</v>
      </c>
      <c r="M142" s="34">
        <v>87.81</v>
      </c>
      <c r="N142" s="19">
        <v>84.43</v>
      </c>
      <c r="O142" s="30">
        <v>79.42</v>
      </c>
      <c r="P142" s="22">
        <v>79.36</v>
      </c>
      <c r="Q142" s="36">
        <v>64.47</v>
      </c>
      <c r="R142" s="19">
        <v>107.58</v>
      </c>
      <c r="S142" s="26">
        <v>92.22</v>
      </c>
      <c r="T142" s="22">
        <v>95.15</v>
      </c>
      <c r="U142" s="34">
        <v>71.03</v>
      </c>
    </row>
    <row r="143" spans="1:21" ht="14.4" thickBot="1" x14ac:dyDescent="0.3">
      <c r="B143" s="20">
        <v>92.98</v>
      </c>
      <c r="C143" s="23">
        <v>82.25</v>
      </c>
      <c r="D143" s="23">
        <v>57.25</v>
      </c>
      <c r="E143" s="34">
        <v>68.239999999999995</v>
      </c>
      <c r="F143" s="19">
        <v>107.2</v>
      </c>
      <c r="G143" s="18">
        <v>69.34</v>
      </c>
      <c r="H143" s="22">
        <v>74.55</v>
      </c>
      <c r="I143" s="35">
        <v>82.62</v>
      </c>
      <c r="J143" s="20">
        <v>103.22</v>
      </c>
      <c r="K143" s="18">
        <v>127.46</v>
      </c>
      <c r="L143" s="23">
        <v>88.41</v>
      </c>
      <c r="M143" s="34">
        <v>92.66</v>
      </c>
      <c r="N143" s="19">
        <v>69.150000000000006</v>
      </c>
      <c r="O143" s="18">
        <v>70.709999999999994</v>
      </c>
      <c r="P143" s="22">
        <v>76.94</v>
      </c>
      <c r="Q143" s="36">
        <v>69.540000000000006</v>
      </c>
      <c r="R143" s="19">
        <v>65.349999999999994</v>
      </c>
      <c r="S143" s="30">
        <v>86.11</v>
      </c>
      <c r="T143" s="22">
        <v>87.24</v>
      </c>
      <c r="U143" s="34">
        <v>69.349999999999994</v>
      </c>
    </row>
    <row r="144" spans="1:21" ht="14.4" thickBot="1" x14ac:dyDescent="0.3">
      <c r="B144" s="20">
        <v>94.83</v>
      </c>
      <c r="C144" s="26"/>
      <c r="D144" s="23">
        <v>75.86</v>
      </c>
      <c r="E144" s="34">
        <v>71.67</v>
      </c>
      <c r="F144" s="16">
        <v>85.02</v>
      </c>
      <c r="G144" s="18">
        <v>60.25</v>
      </c>
      <c r="H144" s="23">
        <v>69.23</v>
      </c>
      <c r="I144" s="36">
        <v>65.28</v>
      </c>
      <c r="J144" s="20">
        <v>107.34</v>
      </c>
      <c r="K144" s="18">
        <v>98.83</v>
      </c>
      <c r="L144" s="23">
        <v>66.78</v>
      </c>
      <c r="M144" s="34">
        <v>68.599999999999994</v>
      </c>
      <c r="N144" s="20">
        <v>77.67</v>
      </c>
      <c r="O144" s="18">
        <v>82.05</v>
      </c>
      <c r="P144" s="23">
        <v>88.02</v>
      </c>
      <c r="Q144" s="34">
        <v>42.75</v>
      </c>
      <c r="R144" s="20">
        <v>79.38</v>
      </c>
      <c r="S144" s="18">
        <v>91.88</v>
      </c>
      <c r="T144" s="23">
        <v>68.44</v>
      </c>
      <c r="U144" s="34">
        <v>87.11</v>
      </c>
    </row>
    <row r="145" spans="1:22" ht="14.4" thickBot="1" x14ac:dyDescent="0.3">
      <c r="B145" s="24">
        <v>78.34</v>
      </c>
      <c r="C145" s="26"/>
      <c r="D145" s="26"/>
      <c r="E145" s="34">
        <v>71.38</v>
      </c>
      <c r="F145" s="20">
        <v>82.73</v>
      </c>
      <c r="G145" s="23">
        <v>46.99</v>
      </c>
      <c r="H145" s="23">
        <v>62.65</v>
      </c>
      <c r="I145" s="36">
        <v>81.93</v>
      </c>
      <c r="J145" s="20">
        <v>91.01</v>
      </c>
      <c r="K145" s="22">
        <v>97.94</v>
      </c>
      <c r="L145" s="23">
        <v>69.489999999999995</v>
      </c>
      <c r="M145" s="34">
        <v>66.3</v>
      </c>
      <c r="N145" s="20">
        <v>71.33</v>
      </c>
      <c r="O145" s="18">
        <v>60.19</v>
      </c>
      <c r="P145" s="26"/>
      <c r="Q145" s="34">
        <v>65.08</v>
      </c>
      <c r="R145" s="24">
        <v>58.55</v>
      </c>
      <c r="S145" s="22">
        <v>59.78</v>
      </c>
      <c r="T145" s="23">
        <v>49.5</v>
      </c>
      <c r="U145" s="37"/>
    </row>
    <row r="146" spans="1:22" ht="14.4" thickBot="1" x14ac:dyDescent="0.3">
      <c r="B146" s="25">
        <v>74.31</v>
      </c>
      <c r="C146" s="26"/>
      <c r="D146" s="26"/>
      <c r="E146" s="37"/>
      <c r="F146" s="19"/>
      <c r="G146" s="23">
        <v>58.2</v>
      </c>
      <c r="H146" s="23">
        <v>59.57</v>
      </c>
      <c r="I146" s="34">
        <v>66.739999999999995</v>
      </c>
      <c r="J146" s="25">
        <v>70.11</v>
      </c>
      <c r="K146" s="23">
        <v>79.540000000000006</v>
      </c>
      <c r="L146" s="23">
        <v>55.38</v>
      </c>
      <c r="M146" s="34">
        <v>55.8</v>
      </c>
      <c r="N146" s="20">
        <v>71.459999999999994</v>
      </c>
      <c r="O146" s="26"/>
      <c r="P146" s="26"/>
      <c r="Q146" s="34">
        <v>55.68</v>
      </c>
      <c r="R146" s="19"/>
      <c r="S146" s="26"/>
      <c r="T146" s="23">
        <v>55.18</v>
      </c>
      <c r="U146" s="37"/>
    </row>
    <row r="147" spans="1:22" ht="14.4" thickBot="1" x14ac:dyDescent="0.3">
      <c r="N147" s="25">
        <v>68.25</v>
      </c>
      <c r="O147" s="26"/>
      <c r="P147" s="26"/>
      <c r="Q147" s="37"/>
    </row>
    <row r="148" spans="1:22" x14ac:dyDescent="0.25">
      <c r="A148" t="s">
        <v>57</v>
      </c>
      <c r="B148">
        <f>COUNT(B141:E147)</f>
        <v>18</v>
      </c>
      <c r="F148">
        <f t="shared" ref="F148:R148" si="58">COUNT(F141:I147)</f>
        <v>23</v>
      </c>
      <c r="J148">
        <f t="shared" si="58"/>
        <v>24</v>
      </c>
      <c r="N148">
        <f t="shared" si="58"/>
        <v>22</v>
      </c>
      <c r="R148">
        <f t="shared" si="58"/>
        <v>20</v>
      </c>
      <c r="V148">
        <f>AVERAGE(B148:R148)</f>
        <v>21.4</v>
      </c>
    </row>
    <row r="149" spans="1:22" x14ac:dyDescent="0.25">
      <c r="A149" t="s">
        <v>58</v>
      </c>
      <c r="B149">
        <f>COUNTIF(B141:E147,"&gt;60")</f>
        <v>16</v>
      </c>
      <c r="F149">
        <f t="shared" ref="F149:R149" si="59">COUNTIF(F141:I147,"&gt;60")</f>
        <v>20</v>
      </c>
      <c r="J149">
        <f t="shared" si="59"/>
        <v>22</v>
      </c>
      <c r="N149">
        <f t="shared" si="59"/>
        <v>20</v>
      </c>
      <c r="R149">
        <f t="shared" si="59"/>
        <v>16</v>
      </c>
      <c r="V149">
        <f>AVERAGE(B149:R149)</f>
        <v>18.8</v>
      </c>
    </row>
    <row r="150" spans="1:22" x14ac:dyDescent="0.25">
      <c r="A150" t="s">
        <v>59</v>
      </c>
      <c r="B150">
        <f>AVERAGE(B141:E147)</f>
        <v>77.387222222222206</v>
      </c>
      <c r="F150">
        <f t="shared" ref="F150:R150" si="60">AVERAGE(F141:I147)</f>
        <v>77.792173913043484</v>
      </c>
      <c r="J150">
        <f t="shared" si="60"/>
        <v>87.36</v>
      </c>
      <c r="N150">
        <f t="shared" si="60"/>
        <v>70.676363636363646</v>
      </c>
      <c r="R150">
        <f t="shared" si="60"/>
        <v>78.041499999999999</v>
      </c>
      <c r="V150">
        <f t="shared" ref="V150:V152" si="61">AVERAGE(B150:R150)</f>
        <v>78.251451954325859</v>
      </c>
    </row>
    <row r="151" spans="1:22" x14ac:dyDescent="0.25">
      <c r="A151" t="s">
        <v>60</v>
      </c>
      <c r="B151">
        <f>AVERAGEIF(B141:E147,"&gt;60")</f>
        <v>79.953125</v>
      </c>
      <c r="F151">
        <f t="shared" ref="F151:R151" si="62">AVERAGEIF(F141:I147,"&gt;60")</f>
        <v>81.223000000000013</v>
      </c>
      <c r="J151">
        <f t="shared" si="62"/>
        <v>90.248181818181806</v>
      </c>
      <c r="N151">
        <f t="shared" si="62"/>
        <v>72.822500000000005</v>
      </c>
      <c r="R151">
        <f t="shared" si="62"/>
        <v>83.613749999999996</v>
      </c>
      <c r="V151">
        <f t="shared" si="61"/>
        <v>81.572111363636367</v>
      </c>
    </row>
    <row r="152" spans="1:22" x14ac:dyDescent="0.25">
      <c r="A152" t="s">
        <v>61</v>
      </c>
      <c r="B152">
        <f>STDEV(B141:E147)</f>
        <v>11.981989329850713</v>
      </c>
      <c r="F152">
        <f t="shared" ref="F152:R152" si="63">STDEV(F141:I147)</f>
        <v>17.11180054192311</v>
      </c>
      <c r="J152">
        <f t="shared" si="63"/>
        <v>18.958596765170853</v>
      </c>
      <c r="N152">
        <f t="shared" si="63"/>
        <v>10.570841542142732</v>
      </c>
      <c r="R152">
        <f t="shared" si="63"/>
        <v>17.746754566161666</v>
      </c>
      <c r="V152">
        <f t="shared" si="61"/>
        <v>15.273996549049816</v>
      </c>
    </row>
    <row r="154" spans="1:22" x14ac:dyDescent="0.25">
      <c r="B154" t="s">
        <v>49</v>
      </c>
      <c r="D154" t="s">
        <v>50</v>
      </c>
      <c r="F154" t="s">
        <v>51</v>
      </c>
      <c r="H154" t="s">
        <v>52</v>
      </c>
      <c r="J154" t="s">
        <v>53</v>
      </c>
    </row>
    <row r="155" spans="1:22" ht="14.4" thickBot="1" x14ac:dyDescent="0.3">
      <c r="A155" t="s">
        <v>72</v>
      </c>
      <c r="B155" t="s">
        <v>55</v>
      </c>
      <c r="C155" t="s">
        <v>56</v>
      </c>
      <c r="D155" t="s">
        <v>55</v>
      </c>
      <c r="E155" t="s">
        <v>56</v>
      </c>
      <c r="F155" t="s">
        <v>55</v>
      </c>
      <c r="G155" t="s">
        <v>56</v>
      </c>
      <c r="H155" t="s">
        <v>55</v>
      </c>
      <c r="I155" t="s">
        <v>56</v>
      </c>
      <c r="J155" t="s">
        <v>55</v>
      </c>
      <c r="K155" t="s">
        <v>56</v>
      </c>
    </row>
    <row r="156" spans="1:22" ht="14.4" thickBot="1" x14ac:dyDescent="0.3">
      <c r="B156" s="11">
        <v>124.63</v>
      </c>
      <c r="C156" s="29">
        <v>112.72</v>
      </c>
      <c r="D156" s="11">
        <v>146.55000000000001</v>
      </c>
      <c r="E156" s="13">
        <v>105.83</v>
      </c>
      <c r="F156" s="11">
        <v>128.82</v>
      </c>
      <c r="G156" s="12">
        <v>119.83</v>
      </c>
      <c r="H156" s="14">
        <v>91.96</v>
      </c>
      <c r="I156" s="13">
        <v>112.7</v>
      </c>
      <c r="J156" s="11">
        <v>121.74</v>
      </c>
      <c r="K156" s="13">
        <v>121.87</v>
      </c>
    </row>
    <row r="157" spans="1:22" ht="14.4" thickBot="1" x14ac:dyDescent="0.3">
      <c r="B157" s="16">
        <v>109.62</v>
      </c>
      <c r="C157" s="22">
        <v>102.65</v>
      </c>
      <c r="D157" s="19">
        <v>144.65</v>
      </c>
      <c r="E157" s="18">
        <v>113.59</v>
      </c>
      <c r="F157" s="19">
        <v>132</v>
      </c>
      <c r="G157" s="18">
        <v>124.37</v>
      </c>
      <c r="H157" s="20">
        <v>108.76</v>
      </c>
      <c r="I157" s="18">
        <v>90.66</v>
      </c>
      <c r="J157" s="19">
        <v>137.76</v>
      </c>
      <c r="K157" s="18">
        <v>117.37</v>
      </c>
    </row>
    <row r="158" spans="1:22" ht="14.4" thickBot="1" x14ac:dyDescent="0.3">
      <c r="B158" s="20">
        <v>97.75</v>
      </c>
      <c r="C158" s="23">
        <v>103.53</v>
      </c>
      <c r="D158" s="16">
        <v>115.57</v>
      </c>
      <c r="E158" s="18">
        <v>99.44</v>
      </c>
      <c r="F158" s="16">
        <v>115.57</v>
      </c>
      <c r="G158" s="18">
        <v>110.13</v>
      </c>
      <c r="H158" s="20">
        <v>99.9</v>
      </c>
      <c r="I158" s="22">
        <v>90.94</v>
      </c>
      <c r="J158" s="20">
        <v>140.68</v>
      </c>
      <c r="K158" s="18">
        <v>117.8</v>
      </c>
    </row>
    <row r="159" spans="1:22" ht="14.4" thickBot="1" x14ac:dyDescent="0.3">
      <c r="B159" s="25">
        <v>70.95</v>
      </c>
      <c r="C159" s="23">
        <v>82.7</v>
      </c>
      <c r="D159" s="20">
        <v>117.99</v>
      </c>
      <c r="E159" s="22">
        <v>101.92</v>
      </c>
      <c r="F159" s="20">
        <v>104.44</v>
      </c>
      <c r="G159" s="18">
        <v>108.78</v>
      </c>
      <c r="H159" s="20">
        <v>99.18</v>
      </c>
      <c r="I159" s="23">
        <v>61.34</v>
      </c>
      <c r="J159" s="20">
        <v>127.48</v>
      </c>
      <c r="K159" s="22">
        <v>110.64</v>
      </c>
    </row>
    <row r="160" spans="1:22" ht="14.4" thickBot="1" x14ac:dyDescent="0.3">
      <c r="B160" s="25">
        <v>76.849999999999994</v>
      </c>
      <c r="C160" s="23">
        <v>83.54</v>
      </c>
      <c r="D160" s="20">
        <v>97.39</v>
      </c>
      <c r="E160" s="23">
        <v>90.84</v>
      </c>
      <c r="F160" s="20">
        <v>102.03</v>
      </c>
      <c r="G160" s="18">
        <v>104.55</v>
      </c>
      <c r="H160" s="24">
        <v>52.35</v>
      </c>
      <c r="I160" s="23">
        <v>72.489999999999995</v>
      </c>
      <c r="J160" s="20">
        <v>116.77</v>
      </c>
      <c r="K160" s="22">
        <v>129.35</v>
      </c>
    </row>
    <row r="161" spans="1:16" ht="14.4" thickBot="1" x14ac:dyDescent="0.3">
      <c r="D161" s="24">
        <v>104.63</v>
      </c>
      <c r="E161" s="23">
        <v>92.21</v>
      </c>
      <c r="F161" s="20">
        <v>88.67</v>
      </c>
      <c r="G161" s="22">
        <v>87.97</v>
      </c>
      <c r="H161" s="25">
        <v>86.11</v>
      </c>
      <c r="I161" s="23">
        <v>78.790000000000006</v>
      </c>
      <c r="J161" s="20">
        <v>128.05000000000001</v>
      </c>
      <c r="K161" s="26"/>
    </row>
    <row r="162" spans="1:16" ht="14.4" thickBot="1" x14ac:dyDescent="0.3">
      <c r="D162" s="25">
        <v>90.83</v>
      </c>
      <c r="E162" s="23">
        <v>113.6</v>
      </c>
      <c r="F162" s="24">
        <v>90.16</v>
      </c>
      <c r="G162" s="22">
        <v>95.07</v>
      </c>
      <c r="H162" s="25">
        <v>75.709999999999994</v>
      </c>
      <c r="I162" s="26"/>
      <c r="J162" s="24">
        <v>92.54</v>
      </c>
      <c r="K162" s="26"/>
    </row>
    <row r="163" spans="1:16" x14ac:dyDescent="0.25">
      <c r="A163" t="s">
        <v>57</v>
      </c>
      <c r="B163">
        <f>COUNT(B156:C162)</f>
        <v>10</v>
      </c>
      <c r="D163">
        <f t="shared" ref="D163:J163" si="64">COUNT(D156:E162)</f>
        <v>14</v>
      </c>
      <c r="F163">
        <f t="shared" si="64"/>
        <v>14</v>
      </c>
      <c r="H163">
        <f t="shared" si="64"/>
        <v>13</v>
      </c>
      <c r="J163">
        <f t="shared" si="64"/>
        <v>12</v>
      </c>
      <c r="L163">
        <f>AVERAGE(B163:J163)</f>
        <v>12.6</v>
      </c>
    </row>
    <row r="164" spans="1:16" x14ac:dyDescent="0.25">
      <c r="A164" t="s">
        <v>58</v>
      </c>
      <c r="B164">
        <f>COUNTIF(B156:C162,"&gt;60")</f>
        <v>10</v>
      </c>
      <c r="D164">
        <f t="shared" ref="D164:J164" si="65">COUNTIF(D156:E162,"&gt;60")</f>
        <v>14</v>
      </c>
      <c r="F164">
        <f t="shared" si="65"/>
        <v>14</v>
      </c>
      <c r="H164">
        <f t="shared" si="65"/>
        <v>12</v>
      </c>
      <c r="J164">
        <f t="shared" si="65"/>
        <v>12</v>
      </c>
      <c r="L164">
        <f>AVERAGE(B164:J164)</f>
        <v>12.4</v>
      </c>
    </row>
    <row r="165" spans="1:16" x14ac:dyDescent="0.25">
      <c r="A165" t="s">
        <v>59</v>
      </c>
      <c r="B165">
        <f>AVERAGE(B156:C162)</f>
        <v>96.494</v>
      </c>
      <c r="D165">
        <f t="shared" ref="D165:J165" si="66">AVERAGE(D156:E162)</f>
        <v>109.64571428571428</v>
      </c>
      <c r="F165">
        <f t="shared" si="66"/>
        <v>108.02785714285713</v>
      </c>
      <c r="H165">
        <f t="shared" si="66"/>
        <v>86.222307692307723</v>
      </c>
      <c r="J165">
        <f t="shared" si="66"/>
        <v>121.83749999999999</v>
      </c>
      <c r="L165">
        <f t="shared" ref="L165:L167" si="67">AVERAGE(B165:J165)</f>
        <v>104.44547582417582</v>
      </c>
    </row>
    <row r="166" spans="1:16" x14ac:dyDescent="0.25">
      <c r="A166" t="s">
        <v>60</v>
      </c>
      <c r="B166">
        <f>AVERAGEIF(B156:C162,"&gt;60")</f>
        <v>96.494</v>
      </c>
      <c r="D166">
        <f t="shared" ref="D166:J166" si="68">AVERAGEIF(D156:E162,"&gt;60")</f>
        <v>109.64571428571428</v>
      </c>
      <c r="F166">
        <f t="shared" si="68"/>
        <v>108.02785714285713</v>
      </c>
      <c r="H166">
        <f t="shared" si="68"/>
        <v>89.045000000000016</v>
      </c>
      <c r="J166">
        <f t="shared" si="68"/>
        <v>121.83749999999999</v>
      </c>
      <c r="L166">
        <f t="shared" si="67"/>
        <v>105.01001428571428</v>
      </c>
    </row>
    <row r="167" spans="1:16" x14ac:dyDescent="0.25">
      <c r="A167" t="s">
        <v>61</v>
      </c>
      <c r="B167">
        <f>STDEV(B156:C162)</f>
        <v>17.361041443415697</v>
      </c>
      <c r="D167">
        <f t="shared" ref="D167:J167" si="69">STDEV(D156:E162)</f>
        <v>17.734358965355618</v>
      </c>
      <c r="F167">
        <f t="shared" si="69"/>
        <v>14.676917606894145</v>
      </c>
      <c r="H167">
        <f t="shared" si="69"/>
        <v>17.700439803314687</v>
      </c>
      <c r="J167">
        <f t="shared" si="69"/>
        <v>12.72475763298389</v>
      </c>
      <c r="L167">
        <f t="shared" si="67"/>
        <v>16.039503090392806</v>
      </c>
    </row>
    <row r="169" spans="1:16" x14ac:dyDescent="0.25">
      <c r="B169" t="s">
        <v>49</v>
      </c>
      <c r="E169" t="s">
        <v>50</v>
      </c>
      <c r="H169" t="s">
        <v>51</v>
      </c>
      <c r="K169" t="s">
        <v>52</v>
      </c>
      <c r="N169" t="s">
        <v>53</v>
      </c>
    </row>
    <row r="170" spans="1:16" ht="14.4" thickBot="1" x14ac:dyDescent="0.3">
      <c r="A170" t="s">
        <v>73</v>
      </c>
      <c r="B170" t="s">
        <v>55</v>
      </c>
      <c r="C170" t="s">
        <v>56</v>
      </c>
      <c r="D170" t="s">
        <v>63</v>
      </c>
      <c r="E170" t="s">
        <v>55</v>
      </c>
      <c r="F170" t="s">
        <v>56</v>
      </c>
      <c r="G170" t="s">
        <v>63</v>
      </c>
      <c r="H170" t="s">
        <v>55</v>
      </c>
      <c r="I170" t="s">
        <v>56</v>
      </c>
      <c r="J170" t="s">
        <v>63</v>
      </c>
      <c r="K170" t="s">
        <v>55</v>
      </c>
      <c r="L170" t="s">
        <v>56</v>
      </c>
      <c r="M170" t="s">
        <v>63</v>
      </c>
      <c r="N170" t="s">
        <v>55</v>
      </c>
      <c r="O170" t="s">
        <v>56</v>
      </c>
      <c r="P170" t="s">
        <v>63</v>
      </c>
    </row>
    <row r="171" spans="1:16" ht="14.4" thickBot="1" x14ac:dyDescent="0.3">
      <c r="B171" s="11">
        <v>105.05</v>
      </c>
      <c r="C171" s="13">
        <v>85.54</v>
      </c>
      <c r="D171" s="28">
        <v>43.92</v>
      </c>
      <c r="E171" s="38">
        <v>105.11</v>
      </c>
      <c r="F171" s="13">
        <v>85.42</v>
      </c>
      <c r="G171" s="29">
        <v>90.79</v>
      </c>
      <c r="H171" s="11">
        <v>109.7</v>
      </c>
      <c r="I171" s="12">
        <v>89.86</v>
      </c>
      <c r="J171" s="28">
        <v>82.59</v>
      </c>
      <c r="K171" s="14">
        <v>84.59</v>
      </c>
      <c r="L171" s="13">
        <v>82.8</v>
      </c>
      <c r="M171" s="29">
        <v>86.68</v>
      </c>
      <c r="N171" s="38">
        <v>77.87</v>
      </c>
      <c r="O171" s="13">
        <v>65.260000000000005</v>
      </c>
      <c r="P171" s="28">
        <v>83.97</v>
      </c>
    </row>
    <row r="172" spans="1:16" ht="14.4" thickBot="1" x14ac:dyDescent="0.3">
      <c r="B172" s="16">
        <v>109.97</v>
      </c>
      <c r="C172" s="18">
        <v>106.48</v>
      </c>
      <c r="D172" s="23">
        <v>40.090000000000003</v>
      </c>
      <c r="E172" s="20">
        <v>92.21</v>
      </c>
      <c r="F172" s="18">
        <v>91.4</v>
      </c>
      <c r="G172" s="23">
        <v>79.290000000000006</v>
      </c>
      <c r="H172" s="19">
        <v>124.02</v>
      </c>
      <c r="I172" s="18">
        <v>102.52</v>
      </c>
      <c r="J172" s="23">
        <v>75.84</v>
      </c>
      <c r="K172" s="20">
        <v>75.739999999999995</v>
      </c>
      <c r="L172" s="18">
        <v>90.75</v>
      </c>
      <c r="M172" s="23">
        <v>73.34</v>
      </c>
      <c r="N172" s="20">
        <v>78.37</v>
      </c>
      <c r="O172" s="23">
        <v>106.35</v>
      </c>
      <c r="P172" s="23">
        <v>75.98</v>
      </c>
    </row>
    <row r="173" spans="1:16" ht="14.4" thickBot="1" x14ac:dyDescent="0.3">
      <c r="B173" s="16">
        <v>105</v>
      </c>
      <c r="C173" s="18">
        <v>94.92</v>
      </c>
      <c r="D173" s="23">
        <v>58.58</v>
      </c>
      <c r="E173" s="20">
        <v>74.069999999999993</v>
      </c>
      <c r="F173" s="22">
        <v>86.87</v>
      </c>
      <c r="G173" s="23">
        <v>72.77</v>
      </c>
      <c r="H173" s="16">
        <v>65.709999999999994</v>
      </c>
      <c r="I173" s="18">
        <v>96.76</v>
      </c>
      <c r="J173" s="23">
        <v>60.78</v>
      </c>
      <c r="K173" s="20">
        <v>78.33</v>
      </c>
      <c r="L173" s="22">
        <v>79.400000000000006</v>
      </c>
      <c r="M173" s="23">
        <v>83.11</v>
      </c>
      <c r="N173" s="25">
        <v>148.19999999999999</v>
      </c>
      <c r="O173" s="23">
        <v>52.89</v>
      </c>
      <c r="P173" s="23">
        <v>69.88</v>
      </c>
    </row>
    <row r="174" spans="1:16" ht="14.4" thickBot="1" x14ac:dyDescent="0.3">
      <c r="B174" s="20">
        <v>87.98</v>
      </c>
      <c r="C174" s="22">
        <v>93.87</v>
      </c>
      <c r="D174" s="23">
        <v>21.18</v>
      </c>
      <c r="E174" s="24">
        <v>107.73</v>
      </c>
      <c r="F174" s="22">
        <v>84.71</v>
      </c>
      <c r="G174" s="23">
        <v>66.14</v>
      </c>
      <c r="H174" s="20">
        <v>55.96</v>
      </c>
      <c r="I174" s="23">
        <v>89.51</v>
      </c>
      <c r="J174" s="23">
        <v>79.13</v>
      </c>
      <c r="K174" s="20">
        <v>75.25</v>
      </c>
      <c r="L174" s="23">
        <v>71.58</v>
      </c>
      <c r="M174" s="23">
        <v>85.79</v>
      </c>
      <c r="N174" s="25">
        <v>84.2</v>
      </c>
      <c r="O174" s="23">
        <v>58.02</v>
      </c>
      <c r="P174" s="23">
        <v>65.45</v>
      </c>
    </row>
    <row r="175" spans="1:16" ht="14.4" thickBot="1" x14ac:dyDescent="0.3">
      <c r="B175" s="20">
        <v>93.73</v>
      </c>
      <c r="C175" s="22">
        <v>83.67</v>
      </c>
      <c r="D175" s="26"/>
      <c r="E175" s="25">
        <v>49.04</v>
      </c>
      <c r="F175" s="23">
        <v>81.150000000000006</v>
      </c>
      <c r="G175" s="26"/>
      <c r="H175" s="25">
        <v>89.07</v>
      </c>
      <c r="I175" s="26"/>
      <c r="J175" s="26"/>
      <c r="K175" s="24">
        <v>75.83</v>
      </c>
      <c r="L175" s="23">
        <v>52.47</v>
      </c>
      <c r="M175" s="23">
        <v>68.349999999999994</v>
      </c>
      <c r="N175" s="19"/>
      <c r="O175" s="26"/>
      <c r="P175" s="23">
        <v>61.81</v>
      </c>
    </row>
    <row r="176" spans="1:16" ht="14.4" thickBot="1" x14ac:dyDescent="0.3">
      <c r="B176" s="19"/>
      <c r="C176" s="23">
        <v>72.17</v>
      </c>
      <c r="D176" s="26"/>
      <c r="K176" s="25">
        <v>69.349999999999994</v>
      </c>
      <c r="L176" s="23">
        <v>55.22</v>
      </c>
      <c r="M176" s="26"/>
    </row>
    <row r="177" spans="1:21" ht="14.4" thickBot="1" x14ac:dyDescent="0.3">
      <c r="B177" s="19"/>
      <c r="C177" s="23">
        <v>79.89</v>
      </c>
      <c r="D177" s="26"/>
    </row>
    <row r="178" spans="1:21" x14ac:dyDescent="0.25">
      <c r="A178" t="s">
        <v>57</v>
      </c>
      <c r="B178">
        <f>COUNT(B171:D177)</f>
        <v>16</v>
      </c>
      <c r="E178">
        <f t="shared" ref="E178:N178" si="70">COUNT(E171:G177)</f>
        <v>14</v>
      </c>
      <c r="H178">
        <f t="shared" si="70"/>
        <v>13</v>
      </c>
      <c r="K178">
        <f t="shared" si="70"/>
        <v>17</v>
      </c>
      <c r="N178">
        <f t="shared" si="70"/>
        <v>13</v>
      </c>
      <c r="Q178">
        <f>AVERAGE(B178:N178)</f>
        <v>14.6</v>
      </c>
    </row>
    <row r="179" spans="1:21" x14ac:dyDescent="0.25">
      <c r="A179" t="s">
        <v>58</v>
      </c>
      <c r="B179">
        <f>COUNTIF(B171:D177,"&gt;60")</f>
        <v>12</v>
      </c>
      <c r="E179">
        <f t="shared" ref="E179:N179" si="71">COUNTIF(E171:G177,"&gt;60")</f>
        <v>13</v>
      </c>
      <c r="H179">
        <f t="shared" si="71"/>
        <v>12</v>
      </c>
      <c r="K179">
        <f t="shared" si="71"/>
        <v>15</v>
      </c>
      <c r="N179">
        <f t="shared" si="71"/>
        <v>11</v>
      </c>
      <c r="Q179">
        <f>AVERAGE(B179:N179)</f>
        <v>12.6</v>
      </c>
    </row>
    <row r="180" spans="1:21" x14ac:dyDescent="0.25">
      <c r="A180" t="s">
        <v>59</v>
      </c>
      <c r="B180">
        <f>AVERAGE(B171:D177)</f>
        <v>80.127500000000012</v>
      </c>
      <c r="E180">
        <f t="shared" ref="E180:N180" si="72">AVERAGE(E171:G177)</f>
        <v>83.335714285714289</v>
      </c>
      <c r="H180">
        <f t="shared" si="72"/>
        <v>86.265384615384619</v>
      </c>
      <c r="K180">
        <f t="shared" si="72"/>
        <v>75.798823529411763</v>
      </c>
      <c r="N180">
        <f t="shared" si="72"/>
        <v>79.09615384615384</v>
      </c>
      <c r="Q180">
        <f t="shared" ref="Q180:Q182" si="73">AVERAGE(B180:N180)</f>
        <v>80.924715255332899</v>
      </c>
    </row>
    <row r="181" spans="1:21" x14ac:dyDescent="0.25">
      <c r="A181" t="s">
        <v>60</v>
      </c>
      <c r="B181">
        <f>AVERAGEIF(B171:D177,"&gt;60")</f>
        <v>93.189166666666665</v>
      </c>
      <c r="E181">
        <f t="shared" ref="E181:N181" si="74">AVERAGEIF(E171:G177,"&gt;60")</f>
        <v>85.973846153846154</v>
      </c>
      <c r="H181">
        <f t="shared" si="74"/>
        <v>88.790833333333339</v>
      </c>
      <c r="K181">
        <f t="shared" si="74"/>
        <v>78.725999999999985</v>
      </c>
      <c r="N181">
        <f t="shared" si="74"/>
        <v>83.394545454545465</v>
      </c>
      <c r="Q181">
        <f t="shared" si="73"/>
        <v>86.01487832167831</v>
      </c>
    </row>
    <row r="182" spans="1:21" x14ac:dyDescent="0.25">
      <c r="A182" t="s">
        <v>61</v>
      </c>
      <c r="B182">
        <f>STDEV(B171:D177)</f>
        <v>26.378621520718859</v>
      </c>
      <c r="E182">
        <f t="shared" ref="E182:N182" si="75">STDEV(E171:G177)</f>
        <v>15.134774890595834</v>
      </c>
      <c r="H182">
        <f t="shared" si="75"/>
        <v>19.458957070110696</v>
      </c>
      <c r="K182">
        <f t="shared" si="75"/>
        <v>10.397822417670598</v>
      </c>
      <c r="N182">
        <f t="shared" si="75"/>
        <v>24.953340637565127</v>
      </c>
      <c r="Q182">
        <f t="shared" si="73"/>
        <v>19.264703307332223</v>
      </c>
    </row>
    <row r="184" spans="1:21" x14ac:dyDescent="0.25">
      <c r="A184" s="3"/>
      <c r="B184" t="s">
        <v>49</v>
      </c>
      <c r="F184" t="s">
        <v>50</v>
      </c>
      <c r="J184" t="s">
        <v>51</v>
      </c>
      <c r="N184" t="s">
        <v>52</v>
      </c>
      <c r="R184" t="s">
        <v>53</v>
      </c>
    </row>
    <row r="185" spans="1:21" ht="14.4" thickBot="1" x14ac:dyDescent="0.3">
      <c r="A185" s="3" t="s">
        <v>74</v>
      </c>
      <c r="B185" t="s">
        <v>55</v>
      </c>
      <c r="C185" t="s">
        <v>56</v>
      </c>
      <c r="D185" t="s">
        <v>63</v>
      </c>
      <c r="E185" t="s">
        <v>65</v>
      </c>
      <c r="F185" t="s">
        <v>55</v>
      </c>
      <c r="G185" t="s">
        <v>56</v>
      </c>
      <c r="H185" t="s">
        <v>63</v>
      </c>
      <c r="I185" t="s">
        <v>65</v>
      </c>
      <c r="J185" t="s">
        <v>55</v>
      </c>
      <c r="K185" t="s">
        <v>56</v>
      </c>
      <c r="L185" t="s">
        <v>63</v>
      </c>
      <c r="M185" t="s">
        <v>65</v>
      </c>
      <c r="N185" t="s">
        <v>55</v>
      </c>
      <c r="O185" t="s">
        <v>56</v>
      </c>
      <c r="P185" t="s">
        <v>63</v>
      </c>
      <c r="Q185" t="s">
        <v>65</v>
      </c>
      <c r="R185" t="s">
        <v>55</v>
      </c>
      <c r="S185" t="s">
        <v>56</v>
      </c>
      <c r="T185" t="s">
        <v>63</v>
      </c>
      <c r="U185" t="s">
        <v>65</v>
      </c>
    </row>
    <row r="186" spans="1:21" ht="14.4" thickBot="1" x14ac:dyDescent="0.3">
      <c r="B186" s="11">
        <v>96.5</v>
      </c>
      <c r="C186" s="12">
        <v>86.86</v>
      </c>
      <c r="D186" s="13">
        <v>74.95</v>
      </c>
      <c r="E186" s="31">
        <v>72.59</v>
      </c>
      <c r="F186" s="11">
        <v>120.19</v>
      </c>
      <c r="G186" s="15">
        <v>103.85</v>
      </c>
      <c r="H186" s="13">
        <v>85.77</v>
      </c>
      <c r="I186" s="31">
        <v>66.62</v>
      </c>
      <c r="J186" s="11">
        <v>122.95</v>
      </c>
      <c r="K186" s="12">
        <v>106.51</v>
      </c>
      <c r="L186" s="13">
        <v>68.45</v>
      </c>
      <c r="M186" s="31">
        <v>85.88</v>
      </c>
      <c r="N186" s="11">
        <v>51.84</v>
      </c>
      <c r="O186" s="13">
        <v>86.71</v>
      </c>
      <c r="P186" s="28">
        <v>55.9</v>
      </c>
      <c r="Q186" s="33">
        <v>60.93</v>
      </c>
      <c r="R186" s="11">
        <v>81.650000000000006</v>
      </c>
      <c r="S186" s="13">
        <v>82.04</v>
      </c>
      <c r="T186" s="13">
        <v>50.37</v>
      </c>
      <c r="U186" s="32">
        <v>65.03</v>
      </c>
    </row>
    <row r="187" spans="1:21" ht="14.4" thickBot="1" x14ac:dyDescent="0.3">
      <c r="B187" s="19">
        <v>81.459999999999994</v>
      </c>
      <c r="C187" s="18">
        <v>94.16</v>
      </c>
      <c r="D187" s="18">
        <v>67.45</v>
      </c>
      <c r="E187" s="39">
        <v>63.68</v>
      </c>
      <c r="F187" s="19">
        <v>114.8</v>
      </c>
      <c r="G187" s="30">
        <v>100.13</v>
      </c>
      <c r="H187" s="22">
        <v>87.91</v>
      </c>
      <c r="I187" s="34">
        <v>74.709999999999994</v>
      </c>
      <c r="J187" s="16">
        <v>110.64</v>
      </c>
      <c r="K187" s="30">
        <v>109.03</v>
      </c>
      <c r="L187" s="18">
        <v>75.290000000000006</v>
      </c>
      <c r="M187" s="35">
        <v>82.87</v>
      </c>
      <c r="N187" s="19">
        <v>101.88</v>
      </c>
      <c r="O187" s="18">
        <v>85.05</v>
      </c>
      <c r="P187" s="23">
        <v>51.67</v>
      </c>
      <c r="Q187" s="34">
        <v>55.83</v>
      </c>
      <c r="R187" s="19">
        <v>79.400000000000006</v>
      </c>
      <c r="S187" s="18">
        <v>58.07</v>
      </c>
      <c r="T187" s="18">
        <v>54.4</v>
      </c>
      <c r="U187" s="36">
        <v>61.29</v>
      </c>
    </row>
    <row r="188" spans="1:21" ht="14.4" thickBot="1" x14ac:dyDescent="0.3">
      <c r="B188" s="19">
        <v>94.79</v>
      </c>
      <c r="C188" s="18">
        <v>82.11</v>
      </c>
      <c r="D188" s="22">
        <v>88.65</v>
      </c>
      <c r="E188" s="34">
        <v>75.66</v>
      </c>
      <c r="F188" s="16">
        <v>87.35</v>
      </c>
      <c r="G188" s="18">
        <v>89.22</v>
      </c>
      <c r="H188" s="22">
        <v>77.53</v>
      </c>
      <c r="I188" s="34">
        <v>64.38</v>
      </c>
      <c r="J188" s="20">
        <v>55.95</v>
      </c>
      <c r="K188" s="18">
        <v>95.3</v>
      </c>
      <c r="L188" s="22">
        <v>89.76</v>
      </c>
      <c r="M188" s="34">
        <v>90.05</v>
      </c>
      <c r="N188" s="20">
        <v>59.86</v>
      </c>
      <c r="O188" s="18">
        <v>96.94</v>
      </c>
      <c r="P188" s="23">
        <v>48.39</v>
      </c>
      <c r="Q188" s="37"/>
      <c r="R188" s="19">
        <v>73.06</v>
      </c>
      <c r="S188" s="18">
        <v>48.04</v>
      </c>
      <c r="T188" s="22">
        <v>53.36</v>
      </c>
      <c r="U188" s="36">
        <v>62.06</v>
      </c>
    </row>
    <row r="189" spans="1:21" ht="14.4" thickBot="1" x14ac:dyDescent="0.3">
      <c r="B189" s="19">
        <v>90.97</v>
      </c>
      <c r="C189" s="18">
        <v>68.260000000000005</v>
      </c>
      <c r="D189" s="22">
        <v>75.84</v>
      </c>
      <c r="E189" s="34">
        <v>70.53</v>
      </c>
      <c r="F189" s="20">
        <v>87.35</v>
      </c>
      <c r="G189" s="18">
        <v>95.43</v>
      </c>
      <c r="H189" s="23">
        <v>119.34</v>
      </c>
      <c r="I189" s="34">
        <v>47.03</v>
      </c>
      <c r="J189" s="24">
        <v>57.42</v>
      </c>
      <c r="K189" s="18">
        <v>83.32</v>
      </c>
      <c r="L189" s="22">
        <v>84.8</v>
      </c>
      <c r="M189" s="34">
        <v>94.43</v>
      </c>
      <c r="N189" s="20">
        <v>60.66</v>
      </c>
      <c r="O189" s="22">
        <v>76.14</v>
      </c>
      <c r="P189" s="26"/>
      <c r="Q189" s="37"/>
      <c r="R189" s="16">
        <v>70.37</v>
      </c>
      <c r="S189" s="22">
        <v>59.36</v>
      </c>
      <c r="T189" s="22">
        <v>63.4</v>
      </c>
      <c r="U189" s="34">
        <v>60.44</v>
      </c>
    </row>
    <row r="190" spans="1:21" ht="14.4" thickBot="1" x14ac:dyDescent="0.3">
      <c r="B190" s="16">
        <v>55.05</v>
      </c>
      <c r="C190" s="22">
        <v>90.93</v>
      </c>
      <c r="D190" s="23">
        <v>41.33</v>
      </c>
      <c r="E190" s="34">
        <v>68.11</v>
      </c>
      <c r="F190" s="20">
        <v>70.709999999999994</v>
      </c>
      <c r="G190" s="22">
        <v>76.37</v>
      </c>
      <c r="H190" s="23">
        <v>49.33</v>
      </c>
      <c r="I190" s="37"/>
      <c r="J190" s="25"/>
      <c r="K190" s="18">
        <v>87.37</v>
      </c>
      <c r="L190" s="23"/>
      <c r="M190" s="34">
        <v>57.93</v>
      </c>
      <c r="N190" s="20">
        <v>87.4</v>
      </c>
      <c r="O190" s="23">
        <v>67.319999999999993</v>
      </c>
      <c r="P190" s="26"/>
      <c r="Q190" s="37"/>
      <c r="R190" s="16">
        <v>69.87</v>
      </c>
      <c r="S190" s="23">
        <v>68.7</v>
      </c>
      <c r="T190" s="23">
        <v>69.599999999999994</v>
      </c>
      <c r="U190" s="34">
        <v>67.849999999999994</v>
      </c>
    </row>
    <row r="191" spans="1:21" ht="14.4" thickBot="1" x14ac:dyDescent="0.3">
      <c r="B191" s="24">
        <v>59.33</v>
      </c>
      <c r="C191" s="22">
        <v>75.680000000000007</v>
      </c>
      <c r="D191" s="23">
        <v>49.95</v>
      </c>
      <c r="E191" s="34">
        <v>55.59</v>
      </c>
      <c r="F191" s="24">
        <v>71.849999999999994</v>
      </c>
      <c r="G191" s="23">
        <v>66.19</v>
      </c>
      <c r="H191" s="26"/>
      <c r="I191" s="37"/>
      <c r="J191" s="25"/>
      <c r="K191" s="22">
        <v>82.75</v>
      </c>
      <c r="L191" s="23"/>
      <c r="M191" s="37"/>
      <c r="N191" s="25">
        <v>59.58</v>
      </c>
      <c r="O191" s="23">
        <v>71.47</v>
      </c>
      <c r="P191" s="26"/>
      <c r="Q191" s="37"/>
      <c r="R191" s="24">
        <v>55.64</v>
      </c>
      <c r="S191" s="23">
        <v>49.97</v>
      </c>
      <c r="T191" s="23">
        <v>52.7</v>
      </c>
      <c r="U191" s="37"/>
    </row>
    <row r="192" spans="1:21" ht="14.4" thickBot="1" x14ac:dyDescent="0.3">
      <c r="B192" s="19"/>
      <c r="C192" s="26"/>
      <c r="D192" s="23">
        <v>70.42</v>
      </c>
      <c r="E192" s="37"/>
      <c r="F192" s="25">
        <v>72.56</v>
      </c>
      <c r="G192" s="23">
        <v>65.63</v>
      </c>
      <c r="H192" s="26"/>
      <c r="I192" s="37"/>
      <c r="N192" s="25">
        <v>65.89</v>
      </c>
      <c r="O192" s="26"/>
      <c r="P192" s="26"/>
      <c r="Q192" s="37"/>
    </row>
    <row r="193" spans="1:22" ht="14.4" thickBot="1" x14ac:dyDescent="0.3">
      <c r="B193" s="19"/>
      <c r="C193" s="26"/>
      <c r="D193" s="23">
        <v>69.849999999999994</v>
      </c>
      <c r="E193" s="37"/>
      <c r="F193" s="25">
        <v>46.59</v>
      </c>
      <c r="G193" s="26"/>
      <c r="H193" s="26"/>
      <c r="I193" s="37"/>
      <c r="N193" s="25">
        <v>72.27</v>
      </c>
      <c r="O193" s="26"/>
      <c r="P193" s="26"/>
      <c r="Q193" s="37"/>
    </row>
    <row r="194" spans="1:22" ht="14.4" thickBot="1" x14ac:dyDescent="0.3">
      <c r="B194" s="19"/>
      <c r="C194" s="26"/>
      <c r="D194" s="23">
        <v>52.1</v>
      </c>
      <c r="E194" s="37"/>
    </row>
    <row r="195" spans="1:22" ht="14.4" thickBot="1" x14ac:dyDescent="0.3">
      <c r="B195" s="19"/>
      <c r="C195" s="26"/>
      <c r="D195" s="23">
        <v>48.97</v>
      </c>
      <c r="E195" s="37"/>
    </row>
    <row r="196" spans="1:22" x14ac:dyDescent="0.25">
      <c r="A196" t="s">
        <v>57</v>
      </c>
      <c r="B196">
        <f>COUNT(B186:E195)</f>
        <v>28</v>
      </c>
      <c r="F196">
        <f t="shared" ref="F196:R196" si="76">COUNT(F186:I195)</f>
        <v>24</v>
      </c>
      <c r="J196">
        <f t="shared" si="76"/>
        <v>19</v>
      </c>
      <c r="N196">
        <f t="shared" si="76"/>
        <v>19</v>
      </c>
      <c r="R196">
        <f t="shared" si="76"/>
        <v>23</v>
      </c>
      <c r="V196">
        <f>AVERAGE(B196:R196)</f>
        <v>22.6</v>
      </c>
    </row>
    <row r="197" spans="1:22" x14ac:dyDescent="0.25">
      <c r="A197" t="s">
        <v>58</v>
      </c>
      <c r="B197">
        <f>COUNTIF(B186:E195,"&gt;60")</f>
        <v>21</v>
      </c>
      <c r="F197">
        <f t="shared" ref="F197:R197" si="77">COUNTIF(F186:I195,"&gt;60")</f>
        <v>21</v>
      </c>
      <c r="J197">
        <f t="shared" si="77"/>
        <v>16</v>
      </c>
      <c r="N197">
        <f t="shared" si="77"/>
        <v>12</v>
      </c>
      <c r="R197">
        <f t="shared" si="77"/>
        <v>14</v>
      </c>
      <c r="V197">
        <f>AVERAGE(B197:R197)</f>
        <v>16.8</v>
      </c>
    </row>
    <row r="198" spans="1:22" x14ac:dyDescent="0.25">
      <c r="A198" t="s">
        <v>59</v>
      </c>
      <c r="B198">
        <f>AVERAGE(B186:E195)</f>
        <v>72.206071428571406</v>
      </c>
      <c r="F198">
        <f t="shared" ref="F198:R198" si="78">AVERAGE(F186:I195)</f>
        <v>80.868333333333325</v>
      </c>
      <c r="J198">
        <f t="shared" si="78"/>
        <v>86.352631578947367</v>
      </c>
      <c r="N198">
        <f t="shared" si="78"/>
        <v>69.248947368421057</v>
      </c>
      <c r="R198">
        <f t="shared" si="78"/>
        <v>63.333478260869569</v>
      </c>
      <c r="V198">
        <f t="shared" ref="V198:V200" si="79">AVERAGE(B198:R198)</f>
        <v>74.40189239402855</v>
      </c>
    </row>
    <row r="199" spans="1:22" x14ac:dyDescent="0.25">
      <c r="A199" t="s">
        <v>60</v>
      </c>
      <c r="B199">
        <f>AVERAGEIF(B186:E195,"&gt;60")</f>
        <v>79.021428571428558</v>
      </c>
      <c r="F199">
        <f t="shared" ref="F199:R199" si="80">AVERAGEIF(F186:I195,"&gt;60")</f>
        <v>85.613809523809522</v>
      </c>
      <c r="J199">
        <f t="shared" si="80"/>
        <v>91.837500000000006</v>
      </c>
      <c r="N199">
        <f t="shared" si="80"/>
        <v>77.721666666666664</v>
      </c>
      <c r="R199">
        <f t="shared" si="80"/>
        <v>69.625714285714295</v>
      </c>
      <c r="V199">
        <f t="shared" si="79"/>
        <v>80.76402380952382</v>
      </c>
    </row>
    <row r="200" spans="1:22" x14ac:dyDescent="0.25">
      <c r="A200" t="s">
        <v>61</v>
      </c>
      <c r="B200">
        <f>STDEV(B186:E195)</f>
        <v>15.23505055706063</v>
      </c>
      <c r="F200">
        <f t="shared" ref="F200:R200" si="81">STDEV(F186:I195)</f>
        <v>20.93085524887297</v>
      </c>
      <c r="J200">
        <f t="shared" si="81"/>
        <v>18.364411489528454</v>
      </c>
      <c r="N200">
        <f t="shared" si="81"/>
        <v>15.850371497481893</v>
      </c>
      <c r="R200">
        <f t="shared" si="81"/>
        <v>10.026060410339545</v>
      </c>
      <c r="V200">
        <f t="shared" si="79"/>
        <v>16.081349840656696</v>
      </c>
    </row>
    <row r="203" spans="1:22" x14ac:dyDescent="0.25">
      <c r="B203" t="s">
        <v>49</v>
      </c>
      <c r="D203" t="s">
        <v>50</v>
      </c>
      <c r="F203" t="s">
        <v>51</v>
      </c>
      <c r="H203" t="s">
        <v>52</v>
      </c>
      <c r="J203" t="s">
        <v>53</v>
      </c>
    </row>
    <row r="204" spans="1:22" ht="14.4" thickBot="1" x14ac:dyDescent="0.3">
      <c r="A204" t="s">
        <v>75</v>
      </c>
      <c r="B204" t="s">
        <v>55</v>
      </c>
      <c r="C204" t="s">
        <v>56</v>
      </c>
      <c r="D204" t="s">
        <v>55</v>
      </c>
      <c r="E204" t="s">
        <v>56</v>
      </c>
      <c r="F204" t="s">
        <v>55</v>
      </c>
      <c r="G204" t="s">
        <v>56</v>
      </c>
      <c r="H204" t="s">
        <v>55</v>
      </c>
      <c r="I204" t="s">
        <v>56</v>
      </c>
      <c r="J204" t="s">
        <v>55</v>
      </c>
      <c r="K204" t="s">
        <v>56</v>
      </c>
    </row>
    <row r="205" spans="1:22" ht="14.4" thickBot="1" x14ac:dyDescent="0.3">
      <c r="B205" s="11">
        <v>116.37</v>
      </c>
      <c r="C205" s="12">
        <v>64.45</v>
      </c>
      <c r="D205" s="11">
        <v>113.4</v>
      </c>
      <c r="E205" s="15">
        <v>110.24</v>
      </c>
      <c r="F205" s="11">
        <v>119.77</v>
      </c>
      <c r="G205" s="12">
        <v>82.45</v>
      </c>
      <c r="H205" s="11">
        <v>105.61</v>
      </c>
      <c r="I205" s="15">
        <v>123.58</v>
      </c>
      <c r="J205" s="11">
        <v>102.76</v>
      </c>
      <c r="K205" s="12">
        <v>96.59</v>
      </c>
    </row>
    <row r="206" spans="1:22" ht="14.4" thickBot="1" x14ac:dyDescent="0.3">
      <c r="B206" s="16">
        <v>110.71</v>
      </c>
      <c r="C206" s="18">
        <v>90.11</v>
      </c>
      <c r="D206" s="19">
        <v>104.2</v>
      </c>
      <c r="E206" s="26">
        <v>108.18</v>
      </c>
      <c r="F206" s="19">
        <v>92.8</v>
      </c>
      <c r="G206" s="18">
        <v>83.25</v>
      </c>
      <c r="H206" s="19">
        <v>106.04</v>
      </c>
      <c r="I206" s="30">
        <v>125.83</v>
      </c>
      <c r="J206" s="19">
        <v>106.65</v>
      </c>
      <c r="K206" s="18">
        <v>81.64</v>
      </c>
    </row>
    <row r="207" spans="1:22" ht="14.4" thickBot="1" x14ac:dyDescent="0.3">
      <c r="B207" s="16">
        <v>102.45</v>
      </c>
      <c r="C207" s="22">
        <v>75.97</v>
      </c>
      <c r="D207" s="19">
        <v>115.7</v>
      </c>
      <c r="E207" s="30">
        <v>89.72</v>
      </c>
      <c r="F207" s="19">
        <v>121.62</v>
      </c>
      <c r="G207" s="18">
        <v>63.81</v>
      </c>
      <c r="H207" s="16">
        <v>98.29</v>
      </c>
      <c r="I207" s="18">
        <v>125.3</v>
      </c>
      <c r="J207" s="19">
        <v>67.72</v>
      </c>
      <c r="K207" s="18">
        <v>87.43</v>
      </c>
    </row>
    <row r="208" spans="1:22" ht="14.4" thickBot="1" x14ac:dyDescent="0.3">
      <c r="B208" s="20">
        <v>78.510000000000005</v>
      </c>
      <c r="C208" s="23">
        <v>78.53</v>
      </c>
      <c r="D208" s="16">
        <v>87.36</v>
      </c>
      <c r="E208" s="30">
        <v>93.12</v>
      </c>
      <c r="F208" s="19">
        <v>87.3</v>
      </c>
      <c r="G208" s="18">
        <v>67.62</v>
      </c>
      <c r="H208" s="20">
        <v>96.74</v>
      </c>
      <c r="I208" s="18">
        <v>117.9</v>
      </c>
      <c r="J208" s="16">
        <v>89.95</v>
      </c>
      <c r="K208" s="18">
        <v>90.8</v>
      </c>
    </row>
    <row r="209" spans="1:16" ht="14.4" thickBot="1" x14ac:dyDescent="0.3">
      <c r="B209" s="24">
        <v>69.84</v>
      </c>
      <c r="C209" s="23">
        <v>50.27</v>
      </c>
      <c r="D209" s="20">
        <v>77.61</v>
      </c>
      <c r="E209" s="18">
        <v>100.81</v>
      </c>
      <c r="F209" s="19">
        <v>85.44</v>
      </c>
      <c r="G209" s="18">
        <v>93.51</v>
      </c>
      <c r="H209" s="20">
        <v>83.72</v>
      </c>
      <c r="I209" s="22">
        <v>125.82</v>
      </c>
      <c r="J209" s="20">
        <v>88.31</v>
      </c>
      <c r="K209" s="23">
        <v>75.3</v>
      </c>
    </row>
    <row r="210" spans="1:16" ht="14.4" thickBot="1" x14ac:dyDescent="0.3">
      <c r="B210" s="25">
        <v>66.13</v>
      </c>
      <c r="C210" s="23">
        <v>59.09</v>
      </c>
      <c r="D210" s="25"/>
      <c r="E210" s="22">
        <v>97.01</v>
      </c>
      <c r="F210" s="19">
        <v>94.76</v>
      </c>
      <c r="G210" s="22">
        <v>98.14</v>
      </c>
      <c r="H210" s="24">
        <v>79.349999999999994</v>
      </c>
      <c r="I210" s="26"/>
      <c r="J210" s="25">
        <v>90.41</v>
      </c>
      <c r="K210" s="26"/>
    </row>
    <row r="211" spans="1:16" ht="14.4" thickBot="1" x14ac:dyDescent="0.3">
      <c r="D211" s="19"/>
      <c r="E211" s="23">
        <v>77.44</v>
      </c>
      <c r="F211" s="24">
        <v>58.97</v>
      </c>
      <c r="G211" s="22">
        <v>84.76</v>
      </c>
      <c r="J211" s="25">
        <v>70.930000000000007</v>
      </c>
      <c r="K211" s="26"/>
    </row>
    <row r="212" spans="1:16" x14ac:dyDescent="0.25">
      <c r="A212" t="s">
        <v>57</v>
      </c>
      <c r="B212">
        <f>COUNT(B205:C211)</f>
        <v>12</v>
      </c>
      <c r="D212">
        <f t="shared" ref="D212:J212" si="82">COUNT(D205:E211)</f>
        <v>12</v>
      </c>
      <c r="F212">
        <f t="shared" si="82"/>
        <v>14</v>
      </c>
      <c r="H212">
        <f t="shared" si="82"/>
        <v>11</v>
      </c>
      <c r="J212">
        <f t="shared" si="82"/>
        <v>12</v>
      </c>
      <c r="L212">
        <f>AVERAGE(B212:J212)</f>
        <v>12.2</v>
      </c>
    </row>
    <row r="213" spans="1:16" x14ac:dyDescent="0.25">
      <c r="A213" t="s">
        <v>58</v>
      </c>
      <c r="B213">
        <f>COUNTIF(B205:C211,"&gt;60")</f>
        <v>10</v>
      </c>
      <c r="D213">
        <f t="shared" ref="D213:J213" si="83">COUNTIF(D205:E211,"&gt;60")</f>
        <v>12</v>
      </c>
      <c r="F213">
        <f t="shared" si="83"/>
        <v>13</v>
      </c>
      <c r="H213">
        <f t="shared" si="83"/>
        <v>11</v>
      </c>
      <c r="J213">
        <f t="shared" si="83"/>
        <v>12</v>
      </c>
      <c r="L213">
        <f>AVERAGE(B213:J213)</f>
        <v>11.6</v>
      </c>
    </row>
    <row r="214" spans="1:16" x14ac:dyDescent="0.25">
      <c r="A214" t="s">
        <v>59</v>
      </c>
      <c r="B214">
        <f>AVERAGE(B205:C211)</f>
        <v>80.202500000000001</v>
      </c>
      <c r="D214">
        <f t="shared" ref="D214:J214" si="84">AVERAGE(D205:E211)</f>
        <v>97.899166666666687</v>
      </c>
      <c r="F214">
        <f t="shared" si="84"/>
        <v>88.157142857142858</v>
      </c>
      <c r="H214">
        <f t="shared" si="84"/>
        <v>108.01636363636362</v>
      </c>
      <c r="J214">
        <f t="shared" si="84"/>
        <v>87.374166666666653</v>
      </c>
      <c r="L214">
        <f t="shared" ref="L214:L216" si="85">AVERAGE(B214:J214)</f>
        <v>92.329867965367967</v>
      </c>
    </row>
    <row r="215" spans="1:16" x14ac:dyDescent="0.25">
      <c r="A215" t="s">
        <v>60</v>
      </c>
      <c r="B215">
        <f>AVERAGEIF(B205:C211,"&gt;60")</f>
        <v>85.306999999999988</v>
      </c>
      <c r="D215">
        <f t="shared" ref="D215:J215" si="86">AVERAGEIF(D205:E211,"&gt;60")</f>
        <v>97.899166666666687</v>
      </c>
      <c r="F215">
        <f t="shared" si="86"/>
        <v>90.402307692307687</v>
      </c>
      <c r="H215">
        <f t="shared" si="86"/>
        <v>108.01636363636362</v>
      </c>
      <c r="J215">
        <f t="shared" si="86"/>
        <v>87.374166666666653</v>
      </c>
      <c r="L215">
        <f t="shared" si="85"/>
        <v>93.799800932400927</v>
      </c>
    </row>
    <row r="216" spans="1:16" x14ac:dyDescent="0.25">
      <c r="A216" t="s">
        <v>61</v>
      </c>
      <c r="B216">
        <f>STDEV(B205:C211)</f>
        <v>20.781835217323881</v>
      </c>
      <c r="D216">
        <f t="shared" ref="D216:J216" si="87">STDEV(D205:E211)</f>
        <v>13.125763325566387</v>
      </c>
      <c r="F216">
        <f t="shared" si="87"/>
        <v>18.092404878448683</v>
      </c>
      <c r="H216">
        <f t="shared" si="87"/>
        <v>17.077649295337686</v>
      </c>
      <c r="J216">
        <f t="shared" si="87"/>
        <v>11.897450802842718</v>
      </c>
      <c r="L216">
        <f t="shared" si="85"/>
        <v>16.195020703903872</v>
      </c>
    </row>
    <row r="218" spans="1:16" s="3" customFormat="1" x14ac:dyDescent="0.25">
      <c r="B218" t="s">
        <v>49</v>
      </c>
      <c r="C218"/>
      <c r="D218"/>
      <c r="E218" t="s">
        <v>50</v>
      </c>
      <c r="F218"/>
      <c r="G218"/>
      <c r="H218" t="s">
        <v>51</v>
      </c>
      <c r="I218"/>
      <c r="J218"/>
      <c r="K218" t="s">
        <v>52</v>
      </c>
      <c r="L218"/>
      <c r="M218"/>
      <c r="N218" t="s">
        <v>53</v>
      </c>
      <c r="O218"/>
      <c r="P218"/>
    </row>
    <row r="219" spans="1:16" s="3" customFormat="1" ht="14.4" thickBot="1" x14ac:dyDescent="0.3">
      <c r="A219" s="3" t="s">
        <v>76</v>
      </c>
      <c r="B219" t="s">
        <v>55</v>
      </c>
      <c r="C219" t="s">
        <v>56</v>
      </c>
      <c r="D219" t="s">
        <v>63</v>
      </c>
      <c r="E219" t="s">
        <v>55</v>
      </c>
      <c r="F219" t="s">
        <v>56</v>
      </c>
      <c r="G219" t="s">
        <v>63</v>
      </c>
      <c r="H219" t="s">
        <v>55</v>
      </c>
      <c r="I219" t="s">
        <v>56</v>
      </c>
      <c r="J219" t="s">
        <v>63</v>
      </c>
      <c r="K219" t="s">
        <v>55</v>
      </c>
      <c r="L219" t="s">
        <v>56</v>
      </c>
      <c r="M219" t="s">
        <v>63</v>
      </c>
      <c r="N219" t="s">
        <v>55</v>
      </c>
      <c r="O219" t="s">
        <v>56</v>
      </c>
      <c r="P219" t="s">
        <v>63</v>
      </c>
    </row>
    <row r="220" spans="1:16" ht="14.4" thickBot="1" x14ac:dyDescent="0.3">
      <c r="B220" s="11">
        <v>105.17</v>
      </c>
      <c r="C220" s="12">
        <v>77.8</v>
      </c>
      <c r="D220" s="13">
        <v>85.8</v>
      </c>
      <c r="E220" s="11">
        <v>102.79</v>
      </c>
      <c r="F220" s="13">
        <v>89.84</v>
      </c>
      <c r="G220" s="29">
        <v>87.97</v>
      </c>
      <c r="H220" s="11">
        <v>108.61</v>
      </c>
      <c r="I220" s="12">
        <v>75.599999999999994</v>
      </c>
      <c r="J220" s="29">
        <v>91.39</v>
      </c>
    </row>
    <row r="221" spans="1:16" ht="14.4" thickBot="1" x14ac:dyDescent="0.3">
      <c r="B221" s="19">
        <v>85.57</v>
      </c>
      <c r="C221" s="30">
        <v>93.9</v>
      </c>
      <c r="D221" s="18">
        <v>92.48</v>
      </c>
      <c r="E221" s="19">
        <v>99.87</v>
      </c>
      <c r="F221" s="18">
        <v>107.49</v>
      </c>
      <c r="G221" s="22">
        <v>92.63</v>
      </c>
      <c r="H221" s="19">
        <v>109</v>
      </c>
      <c r="I221" s="30">
        <v>73.23</v>
      </c>
      <c r="J221" s="18">
        <v>83.29</v>
      </c>
    </row>
    <row r="222" spans="1:16" ht="14.4" thickBot="1" x14ac:dyDescent="0.3">
      <c r="B222" s="16">
        <v>93.55</v>
      </c>
      <c r="C222" s="18">
        <v>82.96</v>
      </c>
      <c r="D222" s="22">
        <v>82</v>
      </c>
      <c r="E222" s="16">
        <v>102.49</v>
      </c>
      <c r="F222" s="22">
        <v>105.01</v>
      </c>
      <c r="G222" s="18">
        <v>69.03</v>
      </c>
      <c r="H222" s="16">
        <v>83.73</v>
      </c>
      <c r="I222" s="22">
        <v>65.430000000000007</v>
      </c>
      <c r="J222" s="18">
        <v>71.42</v>
      </c>
    </row>
    <row r="223" spans="1:16" ht="14.4" thickBot="1" x14ac:dyDescent="0.3">
      <c r="B223" s="20">
        <v>94.15</v>
      </c>
      <c r="C223" s="22">
        <v>94.47</v>
      </c>
      <c r="D223" s="26"/>
      <c r="E223" s="20">
        <v>95.64</v>
      </c>
      <c r="F223" s="22">
        <v>97.54</v>
      </c>
      <c r="G223" s="26"/>
      <c r="H223" s="20">
        <v>91.51</v>
      </c>
      <c r="I223" s="22">
        <v>56.83</v>
      </c>
      <c r="J223" s="18">
        <v>68.540000000000006</v>
      </c>
    </row>
    <row r="224" spans="1:16" ht="14.4" thickBot="1" x14ac:dyDescent="0.3">
      <c r="B224" s="20">
        <v>79.28</v>
      </c>
      <c r="C224" s="22">
        <v>82.25</v>
      </c>
      <c r="D224" s="26"/>
      <c r="E224" s="20">
        <v>83.02</v>
      </c>
      <c r="F224" s="22">
        <v>81.03</v>
      </c>
      <c r="G224" s="26"/>
      <c r="H224" s="20">
        <v>68.56</v>
      </c>
      <c r="I224" s="26"/>
      <c r="J224" s="22">
        <v>87.23</v>
      </c>
    </row>
    <row r="225" spans="1:22" ht="14.4" thickBot="1" x14ac:dyDescent="0.3">
      <c r="B225" s="40"/>
      <c r="C225" s="41"/>
      <c r="D225" s="42"/>
      <c r="E225" s="24">
        <v>79.72</v>
      </c>
      <c r="F225" s="26"/>
      <c r="G225" s="26"/>
      <c r="H225" s="24">
        <v>74.650000000000006</v>
      </c>
      <c r="I225" s="26"/>
      <c r="J225" s="26"/>
    </row>
    <row r="226" spans="1:22" x14ac:dyDescent="0.25">
      <c r="A226" t="s">
        <v>57</v>
      </c>
      <c r="B226" s="40">
        <f>COUNT(B220:D225)</f>
        <v>13</v>
      </c>
      <c r="C226" s="40"/>
      <c r="D226" s="40"/>
      <c r="E226" s="40">
        <f t="shared" ref="E226:H226" si="88">COUNT(E220:G225)</f>
        <v>14</v>
      </c>
      <c r="F226" s="40"/>
      <c r="G226" s="40"/>
      <c r="H226" s="40">
        <f t="shared" si="88"/>
        <v>15</v>
      </c>
      <c r="I226" s="42"/>
      <c r="J226" s="42"/>
      <c r="K226">
        <f>AVERAGE(B226:H226)</f>
        <v>14</v>
      </c>
    </row>
    <row r="227" spans="1:22" x14ac:dyDescent="0.25">
      <c r="A227" t="s">
        <v>58</v>
      </c>
      <c r="B227" s="40">
        <f>COUNTIF(B220:D225,"&gt;60")</f>
        <v>13</v>
      </c>
      <c r="C227" s="40"/>
      <c r="D227" s="40"/>
      <c r="E227" s="40">
        <f t="shared" ref="E227:H227" si="89">COUNTIF(E220:G225,"&gt;60")</f>
        <v>14</v>
      </c>
      <c r="F227" s="40"/>
      <c r="G227" s="40"/>
      <c r="H227" s="40">
        <f t="shared" si="89"/>
        <v>14</v>
      </c>
      <c r="I227" s="42"/>
      <c r="J227" s="42"/>
      <c r="K227">
        <f t="shared" ref="K227:K230" si="90">AVERAGE(B227:H227)</f>
        <v>13.666666666666666</v>
      </c>
    </row>
    <row r="228" spans="1:22" x14ac:dyDescent="0.25">
      <c r="A228" t="s">
        <v>59</v>
      </c>
      <c r="B228" s="40">
        <f>AVERAGE(B220:D225)</f>
        <v>88.413846153846166</v>
      </c>
      <c r="C228" s="40"/>
      <c r="D228" s="40"/>
      <c r="E228" s="40">
        <f t="shared" ref="E228:H228" si="91">AVERAGE(E220:G225)</f>
        <v>92.433571428571426</v>
      </c>
      <c r="F228" s="40"/>
      <c r="G228" s="40"/>
      <c r="H228" s="40">
        <f t="shared" si="91"/>
        <v>80.601333333333329</v>
      </c>
      <c r="K228">
        <f t="shared" si="90"/>
        <v>87.149583638583636</v>
      </c>
    </row>
    <row r="229" spans="1:22" x14ac:dyDescent="0.25">
      <c r="A229" t="s">
        <v>60</v>
      </c>
      <c r="B229" s="40">
        <f>AVERAGEIF(B220:D225,"&gt;60")</f>
        <v>88.413846153846166</v>
      </c>
      <c r="C229" s="40"/>
      <c r="D229" s="40"/>
      <c r="E229" s="40">
        <f t="shared" ref="E229:H229" si="92">AVERAGEIF(E220:G225,"&gt;60")</f>
        <v>92.433571428571426</v>
      </c>
      <c r="F229" s="40"/>
      <c r="G229" s="40"/>
      <c r="H229" s="40">
        <f t="shared" si="92"/>
        <v>82.299285714285716</v>
      </c>
      <c r="K229">
        <f t="shared" si="90"/>
        <v>87.715567765567769</v>
      </c>
    </row>
    <row r="230" spans="1:22" x14ac:dyDescent="0.25">
      <c r="A230" t="s">
        <v>61</v>
      </c>
      <c r="B230">
        <f>STDEV(B220:D225)</f>
        <v>7.8699645683886237</v>
      </c>
      <c r="E230">
        <f t="shared" ref="E230:H230" si="93">STDEV(E220:G225)</f>
        <v>11.23050352124341</v>
      </c>
      <c r="H230">
        <f t="shared" si="93"/>
        <v>15.052529387195431</v>
      </c>
      <c r="K230">
        <f t="shared" si="90"/>
        <v>11.384332492275822</v>
      </c>
    </row>
    <row r="232" spans="1:22" x14ac:dyDescent="0.25">
      <c r="A232" s="3"/>
      <c r="B232" t="s">
        <v>49</v>
      </c>
      <c r="F232" t="s">
        <v>50</v>
      </c>
      <c r="J232" t="s">
        <v>51</v>
      </c>
      <c r="N232" t="s">
        <v>52</v>
      </c>
      <c r="R232" t="s">
        <v>53</v>
      </c>
    </row>
    <row r="233" spans="1:22" ht="14.4" thickBot="1" x14ac:dyDescent="0.3">
      <c r="A233" s="3" t="s">
        <v>77</v>
      </c>
      <c r="B233" t="s">
        <v>55</v>
      </c>
      <c r="C233" t="s">
        <v>56</v>
      </c>
      <c r="D233" t="s">
        <v>63</v>
      </c>
      <c r="E233" t="s">
        <v>65</v>
      </c>
      <c r="F233" t="s">
        <v>55</v>
      </c>
      <c r="G233" t="s">
        <v>56</v>
      </c>
      <c r="H233" t="s">
        <v>63</v>
      </c>
      <c r="I233" t="s">
        <v>65</v>
      </c>
      <c r="J233" t="s">
        <v>55</v>
      </c>
      <c r="K233" t="s">
        <v>56</v>
      </c>
      <c r="L233" t="s">
        <v>63</v>
      </c>
      <c r="M233" t="s">
        <v>65</v>
      </c>
      <c r="N233" t="s">
        <v>55</v>
      </c>
      <c r="O233" t="s">
        <v>56</v>
      </c>
      <c r="P233" t="s">
        <v>63</v>
      </c>
      <c r="Q233" t="s">
        <v>65</v>
      </c>
      <c r="R233" t="s">
        <v>55</v>
      </c>
      <c r="S233" t="s">
        <v>56</v>
      </c>
      <c r="T233" t="s">
        <v>63</v>
      </c>
      <c r="U233" t="s">
        <v>65</v>
      </c>
    </row>
    <row r="234" spans="1:22" ht="14.4" thickBot="1" x14ac:dyDescent="0.3">
      <c r="B234" s="11">
        <v>99.77</v>
      </c>
      <c r="C234" s="13">
        <v>90.18</v>
      </c>
      <c r="D234" s="29">
        <v>74.430000000000007</v>
      </c>
      <c r="E234" s="31">
        <v>94.66</v>
      </c>
      <c r="F234" s="11"/>
      <c r="G234" s="29"/>
      <c r="H234" s="28"/>
      <c r="I234" s="33"/>
      <c r="J234" s="38">
        <v>104.46</v>
      </c>
      <c r="K234" s="13">
        <v>95.6</v>
      </c>
      <c r="L234" s="28">
        <v>88.12</v>
      </c>
      <c r="M234" s="33">
        <v>84.79</v>
      </c>
      <c r="N234" s="14">
        <v>97.17</v>
      </c>
      <c r="O234" s="13">
        <v>86.58</v>
      </c>
      <c r="P234" s="28">
        <v>97.79</v>
      </c>
      <c r="Q234" s="33">
        <v>85.4</v>
      </c>
      <c r="R234" s="38">
        <v>122.46</v>
      </c>
      <c r="S234" s="28">
        <v>92.31</v>
      </c>
      <c r="T234" s="43">
        <v>93.16</v>
      </c>
      <c r="U234" s="33">
        <v>85.83</v>
      </c>
    </row>
    <row r="235" spans="1:22" ht="14.4" thickBot="1" x14ac:dyDescent="0.3">
      <c r="B235" s="16">
        <v>98.67</v>
      </c>
      <c r="C235" s="18">
        <v>85.95</v>
      </c>
      <c r="D235" s="23">
        <v>76.680000000000007</v>
      </c>
      <c r="E235" s="34">
        <v>91.51</v>
      </c>
      <c r="F235" s="20"/>
      <c r="G235" s="22"/>
      <c r="H235" s="23"/>
      <c r="I235" s="34"/>
      <c r="J235" s="20">
        <v>96.6</v>
      </c>
      <c r="K235" s="22">
        <v>94.13</v>
      </c>
      <c r="L235" s="23">
        <v>76.040000000000006</v>
      </c>
      <c r="M235" s="34">
        <v>58.23</v>
      </c>
      <c r="N235" s="20">
        <v>96.71</v>
      </c>
      <c r="O235" s="18">
        <v>89.73</v>
      </c>
      <c r="P235" s="23">
        <v>95.25</v>
      </c>
      <c r="Q235" s="34">
        <v>81.09</v>
      </c>
      <c r="R235" s="20">
        <v>109.96</v>
      </c>
      <c r="S235" s="23">
        <v>82.87</v>
      </c>
      <c r="T235" s="43">
        <v>91.2</v>
      </c>
      <c r="U235" s="34">
        <v>87.34</v>
      </c>
    </row>
    <row r="236" spans="1:22" ht="14.4" thickBot="1" x14ac:dyDescent="0.3">
      <c r="B236" s="16">
        <v>92.22</v>
      </c>
      <c r="C236" s="22">
        <v>88.66</v>
      </c>
      <c r="D236" s="23">
        <v>80.28</v>
      </c>
      <c r="E236" s="34">
        <v>80.98</v>
      </c>
      <c r="F236" s="20"/>
      <c r="G236" s="23"/>
      <c r="H236" s="23"/>
      <c r="I236" s="34"/>
      <c r="J236" s="24">
        <v>86.47</v>
      </c>
      <c r="K236" s="23">
        <v>83.88</v>
      </c>
      <c r="L236" s="23">
        <v>84.29</v>
      </c>
      <c r="M236" s="34">
        <v>75.59</v>
      </c>
      <c r="N236" s="20">
        <v>94.13</v>
      </c>
      <c r="O236" s="23">
        <v>87.72</v>
      </c>
      <c r="P236" s="23">
        <v>80.16</v>
      </c>
      <c r="Q236" s="34">
        <v>82.06</v>
      </c>
      <c r="R236" s="24">
        <v>94.36</v>
      </c>
      <c r="S236" s="23">
        <v>83.72</v>
      </c>
      <c r="T236" s="23">
        <v>83.16</v>
      </c>
      <c r="U236" s="34">
        <v>85.52</v>
      </c>
    </row>
    <row r="237" spans="1:22" ht="14.4" thickBot="1" x14ac:dyDescent="0.3">
      <c r="B237" s="20">
        <v>87.73</v>
      </c>
      <c r="C237" s="22">
        <v>85.13</v>
      </c>
      <c r="D237" s="23">
        <v>76.040000000000006</v>
      </c>
      <c r="E237" s="34">
        <v>76.75</v>
      </c>
      <c r="F237" s="24"/>
      <c r="G237" s="23"/>
      <c r="H237" s="23"/>
      <c r="I237" s="37"/>
      <c r="J237" s="25">
        <v>91.66</v>
      </c>
      <c r="K237" s="23">
        <v>84.56</v>
      </c>
      <c r="L237" s="23">
        <v>80.14</v>
      </c>
      <c r="M237" s="34">
        <v>71.62</v>
      </c>
      <c r="N237" s="24">
        <v>82.27</v>
      </c>
      <c r="O237" s="23">
        <v>70.37</v>
      </c>
      <c r="P237" s="43">
        <v>82.13</v>
      </c>
      <c r="Q237" s="34">
        <v>54.02</v>
      </c>
      <c r="R237" s="24">
        <v>85.58</v>
      </c>
      <c r="S237" s="23">
        <v>87.72</v>
      </c>
      <c r="T237" s="28">
        <v>72.39</v>
      </c>
      <c r="U237" s="34">
        <v>69.91</v>
      </c>
    </row>
    <row r="238" spans="1:22" ht="14.4" thickBot="1" x14ac:dyDescent="0.3">
      <c r="B238" s="24">
        <v>78.27</v>
      </c>
      <c r="C238" s="23">
        <v>62.24</v>
      </c>
      <c r="D238" s="26"/>
      <c r="E238" s="34">
        <v>43.86</v>
      </c>
      <c r="F238" s="24"/>
      <c r="G238" s="23"/>
      <c r="H238" s="26"/>
      <c r="I238" s="37"/>
      <c r="J238" s="25">
        <v>76.55</v>
      </c>
      <c r="K238" s="23">
        <v>46.07</v>
      </c>
      <c r="L238" s="34">
        <v>76.75</v>
      </c>
      <c r="M238" s="34">
        <v>73.81</v>
      </c>
      <c r="N238" s="24">
        <v>72.58</v>
      </c>
      <c r="O238" s="23">
        <v>62.28</v>
      </c>
      <c r="P238" s="23">
        <v>76.040000000000006</v>
      </c>
      <c r="Q238" s="37"/>
      <c r="R238" s="25">
        <v>79.56</v>
      </c>
      <c r="S238" s="23">
        <v>62.65</v>
      </c>
      <c r="T238" s="28">
        <v>66.52</v>
      </c>
      <c r="U238" s="37">
        <v>49.84</v>
      </c>
    </row>
    <row r="239" spans="1:22" ht="14.4" thickBot="1" x14ac:dyDescent="0.3">
      <c r="B239" s="24">
        <v>73.81</v>
      </c>
      <c r="C239" s="26"/>
      <c r="D239" s="26"/>
      <c r="E239" s="37"/>
      <c r="F239" s="25"/>
      <c r="G239" s="26"/>
      <c r="H239" s="26"/>
      <c r="I239" s="37"/>
      <c r="N239" s="25">
        <v>79.209999999999994</v>
      </c>
      <c r="O239" s="23">
        <v>52.93</v>
      </c>
      <c r="P239" s="26"/>
      <c r="Q239" s="37"/>
      <c r="R239" s="25">
        <v>78.22</v>
      </c>
      <c r="S239" s="26"/>
      <c r="T239" s="26"/>
      <c r="U239" s="37"/>
    </row>
    <row r="240" spans="1:22" x14ac:dyDescent="0.25">
      <c r="A240" t="s">
        <v>57</v>
      </c>
      <c r="B240">
        <f>COUNT(B234:E239)</f>
        <v>20</v>
      </c>
      <c r="J240">
        <f t="shared" ref="J240:R240" si="94">COUNT(J234:M239)</f>
        <v>20</v>
      </c>
      <c r="N240">
        <f t="shared" si="94"/>
        <v>21</v>
      </c>
      <c r="R240">
        <f t="shared" si="94"/>
        <v>21</v>
      </c>
      <c r="V240">
        <f>AVERAGE(B240:R240)</f>
        <v>20.5</v>
      </c>
    </row>
    <row r="241" spans="1:22" x14ac:dyDescent="0.25">
      <c r="A241" t="s">
        <v>58</v>
      </c>
      <c r="B241">
        <f>COUNTIF(B234:E239,"&gt;60")</f>
        <v>19</v>
      </c>
      <c r="J241">
        <f t="shared" ref="J241:R241" si="95">COUNTIF(J234:M239,"&gt;60")</f>
        <v>18</v>
      </c>
      <c r="N241">
        <f t="shared" si="95"/>
        <v>19</v>
      </c>
      <c r="R241">
        <f t="shared" si="95"/>
        <v>20</v>
      </c>
      <c r="V241">
        <f>AVERAGE(B241:R241)</f>
        <v>19</v>
      </c>
    </row>
    <row r="242" spans="1:22" x14ac:dyDescent="0.25">
      <c r="A242" t="s">
        <v>59</v>
      </c>
      <c r="B242">
        <f>AVERAGE(B234:E239)</f>
        <v>81.890999999999991</v>
      </c>
      <c r="J242">
        <f t="shared" ref="J242:R242" si="96">AVERAGE(J234:M239)</f>
        <v>81.468000000000004</v>
      </c>
      <c r="N242">
        <f t="shared" si="96"/>
        <v>81.22</v>
      </c>
      <c r="R242">
        <f t="shared" si="96"/>
        <v>84.01333333333335</v>
      </c>
      <c r="V242">
        <f t="shared" ref="V242:V244" si="97">AVERAGE(B242:R242)</f>
        <v>82.148083333333332</v>
      </c>
    </row>
    <row r="243" spans="1:22" x14ac:dyDescent="0.25">
      <c r="A243" t="s">
        <v>60</v>
      </c>
      <c r="B243">
        <f>AVERAGEIF(B234:E239,"&gt;60")</f>
        <v>83.892631578947359</v>
      </c>
      <c r="J243">
        <f t="shared" ref="J243:R243" si="98">AVERAGEIF(J234:M239,"&gt;60")</f>
        <v>84.725555555555559</v>
      </c>
      <c r="N243">
        <f t="shared" si="98"/>
        <v>84.140526315789472</v>
      </c>
      <c r="R243">
        <f t="shared" si="98"/>
        <v>85.722000000000008</v>
      </c>
      <c r="V243">
        <f t="shared" si="97"/>
        <v>84.620178362573114</v>
      </c>
    </row>
    <row r="244" spans="1:22" x14ac:dyDescent="0.25">
      <c r="A244" t="s">
        <v>61</v>
      </c>
      <c r="B244">
        <f>STDEV(B234:E239)</f>
        <v>12.971395615373389</v>
      </c>
      <c r="J244">
        <f t="shared" ref="J244:R244" si="99">STDEV(J234:M239)</f>
        <v>13.34964560933113</v>
      </c>
      <c r="N244">
        <f t="shared" si="99"/>
        <v>13.075162714092729</v>
      </c>
      <c r="R244">
        <f t="shared" si="99"/>
        <v>15.516365661240721</v>
      </c>
      <c r="V244">
        <f t="shared" si="97"/>
        <v>13.728142400009492</v>
      </c>
    </row>
    <row r="246" spans="1:22" x14ac:dyDescent="0.25">
      <c r="B246" t="s">
        <v>49</v>
      </c>
      <c r="D246" t="s">
        <v>50</v>
      </c>
      <c r="F246" t="s">
        <v>51</v>
      </c>
      <c r="H246" t="s">
        <v>52</v>
      </c>
      <c r="J246" t="s">
        <v>53</v>
      </c>
    </row>
    <row r="247" spans="1:22" ht="14.4" thickBot="1" x14ac:dyDescent="0.3">
      <c r="A247" t="s">
        <v>78</v>
      </c>
      <c r="B247" t="s">
        <v>55</v>
      </c>
      <c r="C247" t="s">
        <v>56</v>
      </c>
      <c r="D247" t="s">
        <v>55</v>
      </c>
      <c r="E247" t="s">
        <v>56</v>
      </c>
      <c r="F247" t="s">
        <v>55</v>
      </c>
      <c r="G247" t="s">
        <v>56</v>
      </c>
      <c r="H247" t="s">
        <v>55</v>
      </c>
      <c r="I247" t="s">
        <v>56</v>
      </c>
      <c r="J247" t="s">
        <v>55</v>
      </c>
      <c r="K247" t="s">
        <v>56</v>
      </c>
    </row>
    <row r="248" spans="1:22" ht="14.4" thickBot="1" x14ac:dyDescent="0.3">
      <c r="B248" s="14">
        <v>107.07</v>
      </c>
      <c r="C248" s="13">
        <v>76.010000000000005</v>
      </c>
      <c r="D248" s="11">
        <v>110.76</v>
      </c>
      <c r="E248" s="13">
        <v>94.75</v>
      </c>
      <c r="F248" s="38">
        <v>103.11</v>
      </c>
      <c r="G248" s="29">
        <v>90.02</v>
      </c>
      <c r="H248" s="14">
        <v>109</v>
      </c>
      <c r="I248" s="15">
        <v>76.86</v>
      </c>
      <c r="J248" s="11">
        <v>99.79</v>
      </c>
      <c r="K248" s="12">
        <v>65.22</v>
      </c>
    </row>
    <row r="249" spans="1:22" ht="14.4" thickBot="1" x14ac:dyDescent="0.3">
      <c r="B249" s="20">
        <v>111.6</v>
      </c>
      <c r="C249" s="18">
        <v>85.27</v>
      </c>
      <c r="D249" s="19">
        <v>96.89</v>
      </c>
      <c r="E249" s="18">
        <v>89.02</v>
      </c>
      <c r="F249" s="20">
        <v>99.14</v>
      </c>
      <c r="G249" s="22">
        <v>94.29</v>
      </c>
      <c r="H249" s="20">
        <v>182</v>
      </c>
      <c r="I249" s="18">
        <v>86.48</v>
      </c>
      <c r="J249" s="19">
        <v>101.36</v>
      </c>
      <c r="K249" s="18">
        <v>61.17</v>
      </c>
    </row>
    <row r="250" spans="1:22" ht="14.4" thickBot="1" x14ac:dyDescent="0.3">
      <c r="B250" s="20">
        <v>88.4</v>
      </c>
      <c r="C250" s="18">
        <v>76.2</v>
      </c>
      <c r="D250" s="16">
        <v>95.96</v>
      </c>
      <c r="E250" s="18">
        <v>75.61</v>
      </c>
      <c r="F250" s="24">
        <v>69.52</v>
      </c>
      <c r="G250" s="23">
        <v>92.61</v>
      </c>
      <c r="H250" s="20">
        <v>92.93</v>
      </c>
      <c r="I250" s="18">
        <v>86.8</v>
      </c>
      <c r="J250" s="19">
        <v>86.02</v>
      </c>
      <c r="K250" s="18">
        <v>60.65</v>
      </c>
    </row>
    <row r="251" spans="1:22" ht="14.4" thickBot="1" x14ac:dyDescent="0.3">
      <c r="B251" s="24">
        <v>72.599999999999994</v>
      </c>
      <c r="C251" s="22">
        <v>68.73</v>
      </c>
      <c r="D251" s="16">
        <v>95.24</v>
      </c>
      <c r="E251" s="23">
        <v>65.22</v>
      </c>
      <c r="F251" s="24">
        <v>92.76</v>
      </c>
      <c r="G251" s="23">
        <v>100.2</v>
      </c>
      <c r="H251" s="24">
        <v>90.05</v>
      </c>
      <c r="I251" s="18">
        <v>77.290000000000006</v>
      </c>
      <c r="J251" s="16">
        <v>94.96</v>
      </c>
      <c r="K251" s="22">
        <v>69.650000000000006</v>
      </c>
    </row>
    <row r="252" spans="1:22" ht="14.4" thickBot="1" x14ac:dyDescent="0.3">
      <c r="B252" s="25">
        <v>58.16</v>
      </c>
      <c r="C252" s="22">
        <v>81.42</v>
      </c>
      <c r="D252" s="20">
        <v>82.4</v>
      </c>
      <c r="E252" s="23">
        <v>62.64</v>
      </c>
      <c r="F252" s="25">
        <v>89.6</v>
      </c>
      <c r="G252" s="23"/>
      <c r="H252" s="25">
        <v>76.650000000000006</v>
      </c>
      <c r="I252" s="22">
        <v>77.06</v>
      </c>
      <c r="J252" s="20">
        <v>68.33</v>
      </c>
      <c r="K252" s="23">
        <v>62.28</v>
      </c>
    </row>
    <row r="253" spans="1:22" ht="14.4" thickBot="1" x14ac:dyDescent="0.3">
      <c r="B253" s="19"/>
      <c r="C253" s="23">
        <v>62.25</v>
      </c>
      <c r="D253" s="24">
        <v>81.96</v>
      </c>
      <c r="E253" s="23">
        <v>95.47</v>
      </c>
      <c r="F253" s="25">
        <v>90.3</v>
      </c>
      <c r="G253" s="26"/>
      <c r="H253" s="25">
        <v>88.85</v>
      </c>
      <c r="I253" s="26"/>
      <c r="J253" s="19"/>
      <c r="K253" s="23">
        <v>57.3</v>
      </c>
    </row>
    <row r="254" spans="1:22" ht="14.4" thickBot="1" x14ac:dyDescent="0.3">
      <c r="B254" s="19"/>
      <c r="C254" s="23">
        <v>76.92</v>
      </c>
      <c r="J254" s="19"/>
      <c r="K254" s="23">
        <v>45.96</v>
      </c>
    </row>
    <row r="255" spans="1:22" x14ac:dyDescent="0.25">
      <c r="A255" t="s">
        <v>57</v>
      </c>
      <c r="B255">
        <f>COUNT(B248:C254)</f>
        <v>12</v>
      </c>
      <c r="D255">
        <f t="shared" ref="D255:J255" si="100">COUNT(D248:E254)</f>
        <v>12</v>
      </c>
      <c r="F255">
        <f t="shared" si="100"/>
        <v>10</v>
      </c>
      <c r="H255">
        <f t="shared" si="100"/>
        <v>11</v>
      </c>
      <c r="J255">
        <f t="shared" si="100"/>
        <v>12</v>
      </c>
      <c r="L255">
        <f>AVERAGE(B255:J255)</f>
        <v>11.4</v>
      </c>
    </row>
    <row r="256" spans="1:22" x14ac:dyDescent="0.25">
      <c r="A256" t="s">
        <v>58</v>
      </c>
      <c r="B256">
        <f>COUNTIF(B248:C254,"&gt;60")</f>
        <v>11</v>
      </c>
      <c r="D256">
        <f t="shared" ref="D256:J256" si="101">COUNTIF(D248:E254,"&gt;60")</f>
        <v>12</v>
      </c>
      <c r="F256">
        <f t="shared" si="101"/>
        <v>10</v>
      </c>
      <c r="H256">
        <f t="shared" si="101"/>
        <v>11</v>
      </c>
      <c r="J256">
        <f t="shared" si="101"/>
        <v>10</v>
      </c>
      <c r="L256">
        <f>AVERAGE(B256:J256)</f>
        <v>10.8</v>
      </c>
    </row>
    <row r="257" spans="1:17" x14ac:dyDescent="0.25">
      <c r="A257" t="s">
        <v>59</v>
      </c>
      <c r="B257">
        <f>AVERAGE(B248:C254)</f>
        <v>80.385833333333323</v>
      </c>
      <c r="D257">
        <f t="shared" ref="D257:J257" si="102">AVERAGE(D248:E254)</f>
        <v>87.159999999999982</v>
      </c>
      <c r="F257">
        <f t="shared" si="102"/>
        <v>92.155000000000001</v>
      </c>
      <c r="H257">
        <f t="shared" si="102"/>
        <v>94.906363636363622</v>
      </c>
      <c r="J257">
        <f t="shared" si="102"/>
        <v>72.724166666666662</v>
      </c>
      <c r="L257">
        <f t="shared" ref="L257:L259" si="103">AVERAGE(B257:J257)</f>
        <v>85.46627272727271</v>
      </c>
    </row>
    <row r="258" spans="1:17" x14ac:dyDescent="0.25">
      <c r="A258" t="s">
        <v>60</v>
      </c>
      <c r="B258">
        <f>AVERAGEIF(B248:C254,"&gt;60")</f>
        <v>82.406363636363622</v>
      </c>
      <c r="D258">
        <f t="shared" ref="D258:J258" si="104">AVERAGEIF(D248:E254,"&gt;60")</f>
        <v>87.159999999999982</v>
      </c>
      <c r="F258">
        <f t="shared" si="104"/>
        <v>92.155000000000001</v>
      </c>
      <c r="H258">
        <f t="shared" si="104"/>
        <v>94.906363636363622</v>
      </c>
      <c r="J258">
        <f t="shared" si="104"/>
        <v>76.942999999999998</v>
      </c>
      <c r="L258">
        <f t="shared" si="103"/>
        <v>86.714145454545445</v>
      </c>
    </row>
    <row r="259" spans="1:17" x14ac:dyDescent="0.25">
      <c r="A259" t="s">
        <v>61</v>
      </c>
      <c r="B259">
        <f>STDEV(B248:C254)</f>
        <v>16.078148049354787</v>
      </c>
      <c r="D259">
        <f t="shared" ref="D259:J259" si="105">STDEV(D248:E254)</f>
        <v>14.110528628716217</v>
      </c>
      <c r="F259">
        <f t="shared" si="105"/>
        <v>9.2227138088525784</v>
      </c>
      <c r="H259">
        <f t="shared" si="105"/>
        <v>30.450966576687666</v>
      </c>
      <c r="J259">
        <f t="shared" si="105"/>
        <v>18.219479814115715</v>
      </c>
      <c r="L259">
        <f t="shared" si="103"/>
        <v>17.616367375545391</v>
      </c>
    </row>
    <row r="261" spans="1:17" x14ac:dyDescent="0.25">
      <c r="A261" s="3"/>
      <c r="B261" t="s">
        <v>49</v>
      </c>
      <c r="E261" t="s">
        <v>50</v>
      </c>
      <c r="H261" t="s">
        <v>51</v>
      </c>
      <c r="K261" t="s">
        <v>52</v>
      </c>
      <c r="N261" t="s">
        <v>53</v>
      </c>
    </row>
    <row r="262" spans="1:17" ht="14.4" thickBot="1" x14ac:dyDescent="0.3">
      <c r="A262" s="3" t="s">
        <v>79</v>
      </c>
      <c r="B262" t="s">
        <v>55</v>
      </c>
      <c r="C262" t="s">
        <v>56</v>
      </c>
      <c r="D262" t="s">
        <v>63</v>
      </c>
      <c r="E262" t="s">
        <v>55</v>
      </c>
      <c r="F262" t="s">
        <v>56</v>
      </c>
      <c r="G262" t="s">
        <v>63</v>
      </c>
      <c r="H262" t="s">
        <v>55</v>
      </c>
      <c r="I262" t="s">
        <v>56</v>
      </c>
      <c r="J262" t="s">
        <v>63</v>
      </c>
      <c r="K262" t="s">
        <v>55</v>
      </c>
      <c r="L262" t="s">
        <v>56</v>
      </c>
      <c r="M262" t="s">
        <v>63</v>
      </c>
      <c r="N262" t="s">
        <v>55</v>
      </c>
      <c r="O262" t="s">
        <v>56</v>
      </c>
      <c r="P262" t="s">
        <v>63</v>
      </c>
    </row>
    <row r="263" spans="1:17" ht="14.4" thickBot="1" x14ac:dyDescent="0.3">
      <c r="B263" s="11">
        <v>111.07</v>
      </c>
      <c r="C263" s="15">
        <v>93.21</v>
      </c>
      <c r="D263" s="13">
        <v>84.34</v>
      </c>
      <c r="E263" s="11">
        <v>108.63</v>
      </c>
      <c r="F263" s="12">
        <v>99.9</v>
      </c>
      <c r="G263" s="28">
        <v>105.08</v>
      </c>
      <c r="H263" s="38">
        <v>109.84</v>
      </c>
      <c r="I263" s="13">
        <v>76.14</v>
      </c>
      <c r="J263" s="28">
        <v>84.35</v>
      </c>
      <c r="K263" s="14">
        <v>107.93</v>
      </c>
      <c r="L263" s="13">
        <v>90.47</v>
      </c>
      <c r="M263" s="28">
        <v>84.35</v>
      </c>
      <c r="N263" s="11">
        <v>107.78</v>
      </c>
      <c r="O263" s="13">
        <v>118.37</v>
      </c>
      <c r="P263" s="29">
        <v>111.05</v>
      </c>
    </row>
    <row r="264" spans="1:17" ht="14.4" thickBot="1" x14ac:dyDescent="0.3">
      <c r="B264" s="19">
        <v>102.2</v>
      </c>
      <c r="C264" s="30">
        <v>80.06</v>
      </c>
      <c r="D264" s="18">
        <v>74.180000000000007</v>
      </c>
      <c r="E264" s="16">
        <v>113.7</v>
      </c>
      <c r="F264" s="18">
        <v>104.27</v>
      </c>
      <c r="G264" s="23">
        <v>107.93</v>
      </c>
      <c r="H264" s="20">
        <v>105.97</v>
      </c>
      <c r="I264" s="18">
        <v>81.09</v>
      </c>
      <c r="J264" s="23">
        <v>79.430000000000007</v>
      </c>
      <c r="K264" s="20">
        <v>104.83</v>
      </c>
      <c r="L264" s="18">
        <v>86.29</v>
      </c>
      <c r="M264" s="23">
        <v>79.430000000000007</v>
      </c>
      <c r="N264" s="16">
        <v>120.7</v>
      </c>
      <c r="O264" s="18">
        <v>96.27</v>
      </c>
      <c r="P264" s="23">
        <v>98.6</v>
      </c>
    </row>
    <row r="265" spans="1:17" ht="14.4" thickBot="1" x14ac:dyDescent="0.3">
      <c r="B265" s="19">
        <v>114.83</v>
      </c>
      <c r="C265" s="18">
        <v>81.290000000000006</v>
      </c>
      <c r="D265" s="22">
        <v>72.62</v>
      </c>
      <c r="E265" s="16">
        <v>157.08000000000001</v>
      </c>
      <c r="F265" s="18">
        <v>99.3</v>
      </c>
      <c r="G265" s="23">
        <v>77.97</v>
      </c>
      <c r="H265" s="20">
        <v>110.46</v>
      </c>
      <c r="I265" s="23">
        <v>89.93</v>
      </c>
      <c r="J265" s="23">
        <v>74.3</v>
      </c>
      <c r="K265" s="20">
        <v>95.63</v>
      </c>
      <c r="L265" s="22">
        <v>96.32</v>
      </c>
      <c r="M265" s="23">
        <v>74.3</v>
      </c>
      <c r="N265" s="16">
        <v>119.23</v>
      </c>
      <c r="O265" s="22">
        <v>104.76</v>
      </c>
      <c r="P265" s="23">
        <v>110.88</v>
      </c>
    </row>
    <row r="266" spans="1:17" ht="14.4" thickBot="1" x14ac:dyDescent="0.3">
      <c r="B266" s="16">
        <v>89.16</v>
      </c>
      <c r="C266" s="18">
        <v>79.3</v>
      </c>
      <c r="D266" s="23">
        <v>77.19</v>
      </c>
      <c r="E266" s="20">
        <v>96.72</v>
      </c>
      <c r="F266" s="23">
        <v>91.23</v>
      </c>
      <c r="G266" s="23">
        <v>77.260000000000005</v>
      </c>
      <c r="H266" s="24">
        <v>103.44</v>
      </c>
      <c r="I266" s="23">
        <v>76.38</v>
      </c>
      <c r="J266" s="23">
        <v>57.48</v>
      </c>
      <c r="K266" s="24">
        <v>84.26</v>
      </c>
      <c r="L266" s="23">
        <v>89.93</v>
      </c>
      <c r="M266" s="23">
        <v>57.48</v>
      </c>
      <c r="N266" s="20">
        <v>124.69</v>
      </c>
      <c r="O266" s="23">
        <v>101.57</v>
      </c>
      <c r="P266" s="23">
        <v>88.86</v>
      </c>
    </row>
    <row r="267" spans="1:17" ht="14.4" thickBot="1" x14ac:dyDescent="0.3">
      <c r="B267" s="16">
        <v>93.13</v>
      </c>
      <c r="C267" s="22">
        <v>82.96</v>
      </c>
      <c r="D267" s="23">
        <v>65.67</v>
      </c>
      <c r="E267" s="25">
        <v>96.99</v>
      </c>
      <c r="F267" s="23">
        <v>99.78</v>
      </c>
      <c r="G267" s="26"/>
      <c r="H267" s="24">
        <v>83.56</v>
      </c>
      <c r="I267" s="23">
        <v>78.430000000000007</v>
      </c>
      <c r="J267" s="26"/>
      <c r="K267" s="24">
        <v>93.43</v>
      </c>
      <c r="L267" s="23">
        <v>76.38</v>
      </c>
      <c r="M267" s="26"/>
      <c r="N267" s="24">
        <v>108.95</v>
      </c>
      <c r="O267" s="23">
        <v>79.33</v>
      </c>
      <c r="P267" s="23">
        <v>99.86</v>
      </c>
    </row>
    <row r="268" spans="1:17" ht="14.4" thickBot="1" x14ac:dyDescent="0.3">
      <c r="B268" s="20">
        <v>71.58</v>
      </c>
      <c r="C268" s="22">
        <v>73.84</v>
      </c>
      <c r="D268" s="26"/>
      <c r="E268" s="25">
        <v>82.82</v>
      </c>
      <c r="F268" s="23">
        <v>87.39</v>
      </c>
      <c r="G268" s="26"/>
      <c r="H268" s="25">
        <v>87.34</v>
      </c>
      <c r="I268" s="23">
        <v>74.05</v>
      </c>
      <c r="J268" s="26"/>
      <c r="K268" s="25">
        <v>80.53</v>
      </c>
      <c r="L268" s="23">
        <v>78.430000000000007</v>
      </c>
      <c r="M268" s="26"/>
      <c r="N268" s="25">
        <v>84.64</v>
      </c>
      <c r="O268" s="26"/>
      <c r="P268" s="26"/>
    </row>
    <row r="269" spans="1:17" ht="14.4" thickBot="1" x14ac:dyDescent="0.3">
      <c r="K269" s="19"/>
      <c r="L269" s="23">
        <v>74.05</v>
      </c>
      <c r="M269" s="26"/>
    </row>
    <row r="270" spans="1:17" x14ac:dyDescent="0.25">
      <c r="A270" t="s">
        <v>57</v>
      </c>
      <c r="B270">
        <f>COUNT(B263:D269)</f>
        <v>17</v>
      </c>
      <c r="E270">
        <f t="shared" ref="E270:N270" si="106">COUNT(E263:G269)</f>
        <v>16</v>
      </c>
      <c r="H270">
        <f t="shared" si="106"/>
        <v>16</v>
      </c>
      <c r="K270">
        <f t="shared" si="106"/>
        <v>17</v>
      </c>
      <c r="N270">
        <f t="shared" si="106"/>
        <v>16</v>
      </c>
      <c r="Q270">
        <f>AVERAGE(B270:N270)</f>
        <v>16.399999999999999</v>
      </c>
    </row>
    <row r="271" spans="1:17" x14ac:dyDescent="0.25">
      <c r="A271" t="s">
        <v>58</v>
      </c>
      <c r="B271">
        <f>COUNTIF(B263:D269,"&gt;60")</f>
        <v>17</v>
      </c>
      <c r="E271">
        <f t="shared" ref="E271:N271" si="107">COUNTIF(E263:G269,"&gt;60")</f>
        <v>16</v>
      </c>
      <c r="H271">
        <f t="shared" si="107"/>
        <v>15</v>
      </c>
      <c r="K271">
        <f t="shared" si="107"/>
        <v>16</v>
      </c>
      <c r="N271">
        <f t="shared" si="107"/>
        <v>16</v>
      </c>
      <c r="Q271">
        <f>AVERAGE(B271:N271)</f>
        <v>16</v>
      </c>
    </row>
    <row r="272" spans="1:17" x14ac:dyDescent="0.25">
      <c r="A272" t="s">
        <v>59</v>
      </c>
      <c r="B272">
        <f>AVERAGE(B263:D269)</f>
        <v>85.095882352941175</v>
      </c>
      <c r="E272">
        <f t="shared" ref="E272:N272" si="108">AVERAGE(E263:G269)</f>
        <v>100.378125</v>
      </c>
      <c r="H272">
        <f t="shared" si="108"/>
        <v>85.761875000000003</v>
      </c>
      <c r="K272">
        <f t="shared" si="108"/>
        <v>85.531764705882367</v>
      </c>
      <c r="N272">
        <f t="shared" si="108"/>
        <v>104.72124999999998</v>
      </c>
      <c r="Q272">
        <f t="shared" ref="Q272:Q274" si="109">AVERAGE(B272:N272)</f>
        <v>92.297779411764708</v>
      </c>
    </row>
    <row r="273" spans="1:22" x14ac:dyDescent="0.25">
      <c r="A273" t="s">
        <v>60</v>
      </c>
      <c r="B273">
        <f>AVERAGEIF(B263:D269,"&gt;60")</f>
        <v>85.095882352941175</v>
      </c>
      <c r="E273">
        <f t="shared" ref="E273:N273" si="110">AVERAGEIF(E263:G269,"&gt;60")</f>
        <v>100.378125</v>
      </c>
      <c r="H273">
        <f t="shared" si="110"/>
        <v>87.64733333333335</v>
      </c>
      <c r="K273">
        <f t="shared" si="110"/>
        <v>87.285000000000011</v>
      </c>
      <c r="N273">
        <f t="shared" si="110"/>
        <v>104.72124999999998</v>
      </c>
      <c r="Q273">
        <f t="shared" si="109"/>
        <v>93.025518137254906</v>
      </c>
    </row>
    <row r="274" spans="1:22" x14ac:dyDescent="0.25">
      <c r="A274" t="s">
        <v>61</v>
      </c>
      <c r="B274">
        <f>STDEV(B263:D269)</f>
        <v>13.921302946753778</v>
      </c>
      <c r="E274">
        <f t="shared" ref="E274:N274" si="111">STDEV(E263:G269)</f>
        <v>18.580998616418167</v>
      </c>
      <c r="H274">
        <f t="shared" si="111"/>
        <v>14.836949020940867</v>
      </c>
      <c r="K274">
        <f t="shared" si="111"/>
        <v>12.357914587064247</v>
      </c>
      <c r="N274">
        <f t="shared" si="111"/>
        <v>13.160784107846146</v>
      </c>
      <c r="Q274">
        <f t="shared" si="109"/>
        <v>14.571589855804641</v>
      </c>
    </row>
    <row r="276" spans="1:22" x14ac:dyDescent="0.25">
      <c r="A276" s="3"/>
      <c r="B276" t="s">
        <v>49</v>
      </c>
      <c r="F276" t="s">
        <v>50</v>
      </c>
      <c r="J276" t="s">
        <v>51</v>
      </c>
      <c r="N276" t="s">
        <v>52</v>
      </c>
      <c r="R276" t="s">
        <v>53</v>
      </c>
    </row>
    <row r="277" spans="1:22" ht="14.4" thickBot="1" x14ac:dyDescent="0.3">
      <c r="A277" s="3" t="s">
        <v>80</v>
      </c>
      <c r="B277" t="s">
        <v>55</v>
      </c>
      <c r="C277" t="s">
        <v>56</v>
      </c>
      <c r="D277" t="s">
        <v>63</v>
      </c>
      <c r="E277" t="s">
        <v>65</v>
      </c>
      <c r="F277" t="s">
        <v>55</v>
      </c>
      <c r="G277" t="s">
        <v>56</v>
      </c>
      <c r="H277" t="s">
        <v>63</v>
      </c>
      <c r="I277" t="s">
        <v>65</v>
      </c>
      <c r="J277" t="s">
        <v>55</v>
      </c>
      <c r="K277" t="s">
        <v>56</v>
      </c>
      <c r="L277" t="s">
        <v>63</v>
      </c>
      <c r="M277" t="s">
        <v>65</v>
      </c>
      <c r="N277" t="s">
        <v>55</v>
      </c>
      <c r="O277" t="s">
        <v>56</v>
      </c>
      <c r="P277" t="s">
        <v>63</v>
      </c>
      <c r="Q277" t="s">
        <v>65</v>
      </c>
      <c r="R277" t="s">
        <v>55</v>
      </c>
      <c r="S277" t="s">
        <v>56</v>
      </c>
      <c r="T277" t="s">
        <v>63</v>
      </c>
      <c r="U277" t="s">
        <v>65</v>
      </c>
    </row>
    <row r="278" spans="1:22" ht="14.4" thickBot="1" x14ac:dyDescent="0.3">
      <c r="B278" s="11">
        <v>102.15</v>
      </c>
      <c r="C278" s="15">
        <v>107.97</v>
      </c>
      <c r="D278" s="28">
        <v>75.650000000000006</v>
      </c>
      <c r="E278" s="33">
        <v>90.54</v>
      </c>
      <c r="F278" s="11">
        <v>97.03</v>
      </c>
      <c r="G278" s="12">
        <v>73.59</v>
      </c>
      <c r="H278" s="13">
        <v>87.56</v>
      </c>
      <c r="I278" s="32">
        <v>95.58</v>
      </c>
      <c r="J278" s="20">
        <v>102.47</v>
      </c>
      <c r="K278" s="13">
        <v>98.62</v>
      </c>
      <c r="L278" s="29">
        <v>87.73</v>
      </c>
      <c r="M278" s="33">
        <v>89.74</v>
      </c>
      <c r="N278" s="20">
        <v>102.37</v>
      </c>
      <c r="O278" s="13">
        <v>91.24</v>
      </c>
      <c r="P278" s="29">
        <v>82.98</v>
      </c>
      <c r="Q278" s="33">
        <v>81.36</v>
      </c>
      <c r="R278" s="11">
        <v>104.61</v>
      </c>
      <c r="S278" s="12">
        <v>83.05</v>
      </c>
      <c r="T278" s="28">
        <v>88.39</v>
      </c>
      <c r="U278" s="33">
        <v>81.72</v>
      </c>
    </row>
    <row r="279" spans="1:22" ht="14.4" thickBot="1" x14ac:dyDescent="0.3">
      <c r="B279" s="20">
        <v>102.02</v>
      </c>
      <c r="C279" s="11">
        <v>97.03</v>
      </c>
      <c r="D279" s="23">
        <v>99.06</v>
      </c>
      <c r="E279" s="34">
        <v>91.84</v>
      </c>
      <c r="F279" s="19">
        <v>92.05</v>
      </c>
      <c r="G279" s="18">
        <v>86.66</v>
      </c>
      <c r="H279" s="18">
        <v>84.79</v>
      </c>
      <c r="I279" s="34">
        <v>90.3</v>
      </c>
      <c r="J279" s="19">
        <v>92.48</v>
      </c>
      <c r="K279" s="18">
        <v>93.86</v>
      </c>
      <c r="L279" s="23">
        <v>87.96</v>
      </c>
      <c r="M279" s="34">
        <v>68.83</v>
      </c>
      <c r="N279" s="20">
        <v>90.09</v>
      </c>
      <c r="O279" s="22">
        <v>88.91</v>
      </c>
      <c r="P279" s="22">
        <v>86.22</v>
      </c>
      <c r="Q279" s="34">
        <v>81.739999999999995</v>
      </c>
      <c r="R279" s="16">
        <v>88.23</v>
      </c>
      <c r="S279" s="18">
        <v>85.96</v>
      </c>
      <c r="T279" s="23">
        <v>88.71</v>
      </c>
      <c r="U279" s="34">
        <v>76.56</v>
      </c>
    </row>
    <row r="280" spans="1:22" ht="14.4" thickBot="1" x14ac:dyDescent="0.3">
      <c r="B280" s="20">
        <v>98.07</v>
      </c>
      <c r="C280" s="18">
        <v>85.9</v>
      </c>
      <c r="D280" s="23">
        <v>61.03</v>
      </c>
      <c r="E280" s="37">
        <v>89.92</v>
      </c>
      <c r="F280" s="19">
        <v>85.57</v>
      </c>
      <c r="G280" s="22">
        <v>84.27</v>
      </c>
      <c r="H280" s="23">
        <v>81.83</v>
      </c>
      <c r="I280" s="34">
        <v>83.22</v>
      </c>
      <c r="J280" s="19">
        <v>94.54</v>
      </c>
      <c r="K280" s="22">
        <v>78.650000000000006</v>
      </c>
      <c r="L280" s="23">
        <v>89.91</v>
      </c>
      <c r="M280" s="34">
        <v>59.81</v>
      </c>
      <c r="N280" s="20">
        <v>86.48</v>
      </c>
      <c r="O280" s="23">
        <v>82.44</v>
      </c>
      <c r="P280" s="23">
        <v>80.37</v>
      </c>
      <c r="Q280" s="37">
        <v>76.819999999999993</v>
      </c>
      <c r="R280" s="16">
        <v>79.25</v>
      </c>
      <c r="S280" s="18">
        <v>73.95</v>
      </c>
      <c r="T280" s="23">
        <v>78.09</v>
      </c>
      <c r="U280" s="34">
        <v>65.38</v>
      </c>
    </row>
    <row r="281" spans="1:22" ht="14.4" thickBot="1" x14ac:dyDescent="0.3">
      <c r="B281" s="24">
        <v>85.67</v>
      </c>
      <c r="C281" s="22">
        <v>88.73</v>
      </c>
      <c r="D281" s="11">
        <v>97.03</v>
      </c>
      <c r="E281" s="37">
        <v>89.92</v>
      </c>
      <c r="F281" s="16">
        <v>78.86</v>
      </c>
      <c r="G281" s="23">
        <v>83.37</v>
      </c>
      <c r="H281" s="26">
        <v>78.25</v>
      </c>
      <c r="I281" s="34">
        <v>80.92</v>
      </c>
      <c r="J281" s="20">
        <v>81.92</v>
      </c>
      <c r="K281" s="23">
        <v>89.96</v>
      </c>
      <c r="L281" s="23">
        <v>80.47</v>
      </c>
      <c r="M281" s="37">
        <v>62.15</v>
      </c>
      <c r="N281" s="24">
        <v>87.82</v>
      </c>
      <c r="O281" s="23">
        <v>81.34</v>
      </c>
      <c r="P281" s="23">
        <v>84.36</v>
      </c>
      <c r="Q281" s="37"/>
      <c r="R281" s="16">
        <v>89.89</v>
      </c>
      <c r="S281" s="23">
        <v>89.2</v>
      </c>
      <c r="T281" s="23">
        <v>79.430000000000007</v>
      </c>
      <c r="U281" s="37">
        <v>72.150000000000006</v>
      </c>
    </row>
    <row r="282" spans="1:22" ht="14.4" thickBot="1" x14ac:dyDescent="0.3">
      <c r="B282" s="24">
        <v>87.62</v>
      </c>
      <c r="C282" s="22">
        <v>71.12</v>
      </c>
      <c r="D282" s="43">
        <v>89.3</v>
      </c>
      <c r="E282" s="37"/>
      <c r="F282" s="20">
        <v>61.37</v>
      </c>
      <c r="G282" s="23">
        <v>92.58</v>
      </c>
      <c r="H282" s="26">
        <v>78.25</v>
      </c>
      <c r="I282" s="34">
        <v>80.150000000000006</v>
      </c>
      <c r="J282" s="20">
        <v>88.7</v>
      </c>
      <c r="K282" s="26"/>
      <c r="L282" s="23">
        <v>89.96</v>
      </c>
      <c r="M282" s="37"/>
      <c r="N282" s="25">
        <v>88.54</v>
      </c>
      <c r="O282" s="23">
        <v>88.23</v>
      </c>
      <c r="P282" s="23">
        <v>83.24</v>
      </c>
      <c r="Q282" s="37"/>
      <c r="R282" s="25">
        <v>102.37</v>
      </c>
      <c r="S282" s="23">
        <v>85.37</v>
      </c>
      <c r="T282" s="26">
        <v>80.2</v>
      </c>
      <c r="U282" s="37"/>
    </row>
    <row r="283" spans="1:22" ht="14.4" thickBot="1" x14ac:dyDescent="0.3">
      <c r="J283" s="25">
        <v>81.38</v>
      </c>
      <c r="K283" s="26"/>
      <c r="L283" s="26"/>
      <c r="M283" s="37"/>
      <c r="N283" s="25">
        <v>85</v>
      </c>
      <c r="O283" s="26"/>
      <c r="P283" s="23">
        <v>48.42</v>
      </c>
      <c r="Q283" s="37"/>
      <c r="R283" s="25">
        <v>81.87</v>
      </c>
      <c r="S283" s="26">
        <v>84.61</v>
      </c>
      <c r="T283" s="26"/>
      <c r="U283" s="37"/>
    </row>
    <row r="284" spans="1:22" x14ac:dyDescent="0.25">
      <c r="A284" t="s">
        <v>57</v>
      </c>
      <c r="B284">
        <f>COUNT(B278:E283)</f>
        <v>19</v>
      </c>
      <c r="F284">
        <f t="shared" ref="F284:R284" si="112">COUNT(F278:I283)</f>
        <v>20</v>
      </c>
      <c r="J284">
        <f t="shared" si="112"/>
        <v>19</v>
      </c>
      <c r="N284">
        <f t="shared" si="112"/>
        <v>20</v>
      </c>
      <c r="R284">
        <f t="shared" si="112"/>
        <v>21</v>
      </c>
      <c r="V284">
        <f>AVERAGE(B284:R284)</f>
        <v>19.8</v>
      </c>
    </row>
    <row r="285" spans="1:22" x14ac:dyDescent="0.25">
      <c r="A285" t="s">
        <v>58</v>
      </c>
      <c r="B285">
        <f>COUNTIF(B278:E283,"&gt;60")</f>
        <v>19</v>
      </c>
      <c r="F285">
        <f t="shared" ref="F285:R285" si="113">COUNTIF(F278:I283,"&gt;60")</f>
        <v>20</v>
      </c>
      <c r="J285">
        <f t="shared" si="113"/>
        <v>18</v>
      </c>
      <c r="N285">
        <f t="shared" si="113"/>
        <v>19</v>
      </c>
      <c r="R285">
        <f t="shared" si="113"/>
        <v>21</v>
      </c>
      <c r="V285">
        <f>AVERAGE(B285:R285)</f>
        <v>19.399999999999999</v>
      </c>
    </row>
    <row r="286" spans="1:22" x14ac:dyDescent="0.25">
      <c r="A286" t="s">
        <v>59</v>
      </c>
      <c r="B286">
        <f>AVERAGE(B278:E283)</f>
        <v>90.03</v>
      </c>
      <c r="F286">
        <f t="shared" ref="F286:R286" si="114">AVERAGE(F278:I283)</f>
        <v>83.809999999999988</v>
      </c>
      <c r="J286">
        <f t="shared" si="114"/>
        <v>85.217894736842126</v>
      </c>
      <c r="N286">
        <f t="shared" si="114"/>
        <v>83.898499999999999</v>
      </c>
      <c r="R286">
        <f t="shared" si="114"/>
        <v>83.761428571428596</v>
      </c>
      <c r="V286">
        <f t="shared" ref="V286:V288" si="115">AVERAGE(B286:R286)</f>
        <v>85.343564661654142</v>
      </c>
    </row>
    <row r="287" spans="1:22" x14ac:dyDescent="0.25">
      <c r="A287" t="s">
        <v>60</v>
      </c>
      <c r="B287">
        <f>AVERAGEIF(B278:E283,"&gt;60")</f>
        <v>90.03</v>
      </c>
      <c r="F287">
        <f t="shared" ref="F287:R287" si="116">AVERAGEIF(F278:I283,"&gt;60")</f>
        <v>83.809999999999988</v>
      </c>
      <c r="J287">
        <f t="shared" si="116"/>
        <v>86.629444444444459</v>
      </c>
      <c r="N287">
        <f t="shared" si="116"/>
        <v>85.765789473684208</v>
      </c>
      <c r="R287">
        <f t="shared" si="116"/>
        <v>83.761428571428596</v>
      </c>
      <c r="V287">
        <f t="shared" si="115"/>
        <v>85.999332497911453</v>
      </c>
    </row>
    <row r="288" spans="1:22" x14ac:dyDescent="0.25">
      <c r="A288" t="s">
        <v>61</v>
      </c>
      <c r="B288">
        <f>STDEV(B278:E283)</f>
        <v>11.327721649907291</v>
      </c>
      <c r="F288">
        <f t="shared" ref="F288:R288" si="117">STDEV(F278:I283)</f>
        <v>8.1020725093872379</v>
      </c>
      <c r="J288">
        <f t="shared" si="117"/>
        <v>11.407867450407942</v>
      </c>
      <c r="N288">
        <f t="shared" si="117"/>
        <v>9.9208447618876274</v>
      </c>
      <c r="R288">
        <f t="shared" si="117"/>
        <v>9.0419628874011444</v>
      </c>
      <c r="V288">
        <f t="shared" si="115"/>
        <v>9.9600938517982485</v>
      </c>
    </row>
    <row r="292" spans="1:12" x14ac:dyDescent="0.25">
      <c r="B292" t="s">
        <v>49</v>
      </c>
      <c r="D292" t="s">
        <v>50</v>
      </c>
      <c r="F292" t="s">
        <v>51</v>
      </c>
      <c r="H292" t="s">
        <v>52</v>
      </c>
      <c r="J292" t="s">
        <v>53</v>
      </c>
    </row>
    <row r="293" spans="1:12" ht="14.4" thickBot="1" x14ac:dyDescent="0.3">
      <c r="A293" t="s">
        <v>81</v>
      </c>
      <c r="B293" t="s">
        <v>55</v>
      </c>
      <c r="C293" t="s">
        <v>56</v>
      </c>
      <c r="D293" t="s">
        <v>55</v>
      </c>
      <c r="E293" t="s">
        <v>56</v>
      </c>
      <c r="F293" t="s">
        <v>55</v>
      </c>
      <c r="G293" t="s">
        <v>56</v>
      </c>
      <c r="H293" t="s">
        <v>55</v>
      </c>
      <c r="I293" t="s">
        <v>56</v>
      </c>
      <c r="J293" t="s">
        <v>55</v>
      </c>
      <c r="K293" t="s">
        <v>56</v>
      </c>
    </row>
    <row r="294" spans="1:12" ht="14.4" thickBot="1" x14ac:dyDescent="0.3">
      <c r="B294" s="11">
        <v>174.56</v>
      </c>
      <c r="C294" s="15">
        <v>113.81</v>
      </c>
      <c r="D294" s="11">
        <v>104.99</v>
      </c>
      <c r="E294" s="13">
        <v>76.430000000000007</v>
      </c>
      <c r="F294" s="11">
        <v>133.55000000000001</v>
      </c>
      <c r="G294" s="13">
        <v>105.12</v>
      </c>
      <c r="H294" s="11">
        <v>140.28</v>
      </c>
      <c r="I294" s="13">
        <v>113.27</v>
      </c>
      <c r="J294" s="11">
        <v>123.6</v>
      </c>
      <c r="K294" s="15">
        <v>102.57</v>
      </c>
    </row>
    <row r="295" spans="1:12" ht="14.4" thickBot="1" x14ac:dyDescent="0.3">
      <c r="B295" s="19">
        <v>148.72999999999999</v>
      </c>
      <c r="C295" s="26">
        <v>115.12</v>
      </c>
      <c r="D295" s="16">
        <v>86.4</v>
      </c>
      <c r="E295" s="18">
        <v>72.75</v>
      </c>
      <c r="F295" s="20">
        <v>152.13999999999999</v>
      </c>
      <c r="G295" s="18">
        <v>96.36</v>
      </c>
      <c r="H295" s="19">
        <v>113.13</v>
      </c>
      <c r="I295" s="18">
        <v>93.49</v>
      </c>
      <c r="J295" s="19">
        <v>121.2</v>
      </c>
      <c r="K295" s="26">
        <v>98.36</v>
      </c>
    </row>
    <row r="296" spans="1:12" ht="14.4" thickBot="1" x14ac:dyDescent="0.3">
      <c r="B296" s="16">
        <v>114.11</v>
      </c>
      <c r="C296" s="18">
        <v>99.52</v>
      </c>
      <c r="D296" s="20">
        <v>78.28</v>
      </c>
      <c r="E296" s="23">
        <v>69.17</v>
      </c>
      <c r="F296" s="20">
        <v>123.36</v>
      </c>
      <c r="G296" s="23">
        <v>109.48</v>
      </c>
      <c r="H296" s="16">
        <v>107.25</v>
      </c>
      <c r="I296" s="18">
        <v>88.17</v>
      </c>
      <c r="J296" s="19">
        <v>104.4</v>
      </c>
      <c r="K296" s="18">
        <v>102.04</v>
      </c>
    </row>
    <row r="297" spans="1:12" ht="14.4" thickBot="1" x14ac:dyDescent="0.3">
      <c r="B297" s="16">
        <v>114.69</v>
      </c>
      <c r="C297" s="18">
        <v>92.3</v>
      </c>
      <c r="D297" s="20">
        <v>78.900000000000006</v>
      </c>
      <c r="E297" s="23">
        <v>78.37</v>
      </c>
      <c r="F297" s="20">
        <v>121.88</v>
      </c>
      <c r="G297" s="23">
        <v>102.29</v>
      </c>
      <c r="H297" s="20">
        <v>91.82</v>
      </c>
      <c r="I297" s="22">
        <v>91.26</v>
      </c>
      <c r="J297" s="16">
        <v>77.849999999999994</v>
      </c>
      <c r="K297" s="18">
        <v>82.88</v>
      </c>
    </row>
    <row r="298" spans="1:12" ht="14.4" thickBot="1" x14ac:dyDescent="0.3">
      <c r="B298" s="20">
        <v>111.17</v>
      </c>
      <c r="C298" s="22">
        <v>72.72</v>
      </c>
      <c r="D298" s="25">
        <v>48.26</v>
      </c>
      <c r="E298" s="23">
        <v>66.11</v>
      </c>
      <c r="F298" s="24">
        <v>108.89</v>
      </c>
      <c r="G298" s="23">
        <v>109.77</v>
      </c>
      <c r="H298" s="24">
        <v>88.34</v>
      </c>
      <c r="I298" s="23">
        <v>85.68</v>
      </c>
      <c r="J298" s="20">
        <v>71.25</v>
      </c>
      <c r="K298" s="18">
        <v>75.95</v>
      </c>
    </row>
    <row r="299" spans="1:12" ht="14.4" thickBot="1" x14ac:dyDescent="0.3">
      <c r="B299" s="20">
        <v>77.599999999999994</v>
      </c>
      <c r="C299" s="26"/>
      <c r="F299" s="19"/>
      <c r="G299" s="23">
        <v>106.46</v>
      </c>
      <c r="H299" s="25">
        <v>80.73</v>
      </c>
      <c r="I299" s="23">
        <v>91.52</v>
      </c>
      <c r="J299" s="20">
        <v>67.56</v>
      </c>
      <c r="K299" s="18">
        <v>66.650000000000006</v>
      </c>
    </row>
    <row r="300" spans="1:12" ht="14.4" thickBot="1" x14ac:dyDescent="0.3">
      <c r="B300" s="24">
        <v>70.55</v>
      </c>
      <c r="C300" s="26"/>
      <c r="H300" s="19"/>
      <c r="I300" s="23">
        <v>91.67</v>
      </c>
      <c r="J300" s="25">
        <v>65.099999999999994</v>
      </c>
      <c r="K300" s="23">
        <v>63.81</v>
      </c>
    </row>
    <row r="301" spans="1:12" ht="14.4" thickBot="1" x14ac:dyDescent="0.3">
      <c r="J301" s="19"/>
      <c r="K301" s="23">
        <v>69.38</v>
      </c>
    </row>
    <row r="302" spans="1:12" x14ac:dyDescent="0.25">
      <c r="A302" t="s">
        <v>57</v>
      </c>
      <c r="B302">
        <f>COUNT(B294:C301)</f>
        <v>12</v>
      </c>
      <c r="D302">
        <f t="shared" ref="D302:J302" si="118">COUNT(D294:E301)</f>
        <v>10</v>
      </c>
      <c r="F302">
        <f t="shared" si="118"/>
        <v>11</v>
      </c>
      <c r="H302">
        <f t="shared" si="118"/>
        <v>13</v>
      </c>
      <c r="J302">
        <f t="shared" si="118"/>
        <v>15</v>
      </c>
      <c r="L302">
        <f>AVERAGE(B302:J302)</f>
        <v>12.2</v>
      </c>
    </row>
    <row r="303" spans="1:12" x14ac:dyDescent="0.25">
      <c r="A303" t="s">
        <v>58</v>
      </c>
      <c r="B303">
        <f>COUNTIF(B294:C301,"&gt;60")</f>
        <v>12</v>
      </c>
      <c r="D303">
        <f t="shared" ref="D303:J303" si="119">COUNTIF(D294:E301,"&gt;60")</f>
        <v>9</v>
      </c>
      <c r="F303">
        <f t="shared" si="119"/>
        <v>11</v>
      </c>
      <c r="H303">
        <f t="shared" si="119"/>
        <v>13</v>
      </c>
      <c r="J303">
        <f t="shared" si="119"/>
        <v>15</v>
      </c>
      <c r="L303">
        <f>AVERAGE(B303:J303)</f>
        <v>12</v>
      </c>
    </row>
    <row r="304" spans="1:12" x14ac:dyDescent="0.25">
      <c r="A304" t="s">
        <v>59</v>
      </c>
      <c r="B304">
        <f>AVERAGE(B294:C301)</f>
        <v>108.74</v>
      </c>
      <c r="D304">
        <f t="shared" ref="D304:J304" si="120">AVERAGE(D294:E301)</f>
        <v>75.966000000000008</v>
      </c>
      <c r="F304">
        <f t="shared" si="120"/>
        <v>115.39090909090909</v>
      </c>
      <c r="H304">
        <f t="shared" si="120"/>
        <v>98.200769230769239</v>
      </c>
      <c r="J304">
        <f t="shared" si="120"/>
        <v>86.173333333333332</v>
      </c>
      <c r="L304">
        <f t="shared" ref="L304:L306" si="121">AVERAGE(B304:J304)</f>
        <v>96.894202331002333</v>
      </c>
    </row>
    <row r="305" spans="1:17" x14ac:dyDescent="0.25">
      <c r="A305" t="s">
        <v>60</v>
      </c>
      <c r="B305">
        <f>AVERAGEIF(B294:C301,"&gt;60")</f>
        <v>108.74</v>
      </c>
      <c r="D305">
        <f t="shared" ref="D305:J305" si="122">AVERAGEIF(D294:E301,"&gt;60")</f>
        <v>79.044444444444451</v>
      </c>
      <c r="F305">
        <f t="shared" si="122"/>
        <v>115.39090909090909</v>
      </c>
      <c r="H305">
        <f t="shared" si="122"/>
        <v>98.200769230769239</v>
      </c>
      <c r="J305">
        <f t="shared" si="122"/>
        <v>86.173333333333332</v>
      </c>
      <c r="L305">
        <f t="shared" si="121"/>
        <v>97.509891219891216</v>
      </c>
    </row>
    <row r="306" spans="1:17" x14ac:dyDescent="0.25">
      <c r="A306" t="s">
        <v>61</v>
      </c>
      <c r="B306">
        <f>STDEV(B294:C300)</f>
        <v>30.374816422939475</v>
      </c>
      <c r="D306">
        <f t="shared" ref="D306:J306" si="123">STDEV(D294:E300)</f>
        <v>14.500995521380972</v>
      </c>
      <c r="F306">
        <f t="shared" si="123"/>
        <v>16.167004332618596</v>
      </c>
      <c r="H306">
        <f t="shared" si="123"/>
        <v>16.229412323278154</v>
      </c>
      <c r="J306">
        <f t="shared" si="123"/>
        <v>20.91737203252962</v>
      </c>
      <c r="L306">
        <f t="shared" si="121"/>
        <v>19.637920126549364</v>
      </c>
    </row>
    <row r="308" spans="1:17" x14ac:dyDescent="0.25">
      <c r="A308" s="3"/>
      <c r="B308" t="s">
        <v>49</v>
      </c>
      <c r="E308" t="s">
        <v>50</v>
      </c>
      <c r="H308" t="s">
        <v>51</v>
      </c>
      <c r="K308" t="s">
        <v>52</v>
      </c>
      <c r="N308" t="s">
        <v>53</v>
      </c>
    </row>
    <row r="309" spans="1:17" ht="14.4" thickBot="1" x14ac:dyDescent="0.3">
      <c r="A309" s="3" t="s">
        <v>82</v>
      </c>
      <c r="B309" t="s">
        <v>55</v>
      </c>
      <c r="C309" t="s">
        <v>56</v>
      </c>
      <c r="D309" t="s">
        <v>63</v>
      </c>
      <c r="E309" t="s">
        <v>55</v>
      </c>
      <c r="F309" t="s">
        <v>56</v>
      </c>
      <c r="G309" t="s">
        <v>63</v>
      </c>
      <c r="H309" t="s">
        <v>55</v>
      </c>
      <c r="I309" t="s">
        <v>56</v>
      </c>
      <c r="J309" t="s">
        <v>63</v>
      </c>
      <c r="K309" t="s">
        <v>55</v>
      </c>
      <c r="L309" t="s">
        <v>56</v>
      </c>
      <c r="M309" t="s">
        <v>63</v>
      </c>
      <c r="N309" t="s">
        <v>55</v>
      </c>
      <c r="O309" t="s">
        <v>56</v>
      </c>
      <c r="P309" t="s">
        <v>63</v>
      </c>
    </row>
    <row r="310" spans="1:17" ht="14.4" thickBot="1" x14ac:dyDescent="0.3">
      <c r="B310" s="11">
        <v>98.45</v>
      </c>
      <c r="C310" s="12">
        <v>95.01</v>
      </c>
      <c r="D310" s="29">
        <v>70.739999999999995</v>
      </c>
      <c r="E310" s="11">
        <v>141.57</v>
      </c>
      <c r="F310" s="13">
        <v>107.26</v>
      </c>
      <c r="G310" s="29">
        <v>74.25</v>
      </c>
      <c r="H310" s="14">
        <v>105.62</v>
      </c>
      <c r="I310" s="12">
        <v>101.68</v>
      </c>
      <c r="J310" s="13">
        <v>101.99</v>
      </c>
      <c r="K310" s="11">
        <v>103.75</v>
      </c>
      <c r="L310" s="13">
        <v>91.77</v>
      </c>
      <c r="M310" s="13">
        <v>94</v>
      </c>
      <c r="N310" s="14">
        <v>86.47</v>
      </c>
      <c r="O310" s="13">
        <v>59.17</v>
      </c>
      <c r="P310" s="28">
        <v>53.45</v>
      </c>
    </row>
    <row r="311" spans="1:17" ht="14.4" thickBot="1" x14ac:dyDescent="0.3">
      <c r="B311" s="19">
        <v>105.98</v>
      </c>
      <c r="C311" s="30">
        <v>115.82</v>
      </c>
      <c r="D311" s="23">
        <v>88.92</v>
      </c>
      <c r="E311" s="19">
        <v>127.91</v>
      </c>
      <c r="F311" s="18">
        <v>103.65</v>
      </c>
      <c r="G311" s="23">
        <v>75.67</v>
      </c>
      <c r="H311" s="16">
        <v>110.97</v>
      </c>
      <c r="I311" s="30">
        <v>90.03</v>
      </c>
      <c r="J311" s="18">
        <v>95.35</v>
      </c>
      <c r="K311" s="19">
        <v>107.36</v>
      </c>
      <c r="L311" s="18">
        <v>94.71</v>
      </c>
      <c r="M311" s="22">
        <v>82.49</v>
      </c>
      <c r="N311" s="16">
        <v>100.68</v>
      </c>
      <c r="O311" s="18">
        <v>75.709999999999994</v>
      </c>
      <c r="P311" s="23">
        <v>72.489999999999995</v>
      </c>
    </row>
    <row r="312" spans="1:17" ht="14.4" thickBot="1" x14ac:dyDescent="0.3">
      <c r="B312" s="19">
        <v>96.86</v>
      </c>
      <c r="C312" s="18">
        <v>96.93</v>
      </c>
      <c r="D312" s="23">
        <v>73.19</v>
      </c>
      <c r="E312" s="20">
        <v>99.63</v>
      </c>
      <c r="F312" s="18">
        <v>90.02</v>
      </c>
      <c r="G312" s="23">
        <v>59.28</v>
      </c>
      <c r="H312" s="16">
        <v>94.49</v>
      </c>
      <c r="I312" s="18">
        <v>102.39</v>
      </c>
      <c r="J312" s="18">
        <v>104.45</v>
      </c>
      <c r="K312" s="20">
        <v>102.22</v>
      </c>
      <c r="L312" s="18">
        <v>104.45</v>
      </c>
      <c r="M312" s="23">
        <v>79.66</v>
      </c>
      <c r="N312" s="16">
        <v>117.92</v>
      </c>
      <c r="O312" s="23">
        <v>118.12</v>
      </c>
      <c r="P312" s="23">
        <v>63.27</v>
      </c>
    </row>
    <row r="313" spans="1:17" ht="14.4" thickBot="1" x14ac:dyDescent="0.3">
      <c r="B313" s="20">
        <v>94.99</v>
      </c>
      <c r="C313" s="18">
        <v>94.64</v>
      </c>
      <c r="D313" s="23">
        <v>76.19</v>
      </c>
      <c r="E313" s="20">
        <v>94.24</v>
      </c>
      <c r="F313" s="18">
        <v>85.96</v>
      </c>
      <c r="G313" s="26"/>
      <c r="H313" s="20">
        <v>90.55</v>
      </c>
      <c r="I313" s="18">
        <v>83.03</v>
      </c>
      <c r="J313" s="22">
        <v>77.34</v>
      </c>
      <c r="K313" s="20">
        <v>100.05</v>
      </c>
      <c r="L313" s="22">
        <v>76.930000000000007</v>
      </c>
      <c r="M313" s="23">
        <v>85.43</v>
      </c>
      <c r="N313" s="20">
        <v>141.63999999999999</v>
      </c>
      <c r="O313" s="26"/>
      <c r="P313" s="23">
        <v>77.31</v>
      </c>
    </row>
    <row r="314" spans="1:17" ht="14.4" thickBot="1" x14ac:dyDescent="0.3">
      <c r="B314" s="20">
        <v>81.88</v>
      </c>
      <c r="C314" s="22">
        <v>81.319999999999993</v>
      </c>
      <c r="D314" s="23">
        <v>54.53</v>
      </c>
      <c r="E314" s="20">
        <v>57.37</v>
      </c>
      <c r="F314" s="23">
        <v>75.17</v>
      </c>
      <c r="G314" s="26"/>
      <c r="H314" s="20">
        <v>78.66</v>
      </c>
      <c r="I314" s="22">
        <v>85.86</v>
      </c>
      <c r="J314" s="22">
        <v>77.180000000000007</v>
      </c>
      <c r="K314" s="24">
        <v>68.239999999999995</v>
      </c>
      <c r="L314" s="23">
        <v>78.94</v>
      </c>
      <c r="M314" s="23">
        <v>74.59</v>
      </c>
      <c r="N314" s="20">
        <v>98.79</v>
      </c>
      <c r="O314" s="26"/>
      <c r="P314" s="23">
        <v>57.41</v>
      </c>
    </row>
    <row r="315" spans="1:17" ht="14.4" thickBot="1" x14ac:dyDescent="0.3">
      <c r="B315" s="24">
        <v>69.510000000000005</v>
      </c>
      <c r="C315" s="22">
        <v>89.94</v>
      </c>
      <c r="D315" s="23">
        <v>42.27</v>
      </c>
      <c r="E315" s="25">
        <v>77.239999999999995</v>
      </c>
      <c r="F315" s="23">
        <v>100.67</v>
      </c>
      <c r="G315" s="26"/>
      <c r="H315" s="24">
        <v>74.260000000000005</v>
      </c>
      <c r="I315" s="23">
        <v>73.63</v>
      </c>
      <c r="J315" s="26"/>
      <c r="K315" s="25">
        <v>60.32</v>
      </c>
      <c r="L315" s="23">
        <v>72.41</v>
      </c>
      <c r="M315" s="23">
        <v>61.62</v>
      </c>
      <c r="N315" s="20">
        <v>76.73</v>
      </c>
      <c r="O315" s="26"/>
      <c r="P315" s="26"/>
    </row>
    <row r="316" spans="1:17" ht="14.4" thickBot="1" x14ac:dyDescent="0.3">
      <c r="B316" s="25">
        <v>65.28</v>
      </c>
      <c r="C316" s="23">
        <v>75.709999999999994</v>
      </c>
      <c r="D316" s="26"/>
      <c r="H316" s="25">
        <v>58.87</v>
      </c>
      <c r="I316" s="23">
        <v>68.8</v>
      </c>
      <c r="J316" s="26"/>
    </row>
    <row r="317" spans="1:17" x14ac:dyDescent="0.25">
      <c r="A317" t="s">
        <v>57</v>
      </c>
      <c r="B317">
        <f>COUNT(B310:D316)</f>
        <v>20</v>
      </c>
      <c r="E317">
        <f t="shared" ref="E317:N317" si="124">COUNT(E310:G316)</f>
        <v>15</v>
      </c>
      <c r="H317">
        <f t="shared" si="124"/>
        <v>19</v>
      </c>
      <c r="K317">
        <f t="shared" si="124"/>
        <v>18</v>
      </c>
      <c r="N317">
        <f t="shared" si="124"/>
        <v>14</v>
      </c>
      <c r="Q317">
        <f>AVERAGE(B317:N317)</f>
        <v>17.2</v>
      </c>
    </row>
    <row r="318" spans="1:17" x14ac:dyDescent="0.25">
      <c r="A318" t="s">
        <v>58</v>
      </c>
      <c r="B318">
        <f>COUNTIF(B310:D316,"&gt;60")</f>
        <v>18</v>
      </c>
      <c r="E318">
        <f t="shared" ref="E318:N318" si="125">COUNTIF(E310:G316,"&gt;60")</f>
        <v>13</v>
      </c>
      <c r="H318">
        <f t="shared" si="125"/>
        <v>18</v>
      </c>
      <c r="K318">
        <f t="shared" si="125"/>
        <v>18</v>
      </c>
      <c r="N318">
        <f t="shared" si="125"/>
        <v>11</v>
      </c>
      <c r="Q318">
        <f>AVERAGE(B318:N318)</f>
        <v>15.6</v>
      </c>
    </row>
    <row r="319" spans="1:17" x14ac:dyDescent="0.25">
      <c r="A319" t="s">
        <v>59</v>
      </c>
      <c r="B319">
        <f>AVERAGE(B310:D316)</f>
        <v>83.408000000000015</v>
      </c>
      <c r="E319">
        <f t="shared" ref="E319:N319" si="126">AVERAGE(E310:G316)</f>
        <v>91.325999999999993</v>
      </c>
      <c r="H319">
        <f t="shared" si="126"/>
        <v>88.1657894736842</v>
      </c>
      <c r="K319">
        <f t="shared" si="126"/>
        <v>85.496666666666655</v>
      </c>
      <c r="N319">
        <f t="shared" si="126"/>
        <v>85.65428571428572</v>
      </c>
      <c r="Q319">
        <f t="shared" ref="Q319:Q321" si="127">AVERAGE(B319:N319)</f>
        <v>86.810148370927323</v>
      </c>
    </row>
    <row r="320" spans="1:17" x14ac:dyDescent="0.25">
      <c r="A320" t="s">
        <v>60</v>
      </c>
      <c r="B320">
        <f>AVERAGEIF(B310:D316,"&gt;60")</f>
        <v>87.297777777777796</v>
      </c>
      <c r="E320">
        <f t="shared" ref="E320:N320" si="128">AVERAGEIF(E310:G316,"&gt;60")</f>
        <v>96.403076923076924</v>
      </c>
      <c r="H320">
        <f t="shared" si="128"/>
        <v>89.793333333333337</v>
      </c>
      <c r="K320">
        <f t="shared" si="128"/>
        <v>85.496666666666655</v>
      </c>
      <c r="N320">
        <f t="shared" si="128"/>
        <v>93.557272727272732</v>
      </c>
      <c r="Q320">
        <f t="shared" si="127"/>
        <v>90.509625485625492</v>
      </c>
    </row>
    <row r="321" spans="1:22" x14ac:dyDescent="0.25">
      <c r="A321" t="s">
        <v>61</v>
      </c>
      <c r="B321">
        <f>STDEV(B310:D316)</f>
        <v>17.842945414158176</v>
      </c>
      <c r="E321">
        <f t="shared" ref="E321:N321" si="129">STDEV(E310:G316)</f>
        <v>23.360478774447902</v>
      </c>
      <c r="H321">
        <f t="shared" si="129"/>
        <v>14.461772718980216</v>
      </c>
      <c r="K321">
        <f t="shared" si="129"/>
        <v>14.970347160892707</v>
      </c>
      <c r="N321">
        <f t="shared" si="129"/>
        <v>26.439001119932239</v>
      </c>
      <c r="Q321">
        <f t="shared" si="127"/>
        <v>19.414909037682246</v>
      </c>
    </row>
    <row r="323" spans="1:22" x14ac:dyDescent="0.25">
      <c r="A323" s="3"/>
      <c r="B323" t="s">
        <v>49</v>
      </c>
      <c r="F323" t="s">
        <v>50</v>
      </c>
      <c r="J323" t="s">
        <v>51</v>
      </c>
      <c r="N323" t="s">
        <v>52</v>
      </c>
      <c r="R323" t="s">
        <v>53</v>
      </c>
    </row>
    <row r="324" spans="1:22" ht="14.4" thickBot="1" x14ac:dyDescent="0.3">
      <c r="A324" s="3" t="s">
        <v>83</v>
      </c>
      <c r="B324" t="s">
        <v>55</v>
      </c>
      <c r="C324" t="s">
        <v>56</v>
      </c>
      <c r="D324" t="s">
        <v>63</v>
      </c>
      <c r="E324" t="s">
        <v>65</v>
      </c>
      <c r="F324" t="s">
        <v>55</v>
      </c>
      <c r="G324" t="s">
        <v>56</v>
      </c>
      <c r="H324" t="s">
        <v>63</v>
      </c>
      <c r="I324" t="s">
        <v>65</v>
      </c>
      <c r="J324" t="s">
        <v>55</v>
      </c>
      <c r="K324" t="s">
        <v>56</v>
      </c>
      <c r="L324" t="s">
        <v>63</v>
      </c>
      <c r="M324" t="s">
        <v>65</v>
      </c>
      <c r="N324" t="s">
        <v>55</v>
      </c>
      <c r="O324" t="s">
        <v>56</v>
      </c>
      <c r="P324" t="s">
        <v>63</v>
      </c>
      <c r="Q324" t="s">
        <v>65</v>
      </c>
      <c r="R324" t="s">
        <v>55</v>
      </c>
      <c r="S324" t="s">
        <v>56</v>
      </c>
      <c r="T324" t="s">
        <v>63</v>
      </c>
      <c r="U324" t="s">
        <v>65</v>
      </c>
    </row>
    <row r="325" spans="1:22" ht="14.4" thickBot="1" x14ac:dyDescent="0.3">
      <c r="B325" s="11">
        <v>96.26</v>
      </c>
      <c r="C325" s="15">
        <v>103.72</v>
      </c>
      <c r="D325" s="13">
        <v>96.17</v>
      </c>
      <c r="E325" s="32">
        <v>85.92</v>
      </c>
      <c r="F325" s="11">
        <v>125.02</v>
      </c>
      <c r="G325" s="15">
        <v>84.34</v>
      </c>
      <c r="H325" s="13">
        <v>18.170000000000002</v>
      </c>
      <c r="I325" s="31">
        <v>85.85</v>
      </c>
      <c r="J325" s="11">
        <v>144.80000000000001</v>
      </c>
      <c r="K325" s="13">
        <v>102.01</v>
      </c>
      <c r="L325" s="13">
        <v>83.57</v>
      </c>
      <c r="M325" s="31">
        <v>98.37</v>
      </c>
      <c r="N325" s="11">
        <v>106.63</v>
      </c>
      <c r="O325" s="13">
        <v>89.89</v>
      </c>
      <c r="P325" s="28">
        <v>74.22</v>
      </c>
      <c r="Q325" s="31">
        <v>85.44</v>
      </c>
      <c r="R325" s="11">
        <v>128.77000000000001</v>
      </c>
      <c r="S325" s="15">
        <v>90</v>
      </c>
      <c r="T325" s="29">
        <v>82.64</v>
      </c>
      <c r="U325" s="33">
        <v>75.16</v>
      </c>
    </row>
    <row r="326" spans="1:22" ht="14.4" thickBot="1" x14ac:dyDescent="0.3">
      <c r="B326" s="19">
        <v>106.47</v>
      </c>
      <c r="C326" s="26">
        <v>117.42</v>
      </c>
      <c r="D326" s="22">
        <v>92.15</v>
      </c>
      <c r="E326" s="36">
        <v>91.12</v>
      </c>
      <c r="F326" s="19">
        <v>107.9</v>
      </c>
      <c r="G326" s="26">
        <v>71.02</v>
      </c>
      <c r="H326" s="22">
        <v>85.74</v>
      </c>
      <c r="I326" s="35">
        <v>76.180000000000007</v>
      </c>
      <c r="J326" s="19">
        <v>120.11</v>
      </c>
      <c r="K326" s="18">
        <v>107.41</v>
      </c>
      <c r="L326" s="22">
        <v>98.54</v>
      </c>
      <c r="M326" s="35">
        <v>97.3</v>
      </c>
      <c r="N326" s="19">
        <v>115.06</v>
      </c>
      <c r="O326" s="22">
        <v>87.35</v>
      </c>
      <c r="P326" s="23">
        <v>95.12</v>
      </c>
      <c r="Q326" s="36">
        <v>76.73</v>
      </c>
      <c r="R326" s="16">
        <v>114.34</v>
      </c>
      <c r="S326" s="18">
        <v>87.36</v>
      </c>
      <c r="T326" s="23">
        <v>77.12</v>
      </c>
      <c r="U326" s="34">
        <v>76.12</v>
      </c>
    </row>
    <row r="327" spans="1:22" ht="14.4" thickBot="1" x14ac:dyDescent="0.3">
      <c r="B327" s="16">
        <v>75.459999999999994</v>
      </c>
      <c r="C327" s="18">
        <v>88.75</v>
      </c>
      <c r="D327" s="26"/>
      <c r="E327" s="34">
        <v>108.27</v>
      </c>
      <c r="F327" s="19">
        <v>96.23</v>
      </c>
      <c r="G327" s="30">
        <v>93.71</v>
      </c>
      <c r="H327" s="22">
        <v>90.09</v>
      </c>
      <c r="I327" s="36">
        <v>79.739999999999995</v>
      </c>
      <c r="J327" s="16">
        <v>104.81</v>
      </c>
      <c r="K327" s="22">
        <v>100.34</v>
      </c>
      <c r="L327" s="22">
        <v>105.22</v>
      </c>
      <c r="M327" s="35">
        <v>102</v>
      </c>
      <c r="N327" s="16">
        <v>102.34</v>
      </c>
      <c r="O327" s="23">
        <v>100.72</v>
      </c>
      <c r="P327" s="23">
        <v>103.57</v>
      </c>
      <c r="Q327" s="34">
        <v>80.099999999999994</v>
      </c>
      <c r="R327" s="16">
        <v>126.64</v>
      </c>
      <c r="S327" s="18">
        <v>66.66</v>
      </c>
      <c r="T327" s="23">
        <v>73.73</v>
      </c>
      <c r="U327" s="34">
        <v>69.099999999999994</v>
      </c>
    </row>
    <row r="328" spans="1:22" ht="14.4" thickBot="1" x14ac:dyDescent="0.3">
      <c r="B328" s="16">
        <v>68.760000000000005</v>
      </c>
      <c r="C328" s="22">
        <v>95.97</v>
      </c>
      <c r="D328" s="26"/>
      <c r="E328" s="34">
        <v>86.41</v>
      </c>
      <c r="F328" s="16">
        <v>82.44</v>
      </c>
      <c r="G328" s="30">
        <v>74.36</v>
      </c>
      <c r="H328" s="23">
        <v>65.739999999999995</v>
      </c>
      <c r="I328" s="34">
        <v>155.68</v>
      </c>
      <c r="J328" s="20">
        <v>93.07</v>
      </c>
      <c r="K328" s="22">
        <v>89.52</v>
      </c>
      <c r="L328" s="23">
        <v>96.36</v>
      </c>
      <c r="M328" s="34">
        <v>108.72</v>
      </c>
      <c r="N328" s="20">
        <v>92.67</v>
      </c>
      <c r="O328" s="23">
        <v>91.42</v>
      </c>
      <c r="P328" s="26"/>
      <c r="Q328" s="34">
        <v>70.430000000000007</v>
      </c>
      <c r="R328" s="20">
        <v>77.98</v>
      </c>
      <c r="S328" s="23">
        <v>65.8</v>
      </c>
      <c r="T328" s="26"/>
      <c r="U328" s="34">
        <v>54.77</v>
      </c>
    </row>
    <row r="329" spans="1:22" ht="14.4" thickBot="1" x14ac:dyDescent="0.3">
      <c r="B329" s="20">
        <v>107.86</v>
      </c>
      <c r="C329" s="22">
        <v>73.239999999999995</v>
      </c>
      <c r="D329" s="26"/>
      <c r="E329" s="37"/>
      <c r="F329" s="20">
        <v>59.97</v>
      </c>
      <c r="G329" s="18">
        <v>57.55</v>
      </c>
      <c r="H329" s="26"/>
      <c r="I329" s="37"/>
      <c r="J329" s="20">
        <v>94.77</v>
      </c>
      <c r="K329" s="23"/>
      <c r="L329" s="23"/>
      <c r="M329" s="34">
        <v>87.99</v>
      </c>
      <c r="N329" s="24">
        <v>81.459999999999994</v>
      </c>
      <c r="O329" s="23">
        <v>85.12</v>
      </c>
      <c r="P329" s="26"/>
      <c r="Q329" s="34">
        <v>81.78</v>
      </c>
      <c r="R329" s="20">
        <v>65.84</v>
      </c>
      <c r="S329" s="23">
        <v>85.98</v>
      </c>
      <c r="T329" s="26"/>
      <c r="U329" s="37"/>
    </row>
    <row r="330" spans="1:22" ht="14.4" thickBot="1" x14ac:dyDescent="0.3">
      <c r="B330" s="20">
        <v>50.13</v>
      </c>
      <c r="C330" s="26"/>
      <c r="D330" s="26"/>
      <c r="E330" s="37"/>
      <c r="J330" s="25"/>
      <c r="K330" s="23"/>
      <c r="L330" s="23"/>
      <c r="M330" s="34">
        <v>84.71</v>
      </c>
      <c r="N330" s="24">
        <v>73.83</v>
      </c>
      <c r="O330" s="26"/>
      <c r="P330" s="26"/>
      <c r="Q330" s="37"/>
      <c r="R330" s="24">
        <v>69.64</v>
      </c>
      <c r="S330" s="26"/>
      <c r="T330" s="26"/>
      <c r="U330" s="37"/>
    </row>
    <row r="331" spans="1:22" ht="14.4" thickBot="1" x14ac:dyDescent="0.3">
      <c r="J331" s="19"/>
      <c r="K331" s="23"/>
      <c r="L331" s="26"/>
      <c r="M331" s="34">
        <v>78.61</v>
      </c>
    </row>
    <row r="332" spans="1:22" x14ac:dyDescent="0.25">
      <c r="A332" t="s">
        <v>57</v>
      </c>
      <c r="B332">
        <f>COUNT(B325:E331)</f>
        <v>17</v>
      </c>
      <c r="F332">
        <f t="shared" ref="F332:R332" si="130">COUNT(F325:I331)</f>
        <v>18</v>
      </c>
      <c r="J332">
        <f t="shared" si="130"/>
        <v>20</v>
      </c>
      <c r="N332">
        <f t="shared" si="130"/>
        <v>19</v>
      </c>
      <c r="R332">
        <f t="shared" si="130"/>
        <v>18</v>
      </c>
      <c r="V332">
        <f>AVERAGE(B332:R332)</f>
        <v>18.399999999999999</v>
      </c>
    </row>
    <row r="333" spans="1:22" x14ac:dyDescent="0.25">
      <c r="A333" t="s">
        <v>58</v>
      </c>
      <c r="B333">
        <f>COUNTIF(B325:E331,"&gt;60")</f>
        <v>16</v>
      </c>
      <c r="F333">
        <f t="shared" ref="F333:R333" si="131">COUNTIF(F325:I331,"&gt;60")</f>
        <v>15</v>
      </c>
      <c r="J333">
        <f t="shared" si="131"/>
        <v>20</v>
      </c>
      <c r="N333">
        <f t="shared" si="131"/>
        <v>19</v>
      </c>
      <c r="R333">
        <f t="shared" si="131"/>
        <v>17</v>
      </c>
      <c r="V333">
        <f>AVERAGE(B333:R333)</f>
        <v>17.399999999999999</v>
      </c>
    </row>
    <row r="334" spans="1:22" x14ac:dyDescent="0.25">
      <c r="A334" t="s">
        <v>59</v>
      </c>
      <c r="B334">
        <f>AVERAGE(B325:E331)</f>
        <v>90.828235294117661</v>
      </c>
      <c r="F334">
        <f t="shared" ref="F334:N334" si="132">AVERAGE(F325:I331)</f>
        <v>83.873888888888885</v>
      </c>
      <c r="J334">
        <f t="shared" si="132"/>
        <v>99.911499999999975</v>
      </c>
      <c r="N334">
        <f t="shared" si="132"/>
        <v>89.151578947368435</v>
      </c>
      <c r="R334">
        <f t="shared" ref="R334" si="133">AVERAGE(R325:U331)</f>
        <v>82.647222222222226</v>
      </c>
      <c r="V334">
        <f t="shared" ref="V334:V336" si="134">AVERAGE(B334:R334)</f>
        <v>89.282485070519442</v>
      </c>
    </row>
    <row r="335" spans="1:22" x14ac:dyDescent="0.25">
      <c r="A335" t="s">
        <v>60</v>
      </c>
      <c r="B335">
        <f>AVERAGEIF(B325:E331,"&gt;60")</f>
        <v>93.371875000000003</v>
      </c>
      <c r="F335">
        <f t="shared" ref="F335:R335" si="135">AVERAGEIF(F325:I331,"&gt;60")</f>
        <v>91.602666666666664</v>
      </c>
      <c r="J335">
        <f t="shared" si="135"/>
        <v>99.911499999999975</v>
      </c>
      <c r="N335">
        <f t="shared" si="135"/>
        <v>89.151578947368435</v>
      </c>
      <c r="R335">
        <f t="shared" si="135"/>
        <v>84.287058823529421</v>
      </c>
      <c r="V335">
        <f t="shared" si="134"/>
        <v>91.664935887512897</v>
      </c>
    </row>
    <row r="336" spans="1:22" x14ac:dyDescent="0.25">
      <c r="A336" t="s">
        <v>61</v>
      </c>
      <c r="B336">
        <f>STDEV(B325:E330)</f>
        <v>16.836347672258839</v>
      </c>
      <c r="F336">
        <f t="shared" ref="F336:R336" si="136">STDEV(F325:I330)</f>
        <v>28.662643065780593</v>
      </c>
      <c r="J336">
        <f t="shared" si="136"/>
        <v>13.822654449250857</v>
      </c>
      <c r="N336">
        <f t="shared" si="136"/>
        <v>12.331734699617556</v>
      </c>
      <c r="R336">
        <f t="shared" si="136"/>
        <v>20.774360556607927</v>
      </c>
      <c r="V336">
        <f t="shared" si="134"/>
        <v>18.485548088703155</v>
      </c>
    </row>
    <row r="338" spans="1:14" x14ac:dyDescent="0.25">
      <c r="B338" t="s">
        <v>49</v>
      </c>
      <c r="D338" t="s">
        <v>50</v>
      </c>
      <c r="F338" t="s">
        <v>51</v>
      </c>
      <c r="H338" t="s">
        <v>52</v>
      </c>
      <c r="J338" t="s">
        <v>53</v>
      </c>
    </row>
    <row r="339" spans="1:14" ht="14.4" thickBot="1" x14ac:dyDescent="0.3">
      <c r="A339" t="s">
        <v>84</v>
      </c>
      <c r="B339" t="s">
        <v>55</v>
      </c>
      <c r="C339" t="s">
        <v>56</v>
      </c>
      <c r="D339" t="s">
        <v>55</v>
      </c>
      <c r="E339" t="s">
        <v>56</v>
      </c>
      <c r="F339" t="s">
        <v>55</v>
      </c>
      <c r="G339" t="s">
        <v>56</v>
      </c>
      <c r="H339" t="s">
        <v>55</v>
      </c>
      <c r="I339" t="s">
        <v>56</v>
      </c>
      <c r="J339" t="s">
        <v>55</v>
      </c>
      <c r="K339" t="s">
        <v>56</v>
      </c>
    </row>
    <row r="340" spans="1:14" ht="14.4" thickBot="1" x14ac:dyDescent="0.3">
      <c r="B340" s="14">
        <v>145.91999999999999</v>
      </c>
      <c r="C340" s="13">
        <v>148.54</v>
      </c>
      <c r="D340" s="14">
        <v>114.93</v>
      </c>
      <c r="E340" s="13">
        <v>95.13</v>
      </c>
      <c r="F340" s="11">
        <v>114.74</v>
      </c>
      <c r="G340" s="12">
        <v>93.81</v>
      </c>
      <c r="H340" s="11">
        <v>122.3</v>
      </c>
      <c r="I340" s="12">
        <v>99.09</v>
      </c>
      <c r="J340" s="11">
        <v>149.46</v>
      </c>
      <c r="K340" s="12">
        <v>105.01</v>
      </c>
    </row>
    <row r="341" spans="1:14" ht="14.4" thickBot="1" x14ac:dyDescent="0.3">
      <c r="B341" s="16">
        <v>131.4</v>
      </c>
      <c r="C341" s="18">
        <v>129.9</v>
      </c>
      <c r="D341" s="20">
        <v>126.47</v>
      </c>
      <c r="E341" s="18">
        <v>91.58</v>
      </c>
      <c r="F341" s="19">
        <v>121.04</v>
      </c>
      <c r="G341" s="18">
        <v>83.45</v>
      </c>
      <c r="H341" s="19">
        <v>92.15</v>
      </c>
      <c r="I341" s="18">
        <v>99.88</v>
      </c>
      <c r="J341" s="19">
        <v>138.71</v>
      </c>
      <c r="K341" s="30">
        <v>136.84</v>
      </c>
    </row>
    <row r="342" spans="1:14" ht="14.4" thickBot="1" x14ac:dyDescent="0.3">
      <c r="B342" s="20">
        <v>133.94</v>
      </c>
      <c r="C342" s="22">
        <v>108.25</v>
      </c>
      <c r="D342" s="20">
        <v>114.75</v>
      </c>
      <c r="E342" s="22">
        <v>93.41</v>
      </c>
      <c r="F342" s="16">
        <v>101.96</v>
      </c>
      <c r="G342" s="18">
        <v>99.46</v>
      </c>
      <c r="H342" s="16">
        <v>110.12</v>
      </c>
      <c r="I342" s="18">
        <v>89.12</v>
      </c>
      <c r="J342" s="20">
        <v>149.82</v>
      </c>
      <c r="K342" s="18">
        <v>149.91</v>
      </c>
    </row>
    <row r="343" spans="1:14" ht="14.4" thickBot="1" x14ac:dyDescent="0.3">
      <c r="B343" s="20">
        <v>147.52000000000001</v>
      </c>
      <c r="C343" s="22">
        <v>132.63999999999999</v>
      </c>
      <c r="D343" s="24">
        <v>110.78</v>
      </c>
      <c r="E343" s="23">
        <v>120.89</v>
      </c>
      <c r="F343" s="20">
        <v>92.56</v>
      </c>
      <c r="G343" s="22">
        <v>80.34</v>
      </c>
      <c r="H343" s="20">
        <v>92.59</v>
      </c>
      <c r="I343" s="23">
        <v>118.56</v>
      </c>
      <c r="J343" s="20">
        <v>84.18</v>
      </c>
      <c r="K343" s="18">
        <v>94.07</v>
      </c>
    </row>
    <row r="344" spans="1:14" ht="14.4" thickBot="1" x14ac:dyDescent="0.3">
      <c r="B344" s="24">
        <v>121.64</v>
      </c>
      <c r="C344" s="23">
        <v>106.65</v>
      </c>
      <c r="D344" s="24">
        <v>93.34</v>
      </c>
      <c r="E344" s="23">
        <v>69.02</v>
      </c>
      <c r="F344" s="20">
        <v>85.72</v>
      </c>
      <c r="G344" s="22">
        <v>89.38</v>
      </c>
      <c r="H344" s="25">
        <v>83.66</v>
      </c>
      <c r="I344" s="23">
        <v>88.08</v>
      </c>
      <c r="J344" s="24">
        <v>74.16</v>
      </c>
      <c r="K344" s="22">
        <v>133.44999999999999</v>
      </c>
    </row>
    <row r="345" spans="1:14" ht="14.4" thickBot="1" x14ac:dyDescent="0.3">
      <c r="B345" s="24">
        <v>92.98</v>
      </c>
      <c r="C345" s="23">
        <v>98.74</v>
      </c>
      <c r="D345" s="25">
        <v>83.67</v>
      </c>
      <c r="E345" s="23">
        <v>70.8</v>
      </c>
      <c r="F345" s="24">
        <v>77.28</v>
      </c>
      <c r="G345" s="23">
        <v>83.56</v>
      </c>
      <c r="H345" s="25">
        <v>95.89</v>
      </c>
      <c r="I345" s="23">
        <v>78.739999999999995</v>
      </c>
      <c r="J345" s="25">
        <v>53.27</v>
      </c>
      <c r="K345" s="23">
        <v>106.33</v>
      </c>
    </row>
    <row r="346" spans="1:14" ht="14.4" thickBot="1" x14ac:dyDescent="0.3">
      <c r="H346" s="25">
        <v>80.59</v>
      </c>
      <c r="I346" s="26"/>
    </row>
    <row r="347" spans="1:14" x14ac:dyDescent="0.25">
      <c r="A347" t="s">
        <v>57</v>
      </c>
      <c r="B347">
        <f>COUNT(B340:C346)</f>
        <v>12</v>
      </c>
      <c r="D347">
        <f t="shared" ref="D347:J347" si="137">COUNT(D340:E346)</f>
        <v>12</v>
      </c>
      <c r="F347">
        <f t="shared" si="137"/>
        <v>12</v>
      </c>
      <c r="H347">
        <f t="shared" si="137"/>
        <v>13</v>
      </c>
      <c r="J347">
        <f t="shared" si="137"/>
        <v>12</v>
      </c>
      <c r="L347">
        <f>AVERAGE(B347:J347)</f>
        <v>12.2</v>
      </c>
    </row>
    <row r="348" spans="1:14" x14ac:dyDescent="0.25">
      <c r="A348" t="s">
        <v>58</v>
      </c>
      <c r="B348">
        <f>COUNTIF(B340:C346,"&gt;60")</f>
        <v>12</v>
      </c>
      <c r="D348">
        <f t="shared" ref="D348:J348" si="138">COUNTIF(D340:E346,"&gt;60")</f>
        <v>12</v>
      </c>
      <c r="F348">
        <f t="shared" si="138"/>
        <v>12</v>
      </c>
      <c r="H348">
        <f t="shared" si="138"/>
        <v>13</v>
      </c>
      <c r="J348">
        <f t="shared" si="138"/>
        <v>11</v>
      </c>
      <c r="L348">
        <f>AVERAGE(B348:J348)</f>
        <v>12</v>
      </c>
    </row>
    <row r="349" spans="1:14" x14ac:dyDescent="0.25">
      <c r="A349" t="s">
        <v>59</v>
      </c>
      <c r="B349">
        <f>AVERAGE(B340:C346)</f>
        <v>124.84333333333336</v>
      </c>
      <c r="D349">
        <f t="shared" ref="D349:J349" si="139">AVERAGE(D340:E346)</f>
        <v>98.730833333333337</v>
      </c>
      <c r="F349">
        <f t="shared" si="139"/>
        <v>93.608333333333334</v>
      </c>
      <c r="H349">
        <f t="shared" si="139"/>
        <v>96.213076923076926</v>
      </c>
      <c r="J349">
        <f t="shared" si="139"/>
        <v>114.60083333333334</v>
      </c>
      <c r="L349">
        <f t="shared" ref="L349:L351" si="140">AVERAGE(B349:J349)</f>
        <v>105.59928205128206</v>
      </c>
    </row>
    <row r="350" spans="1:14" x14ac:dyDescent="0.25">
      <c r="A350" t="s">
        <v>60</v>
      </c>
      <c r="B350">
        <f>AVERAGEIF(B340:C346,"&gt;60")</f>
        <v>124.84333333333336</v>
      </c>
      <c r="D350">
        <f t="shared" ref="D350:J350" si="141">AVERAGEIF(D340:E346,"&gt;60")</f>
        <v>98.730833333333337</v>
      </c>
      <c r="F350">
        <f t="shared" si="141"/>
        <v>93.608333333333334</v>
      </c>
      <c r="H350">
        <f t="shared" si="141"/>
        <v>96.213076923076926</v>
      </c>
      <c r="J350">
        <f t="shared" si="141"/>
        <v>120.17636363636365</v>
      </c>
      <c r="L350">
        <f t="shared" si="140"/>
        <v>106.71438811188814</v>
      </c>
    </row>
    <row r="351" spans="1:14" x14ac:dyDescent="0.25">
      <c r="A351" t="s">
        <v>61</v>
      </c>
      <c r="B351">
        <f>STDEV(B340:C346)</f>
        <v>19.177021445342884</v>
      </c>
      <c r="D351">
        <f t="shared" ref="D351:J351" si="142">STDEV(D340:E346)</f>
        <v>18.915759883485961</v>
      </c>
      <c r="F351">
        <f t="shared" si="142"/>
        <v>13.588444846020183</v>
      </c>
      <c r="H351">
        <f t="shared" si="142"/>
        <v>13.687601070929942</v>
      </c>
      <c r="J351">
        <f t="shared" si="142"/>
        <v>33.08072370823534</v>
      </c>
      <c r="L351">
        <f t="shared" si="140"/>
        <v>19.689910190802863</v>
      </c>
    </row>
    <row r="352" spans="1:14" x14ac:dyDescent="0.25">
      <c r="A352" s="3"/>
      <c r="B352" t="s">
        <v>49</v>
      </c>
      <c r="E352" t="s">
        <v>50</v>
      </c>
      <c r="H352" t="s">
        <v>51</v>
      </c>
      <c r="K352" t="s">
        <v>52</v>
      </c>
      <c r="N352" t="s">
        <v>53</v>
      </c>
    </row>
    <row r="353" spans="1:21" ht="14.4" thickBot="1" x14ac:dyDescent="0.3">
      <c r="A353" s="3" t="s">
        <v>85</v>
      </c>
      <c r="B353" t="s">
        <v>55</v>
      </c>
      <c r="C353" t="s">
        <v>56</v>
      </c>
      <c r="D353" t="s">
        <v>63</v>
      </c>
      <c r="E353" t="s">
        <v>55</v>
      </c>
      <c r="F353" t="s">
        <v>56</v>
      </c>
      <c r="G353" t="s">
        <v>63</v>
      </c>
      <c r="H353" t="s">
        <v>55</v>
      </c>
      <c r="I353" t="s">
        <v>56</v>
      </c>
      <c r="J353" t="s">
        <v>63</v>
      </c>
      <c r="K353" t="s">
        <v>55</v>
      </c>
      <c r="L353" t="s">
        <v>56</v>
      </c>
      <c r="M353" t="s">
        <v>63</v>
      </c>
      <c r="N353" t="s">
        <v>55</v>
      </c>
      <c r="O353" t="s">
        <v>56</v>
      </c>
      <c r="P353" t="s">
        <v>63</v>
      </c>
    </row>
    <row r="354" spans="1:21" ht="14.4" thickBot="1" x14ac:dyDescent="0.3">
      <c r="B354" s="14">
        <v>86.34</v>
      </c>
      <c r="C354" s="13">
        <v>81.59</v>
      </c>
      <c r="D354" s="28">
        <v>86.93</v>
      </c>
      <c r="E354" s="14">
        <v>82.87</v>
      </c>
      <c r="F354" s="29">
        <v>106.93</v>
      </c>
      <c r="G354" s="28">
        <v>69.42</v>
      </c>
      <c r="H354" s="14">
        <v>102.92</v>
      </c>
      <c r="I354" s="29">
        <v>100.67</v>
      </c>
      <c r="J354" s="28">
        <v>84.39</v>
      </c>
      <c r="K354" s="11">
        <v>175.69</v>
      </c>
      <c r="L354" s="13">
        <v>128.81</v>
      </c>
      <c r="M354" s="29">
        <v>115.06</v>
      </c>
      <c r="N354" s="38">
        <v>88.07</v>
      </c>
      <c r="O354" s="13">
        <v>84.16</v>
      </c>
      <c r="P354" s="28">
        <v>78.78</v>
      </c>
    </row>
    <row r="355" spans="1:21" ht="14.4" thickBot="1" x14ac:dyDescent="0.3">
      <c r="B355" s="24">
        <v>77.64</v>
      </c>
      <c r="C355" s="18">
        <v>82.33</v>
      </c>
      <c r="D355" s="23">
        <v>80.739999999999995</v>
      </c>
      <c r="E355" s="16">
        <v>91.39</v>
      </c>
      <c r="F355" s="23">
        <v>209.18</v>
      </c>
      <c r="G355" s="23">
        <v>104.64</v>
      </c>
      <c r="H355" s="20">
        <v>104.16</v>
      </c>
      <c r="I355" s="22">
        <v>107.39</v>
      </c>
      <c r="J355" s="23">
        <v>97.09</v>
      </c>
      <c r="K355" s="16">
        <v>101.6</v>
      </c>
      <c r="L355" s="18">
        <v>104.97</v>
      </c>
      <c r="M355" s="23">
        <v>89.38</v>
      </c>
      <c r="N355" s="20">
        <v>90.11</v>
      </c>
      <c r="O355" s="18">
        <v>70.36</v>
      </c>
      <c r="P355" s="23">
        <v>94.57</v>
      </c>
    </row>
    <row r="356" spans="1:21" ht="14.4" thickBot="1" x14ac:dyDescent="0.3">
      <c r="B356" s="24">
        <v>88.94</v>
      </c>
      <c r="C356" s="18">
        <v>76.099999999999994</v>
      </c>
      <c r="D356" s="23">
        <v>77.180000000000007</v>
      </c>
      <c r="E356" s="20">
        <v>107.69</v>
      </c>
      <c r="F356" s="23">
        <v>61.57</v>
      </c>
      <c r="G356" s="23">
        <v>120.77</v>
      </c>
      <c r="H356" s="20">
        <v>83.62</v>
      </c>
      <c r="I356" s="23">
        <v>108.56</v>
      </c>
      <c r="J356" s="23">
        <v>85.57</v>
      </c>
      <c r="K356" s="16">
        <v>160.71</v>
      </c>
      <c r="L356" s="22">
        <v>131.52000000000001</v>
      </c>
      <c r="M356" s="23">
        <v>109.25</v>
      </c>
      <c r="N356" s="20">
        <v>79.13</v>
      </c>
      <c r="O356" s="18">
        <v>81.78</v>
      </c>
      <c r="P356" s="26"/>
    </row>
    <row r="357" spans="1:21" ht="14.4" thickBot="1" x14ac:dyDescent="0.3">
      <c r="B357" s="25">
        <v>78.64</v>
      </c>
      <c r="C357" s="23">
        <v>87.04</v>
      </c>
      <c r="D357" s="23">
        <v>64.06</v>
      </c>
      <c r="E357" s="20">
        <v>90.47</v>
      </c>
      <c r="F357" s="26"/>
      <c r="G357" s="23">
        <v>97.15</v>
      </c>
      <c r="H357" s="24">
        <v>80.11</v>
      </c>
      <c r="I357" s="23">
        <v>63.87</v>
      </c>
      <c r="J357" s="23">
        <v>60.82</v>
      </c>
      <c r="K357" s="16">
        <v>102.39</v>
      </c>
      <c r="L357" s="23">
        <v>118.25</v>
      </c>
      <c r="M357" s="26"/>
      <c r="N357" s="20">
        <v>79.11</v>
      </c>
      <c r="O357" s="23">
        <v>75.599999999999994</v>
      </c>
      <c r="P357" s="26"/>
    </row>
    <row r="358" spans="1:21" ht="14.4" thickBot="1" x14ac:dyDescent="0.3">
      <c r="B358" s="25">
        <v>61.76</v>
      </c>
      <c r="C358" s="23">
        <v>78</v>
      </c>
      <c r="D358" s="26"/>
      <c r="E358" s="20">
        <v>93.62</v>
      </c>
      <c r="F358" s="26"/>
      <c r="G358" s="26"/>
      <c r="H358" s="24">
        <v>103.13</v>
      </c>
      <c r="I358" s="23">
        <v>57.84</v>
      </c>
      <c r="J358" s="23">
        <v>59.47</v>
      </c>
      <c r="K358" s="20">
        <v>122.75</v>
      </c>
      <c r="L358" s="26"/>
      <c r="M358" s="26"/>
      <c r="N358" s="25">
        <v>56.24</v>
      </c>
      <c r="O358" s="23">
        <v>92.35</v>
      </c>
      <c r="P358" s="26"/>
    </row>
    <row r="359" spans="1:21" ht="14.4" thickBot="1" x14ac:dyDescent="0.3">
      <c r="B359" s="19"/>
      <c r="C359" s="23">
        <v>69.77</v>
      </c>
      <c r="D359" s="26"/>
      <c r="E359" s="20">
        <v>50.04</v>
      </c>
      <c r="F359" s="26"/>
      <c r="G359" s="26"/>
      <c r="H359" s="25">
        <v>71.97</v>
      </c>
      <c r="I359" s="26"/>
      <c r="J359" s="26"/>
      <c r="K359" s="20">
        <v>133.84</v>
      </c>
      <c r="L359" s="26"/>
      <c r="M359" s="26"/>
    </row>
    <row r="360" spans="1:21" ht="14.4" thickBot="1" x14ac:dyDescent="0.3">
      <c r="E360" s="25">
        <v>76.25</v>
      </c>
      <c r="F360" s="26"/>
      <c r="G360" s="26"/>
    </row>
    <row r="361" spans="1:21" x14ac:dyDescent="0.25">
      <c r="A361" t="s">
        <v>57</v>
      </c>
      <c r="B361">
        <f>COUNT(B354:D360)</f>
        <v>15</v>
      </c>
      <c r="E361">
        <f t="shared" ref="E361:N361" si="143">COUNT(E354:G360)</f>
        <v>14</v>
      </c>
      <c r="H361">
        <f t="shared" si="143"/>
        <v>16</v>
      </c>
      <c r="K361">
        <f t="shared" si="143"/>
        <v>13</v>
      </c>
      <c r="N361">
        <f t="shared" si="143"/>
        <v>12</v>
      </c>
      <c r="Q361">
        <f>AVERAGE(B361:N361)</f>
        <v>14</v>
      </c>
    </row>
    <row r="362" spans="1:21" x14ac:dyDescent="0.25">
      <c r="A362" t="s">
        <v>58</v>
      </c>
      <c r="B362">
        <f>COUNTIF(B354:D360,"&gt;60")</f>
        <v>15</v>
      </c>
      <c r="E362">
        <f t="shared" ref="E362:N362" si="144">COUNTIF(E354:G360,"&gt;60")</f>
        <v>13</v>
      </c>
      <c r="H362">
        <f t="shared" si="144"/>
        <v>14</v>
      </c>
      <c r="K362">
        <f t="shared" si="144"/>
        <v>13</v>
      </c>
      <c r="N362">
        <f t="shared" si="144"/>
        <v>11</v>
      </c>
      <c r="Q362">
        <f>AVERAGE(B362:N362)</f>
        <v>13.2</v>
      </c>
    </row>
    <row r="363" spans="1:21" x14ac:dyDescent="0.25">
      <c r="A363" t="s">
        <v>59</v>
      </c>
      <c r="B363">
        <f>AVERAGE(B354:D360)</f>
        <v>78.470666666666659</v>
      </c>
      <c r="E363">
        <f t="shared" ref="E363:N363" si="145">AVERAGE(E354:G360)</f>
        <v>97.284999999999982</v>
      </c>
      <c r="H363">
        <f t="shared" si="145"/>
        <v>85.723749999999981</v>
      </c>
      <c r="K363">
        <f t="shared" si="145"/>
        <v>122.63230769230769</v>
      </c>
      <c r="N363">
        <f t="shared" si="145"/>
        <v>80.855000000000004</v>
      </c>
      <c r="Q363">
        <f t="shared" ref="Q363:Q365" si="146">AVERAGE(B363:N363)</f>
        <v>92.993344871794861</v>
      </c>
    </row>
    <row r="364" spans="1:21" x14ac:dyDescent="0.25">
      <c r="A364" t="s">
        <v>60</v>
      </c>
      <c r="B364">
        <f>AVERAGEIF(B354:D360,"&gt;60")</f>
        <v>78.470666666666659</v>
      </c>
      <c r="E364">
        <f t="shared" ref="E364:N364" si="147">AVERAGEIF(E354:G360,"&gt;60")</f>
        <v>100.91923076923075</v>
      </c>
      <c r="H364">
        <f t="shared" si="147"/>
        <v>89.59071428571427</v>
      </c>
      <c r="K364">
        <f t="shared" si="147"/>
        <v>122.63230769230769</v>
      </c>
      <c r="N364">
        <f t="shared" si="147"/>
        <v>83.092727272727288</v>
      </c>
      <c r="Q364">
        <f t="shared" si="146"/>
        <v>94.941129337329329</v>
      </c>
    </row>
    <row r="365" spans="1:21" x14ac:dyDescent="0.25">
      <c r="A365" t="s">
        <v>61</v>
      </c>
      <c r="B365">
        <f>STDEV(B354:D360)</f>
        <v>8.0938384560343781</v>
      </c>
      <c r="E365">
        <f t="shared" ref="E365:N365" si="148">STDEV(E354:G360)</f>
        <v>37.57703978802445</v>
      </c>
      <c r="H365">
        <f t="shared" si="148"/>
        <v>18.39119494939553</v>
      </c>
      <c r="K365">
        <f t="shared" si="148"/>
        <v>24.209542248820757</v>
      </c>
      <c r="N365">
        <f t="shared" si="148"/>
        <v>10.547342189989109</v>
      </c>
      <c r="Q365">
        <f t="shared" si="146"/>
        <v>19.763791526452842</v>
      </c>
    </row>
    <row r="367" spans="1:21" x14ac:dyDescent="0.25">
      <c r="A367" s="3"/>
      <c r="B367" t="s">
        <v>49</v>
      </c>
      <c r="F367" t="s">
        <v>50</v>
      </c>
      <c r="J367" t="s">
        <v>51</v>
      </c>
      <c r="N367" t="s">
        <v>52</v>
      </c>
      <c r="R367" t="s">
        <v>53</v>
      </c>
    </row>
    <row r="368" spans="1:21" ht="14.4" thickBot="1" x14ac:dyDescent="0.3">
      <c r="A368" s="3" t="s">
        <v>86</v>
      </c>
      <c r="B368" t="s">
        <v>55</v>
      </c>
      <c r="C368" t="s">
        <v>56</v>
      </c>
      <c r="D368" t="s">
        <v>63</v>
      </c>
      <c r="E368" t="s">
        <v>65</v>
      </c>
      <c r="F368" t="s">
        <v>55</v>
      </c>
      <c r="G368" t="s">
        <v>56</v>
      </c>
      <c r="H368" t="s">
        <v>63</v>
      </c>
      <c r="I368" t="s">
        <v>65</v>
      </c>
      <c r="J368" t="s">
        <v>55</v>
      </c>
      <c r="K368" t="s">
        <v>56</v>
      </c>
      <c r="L368" t="s">
        <v>63</v>
      </c>
      <c r="M368" t="s">
        <v>65</v>
      </c>
      <c r="N368" t="s">
        <v>55</v>
      </c>
      <c r="O368" t="s">
        <v>56</v>
      </c>
      <c r="P368" t="s">
        <v>63</v>
      </c>
      <c r="Q368" t="s">
        <v>65</v>
      </c>
      <c r="R368" t="s">
        <v>55</v>
      </c>
      <c r="S368" t="s">
        <v>56</v>
      </c>
      <c r="T368" t="s">
        <v>63</v>
      </c>
      <c r="U368" t="s">
        <v>65</v>
      </c>
    </row>
    <row r="369" spans="1:22" ht="14.4" thickBot="1" x14ac:dyDescent="0.3">
      <c r="B369" s="11">
        <v>89.39</v>
      </c>
      <c r="C369" s="13">
        <v>89.73</v>
      </c>
      <c r="D369" s="13">
        <v>80.3</v>
      </c>
      <c r="E369" s="33">
        <v>82</v>
      </c>
      <c r="F369" s="14">
        <v>102.72</v>
      </c>
      <c r="G369" s="13">
        <v>73.87</v>
      </c>
      <c r="H369" s="13">
        <v>100.75</v>
      </c>
      <c r="I369" s="33">
        <v>80.38</v>
      </c>
      <c r="J369" s="11">
        <v>116.03</v>
      </c>
      <c r="K369" s="13">
        <v>85.12</v>
      </c>
      <c r="L369" s="13">
        <v>87.73</v>
      </c>
      <c r="M369" s="33">
        <v>78.47</v>
      </c>
      <c r="N369" s="11">
        <v>102.19</v>
      </c>
      <c r="O369" s="19">
        <v>92.24</v>
      </c>
      <c r="P369" s="20">
        <v>80.19</v>
      </c>
      <c r="Q369" s="20">
        <v>89.61</v>
      </c>
      <c r="R369" s="11">
        <v>114.64</v>
      </c>
      <c r="S369" s="13">
        <v>82.49</v>
      </c>
      <c r="T369" s="13">
        <v>102.26</v>
      </c>
      <c r="U369" s="33">
        <v>85.94</v>
      </c>
    </row>
    <row r="370" spans="1:22" ht="14.4" thickBot="1" x14ac:dyDescent="0.3">
      <c r="B370" s="16">
        <v>85.45</v>
      </c>
      <c r="C370" s="22">
        <v>72.52</v>
      </c>
      <c r="D370" s="13">
        <v>74.3</v>
      </c>
      <c r="E370">
        <v>66.709999999999994</v>
      </c>
      <c r="F370" s="20">
        <v>97.3</v>
      </c>
      <c r="G370" s="18">
        <v>86.11</v>
      </c>
      <c r="H370" s="18">
        <v>87.56</v>
      </c>
      <c r="I370" s="34">
        <v>69.66</v>
      </c>
      <c r="J370" s="19">
        <v>82.24</v>
      </c>
      <c r="K370" s="22">
        <v>83.94</v>
      </c>
      <c r="L370" s="13">
        <v>84.24</v>
      </c>
      <c r="M370" s="34">
        <v>61.05</v>
      </c>
      <c r="N370" s="16">
        <v>95.05</v>
      </c>
      <c r="O370" s="18">
        <v>83.5</v>
      </c>
      <c r="P370" s="20">
        <v>81.61</v>
      </c>
      <c r="Q370" s="34">
        <v>77.83</v>
      </c>
      <c r="R370" s="16">
        <v>95.3</v>
      </c>
      <c r="S370" s="22">
        <v>114.25</v>
      </c>
      <c r="T370" s="13">
        <v>66</v>
      </c>
      <c r="U370" s="34">
        <v>107.33</v>
      </c>
    </row>
    <row r="371" spans="1:22" ht="14.4" thickBot="1" x14ac:dyDescent="0.3">
      <c r="B371" s="16">
        <v>71.66</v>
      </c>
      <c r="C371" s="20">
        <v>78.92</v>
      </c>
      <c r="D371" s="13">
        <v>75.02</v>
      </c>
      <c r="E371" s="37">
        <v>60.13</v>
      </c>
      <c r="F371" s="24">
        <v>81.52</v>
      </c>
      <c r="G371" s="24">
        <v>72.819999999999993</v>
      </c>
      <c r="H371" s="18">
        <v>67.22</v>
      </c>
      <c r="I371" s="34">
        <v>68.349999999999994</v>
      </c>
      <c r="J371" s="20">
        <v>80.72</v>
      </c>
      <c r="K371" s="22">
        <v>84.35</v>
      </c>
      <c r="L371" s="13">
        <v>85.03</v>
      </c>
      <c r="M371">
        <v>60.24</v>
      </c>
      <c r="N371" s="20">
        <v>90.27</v>
      </c>
      <c r="O371" s="23">
        <v>74.569999999999993</v>
      </c>
      <c r="P371" s="20">
        <v>72.819999999999993</v>
      </c>
      <c r="Q371" s="34">
        <v>73.62</v>
      </c>
      <c r="R371" s="20">
        <v>90.44</v>
      </c>
      <c r="S371" s="22">
        <v>83.62</v>
      </c>
      <c r="T371" s="13">
        <v>72.67</v>
      </c>
      <c r="U371" s="34">
        <v>91.91</v>
      </c>
    </row>
    <row r="372" spans="1:22" ht="14.4" thickBot="1" x14ac:dyDescent="0.3">
      <c r="B372" s="20">
        <v>77.08</v>
      </c>
      <c r="C372" s="20">
        <v>75.75</v>
      </c>
      <c r="D372" s="13">
        <v>71.02</v>
      </c>
      <c r="E372" s="34">
        <v>57.24</v>
      </c>
      <c r="F372" s="24">
        <v>91.34</v>
      </c>
      <c r="G372" s="24">
        <v>68.81</v>
      </c>
      <c r="H372" s="18">
        <v>69.12</v>
      </c>
      <c r="I372" s="37">
        <v>59.62</v>
      </c>
      <c r="J372" s="24">
        <v>72.67</v>
      </c>
      <c r="K372" s="13">
        <v>80.08</v>
      </c>
      <c r="L372" s="23">
        <v>77.2</v>
      </c>
      <c r="M372" s="34"/>
      <c r="N372" s="20">
        <v>83.77</v>
      </c>
      <c r="O372" s="13">
        <v>68.739999999999995</v>
      </c>
      <c r="P372" s="23">
        <v>77.099999999999994</v>
      </c>
      <c r="Q372" s="34">
        <v>49.36</v>
      </c>
      <c r="R372" s="22">
        <v>76.180000000000007</v>
      </c>
      <c r="S372" s="23">
        <v>81.59</v>
      </c>
      <c r="T372" s="23">
        <v>76.319999999999993</v>
      </c>
      <c r="U372" s="34">
        <v>90.34</v>
      </c>
    </row>
    <row r="373" spans="1:22" ht="14.4" thickBot="1" x14ac:dyDescent="0.3">
      <c r="B373" s="20">
        <v>69.88</v>
      </c>
      <c r="C373" s="20">
        <v>61.23</v>
      </c>
      <c r="D373" s="23">
        <v>47.46</v>
      </c>
      <c r="E373" s="37"/>
      <c r="F373" s="24">
        <v>82.75</v>
      </c>
      <c r="G373" s="24">
        <v>61.13</v>
      </c>
      <c r="H373" s="26">
        <v>61.24</v>
      </c>
      <c r="I373" s="37"/>
      <c r="J373" s="42">
        <v>66.069999999999993</v>
      </c>
      <c r="K373" s="13">
        <v>77.84</v>
      </c>
      <c r="L373" s="23">
        <v>72</v>
      </c>
      <c r="M373" s="37"/>
      <c r="N373" s="25">
        <v>75.5</v>
      </c>
      <c r="O373" s="23">
        <v>65.25</v>
      </c>
      <c r="P373" s="26"/>
      <c r="Q373" s="37"/>
      <c r="R373" s="22">
        <v>66.150000000000006</v>
      </c>
      <c r="S373" s="23">
        <v>81.150000000000006</v>
      </c>
      <c r="T373" s="26">
        <v>55.25</v>
      </c>
      <c r="U373" s="34">
        <v>61.2</v>
      </c>
    </row>
    <row r="374" spans="1:22" ht="14.4" thickBot="1" x14ac:dyDescent="0.3">
      <c r="B374" s="25">
        <v>69.62</v>
      </c>
      <c r="E374" s="37"/>
      <c r="F374" s="24">
        <v>66.37</v>
      </c>
      <c r="G374" s="24">
        <v>57.66</v>
      </c>
      <c r="H374" s="26"/>
      <c r="I374" s="37"/>
      <c r="J374" s="25">
        <v>47.96</v>
      </c>
      <c r="K374" s="23">
        <v>58.49</v>
      </c>
      <c r="L374" s="23">
        <v>57.53</v>
      </c>
      <c r="M374" s="37"/>
      <c r="N374">
        <v>48.26</v>
      </c>
      <c r="R374" s="22">
        <v>52.36</v>
      </c>
      <c r="S374" s="44">
        <v>68.7</v>
      </c>
      <c r="T374" s="26"/>
    </row>
    <row r="375" spans="1:22" ht="14.4" thickBot="1" x14ac:dyDescent="0.3">
      <c r="B375" s="25">
        <v>49.08</v>
      </c>
      <c r="C375" s="26"/>
      <c r="D375" s="26"/>
      <c r="E375" s="37"/>
      <c r="S375" s="44">
        <v>58.52</v>
      </c>
    </row>
    <row r="376" spans="1:22" x14ac:dyDescent="0.25">
      <c r="A376" t="s">
        <v>57</v>
      </c>
      <c r="B376">
        <f>COUNT(B369:E375)</f>
        <v>21</v>
      </c>
      <c r="F376">
        <f t="shared" ref="F376:R376" si="149">COUNT(F369:I375)</f>
        <v>21</v>
      </c>
      <c r="J376">
        <f t="shared" si="149"/>
        <v>21</v>
      </c>
      <c r="N376">
        <f t="shared" si="149"/>
        <v>19</v>
      </c>
      <c r="R376">
        <f t="shared" si="149"/>
        <v>23</v>
      </c>
      <c r="V376">
        <f>AVERAGE(B376:R376)</f>
        <v>21</v>
      </c>
    </row>
    <row r="377" spans="1:22" x14ac:dyDescent="0.25">
      <c r="A377" t="s">
        <v>58</v>
      </c>
      <c r="B377">
        <f>COUNTIF(B369:E375,"&gt;60")</f>
        <v>18</v>
      </c>
      <c r="F377">
        <f t="shared" ref="F377:R377" si="150">COUNTIF(F369:I375,"&gt;60")</f>
        <v>19</v>
      </c>
      <c r="J377">
        <f t="shared" si="150"/>
        <v>18</v>
      </c>
      <c r="N377">
        <f t="shared" si="150"/>
        <v>17</v>
      </c>
      <c r="R377">
        <f t="shared" si="150"/>
        <v>20</v>
      </c>
      <c r="V377">
        <f>AVERAGE(B377:R377)</f>
        <v>18.399999999999999</v>
      </c>
    </row>
    <row r="378" spans="1:22" x14ac:dyDescent="0.25">
      <c r="A378" t="s">
        <v>59</v>
      </c>
      <c r="B378">
        <f>AVERAGE(B369:E375)</f>
        <v>71.642380952380947</v>
      </c>
      <c r="F378">
        <f t="shared" ref="F378:R378" si="151">AVERAGE(F369:I375)</f>
        <v>76.490476190476215</v>
      </c>
      <c r="J378">
        <f t="shared" si="151"/>
        <v>76.142857142857139</v>
      </c>
      <c r="N378">
        <f t="shared" si="151"/>
        <v>77.972631578947357</v>
      </c>
      <c r="R378">
        <f t="shared" si="151"/>
        <v>81.504782608695663</v>
      </c>
      <c r="V378">
        <f t="shared" ref="V378:V380" si="152">AVERAGE(B378:R378)</f>
        <v>76.75062569467147</v>
      </c>
    </row>
    <row r="379" spans="1:22" x14ac:dyDescent="0.25">
      <c r="A379" t="s">
        <v>60</v>
      </c>
      <c r="B379">
        <f>AVERAGEIF(B369:E375,"&gt;60")</f>
        <v>75.039444444444442</v>
      </c>
      <c r="F379">
        <f t="shared" ref="F379:R379" si="153">AVERAGEIF(F369:I375,"&gt;60")</f>
        <v>78.369473684210547</v>
      </c>
      <c r="J379">
        <f t="shared" si="153"/>
        <v>79.723333333333315</v>
      </c>
      <c r="N379">
        <f t="shared" si="153"/>
        <v>81.403529411764694</v>
      </c>
      <c r="R379">
        <f t="shared" si="153"/>
        <v>85.424000000000007</v>
      </c>
      <c r="V379">
        <f t="shared" si="152"/>
        <v>79.991956174750584</v>
      </c>
    </row>
    <row r="380" spans="1:22" x14ac:dyDescent="0.25">
      <c r="A380" t="s">
        <v>61</v>
      </c>
      <c r="B380">
        <f>STDEV(B369:E375)</f>
        <v>11.635747034360048</v>
      </c>
      <c r="F380">
        <f t="shared" ref="F380:R380" si="154">STDEV(F369:I375)</f>
        <v>13.724786510612871</v>
      </c>
      <c r="J380">
        <f t="shared" si="154"/>
        <v>14.534940021499075</v>
      </c>
      <c r="N380">
        <f t="shared" si="154"/>
        <v>13.870904737817778</v>
      </c>
      <c r="R380">
        <f t="shared" si="154"/>
        <v>17.840674638070759</v>
      </c>
      <c r="V380">
        <f t="shared" si="152"/>
        <v>14.321410588472105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2345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Hiển</dc:creator>
  <cp:lastModifiedBy>Nguyễn Minh Hiển</cp:lastModifiedBy>
  <dcterms:created xsi:type="dcterms:W3CDTF">2024-01-29T07:11:32Z</dcterms:created>
  <dcterms:modified xsi:type="dcterms:W3CDTF">2024-02-04T04:11:23Z</dcterms:modified>
</cp:coreProperties>
</file>