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\OneDrive - vnu.edu.vn\Lab\Tomato Cultivals Dataset\Python\"/>
    </mc:Choice>
  </mc:AlternateContent>
  <xr:revisionPtr revIDLastSave="0" documentId="13_ncr:1_{F1C36274-B368-4AE5-8AE8-CFD473E6A6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t structure and fruit set" sheetId="1" r:id="rId1"/>
    <sheet name="Yield components" sheetId="7" r:id="rId2"/>
    <sheet name="Fruit morphology and quality" sheetId="8" r:id="rId3"/>
    <sheet name="Figure 1_Environmental data" sheetId="10" r:id="rId4"/>
    <sheet name="Figure 2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14" i="1"/>
  <c r="C20" i="1"/>
  <c r="C26" i="1"/>
  <c r="C32" i="1"/>
  <c r="C38" i="1"/>
  <c r="C44" i="1"/>
  <c r="C50" i="1"/>
  <c r="C56" i="1"/>
  <c r="C62" i="1"/>
  <c r="C68" i="1"/>
  <c r="C74" i="1"/>
  <c r="C80" i="1"/>
  <c r="C86" i="1"/>
  <c r="C92" i="1"/>
  <c r="C98" i="1"/>
  <c r="C104" i="1"/>
  <c r="C110" i="1"/>
  <c r="C116" i="1"/>
  <c r="C122" i="1"/>
  <c r="C128" i="1"/>
  <c r="C134" i="1"/>
  <c r="C140" i="1"/>
  <c r="C146" i="1"/>
  <c r="C152" i="1"/>
  <c r="C158" i="1"/>
  <c r="C164" i="1"/>
  <c r="C170" i="1"/>
  <c r="E8" i="1"/>
  <c r="E14" i="1"/>
  <c r="E20" i="1"/>
  <c r="E26" i="1"/>
  <c r="E32" i="1"/>
  <c r="E38" i="1"/>
  <c r="E44" i="1"/>
  <c r="E50" i="1"/>
  <c r="E56" i="1"/>
  <c r="E62" i="1"/>
  <c r="E68" i="1"/>
  <c r="E74" i="1"/>
  <c r="E80" i="1"/>
  <c r="E86" i="1"/>
  <c r="E92" i="1"/>
  <c r="E98" i="1"/>
  <c r="E104" i="1"/>
  <c r="E110" i="1"/>
  <c r="E116" i="1"/>
  <c r="E122" i="1"/>
  <c r="E128" i="1"/>
  <c r="E134" i="1"/>
  <c r="E140" i="1"/>
  <c r="E146" i="1"/>
  <c r="E152" i="1"/>
  <c r="E158" i="1"/>
  <c r="E164" i="1"/>
  <c r="E170" i="1"/>
  <c r="F149" i="8"/>
  <c r="G149" i="8"/>
  <c r="H149" i="8"/>
  <c r="I149" i="8"/>
  <c r="E149" i="8"/>
  <c r="F148" i="8"/>
  <c r="G148" i="8"/>
  <c r="H148" i="8"/>
  <c r="I148" i="8"/>
  <c r="E148" i="8"/>
  <c r="F15" i="8"/>
  <c r="G15" i="8"/>
  <c r="H15" i="8"/>
  <c r="I15" i="8"/>
  <c r="E15" i="8"/>
  <c r="F16" i="8"/>
  <c r="G16" i="8"/>
  <c r="H16" i="8"/>
  <c r="I16" i="8"/>
  <c r="B23" i="7"/>
  <c r="B216" i="7"/>
  <c r="O27" i="9" l="1"/>
  <c r="K27" i="9"/>
  <c r="G27" i="9"/>
  <c r="O26" i="9"/>
  <c r="K26" i="9"/>
  <c r="G26" i="9"/>
  <c r="O25" i="9"/>
  <c r="K25" i="9"/>
  <c r="G25" i="9"/>
  <c r="O24" i="9"/>
  <c r="K24" i="9"/>
  <c r="G24" i="9"/>
  <c r="O23" i="9"/>
  <c r="K23" i="9"/>
  <c r="G23" i="9"/>
  <c r="O22" i="9"/>
  <c r="K22" i="9"/>
  <c r="G22" i="9"/>
  <c r="O21" i="9"/>
  <c r="K21" i="9"/>
  <c r="G21" i="9"/>
  <c r="O20" i="9"/>
  <c r="K20" i="9"/>
  <c r="G20" i="9"/>
  <c r="O19" i="9"/>
  <c r="K19" i="9"/>
  <c r="G19" i="9"/>
  <c r="O18" i="9"/>
  <c r="K18" i="9"/>
  <c r="G18" i="9"/>
  <c r="O17" i="9"/>
  <c r="K17" i="9"/>
  <c r="G17" i="9"/>
  <c r="O16" i="9"/>
  <c r="K16" i="9"/>
  <c r="G16" i="9"/>
  <c r="O15" i="9"/>
  <c r="K15" i="9"/>
  <c r="G15" i="9"/>
  <c r="O14" i="9"/>
  <c r="K14" i="9"/>
  <c r="G14" i="9"/>
  <c r="O13" i="9"/>
  <c r="K13" i="9"/>
  <c r="G13" i="9"/>
  <c r="O12" i="9"/>
  <c r="K12" i="9"/>
  <c r="G12" i="9"/>
  <c r="O11" i="9"/>
  <c r="K11" i="9"/>
  <c r="G11" i="9"/>
  <c r="O10" i="9"/>
  <c r="K10" i="9"/>
  <c r="G10" i="9"/>
  <c r="O9" i="9"/>
  <c r="K9" i="9"/>
  <c r="G9" i="9"/>
  <c r="O8" i="9"/>
  <c r="K8" i="9"/>
  <c r="G8" i="9"/>
  <c r="O7" i="9"/>
  <c r="K7" i="9"/>
  <c r="G7" i="9"/>
  <c r="O6" i="9"/>
  <c r="K6" i="9"/>
  <c r="G6" i="9"/>
  <c r="O5" i="9"/>
  <c r="K5" i="9"/>
  <c r="G5" i="9"/>
  <c r="O4" i="9"/>
  <c r="K4" i="9"/>
  <c r="G4" i="9"/>
  <c r="I270" i="8"/>
  <c r="H270" i="8"/>
  <c r="G270" i="8"/>
  <c r="F270" i="8"/>
  <c r="E269" i="8"/>
  <c r="E268" i="8"/>
  <c r="E267" i="8"/>
  <c r="E266" i="8"/>
  <c r="E265" i="8"/>
  <c r="E264" i="8"/>
  <c r="E263" i="8"/>
  <c r="E262" i="8"/>
  <c r="E261" i="8"/>
  <c r="E260" i="8"/>
  <c r="I259" i="8"/>
  <c r="H259" i="8"/>
  <c r="G259" i="8"/>
  <c r="F259" i="8"/>
  <c r="E258" i="8"/>
  <c r="E257" i="8"/>
  <c r="E256" i="8"/>
  <c r="E255" i="8"/>
  <c r="E254" i="8"/>
  <c r="E253" i="8"/>
  <c r="E252" i="8"/>
  <c r="E251" i="8"/>
  <c r="E250" i="8"/>
  <c r="E249" i="8"/>
  <c r="I248" i="8"/>
  <c r="H248" i="8"/>
  <c r="G248" i="8"/>
  <c r="F248" i="8"/>
  <c r="E247" i="8"/>
  <c r="E246" i="8"/>
  <c r="E245" i="8"/>
  <c r="E244" i="8"/>
  <c r="E243" i="8"/>
  <c r="E242" i="8"/>
  <c r="E241" i="8"/>
  <c r="E240" i="8"/>
  <c r="E239" i="8"/>
  <c r="E238" i="8"/>
  <c r="I237" i="8"/>
  <c r="H237" i="8"/>
  <c r="G237" i="8"/>
  <c r="F237" i="8"/>
  <c r="E236" i="8"/>
  <c r="E235" i="8"/>
  <c r="E234" i="8"/>
  <c r="E233" i="8"/>
  <c r="E232" i="8"/>
  <c r="E231" i="8"/>
  <c r="E230" i="8"/>
  <c r="E229" i="8"/>
  <c r="E228" i="8"/>
  <c r="E227" i="8"/>
  <c r="I226" i="8"/>
  <c r="H226" i="8"/>
  <c r="G226" i="8"/>
  <c r="F226" i="8"/>
  <c r="E225" i="8"/>
  <c r="E224" i="8"/>
  <c r="E223" i="8"/>
  <c r="E222" i="8"/>
  <c r="E221" i="8"/>
  <c r="E220" i="8"/>
  <c r="E219" i="8"/>
  <c r="E218" i="8"/>
  <c r="E217" i="8"/>
  <c r="E216" i="8"/>
  <c r="I215" i="8"/>
  <c r="H215" i="8"/>
  <c r="G215" i="8"/>
  <c r="F215" i="8"/>
  <c r="E214" i="8"/>
  <c r="E213" i="8"/>
  <c r="E212" i="8"/>
  <c r="E211" i="8"/>
  <c r="E210" i="8"/>
  <c r="E209" i="8"/>
  <c r="E208" i="8"/>
  <c r="E207" i="8"/>
  <c r="E206" i="8"/>
  <c r="E205" i="8"/>
  <c r="I204" i="8"/>
  <c r="H204" i="8"/>
  <c r="G204" i="8"/>
  <c r="F204" i="8"/>
  <c r="E203" i="8"/>
  <c r="E202" i="8"/>
  <c r="E201" i="8"/>
  <c r="E200" i="8"/>
  <c r="E199" i="8"/>
  <c r="E198" i="8"/>
  <c r="E197" i="8"/>
  <c r="E196" i="8"/>
  <c r="E195" i="8"/>
  <c r="E194" i="8"/>
  <c r="I193" i="8"/>
  <c r="H193" i="8"/>
  <c r="G193" i="8"/>
  <c r="F193" i="8"/>
  <c r="E192" i="8"/>
  <c r="E191" i="8"/>
  <c r="E190" i="8"/>
  <c r="E189" i="8"/>
  <c r="E188" i="8"/>
  <c r="E187" i="8"/>
  <c r="E186" i="8"/>
  <c r="E185" i="8"/>
  <c r="E184" i="8"/>
  <c r="E183" i="8"/>
  <c r="I182" i="8"/>
  <c r="H182" i="8"/>
  <c r="G182" i="8"/>
  <c r="F182" i="8"/>
  <c r="E181" i="8"/>
  <c r="E180" i="8"/>
  <c r="E179" i="8"/>
  <c r="E178" i="8"/>
  <c r="E177" i="8"/>
  <c r="E176" i="8"/>
  <c r="E175" i="8"/>
  <c r="E174" i="8"/>
  <c r="E173" i="8"/>
  <c r="E172" i="8"/>
  <c r="I171" i="8"/>
  <c r="H171" i="8"/>
  <c r="G171" i="8"/>
  <c r="F171" i="8"/>
  <c r="E170" i="8"/>
  <c r="E169" i="8"/>
  <c r="E168" i="8"/>
  <c r="E167" i="8"/>
  <c r="E166" i="8"/>
  <c r="E165" i="8"/>
  <c r="E164" i="8"/>
  <c r="E163" i="8"/>
  <c r="E162" i="8"/>
  <c r="E161" i="8"/>
  <c r="I160" i="8"/>
  <c r="H160" i="8"/>
  <c r="G160" i="8"/>
  <c r="F160" i="8"/>
  <c r="E159" i="8"/>
  <c r="E158" i="8"/>
  <c r="E157" i="8"/>
  <c r="E156" i="8"/>
  <c r="E155" i="8"/>
  <c r="E154" i="8"/>
  <c r="E153" i="8"/>
  <c r="E152" i="8"/>
  <c r="E151" i="8"/>
  <c r="E150" i="8"/>
  <c r="E147" i="8"/>
  <c r="E146" i="8"/>
  <c r="E145" i="8"/>
  <c r="E144" i="8"/>
  <c r="E143" i="8"/>
  <c r="E142" i="8"/>
  <c r="E141" i="8"/>
  <c r="E140" i="8"/>
  <c r="E139" i="8"/>
  <c r="E138" i="8"/>
  <c r="I137" i="8"/>
  <c r="H137" i="8"/>
  <c r="G137" i="8"/>
  <c r="F137" i="8"/>
  <c r="E136" i="8"/>
  <c r="E135" i="8"/>
  <c r="E134" i="8"/>
  <c r="E133" i="8"/>
  <c r="E132" i="8"/>
  <c r="E131" i="8"/>
  <c r="E130" i="8"/>
  <c r="E129" i="8"/>
  <c r="E128" i="8"/>
  <c r="E127" i="8"/>
  <c r="I126" i="8"/>
  <c r="H126" i="8"/>
  <c r="G126" i="8"/>
  <c r="F126" i="8"/>
  <c r="E125" i="8"/>
  <c r="E124" i="8"/>
  <c r="E123" i="8"/>
  <c r="E122" i="8"/>
  <c r="E121" i="8"/>
  <c r="E120" i="8"/>
  <c r="E119" i="8"/>
  <c r="E118" i="8"/>
  <c r="E117" i="8"/>
  <c r="E116" i="8"/>
  <c r="I115" i="8"/>
  <c r="H115" i="8"/>
  <c r="G115" i="8"/>
  <c r="F115" i="8"/>
  <c r="E114" i="8"/>
  <c r="E113" i="8"/>
  <c r="E112" i="8"/>
  <c r="E111" i="8"/>
  <c r="E110" i="8"/>
  <c r="E109" i="8"/>
  <c r="E108" i="8"/>
  <c r="E107" i="8"/>
  <c r="E106" i="8"/>
  <c r="E105" i="8"/>
  <c r="I104" i="8"/>
  <c r="H104" i="8"/>
  <c r="G104" i="8"/>
  <c r="F104" i="8"/>
  <c r="E103" i="8"/>
  <c r="E102" i="8"/>
  <c r="E101" i="8"/>
  <c r="E100" i="8"/>
  <c r="E99" i="8"/>
  <c r="E98" i="8"/>
  <c r="E97" i="8"/>
  <c r="E96" i="8"/>
  <c r="E95" i="8"/>
  <c r="E94" i="8"/>
  <c r="I93" i="8"/>
  <c r="H93" i="8"/>
  <c r="G93" i="8"/>
  <c r="F93" i="8"/>
  <c r="E92" i="8"/>
  <c r="E91" i="8"/>
  <c r="E90" i="8"/>
  <c r="E89" i="8"/>
  <c r="E88" i="8"/>
  <c r="E87" i="8"/>
  <c r="E86" i="8"/>
  <c r="E85" i="8"/>
  <c r="E84" i="8"/>
  <c r="E83" i="8"/>
  <c r="I82" i="8"/>
  <c r="H82" i="8"/>
  <c r="G82" i="8"/>
  <c r="F82" i="8"/>
  <c r="E81" i="8"/>
  <c r="E80" i="8"/>
  <c r="E79" i="8"/>
  <c r="E78" i="8"/>
  <c r="E77" i="8"/>
  <c r="E76" i="8"/>
  <c r="E75" i="8"/>
  <c r="E74" i="8"/>
  <c r="E73" i="8"/>
  <c r="E72" i="8"/>
  <c r="I71" i="8"/>
  <c r="H71" i="8"/>
  <c r="G71" i="8"/>
  <c r="F71" i="8"/>
  <c r="E70" i="8"/>
  <c r="E69" i="8"/>
  <c r="E68" i="8"/>
  <c r="E67" i="8"/>
  <c r="E66" i="8"/>
  <c r="E65" i="8"/>
  <c r="E64" i="8"/>
  <c r="E63" i="8"/>
  <c r="E62" i="8"/>
  <c r="E61" i="8"/>
  <c r="I60" i="8"/>
  <c r="H60" i="8"/>
  <c r="G60" i="8"/>
  <c r="F60" i="8"/>
  <c r="E59" i="8"/>
  <c r="E58" i="8"/>
  <c r="E57" i="8"/>
  <c r="E56" i="8"/>
  <c r="E55" i="8"/>
  <c r="E54" i="8"/>
  <c r="E53" i="8"/>
  <c r="E52" i="8"/>
  <c r="E51" i="8"/>
  <c r="E50" i="8"/>
  <c r="I49" i="8"/>
  <c r="H49" i="8"/>
  <c r="G49" i="8"/>
  <c r="F49" i="8"/>
  <c r="E48" i="8"/>
  <c r="E47" i="8"/>
  <c r="E46" i="8"/>
  <c r="E45" i="8"/>
  <c r="E44" i="8"/>
  <c r="E43" i="8"/>
  <c r="E42" i="8"/>
  <c r="E41" i="8"/>
  <c r="E40" i="8"/>
  <c r="E39" i="8"/>
  <c r="I38" i="8"/>
  <c r="H38" i="8"/>
  <c r="G38" i="8"/>
  <c r="F38" i="8"/>
  <c r="E37" i="8"/>
  <c r="E36" i="8"/>
  <c r="E35" i="8"/>
  <c r="E34" i="8"/>
  <c r="E33" i="8"/>
  <c r="E32" i="8"/>
  <c r="E31" i="8"/>
  <c r="E30" i="8"/>
  <c r="E29" i="8"/>
  <c r="E28" i="8"/>
  <c r="I27" i="8"/>
  <c r="H27" i="8"/>
  <c r="G27" i="8"/>
  <c r="F27" i="8"/>
  <c r="E26" i="8"/>
  <c r="E25" i="8"/>
  <c r="E24" i="8"/>
  <c r="E23" i="8"/>
  <c r="E22" i="8"/>
  <c r="E21" i="8"/>
  <c r="E20" i="8"/>
  <c r="E19" i="8"/>
  <c r="E18" i="8"/>
  <c r="E17" i="8"/>
  <c r="E14" i="8"/>
  <c r="E13" i="8"/>
  <c r="E12" i="8"/>
  <c r="E11" i="8"/>
  <c r="E10" i="8"/>
  <c r="E9" i="8"/>
  <c r="E8" i="8"/>
  <c r="E7" i="8"/>
  <c r="E6" i="8"/>
  <c r="E5" i="8"/>
  <c r="R380" i="7"/>
  <c r="N380" i="7"/>
  <c r="J380" i="7"/>
  <c r="F380" i="7"/>
  <c r="B380" i="7"/>
  <c r="R379" i="7"/>
  <c r="N379" i="7"/>
  <c r="J379" i="7"/>
  <c r="F379" i="7"/>
  <c r="B379" i="7"/>
  <c r="V379" i="7" s="1"/>
  <c r="R378" i="7"/>
  <c r="N378" i="7"/>
  <c r="J378" i="7"/>
  <c r="F378" i="7"/>
  <c r="V378" i="7" s="1"/>
  <c r="B378" i="7"/>
  <c r="R377" i="7"/>
  <c r="N377" i="7"/>
  <c r="J377" i="7"/>
  <c r="F377" i="7"/>
  <c r="B377" i="7"/>
  <c r="V377" i="7" s="1"/>
  <c r="R376" i="7"/>
  <c r="N376" i="7"/>
  <c r="J376" i="7"/>
  <c r="F376" i="7"/>
  <c r="B376" i="7"/>
  <c r="V376" i="7" s="1"/>
  <c r="N365" i="7"/>
  <c r="K365" i="7"/>
  <c r="H365" i="7"/>
  <c r="E365" i="7"/>
  <c r="B365" i="7"/>
  <c r="N364" i="7"/>
  <c r="K364" i="7"/>
  <c r="H364" i="7"/>
  <c r="E364" i="7"/>
  <c r="B364" i="7"/>
  <c r="N363" i="7"/>
  <c r="K363" i="7"/>
  <c r="H363" i="7"/>
  <c r="E363" i="7"/>
  <c r="B363" i="7"/>
  <c r="N362" i="7"/>
  <c r="K362" i="7"/>
  <c r="H362" i="7"/>
  <c r="E362" i="7"/>
  <c r="B362" i="7"/>
  <c r="N361" i="7"/>
  <c r="K361" i="7"/>
  <c r="H361" i="7"/>
  <c r="E361" i="7"/>
  <c r="B361" i="7"/>
  <c r="J351" i="7"/>
  <c r="H351" i="7"/>
  <c r="F351" i="7"/>
  <c r="D351" i="7"/>
  <c r="B351" i="7"/>
  <c r="J350" i="7"/>
  <c r="H350" i="7"/>
  <c r="F350" i="7"/>
  <c r="D350" i="7"/>
  <c r="B350" i="7"/>
  <c r="J349" i="7"/>
  <c r="H349" i="7"/>
  <c r="F349" i="7"/>
  <c r="D349" i="7"/>
  <c r="B349" i="7"/>
  <c r="J348" i="7"/>
  <c r="H348" i="7"/>
  <c r="F348" i="7"/>
  <c r="D348" i="7"/>
  <c r="B348" i="7"/>
  <c r="J347" i="7"/>
  <c r="H347" i="7"/>
  <c r="F347" i="7"/>
  <c r="D347" i="7"/>
  <c r="B347" i="7"/>
  <c r="R336" i="7"/>
  <c r="N336" i="7"/>
  <c r="J336" i="7"/>
  <c r="F336" i="7"/>
  <c r="B336" i="7"/>
  <c r="R335" i="7"/>
  <c r="N335" i="7"/>
  <c r="J335" i="7"/>
  <c r="F335" i="7"/>
  <c r="B335" i="7"/>
  <c r="V335" i="7" s="1"/>
  <c r="R334" i="7"/>
  <c r="N334" i="7"/>
  <c r="J334" i="7"/>
  <c r="F334" i="7"/>
  <c r="B334" i="7"/>
  <c r="R333" i="7"/>
  <c r="N333" i="7"/>
  <c r="J333" i="7"/>
  <c r="F333" i="7"/>
  <c r="B333" i="7"/>
  <c r="V333" i="7" s="1"/>
  <c r="R332" i="7"/>
  <c r="N332" i="7"/>
  <c r="J332" i="7"/>
  <c r="F332" i="7"/>
  <c r="B332" i="7"/>
  <c r="V332" i="7" s="1"/>
  <c r="N321" i="7"/>
  <c r="K321" i="7"/>
  <c r="H321" i="7"/>
  <c r="E321" i="7"/>
  <c r="B321" i="7"/>
  <c r="N320" i="7"/>
  <c r="K320" i="7"/>
  <c r="H320" i="7"/>
  <c r="E320" i="7"/>
  <c r="B320" i="7"/>
  <c r="N319" i="7"/>
  <c r="K319" i="7"/>
  <c r="H319" i="7"/>
  <c r="E319" i="7"/>
  <c r="B319" i="7"/>
  <c r="N318" i="7"/>
  <c r="K318" i="7"/>
  <c r="H318" i="7"/>
  <c r="E318" i="7"/>
  <c r="B318" i="7"/>
  <c r="N317" i="7"/>
  <c r="K317" i="7"/>
  <c r="H317" i="7"/>
  <c r="E317" i="7"/>
  <c r="B317" i="7"/>
  <c r="Q317" i="7" s="1"/>
  <c r="J306" i="7"/>
  <c r="H306" i="7"/>
  <c r="F306" i="7"/>
  <c r="D306" i="7"/>
  <c r="B306" i="7"/>
  <c r="J305" i="7"/>
  <c r="H305" i="7"/>
  <c r="F305" i="7"/>
  <c r="D305" i="7"/>
  <c r="B305" i="7"/>
  <c r="J304" i="7"/>
  <c r="H304" i="7"/>
  <c r="F304" i="7"/>
  <c r="D304" i="7"/>
  <c r="B304" i="7"/>
  <c r="J303" i="7"/>
  <c r="H303" i="7"/>
  <c r="F303" i="7"/>
  <c r="D303" i="7"/>
  <c r="B303" i="7"/>
  <c r="J302" i="7"/>
  <c r="H302" i="7"/>
  <c r="F302" i="7"/>
  <c r="D302" i="7"/>
  <c r="B302" i="7"/>
  <c r="R288" i="7"/>
  <c r="N288" i="7"/>
  <c r="J288" i="7"/>
  <c r="F288" i="7"/>
  <c r="B288" i="7"/>
  <c r="V288" i="7" s="1"/>
  <c r="R287" i="7"/>
  <c r="N287" i="7"/>
  <c r="J287" i="7"/>
  <c r="F287" i="7"/>
  <c r="B287" i="7"/>
  <c r="R286" i="7"/>
  <c r="N286" i="7"/>
  <c r="J286" i="7"/>
  <c r="F286" i="7"/>
  <c r="B286" i="7"/>
  <c r="V286" i="7" s="1"/>
  <c r="R285" i="7"/>
  <c r="N285" i="7"/>
  <c r="J285" i="7"/>
  <c r="F285" i="7"/>
  <c r="B285" i="7"/>
  <c r="R284" i="7"/>
  <c r="N284" i="7"/>
  <c r="J284" i="7"/>
  <c r="F284" i="7"/>
  <c r="B284" i="7"/>
  <c r="V284" i="7" s="1"/>
  <c r="N274" i="7"/>
  <c r="K274" i="7"/>
  <c r="H274" i="7"/>
  <c r="E274" i="7"/>
  <c r="B274" i="7"/>
  <c r="Q274" i="7" s="1"/>
  <c r="N273" i="7"/>
  <c r="K273" i="7"/>
  <c r="H273" i="7"/>
  <c r="E273" i="7"/>
  <c r="B273" i="7"/>
  <c r="N272" i="7"/>
  <c r="K272" i="7"/>
  <c r="H272" i="7"/>
  <c r="E272" i="7"/>
  <c r="B272" i="7"/>
  <c r="N271" i="7"/>
  <c r="K271" i="7"/>
  <c r="H271" i="7"/>
  <c r="E271" i="7"/>
  <c r="B271" i="7"/>
  <c r="N270" i="7"/>
  <c r="K270" i="7"/>
  <c r="H270" i="7"/>
  <c r="E270" i="7"/>
  <c r="B270" i="7"/>
  <c r="J259" i="7"/>
  <c r="H259" i="7"/>
  <c r="F259" i="7"/>
  <c r="D259" i="7"/>
  <c r="B259" i="7"/>
  <c r="J258" i="7"/>
  <c r="H258" i="7"/>
  <c r="F258" i="7"/>
  <c r="D258" i="7"/>
  <c r="B258" i="7"/>
  <c r="J257" i="7"/>
  <c r="H257" i="7"/>
  <c r="F257" i="7"/>
  <c r="D257" i="7"/>
  <c r="B257" i="7"/>
  <c r="J256" i="7"/>
  <c r="H256" i="7"/>
  <c r="F256" i="7"/>
  <c r="D256" i="7"/>
  <c r="B256" i="7"/>
  <c r="J255" i="7"/>
  <c r="H255" i="7"/>
  <c r="F255" i="7"/>
  <c r="D255" i="7"/>
  <c r="B255" i="7"/>
  <c r="R244" i="7"/>
  <c r="N244" i="7"/>
  <c r="J244" i="7"/>
  <c r="B244" i="7"/>
  <c r="V244" i="7" s="1"/>
  <c r="R243" i="7"/>
  <c r="N243" i="7"/>
  <c r="J243" i="7"/>
  <c r="B243" i="7"/>
  <c r="V243" i="7" s="1"/>
  <c r="R242" i="7"/>
  <c r="N242" i="7"/>
  <c r="J242" i="7"/>
  <c r="B242" i="7"/>
  <c r="V242" i="7" s="1"/>
  <c r="R241" i="7"/>
  <c r="N241" i="7"/>
  <c r="J241" i="7"/>
  <c r="B241" i="7"/>
  <c r="R240" i="7"/>
  <c r="N240" i="7"/>
  <c r="J240" i="7"/>
  <c r="B240" i="7"/>
  <c r="V240" i="7" s="1"/>
  <c r="H230" i="7"/>
  <c r="E230" i="7"/>
  <c r="K230" i="7" s="1"/>
  <c r="B230" i="7"/>
  <c r="H229" i="7"/>
  <c r="E229" i="7"/>
  <c r="B229" i="7"/>
  <c r="H228" i="7"/>
  <c r="E228" i="7"/>
  <c r="K228" i="7" s="1"/>
  <c r="B228" i="7"/>
  <c r="H227" i="7"/>
  <c r="E227" i="7"/>
  <c r="B227" i="7"/>
  <c r="H226" i="7"/>
  <c r="E226" i="7"/>
  <c r="B226" i="7"/>
  <c r="J216" i="7"/>
  <c r="H216" i="7"/>
  <c r="F216" i="7"/>
  <c r="D216" i="7"/>
  <c r="J215" i="7"/>
  <c r="H215" i="7"/>
  <c r="F215" i="7"/>
  <c r="D215" i="7"/>
  <c r="L215" i="7" s="1"/>
  <c r="B215" i="7"/>
  <c r="J214" i="7"/>
  <c r="H214" i="7"/>
  <c r="F214" i="7"/>
  <c r="D214" i="7"/>
  <c r="B214" i="7"/>
  <c r="J213" i="7"/>
  <c r="H213" i="7"/>
  <c r="F213" i="7"/>
  <c r="D213" i="7"/>
  <c r="B213" i="7"/>
  <c r="J212" i="7"/>
  <c r="H212" i="7"/>
  <c r="F212" i="7"/>
  <c r="D212" i="7"/>
  <c r="B212" i="7"/>
  <c r="R200" i="7"/>
  <c r="N200" i="7"/>
  <c r="J200" i="7"/>
  <c r="F200" i="7"/>
  <c r="B200" i="7"/>
  <c r="R199" i="7"/>
  <c r="N199" i="7"/>
  <c r="J199" i="7"/>
  <c r="F199" i="7"/>
  <c r="B199" i="7"/>
  <c r="R198" i="7"/>
  <c r="N198" i="7"/>
  <c r="J198" i="7"/>
  <c r="F198" i="7"/>
  <c r="B198" i="7"/>
  <c r="R197" i="7"/>
  <c r="N197" i="7"/>
  <c r="J197" i="7"/>
  <c r="F197" i="7"/>
  <c r="B197" i="7"/>
  <c r="R196" i="7"/>
  <c r="N196" i="7"/>
  <c r="J196" i="7"/>
  <c r="F196" i="7"/>
  <c r="V196" i="7" s="1"/>
  <c r="B196" i="7"/>
  <c r="N182" i="7"/>
  <c r="K182" i="7"/>
  <c r="H182" i="7"/>
  <c r="E182" i="7"/>
  <c r="B182" i="7"/>
  <c r="N181" i="7"/>
  <c r="K181" i="7"/>
  <c r="H181" i="7"/>
  <c r="E181" i="7"/>
  <c r="Q181" i="7" s="1"/>
  <c r="B181" i="7"/>
  <c r="N180" i="7"/>
  <c r="K180" i="7"/>
  <c r="H180" i="7"/>
  <c r="E180" i="7"/>
  <c r="B180" i="7"/>
  <c r="N179" i="7"/>
  <c r="K179" i="7"/>
  <c r="H179" i="7"/>
  <c r="E179" i="7"/>
  <c r="B179" i="7"/>
  <c r="N178" i="7"/>
  <c r="K178" i="7"/>
  <c r="H178" i="7"/>
  <c r="E178" i="7"/>
  <c r="B178" i="7"/>
  <c r="J167" i="7"/>
  <c r="H167" i="7"/>
  <c r="F167" i="7"/>
  <c r="D167" i="7"/>
  <c r="B167" i="7"/>
  <c r="J166" i="7"/>
  <c r="H166" i="7"/>
  <c r="F166" i="7"/>
  <c r="D166" i="7"/>
  <c r="B166" i="7"/>
  <c r="J165" i="7"/>
  <c r="H165" i="7"/>
  <c r="F165" i="7"/>
  <c r="D165" i="7"/>
  <c r="B165" i="7"/>
  <c r="J164" i="7"/>
  <c r="H164" i="7"/>
  <c r="F164" i="7"/>
  <c r="D164" i="7"/>
  <c r="B164" i="7"/>
  <c r="J163" i="7"/>
  <c r="H163" i="7"/>
  <c r="F163" i="7"/>
  <c r="D163" i="7"/>
  <c r="B163" i="7"/>
  <c r="R152" i="7"/>
  <c r="N152" i="7"/>
  <c r="J152" i="7"/>
  <c r="F152" i="7"/>
  <c r="B152" i="7"/>
  <c r="R151" i="7"/>
  <c r="N151" i="7"/>
  <c r="J151" i="7"/>
  <c r="F151" i="7"/>
  <c r="B151" i="7"/>
  <c r="R150" i="7"/>
  <c r="N150" i="7"/>
  <c r="J150" i="7"/>
  <c r="F150" i="7"/>
  <c r="B150" i="7"/>
  <c r="R149" i="7"/>
  <c r="N149" i="7"/>
  <c r="J149" i="7"/>
  <c r="F149" i="7"/>
  <c r="B149" i="7"/>
  <c r="R148" i="7"/>
  <c r="N148" i="7"/>
  <c r="J148" i="7"/>
  <c r="F148" i="7"/>
  <c r="B148" i="7"/>
  <c r="N136" i="7"/>
  <c r="K136" i="7"/>
  <c r="H136" i="7"/>
  <c r="E136" i="7"/>
  <c r="B136" i="7"/>
  <c r="N135" i="7"/>
  <c r="K135" i="7"/>
  <c r="H135" i="7"/>
  <c r="E135" i="7"/>
  <c r="B135" i="7"/>
  <c r="N134" i="7"/>
  <c r="K134" i="7"/>
  <c r="H134" i="7"/>
  <c r="E134" i="7"/>
  <c r="B134" i="7"/>
  <c r="N133" i="7"/>
  <c r="K133" i="7"/>
  <c r="H133" i="7"/>
  <c r="E133" i="7"/>
  <c r="B133" i="7"/>
  <c r="Q133" i="7" s="1"/>
  <c r="N132" i="7"/>
  <c r="K132" i="7"/>
  <c r="H132" i="7"/>
  <c r="E132" i="7"/>
  <c r="B132" i="7"/>
  <c r="J121" i="7"/>
  <c r="H121" i="7"/>
  <c r="F121" i="7"/>
  <c r="D121" i="7"/>
  <c r="B121" i="7"/>
  <c r="M121" i="7" s="1"/>
  <c r="J120" i="7"/>
  <c r="H120" i="7"/>
  <c r="F120" i="7"/>
  <c r="D120" i="7"/>
  <c r="B120" i="7"/>
  <c r="M120" i="7" s="1"/>
  <c r="J119" i="7"/>
  <c r="H119" i="7"/>
  <c r="F119" i="7"/>
  <c r="D119" i="7"/>
  <c r="B119" i="7"/>
  <c r="J118" i="7"/>
  <c r="H118" i="7"/>
  <c r="F118" i="7"/>
  <c r="D118" i="7"/>
  <c r="B118" i="7"/>
  <c r="M118" i="7" s="1"/>
  <c r="J117" i="7"/>
  <c r="H117" i="7"/>
  <c r="F117" i="7"/>
  <c r="D117" i="7"/>
  <c r="B117" i="7"/>
  <c r="N105" i="7"/>
  <c r="J105" i="7"/>
  <c r="F105" i="7"/>
  <c r="B105" i="7"/>
  <c r="N104" i="7"/>
  <c r="J104" i="7"/>
  <c r="F104" i="7"/>
  <c r="B104" i="7"/>
  <c r="N103" i="7"/>
  <c r="J103" i="7"/>
  <c r="F103" i="7"/>
  <c r="B103" i="7"/>
  <c r="P103" i="7" s="1"/>
  <c r="N102" i="7"/>
  <c r="J102" i="7"/>
  <c r="F102" i="7"/>
  <c r="B102" i="7"/>
  <c r="P102" i="7" s="1"/>
  <c r="N101" i="7"/>
  <c r="J101" i="7"/>
  <c r="F101" i="7"/>
  <c r="B101" i="7"/>
  <c r="N90" i="7"/>
  <c r="K90" i="7"/>
  <c r="H90" i="7"/>
  <c r="E90" i="7"/>
  <c r="B90" i="7"/>
  <c r="N89" i="7"/>
  <c r="K89" i="7"/>
  <c r="H89" i="7"/>
  <c r="E89" i="7"/>
  <c r="B89" i="7"/>
  <c r="N88" i="7"/>
  <c r="K88" i="7"/>
  <c r="H88" i="7"/>
  <c r="E88" i="7"/>
  <c r="P88" i="7" s="1"/>
  <c r="B88" i="7"/>
  <c r="N87" i="7"/>
  <c r="K87" i="7"/>
  <c r="H87" i="7"/>
  <c r="E87" i="7"/>
  <c r="B87" i="7"/>
  <c r="N86" i="7"/>
  <c r="K86" i="7"/>
  <c r="H86" i="7"/>
  <c r="E86" i="7"/>
  <c r="P86" i="7" s="1"/>
  <c r="B86" i="7"/>
  <c r="J73" i="7"/>
  <c r="H73" i="7"/>
  <c r="F73" i="7"/>
  <c r="D73" i="7"/>
  <c r="B73" i="7"/>
  <c r="L73" i="7" s="1"/>
  <c r="J72" i="7"/>
  <c r="H72" i="7"/>
  <c r="F72" i="7"/>
  <c r="D72" i="7"/>
  <c r="L72" i="7" s="1"/>
  <c r="B72" i="7"/>
  <c r="J71" i="7"/>
  <c r="H71" i="7"/>
  <c r="F71" i="7"/>
  <c r="D71" i="7"/>
  <c r="B71" i="7"/>
  <c r="L71" i="7" s="1"/>
  <c r="J70" i="7"/>
  <c r="H70" i="7"/>
  <c r="F70" i="7"/>
  <c r="D70" i="7"/>
  <c r="B70" i="7"/>
  <c r="J69" i="7"/>
  <c r="H69" i="7"/>
  <c r="F69" i="7"/>
  <c r="D69" i="7"/>
  <c r="B69" i="7"/>
  <c r="R57" i="7"/>
  <c r="N57" i="7"/>
  <c r="J57" i="7"/>
  <c r="F57" i="7"/>
  <c r="B57" i="7"/>
  <c r="R56" i="7"/>
  <c r="N56" i="7"/>
  <c r="J56" i="7"/>
  <c r="F56" i="7"/>
  <c r="B56" i="7"/>
  <c r="R55" i="7"/>
  <c r="N55" i="7"/>
  <c r="J55" i="7"/>
  <c r="F55" i="7"/>
  <c r="B55" i="7"/>
  <c r="R54" i="7"/>
  <c r="N54" i="7"/>
  <c r="J54" i="7"/>
  <c r="F54" i="7"/>
  <c r="B54" i="7"/>
  <c r="R53" i="7"/>
  <c r="N53" i="7"/>
  <c r="J53" i="7"/>
  <c r="F53" i="7"/>
  <c r="B53" i="7"/>
  <c r="N39" i="7"/>
  <c r="K39" i="7"/>
  <c r="H39" i="7"/>
  <c r="E39" i="7"/>
  <c r="B39" i="7"/>
  <c r="N38" i="7"/>
  <c r="K38" i="7"/>
  <c r="H38" i="7"/>
  <c r="E38" i="7"/>
  <c r="B38" i="7"/>
  <c r="N37" i="7"/>
  <c r="K37" i="7"/>
  <c r="H37" i="7"/>
  <c r="E37" i="7"/>
  <c r="B37" i="7"/>
  <c r="N36" i="7"/>
  <c r="K36" i="7"/>
  <c r="H36" i="7"/>
  <c r="E36" i="7"/>
  <c r="B36" i="7"/>
  <c r="N35" i="7"/>
  <c r="K35" i="7"/>
  <c r="H35" i="7"/>
  <c r="E35" i="7"/>
  <c r="B35" i="7"/>
  <c r="J24" i="7"/>
  <c r="H24" i="7"/>
  <c r="F24" i="7"/>
  <c r="D24" i="7"/>
  <c r="L24" i="7" s="1"/>
  <c r="B24" i="7"/>
  <c r="J23" i="7"/>
  <c r="H23" i="7"/>
  <c r="F23" i="7"/>
  <c r="D23" i="7"/>
  <c r="L23" i="7"/>
  <c r="J22" i="7"/>
  <c r="H22" i="7"/>
  <c r="F22" i="7"/>
  <c r="D22" i="7"/>
  <c r="L22" i="7" s="1"/>
  <c r="B22" i="7"/>
  <c r="J21" i="7"/>
  <c r="H21" i="7"/>
  <c r="F21" i="7"/>
  <c r="D21" i="7"/>
  <c r="B21" i="7"/>
  <c r="L21" i="7" s="1"/>
  <c r="J20" i="7"/>
  <c r="H20" i="7"/>
  <c r="F20" i="7"/>
  <c r="D20" i="7"/>
  <c r="B20" i="7"/>
  <c r="L20" i="7" s="1"/>
  <c r="E16" i="8" l="1"/>
  <c r="L216" i="7"/>
  <c r="Q270" i="7"/>
  <c r="Q318" i="7"/>
  <c r="Q363" i="7"/>
  <c r="Q39" i="7"/>
  <c r="V55" i="7"/>
  <c r="P101" i="7"/>
  <c r="P105" i="7"/>
  <c r="V150" i="7"/>
  <c r="L163" i="7"/>
  <c r="L213" i="7"/>
  <c r="L257" i="7"/>
  <c r="L305" i="7"/>
  <c r="L351" i="7"/>
  <c r="Q36" i="7"/>
  <c r="Q136" i="7"/>
  <c r="V199" i="7"/>
  <c r="L302" i="7"/>
  <c r="L348" i="7"/>
  <c r="V380" i="7"/>
  <c r="Q180" i="7"/>
  <c r="V56" i="7"/>
  <c r="L70" i="7"/>
  <c r="M117" i="7"/>
  <c r="L164" i="7"/>
  <c r="L167" i="7"/>
  <c r="K226" i="7"/>
  <c r="Q271" i="7"/>
  <c r="Q319" i="7"/>
  <c r="Q364" i="7"/>
  <c r="V151" i="7"/>
  <c r="L214" i="7"/>
  <c r="L258" i="7"/>
  <c r="L306" i="7"/>
  <c r="Q361" i="7"/>
  <c r="Q37" i="7"/>
  <c r="V53" i="7"/>
  <c r="P89" i="7"/>
  <c r="V148" i="7"/>
  <c r="V197" i="7"/>
  <c r="V200" i="7"/>
  <c r="V241" i="7"/>
  <c r="L255" i="7"/>
  <c r="L303" i="7"/>
  <c r="L349" i="7"/>
  <c r="Q134" i="7"/>
  <c r="K227" i="7"/>
  <c r="V287" i="7"/>
  <c r="V336" i="7"/>
  <c r="Q178" i="7"/>
  <c r="Q272" i="7"/>
  <c r="Q320" i="7"/>
  <c r="Q365" i="7"/>
  <c r="V54" i="7"/>
  <c r="V57" i="7"/>
  <c r="V152" i="7"/>
  <c r="L165" i="7"/>
  <c r="L259" i="7"/>
  <c r="Q362" i="7"/>
  <c r="V149" i="7"/>
  <c r="L212" i="7"/>
  <c r="L256" i="7"/>
  <c r="L304" i="7"/>
  <c r="L350" i="7"/>
  <c r="Q35" i="7"/>
  <c r="Q38" i="7"/>
  <c r="P87" i="7"/>
  <c r="P90" i="7"/>
  <c r="P104" i="7"/>
  <c r="Q135" i="7"/>
  <c r="V198" i="7"/>
  <c r="L347" i="7"/>
  <c r="Q132" i="7"/>
  <c r="Q182" i="7"/>
  <c r="K229" i="7"/>
  <c r="V285" i="7"/>
  <c r="V334" i="7"/>
  <c r="L69" i="7"/>
  <c r="M119" i="7"/>
  <c r="L166" i="7"/>
  <c r="Q179" i="7"/>
  <c r="Q273" i="7"/>
  <c r="Q321" i="7"/>
  <c r="E49" i="8"/>
  <c r="E93" i="8"/>
  <c r="E137" i="8"/>
  <c r="E182" i="8"/>
  <c r="E193" i="8"/>
  <c r="E226" i="8"/>
  <c r="E237" i="8"/>
  <c r="E270" i="8"/>
  <c r="E160" i="8"/>
  <c r="E204" i="8"/>
  <c r="E248" i="8"/>
  <c r="E27" i="8"/>
  <c r="E60" i="8"/>
  <c r="E71" i="8"/>
  <c r="E104" i="8"/>
  <c r="E115" i="8"/>
  <c r="E171" i="8"/>
  <c r="E215" i="8"/>
  <c r="E259" i="8"/>
  <c r="E38" i="8"/>
  <c r="E82" i="8"/>
  <c r="E126" i="8"/>
  <c r="G170" i="1" l="1"/>
  <c r="G164" i="1"/>
  <c r="G158" i="1"/>
  <c r="G152" i="1"/>
  <c r="G146" i="1"/>
  <c r="G140" i="1"/>
  <c r="G134" i="1"/>
  <c r="G128" i="1"/>
  <c r="G122" i="1"/>
  <c r="G116" i="1"/>
  <c r="G110" i="1"/>
  <c r="G104" i="1"/>
  <c r="G98" i="1"/>
  <c r="G92" i="1"/>
  <c r="G86" i="1"/>
  <c r="G80" i="1"/>
  <c r="G74" i="1"/>
  <c r="G68" i="1"/>
  <c r="G62" i="1"/>
  <c r="G56" i="1"/>
  <c r="G50" i="1"/>
  <c r="G44" i="1"/>
  <c r="G38" i="1"/>
  <c r="G32" i="1"/>
  <c r="G26" i="1"/>
  <c r="G20" i="1"/>
  <c r="G14" i="1"/>
  <c r="G8" i="1"/>
  <c r="D170" i="1" l="1"/>
  <c r="F170" i="1"/>
  <c r="H170" i="1"/>
  <c r="I170" i="1"/>
  <c r="J170" i="1"/>
  <c r="K170" i="1"/>
  <c r="M170" i="1"/>
  <c r="N170" i="1"/>
  <c r="O170" i="1"/>
  <c r="P170" i="1"/>
  <c r="B170" i="1"/>
  <c r="D164" i="1"/>
  <c r="F164" i="1"/>
  <c r="H164" i="1"/>
  <c r="I164" i="1"/>
  <c r="J164" i="1"/>
  <c r="K164" i="1"/>
  <c r="M164" i="1"/>
  <c r="N164" i="1"/>
  <c r="O164" i="1"/>
  <c r="P164" i="1"/>
  <c r="B164" i="1"/>
  <c r="D158" i="1"/>
  <c r="F158" i="1"/>
  <c r="H158" i="1"/>
  <c r="I158" i="1"/>
  <c r="J158" i="1"/>
  <c r="M158" i="1"/>
  <c r="N158" i="1"/>
  <c r="O158" i="1"/>
  <c r="B158" i="1"/>
  <c r="D152" i="1"/>
  <c r="F152" i="1"/>
  <c r="H152" i="1"/>
  <c r="I152" i="1"/>
  <c r="M152" i="1"/>
  <c r="N152" i="1"/>
  <c r="B152" i="1"/>
  <c r="D146" i="1"/>
  <c r="F146" i="1"/>
  <c r="H146" i="1"/>
  <c r="I146" i="1"/>
  <c r="J146" i="1"/>
  <c r="K146" i="1"/>
  <c r="M146" i="1"/>
  <c r="N146" i="1"/>
  <c r="O146" i="1"/>
  <c r="P146" i="1"/>
  <c r="B146" i="1"/>
  <c r="D140" i="1"/>
  <c r="F140" i="1"/>
  <c r="H140" i="1"/>
  <c r="I140" i="1"/>
  <c r="J140" i="1"/>
  <c r="M140" i="1"/>
  <c r="N140" i="1"/>
  <c r="O140" i="1"/>
  <c r="B140" i="1"/>
  <c r="D134" i="1"/>
  <c r="F134" i="1"/>
  <c r="H134" i="1"/>
  <c r="I134" i="1"/>
  <c r="M134" i="1"/>
  <c r="N134" i="1"/>
  <c r="B134" i="1"/>
  <c r="D128" i="1"/>
  <c r="F128" i="1"/>
  <c r="H128" i="1"/>
  <c r="I128" i="1"/>
  <c r="J128" i="1"/>
  <c r="K128" i="1"/>
  <c r="M128" i="1"/>
  <c r="N128" i="1"/>
  <c r="O128" i="1"/>
  <c r="P128" i="1"/>
  <c r="B128" i="1"/>
  <c r="D122" i="1"/>
  <c r="F122" i="1"/>
  <c r="H122" i="1"/>
  <c r="I122" i="1"/>
  <c r="J122" i="1"/>
  <c r="M122" i="1"/>
  <c r="N122" i="1"/>
  <c r="O122" i="1"/>
  <c r="B122" i="1"/>
  <c r="D116" i="1"/>
  <c r="F116" i="1"/>
  <c r="H116" i="1"/>
  <c r="I116" i="1"/>
  <c r="M116" i="1"/>
  <c r="N116" i="1"/>
  <c r="B116" i="1"/>
  <c r="D110" i="1"/>
  <c r="F110" i="1"/>
  <c r="H110" i="1"/>
  <c r="I110" i="1"/>
  <c r="J110" i="1"/>
  <c r="K110" i="1"/>
  <c r="L110" i="1"/>
  <c r="M110" i="1"/>
  <c r="N110" i="1"/>
  <c r="O110" i="1"/>
  <c r="P110" i="1"/>
  <c r="Q110" i="1"/>
  <c r="B110" i="1"/>
  <c r="D104" i="1"/>
  <c r="F104" i="1"/>
  <c r="H104" i="1"/>
  <c r="I104" i="1"/>
  <c r="J104" i="1"/>
  <c r="K104" i="1"/>
  <c r="M104" i="1"/>
  <c r="N104" i="1"/>
  <c r="O104" i="1"/>
  <c r="P104" i="1"/>
  <c r="B104" i="1"/>
  <c r="D98" i="1"/>
  <c r="F98" i="1"/>
  <c r="H98" i="1"/>
  <c r="I98" i="1"/>
  <c r="J98" i="1"/>
  <c r="M98" i="1"/>
  <c r="N98" i="1"/>
  <c r="O98" i="1"/>
  <c r="B98" i="1"/>
  <c r="D92" i="1"/>
  <c r="F92" i="1"/>
  <c r="H92" i="1"/>
  <c r="I92" i="1"/>
  <c r="M92" i="1"/>
  <c r="N92" i="1"/>
  <c r="B92" i="1"/>
  <c r="D86" i="1"/>
  <c r="F86" i="1"/>
  <c r="H86" i="1"/>
  <c r="I86" i="1"/>
  <c r="J86" i="1"/>
  <c r="K86" i="1"/>
  <c r="L86" i="1"/>
  <c r="M86" i="1"/>
  <c r="N86" i="1"/>
  <c r="O86" i="1"/>
  <c r="P86" i="1"/>
  <c r="Q86" i="1"/>
  <c r="B86" i="1"/>
  <c r="D80" i="1"/>
  <c r="F80" i="1"/>
  <c r="H80" i="1"/>
  <c r="I80" i="1"/>
  <c r="J80" i="1"/>
  <c r="K80" i="1"/>
  <c r="M80" i="1"/>
  <c r="N80" i="1"/>
  <c r="O80" i="1"/>
  <c r="P80" i="1"/>
  <c r="B80" i="1"/>
  <c r="D74" i="1"/>
  <c r="F74" i="1"/>
  <c r="H74" i="1"/>
  <c r="I74" i="1"/>
  <c r="J74" i="1"/>
  <c r="M74" i="1"/>
  <c r="N74" i="1"/>
  <c r="O74" i="1"/>
  <c r="B74" i="1"/>
  <c r="D68" i="1"/>
  <c r="F68" i="1"/>
  <c r="H68" i="1"/>
  <c r="I68" i="1"/>
  <c r="M68" i="1"/>
  <c r="N68" i="1"/>
  <c r="B68" i="1"/>
  <c r="D62" i="1"/>
  <c r="F62" i="1"/>
  <c r="H62" i="1"/>
  <c r="I62" i="1"/>
  <c r="J62" i="1"/>
  <c r="K62" i="1"/>
  <c r="M62" i="1"/>
  <c r="N62" i="1"/>
  <c r="O62" i="1"/>
  <c r="P62" i="1"/>
  <c r="B62" i="1"/>
  <c r="D56" i="1"/>
  <c r="F56" i="1"/>
  <c r="H56" i="1"/>
  <c r="I56" i="1"/>
  <c r="J56" i="1"/>
  <c r="M56" i="1"/>
  <c r="N56" i="1"/>
  <c r="O56" i="1"/>
  <c r="B56" i="1"/>
  <c r="D50" i="1"/>
  <c r="F50" i="1"/>
  <c r="H50" i="1"/>
  <c r="I50" i="1"/>
  <c r="M50" i="1"/>
  <c r="N50" i="1"/>
  <c r="B50" i="1"/>
  <c r="D44" i="1"/>
  <c r="F44" i="1"/>
  <c r="H44" i="1"/>
  <c r="I44" i="1"/>
  <c r="J44" i="1"/>
  <c r="K44" i="1"/>
  <c r="M44" i="1"/>
  <c r="N44" i="1"/>
  <c r="O44" i="1"/>
  <c r="P44" i="1"/>
  <c r="B44" i="1"/>
  <c r="D38" i="1"/>
  <c r="F38" i="1"/>
  <c r="H38" i="1"/>
  <c r="I38" i="1"/>
  <c r="J38" i="1"/>
  <c r="M38" i="1"/>
  <c r="N38" i="1"/>
  <c r="O38" i="1"/>
  <c r="B38" i="1"/>
  <c r="D32" i="1"/>
  <c r="F32" i="1"/>
  <c r="H32" i="1"/>
  <c r="I32" i="1"/>
  <c r="M32" i="1"/>
  <c r="N32" i="1"/>
  <c r="B32" i="1"/>
  <c r="D26" i="1"/>
  <c r="F26" i="1"/>
  <c r="H26" i="1"/>
  <c r="I26" i="1"/>
  <c r="J26" i="1"/>
  <c r="K26" i="1"/>
  <c r="L26" i="1"/>
  <c r="M26" i="1"/>
  <c r="N26" i="1"/>
  <c r="O26" i="1"/>
  <c r="P26" i="1"/>
  <c r="Q26" i="1"/>
  <c r="B26" i="1"/>
  <c r="D20" i="1"/>
  <c r="F20" i="1"/>
  <c r="H20" i="1"/>
  <c r="I20" i="1"/>
  <c r="J20" i="1"/>
  <c r="K20" i="1"/>
  <c r="M20" i="1"/>
  <c r="N20" i="1"/>
  <c r="O20" i="1"/>
  <c r="P20" i="1"/>
  <c r="B20" i="1"/>
  <c r="D14" i="1"/>
  <c r="F14" i="1"/>
  <c r="H14" i="1"/>
  <c r="I14" i="1"/>
  <c r="J14" i="1"/>
  <c r="M14" i="1"/>
  <c r="N14" i="1"/>
  <c r="O14" i="1"/>
  <c r="B14" i="1"/>
  <c r="D8" i="1"/>
  <c r="F8" i="1"/>
  <c r="H8" i="1"/>
  <c r="I8" i="1"/>
  <c r="N8" i="1"/>
  <c r="B8" i="1"/>
  <c r="R14" i="1" l="1"/>
  <c r="S14" i="1"/>
  <c r="R62" i="1"/>
  <c r="S62" i="1"/>
  <c r="S20" i="1"/>
  <c r="R20" i="1"/>
  <c r="S26" i="1"/>
  <c r="R26" i="1"/>
  <c r="S44" i="1"/>
  <c r="R44" i="1"/>
  <c r="S68" i="1"/>
  <c r="R68" i="1"/>
  <c r="S74" i="1"/>
  <c r="R74" i="1"/>
  <c r="S92" i="1"/>
  <c r="R92" i="1"/>
  <c r="S98" i="1"/>
  <c r="R98" i="1"/>
  <c r="S116" i="1"/>
  <c r="R116" i="1"/>
  <c r="S122" i="1"/>
  <c r="R122" i="1"/>
  <c r="S164" i="1"/>
  <c r="R164" i="1"/>
  <c r="S32" i="1"/>
  <c r="R32" i="1"/>
  <c r="R50" i="1"/>
  <c r="S50" i="1"/>
  <c r="S56" i="1"/>
  <c r="R56" i="1"/>
  <c r="S146" i="1"/>
  <c r="R146" i="1"/>
  <c r="R38" i="1"/>
  <c r="S38" i="1"/>
  <c r="S80" i="1"/>
  <c r="R80" i="1"/>
  <c r="R86" i="1"/>
  <c r="S86" i="1"/>
  <c r="S104" i="1"/>
  <c r="R104" i="1"/>
  <c r="R110" i="1"/>
  <c r="S110" i="1"/>
  <c r="S128" i="1"/>
  <c r="R128" i="1"/>
  <c r="S152" i="1"/>
  <c r="R152" i="1"/>
  <c r="R158" i="1"/>
  <c r="S158" i="1"/>
  <c r="R134" i="1"/>
  <c r="S134" i="1"/>
  <c r="S140" i="1"/>
  <c r="R140" i="1"/>
  <c r="S170" i="1"/>
  <c r="R170" i="1"/>
  <c r="M3" i="1"/>
  <c r="M8" i="1" s="1"/>
  <c r="R8" i="1" s="1"/>
  <c r="S8" i="1" l="1"/>
</calcChain>
</file>

<file path=xl/sharedStrings.xml><?xml version="1.0" encoding="utf-8"?>
<sst xmlns="http://schemas.openxmlformats.org/spreadsheetml/2006/main" count="1003" uniqueCount="105">
  <si>
    <t>I-1-1</t>
  </si>
  <si>
    <t>I-1-2</t>
  </si>
  <si>
    <t>I-1-3</t>
  </si>
  <si>
    <t>ĐC1</t>
  </si>
  <si>
    <t>I-2-1</t>
  </si>
  <si>
    <t>I-2-2</t>
  </si>
  <si>
    <t>I-2-3</t>
  </si>
  <si>
    <t>I-3-1</t>
  </si>
  <si>
    <t>I-3-2</t>
  </si>
  <si>
    <t>I-3-3</t>
  </si>
  <si>
    <t>I-4-1</t>
  </si>
  <si>
    <t>I-4-2</t>
  </si>
  <si>
    <t>I-4-3</t>
  </si>
  <si>
    <t>I-4-4</t>
  </si>
  <si>
    <t>II-1-1</t>
  </si>
  <si>
    <t>II-1-2</t>
  </si>
  <si>
    <t>II-1-3</t>
  </si>
  <si>
    <t>II-2-1</t>
  </si>
  <si>
    <t>II-2-2</t>
  </si>
  <si>
    <t>II-2-3</t>
  </si>
  <si>
    <t>II-3-1</t>
  </si>
  <si>
    <t>II-3-2</t>
  </si>
  <si>
    <t>II-3-3</t>
  </si>
  <si>
    <t>II-4-1</t>
  </si>
  <si>
    <t>II-4-2</t>
  </si>
  <si>
    <t>II-4-3</t>
  </si>
  <si>
    <t>II-4-4</t>
  </si>
  <si>
    <t>Treatment</t>
  </si>
  <si>
    <t>Height to the first flower truss</t>
  </si>
  <si>
    <t>Height to the last flower truss</t>
  </si>
  <si>
    <t>Number of leaf/plant</t>
  </si>
  <si>
    <t>Fruit set</t>
  </si>
  <si>
    <t>Truss 1</t>
  </si>
  <si>
    <t>Truss 2</t>
  </si>
  <si>
    <t>Truss 3</t>
  </si>
  <si>
    <t>Truss 4</t>
  </si>
  <si>
    <t>Truss 5</t>
  </si>
  <si>
    <t>Number of flower</t>
  </si>
  <si>
    <t>Average</t>
  </si>
  <si>
    <t>se</t>
  </si>
  <si>
    <t>Replication</t>
  </si>
  <si>
    <t>Brix</t>
  </si>
  <si>
    <t>sd</t>
  </si>
  <si>
    <t>Number of fruit</t>
  </si>
  <si>
    <t>Number of marketable fruit (weight &gt;=60g)</t>
  </si>
  <si>
    <t>Average fruit weight</t>
  </si>
  <si>
    <t>Average marketable fruit weight</t>
  </si>
  <si>
    <t>Plant 1</t>
  </si>
  <si>
    <t>Plant 2</t>
  </si>
  <si>
    <t>Plant 3</t>
  </si>
  <si>
    <t>Plant 4</t>
  </si>
  <si>
    <t>Plant 5</t>
  </si>
  <si>
    <t>Data of yield components</t>
  </si>
  <si>
    <t>Different colors refer to different day of harvesting</t>
  </si>
  <si>
    <t>Black: harvested on 8 January</t>
  </si>
  <si>
    <t>Red: harvested on 11 January</t>
  </si>
  <si>
    <t>Green: harvested on 15 January</t>
  </si>
  <si>
    <t>Purple: harvested on 22 January</t>
  </si>
  <si>
    <t>Ligh Blue: harvested on 4 February and later</t>
  </si>
  <si>
    <t>No. plant</t>
  </si>
  <si>
    <t>Fruit height (H)</t>
  </si>
  <si>
    <t>Fruit Diameter (D)</t>
  </si>
  <si>
    <t>Fruit shape index (I=H/D)</t>
  </si>
  <si>
    <t>Number of locule</t>
  </si>
  <si>
    <t>Pericarp thickness</t>
  </si>
  <si>
    <t>Number of seed/fruit</t>
  </si>
  <si>
    <t>Spacing</t>
  </si>
  <si>
    <t>Flower_Truss_Treatment</t>
  </si>
  <si>
    <t>Fruit_Number</t>
  </si>
  <si>
    <t>Fruit_Weight</t>
  </si>
  <si>
    <t>Individual_Fruit_Yield</t>
  </si>
  <si>
    <t>Yield</t>
  </si>
  <si>
    <t>Marketable_Fruit_Number</t>
  </si>
  <si>
    <t>Marketable_Fruit_Weight</t>
  </si>
  <si>
    <t>Individual_Marketable_Fruit_Yield</t>
  </si>
  <si>
    <t>Marketable_Yield</t>
  </si>
  <si>
    <t>Marketable_Fruit_Number_2Ws</t>
  </si>
  <si>
    <t>Marketable_Fruit_Weight_2Ws</t>
  </si>
  <si>
    <t>Individual_Marketable_Fruit_Yield_2Ws</t>
  </si>
  <si>
    <t>Marketable_Yield_2Ws</t>
  </si>
  <si>
    <t>S1</t>
  </si>
  <si>
    <t>T1</t>
  </si>
  <si>
    <t>T2</t>
  </si>
  <si>
    <t>T3</t>
  </si>
  <si>
    <t>S2</t>
  </si>
  <si>
    <t>S3</t>
  </si>
  <si>
    <t>S4</t>
  </si>
  <si>
    <t>Year</t>
  </si>
  <si>
    <t>Month</t>
  </si>
  <si>
    <t>Day</t>
  </si>
  <si>
    <t>Temperature (° C)</t>
  </si>
  <si>
    <t>Dew Point (° C)</t>
  </si>
  <si>
    <t>Humidity (%)</t>
  </si>
  <si>
    <t>Wind Speed (mph)</t>
  </si>
  <si>
    <t>Pressure (Hg)</t>
  </si>
  <si>
    <t>Max</t>
  </si>
  <si>
    <t>Avg</t>
  </si>
  <si>
    <t>Min</t>
  </si>
  <si>
    <t>Oct</t>
  </si>
  <si>
    <t>-</t>
  </si>
  <si>
    <t>Nov</t>
  </si>
  <si>
    <t>Dec</t>
  </si>
  <si>
    <t>Jan</t>
  </si>
  <si>
    <t>Feb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</si>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</sst>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Times New Roman"/>
      <family val="1"/>
    </font>
    <font>
      <sz val="11"/>
      <color rgb="FFFF0000"/>
      <name val="Arial"/>
      <family val="2"/>
      <scheme val="minor"/>
    </font>
    <font>
      <sz val="9"/>
      <color theme="1"/>
      <name val="Times New Roman"/>
      <family val="1"/>
    </font>
    <font>
      <sz val="9"/>
      <color rgb="FF00B050"/>
      <name val="Times New Roman"/>
      <family val="1"/>
    </font>
    <font>
      <sz val="9"/>
      <color rgb="FFFF0000"/>
      <name val="Times New Roman"/>
      <family val="1"/>
    </font>
    <font>
      <sz val="9"/>
      <color rgb="FF00B0F0"/>
      <name val="Times New Roman"/>
      <family val="1"/>
    </font>
    <font>
      <sz val="9"/>
      <color rgb="FF7030A0"/>
      <name val="Times New Roman"/>
      <family val="1"/>
    </font>
    <font>
      <sz val="11"/>
      <name val="Arial"/>
      <family val="2"/>
      <scheme val="minor"/>
    </font>
    <font>
      <sz val="10"/>
      <color rgb="FF00B0F0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2" fontId="0" fillId="0" borderId="0" xfId="0" applyNumberFormat="1"/>
    <xf numFmtId="2" fontId="1" fillId="0" borderId="0" xfId="0" applyNumberFormat="1" applyFont="1" applyAlignment="1">
      <alignment wrapText="1"/>
    </xf>
    <xf numFmtId="2" fontId="1" fillId="0" borderId="0" xfId="0" applyNumberFormat="1" applyFont="1"/>
    <xf numFmtId="2" fontId="1" fillId="2" borderId="0" xfId="0" applyNumberFormat="1" applyFont="1" applyFill="1"/>
    <xf numFmtId="2" fontId="1" fillId="2" borderId="0" xfId="0" applyNumberFormat="1" applyFont="1" applyFill="1" applyAlignment="1">
      <alignment wrapText="1"/>
    </xf>
    <xf numFmtId="2" fontId="0" fillId="2" borderId="0" xfId="0" applyNumberFormat="1" applyFill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4" fillId="0" borderId="1" xfId="0" applyFont="1" applyBorder="1" applyAlignment="1">
      <alignment horizontal="justify" vertical="center" wrapText="1"/>
    </xf>
    <xf numFmtId="0" fontId="5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9" fillId="0" borderId="0" xfId="0" applyFont="1"/>
    <xf numFmtId="0" fontId="7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14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2" xfId="0" applyBorder="1"/>
    <xf numFmtId="2" fontId="9" fillId="0" borderId="0" xfId="0" applyNumberFormat="1" applyFont="1"/>
    <xf numFmtId="0" fontId="13" fillId="0" borderId="0" xfId="0" applyFont="1"/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3"/>
  <sheetViews>
    <sheetView tabSelected="1" workbookViewId="0">
      <selection activeCell="H1" sqref="H1:L1"/>
    </sheetView>
  </sheetViews>
  <sheetFormatPr defaultColWidth="9.09765625" defaultRowHeight="13.8" x14ac:dyDescent="0.25"/>
  <cols>
    <col min="1" max="2" width="14.8984375" customWidth="1"/>
    <col min="3" max="3" width="19.8984375" customWidth="1"/>
    <col min="4" max="4" width="16" customWidth="1"/>
    <col min="5" max="5" width="18.69921875" bestFit="1" customWidth="1"/>
    <col min="6" max="7" width="16.296875" customWidth="1"/>
    <col min="8" max="8" width="11.59765625" style="4" customWidth="1"/>
    <col min="9" max="12" width="9.09765625" style="4"/>
    <col min="13" max="13" width="9.09765625" style="9"/>
    <col min="14" max="17" width="9.09765625" style="4"/>
  </cols>
  <sheetData>
    <row r="1" spans="1:19" s="3" customFormat="1" ht="49.5" customHeight="1" x14ac:dyDescent="0.25">
      <c r="A1" s="2" t="s">
        <v>27</v>
      </c>
      <c r="B1" s="2" t="s">
        <v>28</v>
      </c>
      <c r="C1" s="2"/>
      <c r="D1" s="2" t="s">
        <v>29</v>
      </c>
      <c r="E1" s="2"/>
      <c r="F1" s="2" t="s">
        <v>30</v>
      </c>
      <c r="G1" s="2"/>
      <c r="H1" s="5" t="s">
        <v>37</v>
      </c>
      <c r="I1" s="6"/>
      <c r="J1" s="6"/>
      <c r="K1" s="6"/>
      <c r="L1" s="6"/>
      <c r="M1" s="7" t="s">
        <v>31</v>
      </c>
      <c r="N1" s="6"/>
      <c r="O1" s="6"/>
      <c r="P1" s="6"/>
      <c r="Q1" s="6"/>
    </row>
    <row r="2" spans="1:19" s="3" customFormat="1" ht="21.75" customHeight="1" x14ac:dyDescent="0.25">
      <c r="A2" s="2"/>
      <c r="B2" s="2"/>
      <c r="C2" s="2"/>
      <c r="D2" s="2"/>
      <c r="E2" s="2"/>
      <c r="F2" s="2"/>
      <c r="G2" s="2"/>
      <c r="H2" s="5" t="s">
        <v>32</v>
      </c>
      <c r="I2" s="6" t="s">
        <v>33</v>
      </c>
      <c r="J2" s="6" t="s">
        <v>34</v>
      </c>
      <c r="K2" s="6" t="s">
        <v>35</v>
      </c>
      <c r="L2" s="6" t="s">
        <v>36</v>
      </c>
      <c r="M2" s="8" t="s">
        <v>32</v>
      </c>
      <c r="N2" s="6" t="s">
        <v>33</v>
      </c>
      <c r="O2" s="6" t="s">
        <v>34</v>
      </c>
      <c r="P2" s="6" t="s">
        <v>35</v>
      </c>
      <c r="Q2" s="6" t="s">
        <v>36</v>
      </c>
    </row>
    <row r="3" spans="1:19" x14ac:dyDescent="0.25">
      <c r="A3" s="1" t="s">
        <v>0</v>
      </c>
      <c r="B3">
        <v>47.5</v>
      </c>
      <c r="D3">
        <v>53</v>
      </c>
      <c r="F3">
        <v>9</v>
      </c>
      <c r="H3">
        <v>6</v>
      </c>
      <c r="I3">
        <v>8</v>
      </c>
      <c r="M3" s="9">
        <f>5/6</f>
        <v>0.83333333333333337</v>
      </c>
      <c r="N3" s="4">
        <v>0.875</v>
      </c>
    </row>
    <row r="4" spans="1:19" x14ac:dyDescent="0.25">
      <c r="A4" s="1"/>
      <c r="B4">
        <v>58.5</v>
      </c>
      <c r="D4">
        <v>66</v>
      </c>
      <c r="F4">
        <v>10</v>
      </c>
      <c r="H4">
        <v>8</v>
      </c>
      <c r="I4">
        <v>3</v>
      </c>
      <c r="M4" s="9">
        <v>1</v>
      </c>
      <c r="N4" s="4">
        <v>1</v>
      </c>
    </row>
    <row r="5" spans="1:19" x14ac:dyDescent="0.25">
      <c r="A5" s="1"/>
      <c r="B5">
        <v>56</v>
      </c>
      <c r="D5">
        <v>63</v>
      </c>
      <c r="F5">
        <v>9</v>
      </c>
      <c r="H5" s="4">
        <v>6</v>
      </c>
      <c r="I5" s="4">
        <v>6</v>
      </c>
      <c r="M5" s="9">
        <v>1</v>
      </c>
      <c r="N5" s="4">
        <v>1</v>
      </c>
    </row>
    <row r="6" spans="1:19" x14ac:dyDescent="0.25">
      <c r="A6" s="1"/>
      <c r="B6">
        <v>56</v>
      </c>
      <c r="D6">
        <v>66</v>
      </c>
      <c r="F6">
        <v>9</v>
      </c>
      <c r="H6" s="4">
        <v>6</v>
      </c>
      <c r="I6" s="4">
        <v>7</v>
      </c>
      <c r="M6" s="9">
        <v>1</v>
      </c>
      <c r="N6" s="4">
        <v>1</v>
      </c>
    </row>
    <row r="7" spans="1:19" x14ac:dyDescent="0.25">
      <c r="A7" s="1"/>
      <c r="B7">
        <v>51</v>
      </c>
      <c r="D7">
        <v>62</v>
      </c>
      <c r="F7">
        <v>8</v>
      </c>
      <c r="H7" s="4">
        <v>7</v>
      </c>
      <c r="I7" s="4">
        <v>6</v>
      </c>
      <c r="M7" s="9">
        <v>1</v>
      </c>
      <c r="N7" s="4">
        <v>1</v>
      </c>
      <c r="R7" t="s">
        <v>31</v>
      </c>
      <c r="S7" t="s">
        <v>39</v>
      </c>
    </row>
    <row r="8" spans="1:19" x14ac:dyDescent="0.25">
      <c r="A8" s="1" t="s">
        <v>38</v>
      </c>
      <c r="B8">
        <f>AVERAGE(B3:B7)</f>
        <v>53.8</v>
      </c>
      <c r="C8">
        <f>STDEV(B3:B7)/SQRT(5)</f>
        <v>1.9912307751739877</v>
      </c>
      <c r="D8">
        <f t="shared" ref="D8:N8" si="0">AVERAGE(D3:D7)</f>
        <v>62</v>
      </c>
      <c r="E8">
        <f>STDEV(D3:D7)/SQRT(5)</f>
        <v>2.3874672772626644</v>
      </c>
      <c r="F8">
        <f t="shared" si="0"/>
        <v>9</v>
      </c>
      <c r="G8">
        <f>STDEV(F3:F7)/SQRT(5)</f>
        <v>0.31622776601683794</v>
      </c>
      <c r="H8">
        <f t="shared" si="0"/>
        <v>6.6</v>
      </c>
      <c r="I8">
        <f t="shared" si="0"/>
        <v>6</v>
      </c>
      <c r="J8"/>
      <c r="K8"/>
      <c r="L8"/>
      <c r="M8">
        <f t="shared" si="0"/>
        <v>0.96666666666666679</v>
      </c>
      <c r="N8">
        <f t="shared" si="0"/>
        <v>0.97499999999999998</v>
      </c>
      <c r="O8"/>
      <c r="P8"/>
      <c r="Q8"/>
      <c r="R8">
        <f>AVERAGE(M8:Q8)</f>
        <v>0.97083333333333344</v>
      </c>
      <c r="S8">
        <f>STDEV(M8:Q8)/SQRT(COUNT(M8:Q8))</f>
        <v>4.1666666666665955E-3</v>
      </c>
    </row>
    <row r="9" spans="1:19" x14ac:dyDescent="0.25">
      <c r="A9" s="1" t="s">
        <v>1</v>
      </c>
      <c r="B9">
        <v>46</v>
      </c>
      <c r="D9">
        <v>59</v>
      </c>
      <c r="F9">
        <v>9</v>
      </c>
      <c r="H9" s="4">
        <v>7</v>
      </c>
      <c r="I9" s="4">
        <v>7</v>
      </c>
      <c r="J9" s="4">
        <v>7</v>
      </c>
      <c r="M9" s="9">
        <v>0.8571428571428571</v>
      </c>
      <c r="N9" s="4">
        <v>0.8571428571428571</v>
      </c>
      <c r="O9" s="4">
        <v>0.8571428571428571</v>
      </c>
    </row>
    <row r="10" spans="1:19" x14ac:dyDescent="0.25">
      <c r="A10" s="1"/>
      <c r="B10">
        <v>67</v>
      </c>
      <c r="D10">
        <v>90</v>
      </c>
      <c r="F10">
        <v>10</v>
      </c>
      <c r="H10" s="4">
        <v>7</v>
      </c>
      <c r="I10" s="4">
        <v>7</v>
      </c>
      <c r="J10" s="4">
        <v>6</v>
      </c>
      <c r="M10" s="9">
        <v>1</v>
      </c>
      <c r="N10" s="4">
        <v>0.8571428571428571</v>
      </c>
      <c r="O10" s="4">
        <v>0.83333333333333337</v>
      </c>
    </row>
    <row r="11" spans="1:19" x14ac:dyDescent="0.25">
      <c r="A11" s="1"/>
      <c r="B11">
        <v>36</v>
      </c>
      <c r="D11">
        <v>66</v>
      </c>
      <c r="F11">
        <v>9</v>
      </c>
      <c r="H11" s="4">
        <v>6</v>
      </c>
      <c r="I11" s="4">
        <v>6</v>
      </c>
      <c r="J11" s="4">
        <v>5</v>
      </c>
      <c r="M11" s="9">
        <v>1</v>
      </c>
      <c r="N11" s="4">
        <v>1</v>
      </c>
      <c r="O11" s="4">
        <v>1</v>
      </c>
    </row>
    <row r="12" spans="1:19" x14ac:dyDescent="0.25">
      <c r="A12" s="1"/>
      <c r="B12">
        <v>38</v>
      </c>
      <c r="D12">
        <v>52</v>
      </c>
      <c r="F12">
        <v>9</v>
      </c>
      <c r="H12" s="4">
        <v>7</v>
      </c>
      <c r="I12" s="4">
        <v>7</v>
      </c>
      <c r="J12" s="4">
        <v>6</v>
      </c>
      <c r="M12" s="9">
        <v>1</v>
      </c>
      <c r="N12" s="4">
        <v>1</v>
      </c>
      <c r="O12" s="4">
        <v>1</v>
      </c>
    </row>
    <row r="13" spans="1:19" x14ac:dyDescent="0.25">
      <c r="A13" s="1"/>
      <c r="B13">
        <v>64</v>
      </c>
      <c r="D13">
        <v>82</v>
      </c>
      <c r="F13">
        <v>9</v>
      </c>
      <c r="H13" s="4">
        <v>7</v>
      </c>
      <c r="I13" s="4">
        <v>7</v>
      </c>
      <c r="J13" s="4">
        <v>5</v>
      </c>
      <c r="M13" s="9">
        <v>1</v>
      </c>
      <c r="N13" s="4">
        <v>1</v>
      </c>
      <c r="O13" s="4">
        <v>1</v>
      </c>
    </row>
    <row r="14" spans="1:19" x14ac:dyDescent="0.25">
      <c r="A14" s="1" t="s">
        <v>38</v>
      </c>
      <c r="B14">
        <f>AVERAGE(B9:B13)</f>
        <v>50.2</v>
      </c>
      <c r="C14">
        <f>STDEV(B9:B13)/SQRT(5)</f>
        <v>6.4838260309789284</v>
      </c>
      <c r="D14">
        <f t="shared" ref="D14:O14" si="1">AVERAGE(D9:D13)</f>
        <v>69.8</v>
      </c>
      <c r="E14">
        <f>STDEV(D9:D13)/SQRT(5)</f>
        <v>7.0880180586677373</v>
      </c>
      <c r="F14">
        <f t="shared" si="1"/>
        <v>9.1999999999999993</v>
      </c>
      <c r="G14">
        <f>STDEV(F9:F13)/SQRT(5)</f>
        <v>0.19999999999999998</v>
      </c>
      <c r="H14">
        <f t="shared" si="1"/>
        <v>6.8</v>
      </c>
      <c r="I14">
        <f t="shared" si="1"/>
        <v>6.8</v>
      </c>
      <c r="J14">
        <f t="shared" si="1"/>
        <v>5.8</v>
      </c>
      <c r="K14"/>
      <c r="L14"/>
      <c r="M14">
        <f t="shared" si="1"/>
        <v>0.97142857142857153</v>
      </c>
      <c r="N14">
        <f t="shared" si="1"/>
        <v>0.94285714285714284</v>
      </c>
      <c r="O14">
        <f t="shared" si="1"/>
        <v>0.93809523809523809</v>
      </c>
      <c r="R14">
        <f t="shared" ref="R14:R68" si="2">AVERAGE(M14:Q14)</f>
        <v>0.95079365079365086</v>
      </c>
      <c r="S14">
        <f>STDEV(M14:Q14)/SQRT(COUNT(M14:Q14))</f>
        <v>1.0408632578257181E-2</v>
      </c>
    </row>
    <row r="15" spans="1:19" x14ac:dyDescent="0.25">
      <c r="A15" s="1" t="s">
        <v>2</v>
      </c>
      <c r="B15">
        <v>47</v>
      </c>
      <c r="D15">
        <v>75</v>
      </c>
      <c r="F15">
        <v>9</v>
      </c>
      <c r="H15" s="4">
        <v>6</v>
      </c>
      <c r="I15" s="4">
        <v>7</v>
      </c>
      <c r="J15" s="4">
        <v>5</v>
      </c>
      <c r="K15" s="4">
        <v>6</v>
      </c>
      <c r="M15" s="9">
        <v>1</v>
      </c>
      <c r="N15" s="4">
        <v>0.8571428571428571</v>
      </c>
      <c r="O15" s="4">
        <v>1</v>
      </c>
      <c r="P15" s="4">
        <v>1</v>
      </c>
    </row>
    <row r="16" spans="1:19" x14ac:dyDescent="0.25">
      <c r="A16" s="1"/>
      <c r="B16">
        <v>59</v>
      </c>
      <c r="D16">
        <v>80</v>
      </c>
      <c r="F16">
        <v>10</v>
      </c>
      <c r="H16" s="4">
        <v>6</v>
      </c>
      <c r="I16" s="4">
        <v>6</v>
      </c>
      <c r="J16" s="4">
        <v>5</v>
      </c>
      <c r="K16" s="4">
        <v>5</v>
      </c>
      <c r="M16" s="9">
        <v>1</v>
      </c>
      <c r="N16" s="4">
        <v>1</v>
      </c>
      <c r="O16" s="4">
        <v>0.8</v>
      </c>
      <c r="P16" s="4">
        <v>1</v>
      </c>
    </row>
    <row r="17" spans="1:19" x14ac:dyDescent="0.25">
      <c r="A17" s="1"/>
      <c r="B17">
        <v>39</v>
      </c>
      <c r="D17">
        <v>65</v>
      </c>
      <c r="F17">
        <v>10</v>
      </c>
      <c r="H17" s="4">
        <v>7</v>
      </c>
      <c r="I17" s="4">
        <v>7</v>
      </c>
      <c r="J17" s="4">
        <v>6</v>
      </c>
      <c r="K17" s="4">
        <v>7</v>
      </c>
      <c r="M17" s="9">
        <v>1</v>
      </c>
      <c r="N17" s="4">
        <v>1</v>
      </c>
      <c r="O17" s="4">
        <v>1</v>
      </c>
      <c r="P17" s="4">
        <v>1</v>
      </c>
    </row>
    <row r="18" spans="1:19" x14ac:dyDescent="0.25">
      <c r="A18" s="1"/>
      <c r="B18">
        <v>42</v>
      </c>
      <c r="D18">
        <v>67</v>
      </c>
      <c r="F18">
        <v>10</v>
      </c>
      <c r="H18" s="4">
        <v>7</v>
      </c>
      <c r="I18" s="4">
        <v>7</v>
      </c>
      <c r="J18" s="4">
        <v>8</v>
      </c>
      <c r="K18" s="4">
        <v>6</v>
      </c>
      <c r="M18" s="9">
        <v>1</v>
      </c>
      <c r="N18" s="4">
        <v>1</v>
      </c>
      <c r="O18" s="4">
        <v>0.875</v>
      </c>
      <c r="P18" s="4">
        <v>1</v>
      </c>
    </row>
    <row r="19" spans="1:19" x14ac:dyDescent="0.25">
      <c r="A19" s="1"/>
      <c r="B19">
        <v>49</v>
      </c>
      <c r="D19">
        <v>78</v>
      </c>
      <c r="F19">
        <v>8</v>
      </c>
      <c r="H19" s="4">
        <v>6</v>
      </c>
      <c r="I19" s="4">
        <v>7</v>
      </c>
      <c r="J19" s="4">
        <v>7</v>
      </c>
      <c r="K19" s="4">
        <v>5</v>
      </c>
      <c r="M19" s="9">
        <v>1</v>
      </c>
      <c r="N19" s="4">
        <v>1</v>
      </c>
      <c r="O19" s="4">
        <v>1</v>
      </c>
      <c r="P19" s="4">
        <v>1</v>
      </c>
    </row>
    <row r="20" spans="1:19" x14ac:dyDescent="0.25">
      <c r="A20" s="1" t="s">
        <v>38</v>
      </c>
      <c r="B20">
        <f>AVERAGE(B15:B19)</f>
        <v>47.2</v>
      </c>
      <c r="C20">
        <f>STDEV(B15:B19)/SQRT(5)</f>
        <v>3.4409301068170453</v>
      </c>
      <c r="D20">
        <f t="shared" ref="D20:P20" si="3">AVERAGE(D15:D19)</f>
        <v>73</v>
      </c>
      <c r="E20">
        <f>STDEV(D15:D19)/SQRT(5)</f>
        <v>2.9832867780352594</v>
      </c>
      <c r="F20">
        <f t="shared" si="3"/>
        <v>9.4</v>
      </c>
      <c r="G20">
        <f>STDEV(F15:F19)/SQRT(5)</f>
        <v>0.39999999999999997</v>
      </c>
      <c r="H20">
        <f t="shared" si="3"/>
        <v>6.4</v>
      </c>
      <c r="I20">
        <f t="shared" si="3"/>
        <v>6.8</v>
      </c>
      <c r="J20">
        <f t="shared" si="3"/>
        <v>6.2</v>
      </c>
      <c r="K20">
        <f t="shared" si="3"/>
        <v>5.8</v>
      </c>
      <c r="L20"/>
      <c r="M20">
        <f t="shared" si="3"/>
        <v>1</v>
      </c>
      <c r="N20">
        <f t="shared" si="3"/>
        <v>0.97142857142857153</v>
      </c>
      <c r="O20">
        <f t="shared" si="3"/>
        <v>0.93499999999999994</v>
      </c>
      <c r="P20">
        <f t="shared" si="3"/>
        <v>1</v>
      </c>
      <c r="R20">
        <f t="shared" si="2"/>
        <v>0.9766071428571429</v>
      </c>
      <c r="S20">
        <f>STDEV(M20:Q20)/SQRT(COUNT(M20:Q20))</f>
        <v>1.5417585925893627E-2</v>
      </c>
    </row>
    <row r="21" spans="1:19" x14ac:dyDescent="0.25">
      <c r="A21" s="1" t="s">
        <v>3</v>
      </c>
      <c r="B21">
        <v>35</v>
      </c>
      <c r="D21">
        <v>76</v>
      </c>
      <c r="F21">
        <v>12</v>
      </c>
      <c r="H21" s="4">
        <v>6</v>
      </c>
      <c r="I21" s="4">
        <v>8</v>
      </c>
      <c r="J21" s="4">
        <v>5</v>
      </c>
      <c r="K21" s="4">
        <v>6</v>
      </c>
      <c r="L21" s="4">
        <v>5</v>
      </c>
      <c r="M21" s="9">
        <v>1</v>
      </c>
      <c r="N21" s="4">
        <v>0.875</v>
      </c>
      <c r="O21" s="4">
        <v>1</v>
      </c>
      <c r="P21" s="4">
        <v>1</v>
      </c>
      <c r="Q21" s="4">
        <v>1</v>
      </c>
    </row>
    <row r="22" spans="1:19" x14ac:dyDescent="0.25">
      <c r="A22" s="1"/>
      <c r="B22">
        <v>49</v>
      </c>
      <c r="D22">
        <v>87</v>
      </c>
      <c r="F22">
        <v>11</v>
      </c>
      <c r="H22" s="4">
        <v>5</v>
      </c>
      <c r="I22" s="4">
        <v>6</v>
      </c>
      <c r="J22" s="4">
        <v>4</v>
      </c>
      <c r="K22" s="4">
        <v>5</v>
      </c>
      <c r="L22" s="4">
        <v>6</v>
      </c>
      <c r="M22" s="9">
        <v>1</v>
      </c>
      <c r="N22" s="4">
        <v>1</v>
      </c>
      <c r="O22" s="4">
        <v>1</v>
      </c>
      <c r="P22" s="4">
        <v>1</v>
      </c>
      <c r="Q22" s="4">
        <v>1</v>
      </c>
    </row>
    <row r="23" spans="1:19" x14ac:dyDescent="0.25">
      <c r="A23" s="1"/>
      <c r="B23">
        <v>44</v>
      </c>
      <c r="D23">
        <v>72</v>
      </c>
      <c r="F23">
        <v>11</v>
      </c>
      <c r="H23" s="4">
        <v>6</v>
      </c>
      <c r="I23" s="4">
        <v>6</v>
      </c>
      <c r="J23" s="4">
        <v>5</v>
      </c>
      <c r="K23" s="4">
        <v>6</v>
      </c>
      <c r="L23" s="4">
        <v>5</v>
      </c>
      <c r="M23" s="9">
        <v>1</v>
      </c>
      <c r="N23" s="4">
        <v>1</v>
      </c>
      <c r="O23" s="4">
        <v>1</v>
      </c>
      <c r="P23" s="4">
        <v>1</v>
      </c>
      <c r="Q23" s="4">
        <v>1</v>
      </c>
    </row>
    <row r="24" spans="1:19" x14ac:dyDescent="0.25">
      <c r="A24" s="1"/>
      <c r="B24">
        <v>44</v>
      </c>
      <c r="D24">
        <v>69</v>
      </c>
      <c r="F24">
        <v>12</v>
      </c>
      <c r="H24" s="4">
        <v>6</v>
      </c>
      <c r="I24" s="4">
        <v>6</v>
      </c>
      <c r="J24" s="4">
        <v>6</v>
      </c>
      <c r="K24" s="4">
        <v>5</v>
      </c>
      <c r="L24" s="4">
        <v>6</v>
      </c>
      <c r="M24" s="9">
        <v>1</v>
      </c>
      <c r="N24" s="4">
        <v>1</v>
      </c>
      <c r="O24" s="4">
        <v>1</v>
      </c>
      <c r="P24" s="4">
        <v>1</v>
      </c>
      <c r="Q24" s="4">
        <v>1</v>
      </c>
    </row>
    <row r="25" spans="1:19" x14ac:dyDescent="0.25">
      <c r="A25" s="1"/>
      <c r="B25">
        <v>54</v>
      </c>
      <c r="D25">
        <v>81</v>
      </c>
      <c r="F25">
        <v>13</v>
      </c>
      <c r="H25" s="4">
        <v>6</v>
      </c>
      <c r="I25" s="4">
        <v>8</v>
      </c>
      <c r="J25" s="4">
        <v>4</v>
      </c>
      <c r="K25" s="4">
        <v>8</v>
      </c>
      <c r="M25" s="9">
        <v>1</v>
      </c>
      <c r="N25" s="4">
        <v>1</v>
      </c>
      <c r="O25" s="4">
        <v>1</v>
      </c>
      <c r="P25" s="4">
        <v>0.875</v>
      </c>
    </row>
    <row r="26" spans="1:19" x14ac:dyDescent="0.25">
      <c r="A26" s="1" t="s">
        <v>38</v>
      </c>
      <c r="B26">
        <f>AVERAGE(B21:B25)</f>
        <v>45.2</v>
      </c>
      <c r="C26">
        <f>STDEV(B21:B25)/SQRT(5)</f>
        <v>3.1527765540868837</v>
      </c>
      <c r="D26">
        <f t="shared" ref="D26:Q26" si="4">AVERAGE(D21:D25)</f>
        <v>77</v>
      </c>
      <c r="E26">
        <f>STDEV(D21:D25)/SQRT(5)</f>
        <v>3.2093613071762421</v>
      </c>
      <c r="F26">
        <f t="shared" si="4"/>
        <v>11.8</v>
      </c>
      <c r="G26">
        <f>STDEV(F21:F25)/SQRT(5)</f>
        <v>0.37416573867739411</v>
      </c>
      <c r="H26">
        <f t="shared" si="4"/>
        <v>5.8</v>
      </c>
      <c r="I26">
        <f t="shared" si="4"/>
        <v>6.8</v>
      </c>
      <c r="J26">
        <f t="shared" si="4"/>
        <v>4.8</v>
      </c>
      <c r="K26">
        <f t="shared" si="4"/>
        <v>6</v>
      </c>
      <c r="L26">
        <f t="shared" si="4"/>
        <v>5.5</v>
      </c>
      <c r="M26">
        <f t="shared" si="4"/>
        <v>1</v>
      </c>
      <c r="N26">
        <f t="shared" si="4"/>
        <v>0.97499999999999998</v>
      </c>
      <c r="O26">
        <f t="shared" si="4"/>
        <v>1</v>
      </c>
      <c r="P26">
        <f t="shared" si="4"/>
        <v>0.97499999999999998</v>
      </c>
      <c r="Q26">
        <f t="shared" si="4"/>
        <v>1</v>
      </c>
      <c r="R26">
        <f t="shared" si="2"/>
        <v>0.99</v>
      </c>
      <c r="S26">
        <f>STDEV(M26:Q26)/SQRT(COUNT(M26:Q26))</f>
        <v>6.1237243569579507E-3</v>
      </c>
    </row>
    <row r="27" spans="1:19" x14ac:dyDescent="0.25">
      <c r="A27" s="1" t="s">
        <v>4</v>
      </c>
      <c r="B27">
        <v>53</v>
      </c>
      <c r="D27">
        <v>69</v>
      </c>
      <c r="F27">
        <v>8</v>
      </c>
      <c r="H27" s="4">
        <v>5</v>
      </c>
      <c r="I27" s="4">
        <v>6</v>
      </c>
      <c r="M27" s="9">
        <v>1</v>
      </c>
      <c r="N27" s="4">
        <v>1</v>
      </c>
    </row>
    <row r="28" spans="1:19" x14ac:dyDescent="0.25">
      <c r="A28" s="1"/>
      <c r="B28">
        <v>56</v>
      </c>
      <c r="D28">
        <v>71</v>
      </c>
      <c r="F28">
        <v>8</v>
      </c>
      <c r="H28" s="4">
        <v>8</v>
      </c>
      <c r="I28" s="4">
        <v>7</v>
      </c>
      <c r="M28" s="9">
        <v>0.875</v>
      </c>
      <c r="N28" s="4">
        <v>0.8571428571428571</v>
      </c>
    </row>
    <row r="29" spans="1:19" x14ac:dyDescent="0.25">
      <c r="A29" s="1"/>
      <c r="B29">
        <v>47</v>
      </c>
      <c r="D29">
        <v>59</v>
      </c>
      <c r="F29">
        <v>9</v>
      </c>
      <c r="H29" s="4">
        <v>7</v>
      </c>
      <c r="I29" s="4">
        <v>6</v>
      </c>
      <c r="M29" s="9">
        <v>1</v>
      </c>
      <c r="N29" s="4">
        <v>1</v>
      </c>
    </row>
    <row r="30" spans="1:19" x14ac:dyDescent="0.25">
      <c r="A30" s="1"/>
      <c r="B30">
        <v>59</v>
      </c>
      <c r="D30">
        <v>70</v>
      </c>
      <c r="F30">
        <v>10</v>
      </c>
      <c r="H30" s="4">
        <v>6</v>
      </c>
      <c r="I30" s="4">
        <v>6</v>
      </c>
      <c r="M30" s="9">
        <v>1</v>
      </c>
      <c r="N30" s="4">
        <v>1</v>
      </c>
    </row>
    <row r="31" spans="1:19" x14ac:dyDescent="0.25">
      <c r="A31" s="1"/>
      <c r="B31">
        <v>48</v>
      </c>
      <c r="D31">
        <v>56</v>
      </c>
      <c r="F31">
        <v>8</v>
      </c>
      <c r="H31" s="4">
        <v>7</v>
      </c>
      <c r="I31" s="4">
        <v>7</v>
      </c>
      <c r="M31" s="9">
        <v>1</v>
      </c>
      <c r="N31" s="4">
        <v>1</v>
      </c>
    </row>
    <row r="32" spans="1:19" x14ac:dyDescent="0.25">
      <c r="A32" s="1" t="s">
        <v>38</v>
      </c>
      <c r="B32">
        <f>AVERAGE(B27:B31)</f>
        <v>52.6</v>
      </c>
      <c r="C32">
        <f>STDEV(B27:B31)/SQRT(5)</f>
        <v>2.2934689882359427</v>
      </c>
      <c r="D32">
        <f t="shared" ref="D32:N32" si="5">AVERAGE(D27:D31)</f>
        <v>65</v>
      </c>
      <c r="E32">
        <f>STDEV(D27:D31)/SQRT(5)</f>
        <v>3.1144823004794873</v>
      </c>
      <c r="F32">
        <f t="shared" si="5"/>
        <v>8.6</v>
      </c>
      <c r="G32">
        <f>STDEV(F27:F31)/SQRT(5)</f>
        <v>0.39999999999999997</v>
      </c>
      <c r="H32">
        <f t="shared" si="5"/>
        <v>6.6</v>
      </c>
      <c r="I32">
        <f t="shared" si="5"/>
        <v>6.4</v>
      </c>
      <c r="J32"/>
      <c r="K32"/>
      <c r="L32"/>
      <c r="M32">
        <f t="shared" si="5"/>
        <v>0.97499999999999998</v>
      </c>
      <c r="N32">
        <f t="shared" si="5"/>
        <v>0.97142857142857153</v>
      </c>
      <c r="R32">
        <f t="shared" si="2"/>
        <v>0.97321428571428581</v>
      </c>
      <c r="S32">
        <f>STDEV(M32:Q32)/SQRT(COUNT(M32:Q32))</f>
        <v>1.7857142857142236E-3</v>
      </c>
    </row>
    <row r="33" spans="1:19" x14ac:dyDescent="0.25">
      <c r="A33" s="1" t="s">
        <v>5</v>
      </c>
      <c r="B33">
        <v>51</v>
      </c>
      <c r="D33">
        <v>66</v>
      </c>
      <c r="F33">
        <v>9</v>
      </c>
      <c r="H33" s="4">
        <v>6</v>
      </c>
      <c r="I33" s="4">
        <v>5</v>
      </c>
      <c r="J33" s="4">
        <v>6</v>
      </c>
      <c r="M33" s="9">
        <v>1</v>
      </c>
      <c r="N33" s="4">
        <v>1</v>
      </c>
      <c r="O33" s="4">
        <v>1</v>
      </c>
    </row>
    <row r="34" spans="1:19" x14ac:dyDescent="0.25">
      <c r="A34" s="1"/>
      <c r="B34">
        <v>47</v>
      </c>
      <c r="D34">
        <v>71</v>
      </c>
      <c r="F34">
        <v>7</v>
      </c>
      <c r="H34" s="4">
        <v>6</v>
      </c>
      <c r="I34" s="4">
        <v>7</v>
      </c>
      <c r="J34" s="4">
        <v>7</v>
      </c>
      <c r="M34" s="9">
        <v>1</v>
      </c>
      <c r="N34" s="4">
        <v>1</v>
      </c>
      <c r="O34" s="4">
        <v>0.8571428571428571</v>
      </c>
    </row>
    <row r="35" spans="1:19" x14ac:dyDescent="0.25">
      <c r="A35" s="1"/>
      <c r="B35">
        <v>64</v>
      </c>
      <c r="D35">
        <v>87</v>
      </c>
      <c r="F35">
        <v>9</v>
      </c>
      <c r="H35" s="4">
        <v>7</v>
      </c>
      <c r="I35" s="4">
        <v>6</v>
      </c>
      <c r="J35" s="4">
        <v>5</v>
      </c>
      <c r="M35" s="9">
        <v>1</v>
      </c>
      <c r="N35" s="4">
        <v>1</v>
      </c>
      <c r="O35" s="4">
        <v>1</v>
      </c>
    </row>
    <row r="36" spans="1:19" x14ac:dyDescent="0.25">
      <c r="A36" s="1"/>
      <c r="B36">
        <v>41</v>
      </c>
      <c r="D36">
        <v>54</v>
      </c>
      <c r="F36">
        <v>8</v>
      </c>
      <c r="H36" s="4">
        <v>8</v>
      </c>
      <c r="I36" s="4">
        <v>5</v>
      </c>
      <c r="J36" s="4">
        <v>4</v>
      </c>
      <c r="M36" s="9">
        <v>1</v>
      </c>
      <c r="N36" s="4">
        <v>1</v>
      </c>
      <c r="O36" s="4">
        <v>1</v>
      </c>
    </row>
    <row r="37" spans="1:19" x14ac:dyDescent="0.25">
      <c r="A37" s="1"/>
      <c r="B37">
        <v>51</v>
      </c>
      <c r="D37">
        <v>65</v>
      </c>
      <c r="F37">
        <v>9</v>
      </c>
      <c r="H37" s="4">
        <v>7</v>
      </c>
      <c r="I37" s="4">
        <v>7</v>
      </c>
      <c r="J37" s="4">
        <v>6</v>
      </c>
      <c r="M37" s="9">
        <v>1</v>
      </c>
      <c r="N37" s="4">
        <v>1</v>
      </c>
      <c r="O37" s="4">
        <v>1</v>
      </c>
    </row>
    <row r="38" spans="1:19" x14ac:dyDescent="0.25">
      <c r="A38" s="1" t="s">
        <v>38</v>
      </c>
      <c r="B38">
        <f>AVERAGE(B33:B37)</f>
        <v>50.8</v>
      </c>
      <c r="C38">
        <f>STDEV(B33:B37)/SQRT(5)</f>
        <v>3.7735924528226366</v>
      </c>
      <c r="D38">
        <f t="shared" ref="D38:O38" si="6">AVERAGE(D33:D37)</f>
        <v>68.599999999999994</v>
      </c>
      <c r="E38">
        <f>STDEV(D33:D37)/SQRT(5)</f>
        <v>5.3721504074253197</v>
      </c>
      <c r="F38">
        <f t="shared" si="6"/>
        <v>8.4</v>
      </c>
      <c r="G38">
        <f>STDEV(F33:F37)/SQRT(5)</f>
        <v>0.39999999999999997</v>
      </c>
      <c r="H38">
        <f t="shared" si="6"/>
        <v>6.8</v>
      </c>
      <c r="I38">
        <f t="shared" si="6"/>
        <v>6</v>
      </c>
      <c r="J38">
        <f t="shared" si="6"/>
        <v>5.6</v>
      </c>
      <c r="K38"/>
      <c r="L38"/>
      <c r="M38">
        <f t="shared" si="6"/>
        <v>1</v>
      </c>
      <c r="N38">
        <f t="shared" si="6"/>
        <v>1</v>
      </c>
      <c r="O38">
        <f t="shared" si="6"/>
        <v>0.97142857142857153</v>
      </c>
      <c r="R38">
        <f t="shared" si="2"/>
        <v>0.99047619047619051</v>
      </c>
      <c r="S38">
        <f>STDEV(M38:Q38)/SQRT(COUNT(M38:Q38))</f>
        <v>9.52380952380949E-3</v>
      </c>
    </row>
    <row r="39" spans="1:19" x14ac:dyDescent="0.25">
      <c r="A39" s="1" t="s">
        <v>6</v>
      </c>
      <c r="B39">
        <v>46</v>
      </c>
      <c r="D39">
        <v>78</v>
      </c>
      <c r="F39">
        <v>11</v>
      </c>
      <c r="H39" s="4">
        <v>6</v>
      </c>
      <c r="I39" s="4">
        <v>7</v>
      </c>
      <c r="J39" s="4">
        <v>6</v>
      </c>
      <c r="K39" s="4">
        <v>5</v>
      </c>
      <c r="M39" s="9">
        <v>1</v>
      </c>
      <c r="N39" s="4">
        <v>1</v>
      </c>
      <c r="O39" s="4">
        <v>1</v>
      </c>
      <c r="P39" s="4">
        <v>1</v>
      </c>
    </row>
    <row r="40" spans="1:19" x14ac:dyDescent="0.25">
      <c r="A40" s="1"/>
      <c r="B40">
        <v>61</v>
      </c>
      <c r="D40">
        <v>82</v>
      </c>
      <c r="F40">
        <v>11</v>
      </c>
      <c r="H40" s="4">
        <v>7</v>
      </c>
      <c r="I40" s="4">
        <v>7</v>
      </c>
      <c r="J40" s="4">
        <v>6</v>
      </c>
      <c r="K40" s="4">
        <v>6</v>
      </c>
      <c r="M40" s="9">
        <v>1</v>
      </c>
      <c r="N40" s="4">
        <v>1</v>
      </c>
      <c r="O40" s="4">
        <v>1</v>
      </c>
      <c r="P40" s="4">
        <v>0.83333333333333337</v>
      </c>
    </row>
    <row r="41" spans="1:19" x14ac:dyDescent="0.25">
      <c r="A41" s="1"/>
      <c r="B41">
        <v>48</v>
      </c>
      <c r="D41">
        <v>76</v>
      </c>
      <c r="F41">
        <v>11</v>
      </c>
      <c r="H41" s="4">
        <v>6</v>
      </c>
      <c r="I41" s="4">
        <v>7</v>
      </c>
      <c r="J41" s="4">
        <v>6</v>
      </c>
      <c r="K41" s="4">
        <v>6</v>
      </c>
      <c r="M41" s="9">
        <v>1</v>
      </c>
      <c r="N41" s="4">
        <v>1</v>
      </c>
      <c r="O41" s="4">
        <v>1</v>
      </c>
      <c r="P41" s="4">
        <v>0.66666666666666663</v>
      </c>
    </row>
    <row r="42" spans="1:19" x14ac:dyDescent="0.25">
      <c r="A42" s="1"/>
      <c r="B42">
        <v>43</v>
      </c>
      <c r="D42">
        <v>69</v>
      </c>
      <c r="F42">
        <v>10</v>
      </c>
      <c r="H42" s="4">
        <v>7</v>
      </c>
      <c r="I42" s="4">
        <v>6</v>
      </c>
      <c r="J42" s="4">
        <v>6</v>
      </c>
      <c r="K42" s="4">
        <v>5</v>
      </c>
      <c r="M42" s="9">
        <v>1</v>
      </c>
      <c r="N42" s="4">
        <v>1</v>
      </c>
      <c r="O42" s="4">
        <v>1</v>
      </c>
      <c r="P42" s="4">
        <v>1</v>
      </c>
    </row>
    <row r="43" spans="1:19" x14ac:dyDescent="0.25">
      <c r="A43" s="1"/>
      <c r="B43">
        <v>51</v>
      </c>
      <c r="D43">
        <v>72</v>
      </c>
      <c r="F43">
        <v>10</v>
      </c>
      <c r="H43" s="4">
        <v>8</v>
      </c>
      <c r="I43" s="4">
        <v>6</v>
      </c>
      <c r="J43" s="4">
        <v>6</v>
      </c>
      <c r="K43" s="4">
        <v>5</v>
      </c>
      <c r="M43" s="9">
        <v>1</v>
      </c>
      <c r="N43" s="4">
        <v>1</v>
      </c>
      <c r="O43" s="4">
        <v>1</v>
      </c>
      <c r="P43" s="4">
        <v>1</v>
      </c>
    </row>
    <row r="44" spans="1:19" x14ac:dyDescent="0.25">
      <c r="A44" s="1" t="s">
        <v>38</v>
      </c>
      <c r="B44">
        <f>AVERAGE(B39:B43)</f>
        <v>49.8</v>
      </c>
      <c r="C44">
        <f>STDEV(B39:B43)/SQRT(5)</f>
        <v>3.0886890422960938</v>
      </c>
      <c r="D44">
        <f t="shared" ref="D44:P44" si="7">AVERAGE(D39:D43)</f>
        <v>75.400000000000006</v>
      </c>
      <c r="E44">
        <f>STDEV(D39:D43)/SQRT(5)</f>
        <v>2.2715633383201093</v>
      </c>
      <c r="F44">
        <f t="shared" si="7"/>
        <v>10.6</v>
      </c>
      <c r="G44">
        <f>STDEV(F39:F43)/SQRT(5)</f>
        <v>0.24494897427831783</v>
      </c>
      <c r="H44">
        <f t="shared" si="7"/>
        <v>6.8</v>
      </c>
      <c r="I44">
        <f t="shared" si="7"/>
        <v>6.6</v>
      </c>
      <c r="J44">
        <f t="shared" si="7"/>
        <v>6</v>
      </c>
      <c r="K44">
        <f t="shared" si="7"/>
        <v>5.4</v>
      </c>
      <c r="L44"/>
      <c r="M44">
        <f t="shared" si="7"/>
        <v>1</v>
      </c>
      <c r="N44">
        <f t="shared" si="7"/>
        <v>1</v>
      </c>
      <c r="O44">
        <f t="shared" si="7"/>
        <v>1</v>
      </c>
      <c r="P44">
        <f t="shared" si="7"/>
        <v>0.9</v>
      </c>
      <c r="R44">
        <f t="shared" si="2"/>
        <v>0.97499999999999998</v>
      </c>
      <c r="S44">
        <f>STDEV(M44:Q44)/SQRT(COUNT(M44:Q44))</f>
        <v>2.4999999999999994E-2</v>
      </c>
    </row>
    <row r="45" spans="1:19" x14ac:dyDescent="0.25">
      <c r="A45" s="1" t="s">
        <v>7</v>
      </c>
      <c r="B45">
        <v>41</v>
      </c>
      <c r="D45">
        <v>56</v>
      </c>
      <c r="F45">
        <v>7</v>
      </c>
      <c r="H45" s="4">
        <v>7</v>
      </c>
      <c r="I45" s="4">
        <v>8</v>
      </c>
      <c r="M45" s="9">
        <v>1</v>
      </c>
      <c r="N45" s="4">
        <v>1</v>
      </c>
    </row>
    <row r="46" spans="1:19" x14ac:dyDescent="0.25">
      <c r="A46" s="1"/>
      <c r="B46">
        <v>45</v>
      </c>
      <c r="D46">
        <v>53</v>
      </c>
      <c r="F46">
        <v>11</v>
      </c>
      <c r="H46" s="4">
        <v>7</v>
      </c>
      <c r="I46" s="4">
        <v>6</v>
      </c>
      <c r="M46" s="9">
        <v>1</v>
      </c>
      <c r="N46" s="4">
        <v>1</v>
      </c>
    </row>
    <row r="47" spans="1:19" x14ac:dyDescent="0.25">
      <c r="A47" s="1"/>
      <c r="B47">
        <v>52</v>
      </c>
      <c r="D47">
        <v>68</v>
      </c>
      <c r="F47">
        <v>9</v>
      </c>
      <c r="H47" s="4">
        <v>6</v>
      </c>
      <c r="I47" s="4">
        <v>5</v>
      </c>
      <c r="M47" s="9">
        <v>1</v>
      </c>
      <c r="N47" s="4">
        <v>1</v>
      </c>
    </row>
    <row r="48" spans="1:19" x14ac:dyDescent="0.25">
      <c r="A48" s="1"/>
      <c r="B48">
        <v>51</v>
      </c>
      <c r="D48">
        <v>57</v>
      </c>
      <c r="F48">
        <v>6</v>
      </c>
      <c r="H48" s="4">
        <v>6</v>
      </c>
      <c r="I48" s="4">
        <v>5</v>
      </c>
      <c r="M48" s="9">
        <v>1</v>
      </c>
      <c r="N48" s="4">
        <v>1</v>
      </c>
    </row>
    <row r="49" spans="1:19" x14ac:dyDescent="0.25">
      <c r="A49" s="1"/>
      <c r="B49">
        <v>45</v>
      </c>
      <c r="D49">
        <v>55</v>
      </c>
      <c r="F49">
        <v>7</v>
      </c>
      <c r="H49" s="4">
        <v>5</v>
      </c>
      <c r="I49" s="4">
        <v>5</v>
      </c>
      <c r="M49" s="9">
        <v>1</v>
      </c>
      <c r="N49" s="4">
        <v>1</v>
      </c>
    </row>
    <row r="50" spans="1:19" x14ac:dyDescent="0.25">
      <c r="A50" s="1" t="s">
        <v>38</v>
      </c>
      <c r="B50">
        <f>AVERAGE(B45:B49)</f>
        <v>46.8</v>
      </c>
      <c r="C50">
        <f>STDEV(B45:B49)/SQRT(5)</f>
        <v>2.0591260281974</v>
      </c>
      <c r="D50">
        <f t="shared" ref="D50:N50" si="8">AVERAGE(D45:D49)</f>
        <v>57.8</v>
      </c>
      <c r="E50">
        <f>STDEV(D45:D49)/SQRT(5)</f>
        <v>2.6343879744638978</v>
      </c>
      <c r="F50">
        <f t="shared" si="8"/>
        <v>8</v>
      </c>
      <c r="G50">
        <f>STDEV(F45:F49)/SQRT(5)</f>
        <v>0.89442719099991586</v>
      </c>
      <c r="H50">
        <f t="shared" si="8"/>
        <v>6.2</v>
      </c>
      <c r="I50">
        <f t="shared" si="8"/>
        <v>5.8</v>
      </c>
      <c r="J50"/>
      <c r="K50"/>
      <c r="L50"/>
      <c r="M50">
        <f t="shared" si="8"/>
        <v>1</v>
      </c>
      <c r="N50">
        <f t="shared" si="8"/>
        <v>1</v>
      </c>
      <c r="R50">
        <f t="shared" si="2"/>
        <v>1</v>
      </c>
      <c r="S50">
        <f>STDEV(M50:Q50)/SQRT(COUNT(M50:Q50))</f>
        <v>0</v>
      </c>
    </row>
    <row r="51" spans="1:19" x14ac:dyDescent="0.25">
      <c r="A51" s="1" t="s">
        <v>8</v>
      </c>
      <c r="B51">
        <v>50</v>
      </c>
      <c r="D51">
        <v>69</v>
      </c>
      <c r="F51">
        <v>9</v>
      </c>
      <c r="H51" s="4">
        <v>6</v>
      </c>
      <c r="I51" s="4">
        <v>6</v>
      </c>
      <c r="J51" s="4">
        <v>6</v>
      </c>
      <c r="M51" s="9">
        <v>1</v>
      </c>
      <c r="N51" s="4">
        <v>1</v>
      </c>
      <c r="O51" s="4">
        <v>1</v>
      </c>
    </row>
    <row r="52" spans="1:19" x14ac:dyDescent="0.25">
      <c r="A52" s="1"/>
      <c r="B52">
        <v>53</v>
      </c>
      <c r="D52">
        <v>68</v>
      </c>
      <c r="F52">
        <v>9</v>
      </c>
      <c r="H52" s="4">
        <v>5</v>
      </c>
      <c r="I52" s="4">
        <v>6</v>
      </c>
      <c r="J52" s="4">
        <v>6</v>
      </c>
      <c r="M52" s="9">
        <v>1</v>
      </c>
      <c r="N52" s="4">
        <v>1</v>
      </c>
      <c r="O52" s="4">
        <v>1</v>
      </c>
    </row>
    <row r="53" spans="1:19" x14ac:dyDescent="0.25">
      <c r="A53" s="1"/>
      <c r="B53">
        <v>49</v>
      </c>
      <c r="D53">
        <v>65</v>
      </c>
      <c r="F53">
        <v>8</v>
      </c>
      <c r="H53" s="4">
        <v>6</v>
      </c>
      <c r="I53" s="4">
        <v>6</v>
      </c>
      <c r="J53" s="4">
        <v>7</v>
      </c>
      <c r="M53" s="9">
        <v>1</v>
      </c>
      <c r="N53" s="4">
        <v>0.83333333333333337</v>
      </c>
      <c r="O53" s="4">
        <v>1</v>
      </c>
    </row>
    <row r="54" spans="1:19" x14ac:dyDescent="0.25">
      <c r="A54" s="1"/>
      <c r="B54">
        <v>53</v>
      </c>
      <c r="D54">
        <v>69</v>
      </c>
      <c r="F54">
        <v>9</v>
      </c>
      <c r="H54" s="4">
        <v>7</v>
      </c>
      <c r="I54" s="4">
        <v>6</v>
      </c>
      <c r="J54" s="4">
        <v>6</v>
      </c>
      <c r="M54" s="9">
        <v>1</v>
      </c>
      <c r="N54" s="4">
        <v>0.83333333333333337</v>
      </c>
      <c r="O54" s="4">
        <v>1</v>
      </c>
    </row>
    <row r="55" spans="1:19" x14ac:dyDescent="0.25">
      <c r="A55" s="1"/>
      <c r="B55">
        <v>46</v>
      </c>
      <c r="D55">
        <v>60</v>
      </c>
      <c r="F55">
        <v>7</v>
      </c>
      <c r="H55" s="4">
        <v>3</v>
      </c>
      <c r="I55" s="4">
        <v>6</v>
      </c>
      <c r="J55" s="4">
        <v>6</v>
      </c>
      <c r="M55" s="9">
        <v>1</v>
      </c>
      <c r="N55" s="4">
        <v>1</v>
      </c>
      <c r="O55" s="4">
        <v>1</v>
      </c>
    </row>
    <row r="56" spans="1:19" x14ac:dyDescent="0.25">
      <c r="A56" s="1" t="s">
        <v>38</v>
      </c>
      <c r="B56">
        <f>AVERAGE(B51:B55)</f>
        <v>50.2</v>
      </c>
      <c r="C56">
        <f>STDEV(B51:B55)/SQRT(5)</f>
        <v>1.3190905958272916</v>
      </c>
      <c r="D56">
        <f t="shared" ref="D56:O56" si="9">AVERAGE(D51:D55)</f>
        <v>66.2</v>
      </c>
      <c r="E56">
        <f>STDEV(D51:D55)/SQRT(5)</f>
        <v>1.7146428199482247</v>
      </c>
      <c r="F56">
        <f t="shared" si="9"/>
        <v>8.4</v>
      </c>
      <c r="G56">
        <f>STDEV(F51:F55)/SQRT(5)</f>
        <v>0.39999999999999997</v>
      </c>
      <c r="H56">
        <f t="shared" si="9"/>
        <v>5.4</v>
      </c>
      <c r="I56">
        <f t="shared" si="9"/>
        <v>6</v>
      </c>
      <c r="J56">
        <f t="shared" si="9"/>
        <v>6.2</v>
      </c>
      <c r="K56"/>
      <c r="L56"/>
      <c r="M56">
        <f t="shared" si="9"/>
        <v>1</v>
      </c>
      <c r="N56">
        <f t="shared" si="9"/>
        <v>0.93333333333333335</v>
      </c>
      <c r="O56">
        <f t="shared" si="9"/>
        <v>1</v>
      </c>
      <c r="R56">
        <f t="shared" si="2"/>
        <v>0.97777777777777786</v>
      </c>
      <c r="S56">
        <f>STDEV(M56:Q56)/SQRT(COUNT(M56:Q56))</f>
        <v>2.222222222222222E-2</v>
      </c>
    </row>
    <row r="57" spans="1:19" x14ac:dyDescent="0.25">
      <c r="A57" s="1" t="s">
        <v>9</v>
      </c>
      <c r="B57">
        <v>43</v>
      </c>
      <c r="D57">
        <v>60</v>
      </c>
      <c r="F57">
        <v>10</v>
      </c>
      <c r="H57" s="4">
        <v>7</v>
      </c>
      <c r="I57" s="4">
        <v>7</v>
      </c>
      <c r="J57" s="4">
        <v>7</v>
      </c>
      <c r="K57" s="4">
        <v>6</v>
      </c>
      <c r="M57" s="9">
        <v>1</v>
      </c>
      <c r="N57" s="4">
        <v>1</v>
      </c>
      <c r="O57" s="4">
        <v>1</v>
      </c>
      <c r="P57" s="4">
        <v>1</v>
      </c>
    </row>
    <row r="58" spans="1:19" x14ac:dyDescent="0.25">
      <c r="A58" s="1"/>
      <c r="B58">
        <v>48</v>
      </c>
      <c r="D58">
        <v>70</v>
      </c>
      <c r="F58">
        <v>11</v>
      </c>
      <c r="H58" s="4">
        <v>6</v>
      </c>
      <c r="I58" s="4">
        <v>6</v>
      </c>
      <c r="J58" s="4">
        <v>6</v>
      </c>
      <c r="K58" s="4">
        <v>6</v>
      </c>
      <c r="M58" s="9">
        <v>1</v>
      </c>
      <c r="N58" s="4">
        <v>0.83333333333333337</v>
      </c>
      <c r="O58" s="4">
        <v>1</v>
      </c>
      <c r="P58" s="4">
        <v>1</v>
      </c>
    </row>
    <row r="59" spans="1:19" x14ac:dyDescent="0.25">
      <c r="A59" s="1"/>
      <c r="B59">
        <v>59</v>
      </c>
      <c r="D59">
        <v>73</v>
      </c>
      <c r="F59">
        <v>10</v>
      </c>
      <c r="H59" s="4">
        <v>6</v>
      </c>
      <c r="I59" s="4">
        <v>6</v>
      </c>
      <c r="J59" s="4">
        <v>3</v>
      </c>
      <c r="K59" s="4">
        <v>5</v>
      </c>
      <c r="M59" s="9">
        <v>1</v>
      </c>
      <c r="N59" s="4">
        <v>1</v>
      </c>
      <c r="O59" s="4">
        <v>1</v>
      </c>
      <c r="P59" s="4">
        <v>0.8</v>
      </c>
    </row>
    <row r="60" spans="1:19" x14ac:dyDescent="0.25">
      <c r="A60" s="1"/>
      <c r="B60">
        <v>58</v>
      </c>
      <c r="D60">
        <v>68</v>
      </c>
      <c r="F60">
        <v>10</v>
      </c>
      <c r="H60" s="4">
        <v>7</v>
      </c>
      <c r="I60" s="4">
        <v>6</v>
      </c>
      <c r="J60" s="4">
        <v>6</v>
      </c>
      <c r="K60" s="4">
        <v>7</v>
      </c>
      <c r="M60" s="9">
        <v>1</v>
      </c>
      <c r="N60" s="4">
        <v>1</v>
      </c>
      <c r="O60" s="4">
        <v>1</v>
      </c>
      <c r="P60" s="4">
        <v>0.8571428571428571</v>
      </c>
    </row>
    <row r="61" spans="1:19" x14ac:dyDescent="0.25">
      <c r="A61" s="1"/>
      <c r="B61">
        <v>49</v>
      </c>
      <c r="D61">
        <v>76</v>
      </c>
      <c r="F61">
        <v>9</v>
      </c>
      <c r="H61" s="4">
        <v>8</v>
      </c>
      <c r="I61" s="4">
        <v>7</v>
      </c>
      <c r="J61" s="4">
        <v>7</v>
      </c>
      <c r="K61" s="4">
        <v>6</v>
      </c>
      <c r="M61" s="9">
        <v>0.875</v>
      </c>
      <c r="N61" s="4">
        <v>1</v>
      </c>
      <c r="O61" s="4">
        <v>1</v>
      </c>
      <c r="P61" s="4">
        <v>1</v>
      </c>
    </row>
    <row r="62" spans="1:19" x14ac:dyDescent="0.25">
      <c r="A62" s="1" t="s">
        <v>38</v>
      </c>
      <c r="B62">
        <f>AVERAGE(B57:B61)</f>
        <v>51.4</v>
      </c>
      <c r="C62">
        <f>STDEV(B57:B61)/SQRT(5)</f>
        <v>3.0757112998459455</v>
      </c>
      <c r="D62">
        <f t="shared" ref="D62:P62" si="10">AVERAGE(D57:D61)</f>
        <v>69.400000000000006</v>
      </c>
      <c r="E62">
        <f>STDEV(D57:D61)/SQRT(5)</f>
        <v>2.7129319932501073</v>
      </c>
      <c r="F62">
        <f t="shared" si="10"/>
        <v>10</v>
      </c>
      <c r="G62">
        <f>STDEV(F57:F61)/SQRT(5)</f>
        <v>0.31622776601683794</v>
      </c>
      <c r="H62">
        <f t="shared" si="10"/>
        <v>6.8</v>
      </c>
      <c r="I62">
        <f t="shared" si="10"/>
        <v>6.4</v>
      </c>
      <c r="J62">
        <f t="shared" si="10"/>
        <v>5.8</v>
      </c>
      <c r="K62">
        <f t="shared" si="10"/>
        <v>6</v>
      </c>
      <c r="L62"/>
      <c r="M62">
        <f t="shared" si="10"/>
        <v>0.97499999999999998</v>
      </c>
      <c r="N62">
        <f t="shared" si="10"/>
        <v>0.96666666666666679</v>
      </c>
      <c r="O62">
        <f t="shared" si="10"/>
        <v>1</v>
      </c>
      <c r="P62">
        <f t="shared" si="10"/>
        <v>0.93142857142857127</v>
      </c>
      <c r="R62">
        <f t="shared" si="2"/>
        <v>0.96827380952380948</v>
      </c>
      <c r="S62">
        <f>STDEV(M62:Q62)/SQRT(COUNT(M62:Q62))</f>
        <v>1.4177291933792033E-2</v>
      </c>
    </row>
    <row r="63" spans="1:19" x14ac:dyDescent="0.25">
      <c r="A63" s="1" t="s">
        <v>10</v>
      </c>
      <c r="B63">
        <v>58</v>
      </c>
      <c r="D63">
        <v>63</v>
      </c>
      <c r="F63">
        <v>7</v>
      </c>
      <c r="H63" s="4">
        <v>6</v>
      </c>
      <c r="I63" s="4">
        <v>7</v>
      </c>
      <c r="M63" s="9">
        <v>1</v>
      </c>
      <c r="N63" s="4">
        <v>1</v>
      </c>
    </row>
    <row r="64" spans="1:19" x14ac:dyDescent="0.25">
      <c r="A64" s="1"/>
      <c r="B64">
        <v>42</v>
      </c>
      <c r="D64">
        <v>60</v>
      </c>
      <c r="F64">
        <v>9</v>
      </c>
      <c r="H64" s="4">
        <v>6</v>
      </c>
      <c r="I64" s="4">
        <v>7</v>
      </c>
      <c r="M64" s="9">
        <v>1</v>
      </c>
      <c r="N64" s="4">
        <v>1</v>
      </c>
    </row>
    <row r="65" spans="1:19" x14ac:dyDescent="0.25">
      <c r="A65" s="1"/>
      <c r="B65">
        <v>45</v>
      </c>
      <c r="D65">
        <v>55</v>
      </c>
      <c r="F65">
        <v>8</v>
      </c>
      <c r="H65" s="4">
        <v>8</v>
      </c>
      <c r="I65" s="4">
        <v>7</v>
      </c>
      <c r="M65" s="9">
        <v>1</v>
      </c>
      <c r="N65" s="4">
        <v>0.8571428571428571</v>
      </c>
    </row>
    <row r="66" spans="1:19" x14ac:dyDescent="0.25">
      <c r="A66" s="1"/>
      <c r="B66">
        <v>51</v>
      </c>
      <c r="D66">
        <v>66</v>
      </c>
      <c r="F66">
        <v>9</v>
      </c>
      <c r="H66" s="4">
        <v>8</v>
      </c>
      <c r="I66" s="4">
        <v>7</v>
      </c>
      <c r="M66" s="9">
        <v>1</v>
      </c>
      <c r="N66" s="4">
        <v>1</v>
      </c>
    </row>
    <row r="67" spans="1:19" x14ac:dyDescent="0.25">
      <c r="A67" s="1"/>
      <c r="B67">
        <v>45</v>
      </c>
      <c r="D67">
        <v>54</v>
      </c>
      <c r="F67">
        <v>10</v>
      </c>
      <c r="H67" s="4">
        <v>7</v>
      </c>
      <c r="I67" s="4">
        <v>7</v>
      </c>
      <c r="M67" s="9">
        <v>1</v>
      </c>
      <c r="N67" s="4">
        <v>1</v>
      </c>
    </row>
    <row r="68" spans="1:19" x14ac:dyDescent="0.25">
      <c r="A68" s="1" t="s">
        <v>38</v>
      </c>
      <c r="B68">
        <f>AVERAGE(B63:B67)</f>
        <v>48.2</v>
      </c>
      <c r="C68">
        <f>STDEV(B63:B67)/SQRT(5)</f>
        <v>2.8530685235374147</v>
      </c>
      <c r="D68">
        <f t="shared" ref="D68:N68" si="11">AVERAGE(D63:D67)</f>
        <v>59.6</v>
      </c>
      <c r="E68">
        <f>STDEV(D63:D67)/SQRT(5)</f>
        <v>2.2934689882359427</v>
      </c>
      <c r="F68">
        <f t="shared" si="11"/>
        <v>8.6</v>
      </c>
      <c r="G68">
        <f>STDEV(F63:F67)/SQRT(5)</f>
        <v>0.50990195135927785</v>
      </c>
      <c r="H68">
        <f t="shared" si="11"/>
        <v>7</v>
      </c>
      <c r="I68">
        <f t="shared" si="11"/>
        <v>7</v>
      </c>
      <c r="J68"/>
      <c r="K68"/>
      <c r="L68"/>
      <c r="M68">
        <f t="shared" si="11"/>
        <v>1</v>
      </c>
      <c r="N68">
        <f t="shared" si="11"/>
        <v>0.97142857142857153</v>
      </c>
      <c r="R68">
        <f t="shared" si="2"/>
        <v>0.98571428571428577</v>
      </c>
      <c r="S68">
        <f>STDEV(M68:Q68)/SQRT(COUNT(M68:Q68))</f>
        <v>1.4285714285714233E-2</v>
      </c>
    </row>
    <row r="69" spans="1:19" x14ac:dyDescent="0.25">
      <c r="A69" s="1" t="s">
        <v>11</v>
      </c>
      <c r="B69">
        <v>54</v>
      </c>
      <c r="D69">
        <v>78</v>
      </c>
      <c r="F69">
        <v>10</v>
      </c>
      <c r="H69" s="4">
        <v>6</v>
      </c>
      <c r="I69" s="4">
        <v>7</v>
      </c>
      <c r="J69" s="4">
        <v>7</v>
      </c>
      <c r="M69" s="9">
        <v>1</v>
      </c>
      <c r="N69" s="4">
        <v>1</v>
      </c>
      <c r="O69" s="4">
        <v>0.8571428571428571</v>
      </c>
    </row>
    <row r="70" spans="1:19" x14ac:dyDescent="0.25">
      <c r="A70" s="1"/>
      <c r="B70">
        <v>46</v>
      </c>
      <c r="D70">
        <v>68</v>
      </c>
      <c r="F70">
        <v>10</v>
      </c>
      <c r="H70" s="4">
        <v>6</v>
      </c>
      <c r="I70" s="4">
        <v>7</v>
      </c>
      <c r="J70" s="4">
        <v>6</v>
      </c>
      <c r="M70" s="9">
        <v>1</v>
      </c>
      <c r="N70" s="4">
        <v>1</v>
      </c>
      <c r="O70" s="4">
        <v>1</v>
      </c>
    </row>
    <row r="71" spans="1:19" x14ac:dyDescent="0.25">
      <c r="A71" s="1"/>
      <c r="B71">
        <v>42</v>
      </c>
      <c r="D71">
        <v>67</v>
      </c>
      <c r="F71">
        <v>9</v>
      </c>
      <c r="H71" s="4">
        <v>6</v>
      </c>
      <c r="I71" s="4">
        <v>7</v>
      </c>
      <c r="J71" s="4">
        <v>7</v>
      </c>
      <c r="M71" s="9">
        <v>1</v>
      </c>
      <c r="N71" s="4">
        <v>0.8571428571428571</v>
      </c>
      <c r="O71" s="4">
        <v>0.8571428571428571</v>
      </c>
    </row>
    <row r="72" spans="1:19" x14ac:dyDescent="0.25">
      <c r="A72" s="1"/>
      <c r="B72">
        <v>57</v>
      </c>
      <c r="D72">
        <v>78</v>
      </c>
      <c r="F72">
        <v>8</v>
      </c>
      <c r="H72" s="4">
        <v>6</v>
      </c>
      <c r="I72" s="4">
        <v>6</v>
      </c>
      <c r="J72" s="4">
        <v>3</v>
      </c>
      <c r="M72" s="9">
        <v>1</v>
      </c>
      <c r="N72" s="4">
        <v>1</v>
      </c>
      <c r="O72" s="4">
        <v>1</v>
      </c>
    </row>
    <row r="73" spans="1:19" x14ac:dyDescent="0.25">
      <c r="A73" s="1"/>
      <c r="B73">
        <v>45</v>
      </c>
      <c r="D73">
        <v>66</v>
      </c>
      <c r="F73">
        <v>10</v>
      </c>
      <c r="H73" s="4">
        <v>8</v>
      </c>
      <c r="I73" s="4">
        <v>5</v>
      </c>
      <c r="J73" s="4">
        <v>5</v>
      </c>
      <c r="M73" s="9">
        <v>1</v>
      </c>
      <c r="N73" s="4">
        <v>1</v>
      </c>
      <c r="O73" s="4">
        <v>1</v>
      </c>
    </row>
    <row r="74" spans="1:19" x14ac:dyDescent="0.25">
      <c r="A74" s="1" t="s">
        <v>38</v>
      </c>
      <c r="B74">
        <f>AVERAGE(B69:B73)</f>
        <v>48.8</v>
      </c>
      <c r="C74">
        <f>STDEV(B69:B73)/SQRT(5)</f>
        <v>2.8530685235374147</v>
      </c>
      <c r="D74">
        <f t="shared" ref="D74:O74" si="12">AVERAGE(D69:D73)</f>
        <v>71.400000000000006</v>
      </c>
      <c r="E74">
        <f>STDEV(D69:D73)/SQRT(5)</f>
        <v>2.7129319932501068</v>
      </c>
      <c r="F74">
        <f t="shared" si="12"/>
        <v>9.4</v>
      </c>
      <c r="G74">
        <f>STDEV(F69:F73)/SQRT(5)</f>
        <v>0.39999999999999997</v>
      </c>
      <c r="H74">
        <f t="shared" si="12"/>
        <v>6.4</v>
      </c>
      <c r="I74">
        <f t="shared" si="12"/>
        <v>6.4</v>
      </c>
      <c r="J74">
        <f t="shared" si="12"/>
        <v>5.6</v>
      </c>
      <c r="K74"/>
      <c r="L74"/>
      <c r="M74">
        <f t="shared" si="12"/>
        <v>1</v>
      </c>
      <c r="N74">
        <f t="shared" si="12"/>
        <v>0.97142857142857153</v>
      </c>
      <c r="O74">
        <f t="shared" si="12"/>
        <v>0.94285714285714284</v>
      </c>
      <c r="R74">
        <f t="shared" ref="R74:R134" si="13">AVERAGE(M74:Q74)</f>
        <v>0.97142857142857153</v>
      </c>
      <c r="S74">
        <f>STDEV(M74:Q74)/SQRT(COUNT(M74:Q74))</f>
        <v>1.6495721976846456E-2</v>
      </c>
    </row>
    <row r="75" spans="1:19" x14ac:dyDescent="0.25">
      <c r="A75" s="1" t="s">
        <v>12</v>
      </c>
      <c r="B75">
        <v>55</v>
      </c>
      <c r="D75">
        <v>79</v>
      </c>
      <c r="F75">
        <v>13</v>
      </c>
      <c r="H75" s="4">
        <v>6</v>
      </c>
      <c r="I75" s="4">
        <v>6</v>
      </c>
      <c r="J75" s="4">
        <v>6</v>
      </c>
      <c r="K75" s="4">
        <v>6</v>
      </c>
      <c r="M75" s="9">
        <v>1</v>
      </c>
      <c r="N75" s="4">
        <v>1</v>
      </c>
      <c r="O75" s="4">
        <v>1</v>
      </c>
      <c r="P75" s="4">
        <v>0.83333333333333337</v>
      </c>
    </row>
    <row r="76" spans="1:19" x14ac:dyDescent="0.25">
      <c r="A76" s="1"/>
      <c r="B76">
        <v>50</v>
      </c>
      <c r="D76">
        <v>77</v>
      </c>
      <c r="F76">
        <v>12</v>
      </c>
      <c r="H76" s="4">
        <v>6</v>
      </c>
      <c r="I76" s="4">
        <v>4</v>
      </c>
      <c r="J76" s="4">
        <v>5</v>
      </c>
      <c r="K76" s="4">
        <v>5</v>
      </c>
      <c r="M76" s="9">
        <v>1</v>
      </c>
      <c r="N76" s="4">
        <v>1</v>
      </c>
      <c r="O76" s="4">
        <v>1</v>
      </c>
      <c r="P76" s="4">
        <v>1</v>
      </c>
    </row>
    <row r="77" spans="1:19" x14ac:dyDescent="0.25">
      <c r="A77" s="1"/>
      <c r="B77">
        <v>50</v>
      </c>
      <c r="D77">
        <v>75</v>
      </c>
      <c r="F77">
        <v>11</v>
      </c>
      <c r="H77" s="4">
        <v>6</v>
      </c>
      <c r="I77" s="4">
        <v>7</v>
      </c>
      <c r="J77" s="4">
        <v>6</v>
      </c>
      <c r="K77" s="4">
        <v>6</v>
      </c>
      <c r="M77" s="9">
        <v>1</v>
      </c>
      <c r="N77" s="4">
        <v>1</v>
      </c>
      <c r="O77" s="4">
        <v>1</v>
      </c>
      <c r="P77" s="4">
        <v>1</v>
      </c>
    </row>
    <row r="78" spans="1:19" x14ac:dyDescent="0.25">
      <c r="A78" s="1"/>
      <c r="B78">
        <v>53</v>
      </c>
      <c r="D78">
        <v>69</v>
      </c>
      <c r="F78">
        <v>10</v>
      </c>
      <c r="H78" s="4">
        <v>6</v>
      </c>
      <c r="I78" s="4">
        <v>8</v>
      </c>
      <c r="J78" s="4">
        <v>5</v>
      </c>
      <c r="K78" s="4">
        <v>7</v>
      </c>
      <c r="M78" s="9">
        <v>1</v>
      </c>
      <c r="N78" s="4">
        <v>1</v>
      </c>
      <c r="O78" s="4">
        <v>1</v>
      </c>
      <c r="P78" s="4">
        <v>1</v>
      </c>
    </row>
    <row r="79" spans="1:19" x14ac:dyDescent="0.25">
      <c r="A79" s="1"/>
      <c r="B79">
        <v>52</v>
      </c>
      <c r="D79">
        <v>73</v>
      </c>
      <c r="F79">
        <v>10</v>
      </c>
      <c r="H79" s="4">
        <v>6</v>
      </c>
      <c r="I79" s="4">
        <v>7</v>
      </c>
      <c r="J79" s="4">
        <v>7</v>
      </c>
      <c r="K79" s="4">
        <v>6</v>
      </c>
      <c r="M79" s="9">
        <v>1</v>
      </c>
      <c r="N79" s="4">
        <v>1</v>
      </c>
      <c r="O79" s="4">
        <v>1</v>
      </c>
      <c r="P79" s="4">
        <v>0.83333333333333337</v>
      </c>
    </row>
    <row r="80" spans="1:19" x14ac:dyDescent="0.25">
      <c r="A80" s="1" t="s">
        <v>38</v>
      </c>
      <c r="B80">
        <f>AVERAGE(B75:B79)</f>
        <v>52</v>
      </c>
      <c r="C80">
        <f>STDEV(B75:B79)/SQRT(5)</f>
        <v>0.94868329805051366</v>
      </c>
      <c r="D80">
        <f t="shared" ref="D80:P80" si="14">AVERAGE(D75:D79)</f>
        <v>74.599999999999994</v>
      </c>
      <c r="E80">
        <f>STDEV(D75:D79)/SQRT(5)</f>
        <v>1.7204650534085251</v>
      </c>
      <c r="F80">
        <f t="shared" si="14"/>
        <v>11.2</v>
      </c>
      <c r="G80">
        <f>STDEV(F75:F79)/SQRT(5)</f>
        <v>0.58309518948452799</v>
      </c>
      <c r="H80">
        <f t="shared" si="14"/>
        <v>6</v>
      </c>
      <c r="I80">
        <f t="shared" si="14"/>
        <v>6.4</v>
      </c>
      <c r="J80">
        <f t="shared" si="14"/>
        <v>5.8</v>
      </c>
      <c r="K80">
        <f t="shared" si="14"/>
        <v>6</v>
      </c>
      <c r="L80"/>
      <c r="M80">
        <f t="shared" si="14"/>
        <v>1</v>
      </c>
      <c r="N80">
        <f t="shared" si="14"/>
        <v>1</v>
      </c>
      <c r="O80">
        <f t="shared" si="14"/>
        <v>1</v>
      </c>
      <c r="P80">
        <f t="shared" si="14"/>
        <v>0.93333333333333335</v>
      </c>
      <c r="R80">
        <f t="shared" si="13"/>
        <v>0.98333333333333339</v>
      </c>
      <c r="S80">
        <f>STDEV(M80:Q80)/SQRT(COUNT(M80:Q80))</f>
        <v>1.6666666666666663E-2</v>
      </c>
    </row>
    <row r="81" spans="1:19" x14ac:dyDescent="0.25">
      <c r="A81" s="1" t="s">
        <v>13</v>
      </c>
      <c r="B81">
        <v>42</v>
      </c>
      <c r="D81">
        <v>71</v>
      </c>
      <c r="F81">
        <v>12</v>
      </c>
      <c r="H81" s="4">
        <v>9</v>
      </c>
      <c r="I81" s="4">
        <v>6</v>
      </c>
      <c r="J81" s="4">
        <v>6</v>
      </c>
      <c r="K81" s="4">
        <v>3</v>
      </c>
      <c r="L81" s="4">
        <v>6</v>
      </c>
      <c r="M81" s="9">
        <v>1</v>
      </c>
      <c r="N81" s="4">
        <v>1</v>
      </c>
      <c r="O81" s="4">
        <v>1</v>
      </c>
      <c r="P81" s="4">
        <v>1</v>
      </c>
      <c r="Q81" s="4">
        <v>1</v>
      </c>
    </row>
    <row r="82" spans="1:19" x14ac:dyDescent="0.25">
      <c r="A82" s="1"/>
      <c r="B82">
        <v>47</v>
      </c>
      <c r="D82">
        <v>80</v>
      </c>
      <c r="F82">
        <v>10</v>
      </c>
      <c r="H82" s="4">
        <v>6</v>
      </c>
      <c r="I82" s="4">
        <v>4</v>
      </c>
      <c r="J82" s="4">
        <v>5</v>
      </c>
      <c r="K82" s="4">
        <v>5</v>
      </c>
      <c r="L82" s="4">
        <v>5</v>
      </c>
      <c r="M82" s="9">
        <v>1</v>
      </c>
      <c r="N82" s="4">
        <v>1</v>
      </c>
      <c r="O82" s="4">
        <v>1</v>
      </c>
      <c r="P82" s="4">
        <v>1</v>
      </c>
      <c r="Q82" s="4">
        <v>1</v>
      </c>
    </row>
    <row r="83" spans="1:19" x14ac:dyDescent="0.25">
      <c r="A83" s="1"/>
      <c r="B83">
        <v>53</v>
      </c>
      <c r="D83">
        <v>85</v>
      </c>
      <c r="F83">
        <v>13</v>
      </c>
      <c r="H83" s="4">
        <v>6</v>
      </c>
      <c r="I83" s="4">
        <v>6</v>
      </c>
      <c r="J83" s="4">
        <v>6</v>
      </c>
      <c r="K83" s="4">
        <v>5</v>
      </c>
      <c r="L83" s="4">
        <v>5</v>
      </c>
      <c r="M83" s="9">
        <v>1</v>
      </c>
      <c r="N83" s="4">
        <v>1</v>
      </c>
      <c r="O83" s="4">
        <v>1</v>
      </c>
      <c r="P83" s="4">
        <v>1</v>
      </c>
      <c r="Q83" s="4">
        <v>0.8</v>
      </c>
    </row>
    <row r="84" spans="1:19" x14ac:dyDescent="0.25">
      <c r="A84" s="1"/>
      <c r="B84">
        <v>51</v>
      </c>
      <c r="D84">
        <v>86</v>
      </c>
      <c r="F84">
        <v>11</v>
      </c>
      <c r="H84" s="4">
        <v>5</v>
      </c>
      <c r="I84" s="4">
        <v>6</v>
      </c>
      <c r="J84" s="4">
        <v>5</v>
      </c>
      <c r="K84" s="4">
        <v>5</v>
      </c>
      <c r="L84" s="4">
        <v>5</v>
      </c>
      <c r="M84" s="9">
        <v>1</v>
      </c>
      <c r="N84" s="4">
        <v>1</v>
      </c>
      <c r="O84" s="4">
        <v>1</v>
      </c>
      <c r="P84" s="4">
        <v>1</v>
      </c>
      <c r="Q84" s="4">
        <v>1</v>
      </c>
    </row>
    <row r="85" spans="1:19" x14ac:dyDescent="0.25">
      <c r="A85" s="1"/>
      <c r="B85">
        <v>49</v>
      </c>
      <c r="D85">
        <v>71</v>
      </c>
      <c r="F85">
        <v>10</v>
      </c>
      <c r="H85" s="4">
        <v>5</v>
      </c>
      <c r="I85" s="4">
        <v>7</v>
      </c>
      <c r="J85" s="4">
        <v>7</v>
      </c>
      <c r="K85" s="4">
        <v>4</v>
      </c>
      <c r="L85" s="4">
        <v>6</v>
      </c>
      <c r="M85" s="9">
        <v>1</v>
      </c>
      <c r="N85" s="4">
        <v>1</v>
      </c>
      <c r="O85" s="4">
        <v>1</v>
      </c>
      <c r="P85" s="4">
        <v>1</v>
      </c>
      <c r="Q85" s="4">
        <v>1</v>
      </c>
    </row>
    <row r="86" spans="1:19" x14ac:dyDescent="0.25">
      <c r="A86" s="1" t="s">
        <v>38</v>
      </c>
      <c r="B86">
        <f>AVERAGE(B81:B85)</f>
        <v>48.4</v>
      </c>
      <c r="C86">
        <f>STDEV(B81:B85)/SQRT(5)</f>
        <v>1.8867962264113205</v>
      </c>
      <c r="D86">
        <f t="shared" ref="D86:Q86" si="15">AVERAGE(D81:D85)</f>
        <v>78.599999999999994</v>
      </c>
      <c r="E86">
        <f>STDEV(D81:D85)/SQRT(5)</f>
        <v>3.264965543462901</v>
      </c>
      <c r="F86">
        <f t="shared" si="15"/>
        <v>11.2</v>
      </c>
      <c r="G86">
        <f>STDEV(F81:F85)/SQRT(5)</f>
        <v>0.58309518948452799</v>
      </c>
      <c r="H86">
        <f t="shared" si="15"/>
        <v>6.2</v>
      </c>
      <c r="I86">
        <f t="shared" si="15"/>
        <v>5.8</v>
      </c>
      <c r="J86">
        <f t="shared" si="15"/>
        <v>5.8</v>
      </c>
      <c r="K86">
        <f t="shared" si="15"/>
        <v>4.4000000000000004</v>
      </c>
      <c r="L86">
        <f t="shared" si="15"/>
        <v>5.4</v>
      </c>
      <c r="M86">
        <f t="shared" si="15"/>
        <v>1</v>
      </c>
      <c r="N86">
        <f t="shared" si="15"/>
        <v>1</v>
      </c>
      <c r="O86">
        <f t="shared" si="15"/>
        <v>1</v>
      </c>
      <c r="P86">
        <f t="shared" si="15"/>
        <v>1</v>
      </c>
      <c r="Q86">
        <f t="shared" si="15"/>
        <v>0.96</v>
      </c>
      <c r="R86">
        <f t="shared" si="13"/>
        <v>0.99199999999999999</v>
      </c>
      <c r="S86">
        <f>STDEV(M86:Q86)/SQRT(COUNT(M86:Q86))</f>
        <v>8.0000000000000088E-3</v>
      </c>
    </row>
    <row r="87" spans="1:19" x14ac:dyDescent="0.25">
      <c r="A87" s="1" t="s">
        <v>14</v>
      </c>
      <c r="B87">
        <v>57</v>
      </c>
      <c r="D87">
        <v>66</v>
      </c>
      <c r="F87">
        <v>10</v>
      </c>
      <c r="H87" s="4">
        <v>6</v>
      </c>
      <c r="I87" s="4">
        <v>3</v>
      </c>
      <c r="M87" s="9">
        <v>1</v>
      </c>
      <c r="N87" s="4">
        <v>1</v>
      </c>
    </row>
    <row r="88" spans="1:19" x14ac:dyDescent="0.25">
      <c r="A88" s="1"/>
      <c r="B88">
        <v>52</v>
      </c>
      <c r="D88">
        <v>64</v>
      </c>
      <c r="F88">
        <v>8</v>
      </c>
      <c r="H88" s="4">
        <v>5</v>
      </c>
      <c r="I88" s="4">
        <v>7</v>
      </c>
      <c r="M88" s="9">
        <v>1</v>
      </c>
      <c r="N88" s="4">
        <v>1</v>
      </c>
    </row>
    <row r="89" spans="1:19" x14ac:dyDescent="0.25">
      <c r="A89" s="1"/>
      <c r="B89">
        <v>51</v>
      </c>
      <c r="D89">
        <v>59</v>
      </c>
      <c r="F89">
        <v>8</v>
      </c>
      <c r="H89" s="4">
        <v>7</v>
      </c>
      <c r="I89" s="4">
        <v>6</v>
      </c>
      <c r="M89" s="9">
        <v>1</v>
      </c>
      <c r="N89" s="4">
        <v>1</v>
      </c>
    </row>
    <row r="90" spans="1:19" x14ac:dyDescent="0.25">
      <c r="A90" s="1"/>
      <c r="B90">
        <v>55</v>
      </c>
      <c r="D90">
        <v>67</v>
      </c>
      <c r="F90">
        <v>9</v>
      </c>
      <c r="H90" s="4">
        <v>6</v>
      </c>
      <c r="I90" s="4">
        <v>6</v>
      </c>
      <c r="M90" s="9">
        <v>1</v>
      </c>
      <c r="N90" s="4">
        <v>1</v>
      </c>
    </row>
    <row r="91" spans="1:19" x14ac:dyDescent="0.25">
      <c r="A91" s="1"/>
      <c r="B91">
        <v>53</v>
      </c>
      <c r="D91">
        <v>57</v>
      </c>
      <c r="F91">
        <v>8</v>
      </c>
      <c r="H91" s="4">
        <v>6</v>
      </c>
      <c r="I91" s="4">
        <v>6</v>
      </c>
      <c r="M91" s="9">
        <v>1</v>
      </c>
      <c r="N91" s="4">
        <v>1</v>
      </c>
    </row>
    <row r="92" spans="1:19" x14ac:dyDescent="0.25">
      <c r="A92" s="1" t="s">
        <v>38</v>
      </c>
      <c r="B92">
        <f>AVERAGE(B87:B91)</f>
        <v>53.6</v>
      </c>
      <c r="C92">
        <f>STDEV(B87:B91)/SQRT(5)</f>
        <v>1.0770329614269007</v>
      </c>
      <c r="D92">
        <f t="shared" ref="D92:N92" si="16">AVERAGE(D87:D91)</f>
        <v>62.6</v>
      </c>
      <c r="E92">
        <f>STDEV(D87:D91)/SQRT(5)</f>
        <v>1.9646882704388502</v>
      </c>
      <c r="F92">
        <f t="shared" si="16"/>
        <v>8.6</v>
      </c>
      <c r="G92">
        <f>STDEV(F87:F91)/SQRT(5)</f>
        <v>0.39999999999999997</v>
      </c>
      <c r="H92">
        <f t="shared" si="16"/>
        <v>6</v>
      </c>
      <c r="I92">
        <f t="shared" si="16"/>
        <v>5.6</v>
      </c>
      <c r="J92"/>
      <c r="K92"/>
      <c r="L92"/>
      <c r="M92">
        <f t="shared" si="16"/>
        <v>1</v>
      </c>
      <c r="N92">
        <f t="shared" si="16"/>
        <v>1</v>
      </c>
      <c r="R92">
        <f t="shared" si="13"/>
        <v>1</v>
      </c>
      <c r="S92">
        <f>STDEV(M92:Q92)/SQRT(COUNT(M92:Q92))</f>
        <v>0</v>
      </c>
    </row>
    <row r="93" spans="1:19" x14ac:dyDescent="0.25">
      <c r="A93" s="1" t="s">
        <v>15</v>
      </c>
      <c r="B93">
        <v>54</v>
      </c>
      <c r="D93">
        <v>69</v>
      </c>
      <c r="F93">
        <v>9</v>
      </c>
      <c r="H93" s="4">
        <v>5</v>
      </c>
      <c r="I93" s="4">
        <v>6</v>
      </c>
      <c r="J93" s="4">
        <v>7</v>
      </c>
      <c r="M93" s="9">
        <v>1</v>
      </c>
      <c r="N93" s="4">
        <v>1</v>
      </c>
      <c r="O93" s="4">
        <v>1</v>
      </c>
    </row>
    <row r="94" spans="1:19" x14ac:dyDescent="0.25">
      <c r="A94" s="1"/>
      <c r="B94">
        <v>59</v>
      </c>
      <c r="D94">
        <v>70</v>
      </c>
      <c r="F94">
        <v>9</v>
      </c>
      <c r="H94" s="4">
        <v>6</v>
      </c>
      <c r="I94" s="4">
        <v>5</v>
      </c>
      <c r="J94" s="4">
        <v>6</v>
      </c>
      <c r="M94" s="9">
        <v>1</v>
      </c>
      <c r="N94" s="4">
        <v>1</v>
      </c>
      <c r="O94" s="4">
        <v>1</v>
      </c>
    </row>
    <row r="95" spans="1:19" x14ac:dyDescent="0.25">
      <c r="A95" s="1"/>
      <c r="B95">
        <v>50</v>
      </c>
      <c r="D95">
        <v>68</v>
      </c>
      <c r="F95">
        <v>7</v>
      </c>
      <c r="H95" s="4">
        <v>7</v>
      </c>
      <c r="I95" s="4">
        <v>7</v>
      </c>
      <c r="J95" s="4">
        <v>5</v>
      </c>
      <c r="M95" s="9">
        <v>1</v>
      </c>
      <c r="N95" s="4">
        <v>1</v>
      </c>
      <c r="O95" s="4">
        <v>1</v>
      </c>
    </row>
    <row r="96" spans="1:19" x14ac:dyDescent="0.25">
      <c r="A96" s="1"/>
      <c r="B96">
        <v>46</v>
      </c>
      <c r="D96">
        <v>70</v>
      </c>
      <c r="F96">
        <v>9</v>
      </c>
      <c r="H96" s="4">
        <v>5</v>
      </c>
      <c r="I96" s="4">
        <v>6</v>
      </c>
      <c r="J96" s="4">
        <v>5</v>
      </c>
      <c r="M96" s="9">
        <v>1</v>
      </c>
      <c r="N96" s="4">
        <v>1</v>
      </c>
      <c r="O96" s="4">
        <v>1</v>
      </c>
    </row>
    <row r="97" spans="1:19" x14ac:dyDescent="0.25">
      <c r="A97" s="1"/>
      <c r="B97">
        <v>40</v>
      </c>
      <c r="D97">
        <v>68</v>
      </c>
      <c r="F97">
        <v>9</v>
      </c>
      <c r="H97" s="4">
        <v>7</v>
      </c>
      <c r="I97" s="4">
        <v>6</v>
      </c>
      <c r="J97" s="4">
        <v>7</v>
      </c>
      <c r="M97" s="9">
        <v>1</v>
      </c>
      <c r="N97" s="4">
        <v>0.83333333333333337</v>
      </c>
      <c r="O97" s="4">
        <v>0.8571428571428571</v>
      </c>
    </row>
    <row r="98" spans="1:19" x14ac:dyDescent="0.25">
      <c r="A98" s="1" t="s">
        <v>38</v>
      </c>
      <c r="B98">
        <f>AVERAGE(B93:B97)</f>
        <v>49.8</v>
      </c>
      <c r="C98">
        <f>STDEV(B93:B97)/SQRT(5)</f>
        <v>3.2619012860600121</v>
      </c>
      <c r="D98">
        <f t="shared" ref="D98:O98" si="17">AVERAGE(D93:D97)</f>
        <v>69</v>
      </c>
      <c r="E98">
        <f>STDEV(D93:D97)/SQRT(5)</f>
        <v>0.44721359549995793</v>
      </c>
      <c r="F98">
        <f t="shared" si="17"/>
        <v>8.6</v>
      </c>
      <c r="G98">
        <f>STDEV(F93:F97)/SQRT(5)</f>
        <v>0.39999999999999997</v>
      </c>
      <c r="H98">
        <f t="shared" si="17"/>
        <v>6</v>
      </c>
      <c r="I98">
        <f t="shared" si="17"/>
        <v>6</v>
      </c>
      <c r="J98">
        <f t="shared" si="17"/>
        <v>6</v>
      </c>
      <c r="K98"/>
      <c r="L98"/>
      <c r="M98">
        <f t="shared" si="17"/>
        <v>1</v>
      </c>
      <c r="N98">
        <f t="shared" si="17"/>
        <v>0.96666666666666656</v>
      </c>
      <c r="O98">
        <f t="shared" si="17"/>
        <v>0.97142857142857131</v>
      </c>
      <c r="R98">
        <f t="shared" si="13"/>
        <v>0.97936507936507933</v>
      </c>
      <c r="S98">
        <f>STDEV(M98:Q98)/SQRT(COUNT(M98:Q98))</f>
        <v>1.0408632578257181E-2</v>
      </c>
    </row>
    <row r="99" spans="1:19" x14ac:dyDescent="0.25">
      <c r="A99" s="1" t="s">
        <v>16</v>
      </c>
      <c r="B99">
        <v>47</v>
      </c>
      <c r="D99">
        <v>66</v>
      </c>
      <c r="F99">
        <v>10</v>
      </c>
      <c r="H99" s="4">
        <v>6</v>
      </c>
      <c r="I99" s="4">
        <v>6</v>
      </c>
      <c r="J99" s="4">
        <v>6</v>
      </c>
      <c r="K99" s="4">
        <v>5</v>
      </c>
      <c r="M99" s="9">
        <v>1</v>
      </c>
      <c r="N99" s="4">
        <v>1</v>
      </c>
      <c r="O99" s="4">
        <v>1</v>
      </c>
      <c r="P99" s="4">
        <v>1</v>
      </c>
    </row>
    <row r="100" spans="1:19" x14ac:dyDescent="0.25">
      <c r="A100" s="1"/>
      <c r="B100">
        <v>60</v>
      </c>
      <c r="D100">
        <v>77</v>
      </c>
      <c r="F100">
        <v>10</v>
      </c>
      <c r="H100" s="4">
        <v>6</v>
      </c>
      <c r="I100" s="4">
        <v>6</v>
      </c>
      <c r="J100" s="4">
        <v>5</v>
      </c>
      <c r="K100" s="4">
        <v>5</v>
      </c>
      <c r="M100" s="9">
        <v>1</v>
      </c>
      <c r="N100" s="4">
        <v>1</v>
      </c>
      <c r="O100" s="4">
        <v>1</v>
      </c>
      <c r="P100" s="4">
        <v>1</v>
      </c>
    </row>
    <row r="101" spans="1:19" x14ac:dyDescent="0.25">
      <c r="A101" s="1"/>
      <c r="B101">
        <v>57</v>
      </c>
      <c r="D101">
        <v>78</v>
      </c>
      <c r="F101">
        <v>8</v>
      </c>
      <c r="H101" s="4">
        <v>7</v>
      </c>
      <c r="I101" s="4">
        <v>6</v>
      </c>
      <c r="J101" s="4">
        <v>6</v>
      </c>
      <c r="K101" s="4">
        <v>6</v>
      </c>
      <c r="M101" s="9">
        <v>1</v>
      </c>
      <c r="N101" s="4">
        <v>1</v>
      </c>
      <c r="O101" s="4">
        <v>1</v>
      </c>
      <c r="P101" s="4">
        <v>1</v>
      </c>
    </row>
    <row r="102" spans="1:19" x14ac:dyDescent="0.25">
      <c r="A102" s="1"/>
      <c r="B102">
        <v>46</v>
      </c>
      <c r="D102">
        <v>67</v>
      </c>
      <c r="F102">
        <v>10</v>
      </c>
      <c r="H102" s="4">
        <v>7</v>
      </c>
      <c r="I102" s="4">
        <v>6</v>
      </c>
      <c r="J102" s="4">
        <v>6</v>
      </c>
      <c r="K102" s="4">
        <v>5</v>
      </c>
      <c r="M102" s="9">
        <v>1</v>
      </c>
      <c r="N102" s="4">
        <v>1</v>
      </c>
      <c r="O102" s="4">
        <v>1</v>
      </c>
      <c r="P102" s="4">
        <v>1</v>
      </c>
    </row>
    <row r="103" spans="1:19" x14ac:dyDescent="0.25">
      <c r="A103" s="1"/>
      <c r="B103">
        <v>54</v>
      </c>
      <c r="D103">
        <v>77</v>
      </c>
      <c r="F103">
        <v>11</v>
      </c>
      <c r="H103" s="4">
        <v>5</v>
      </c>
      <c r="I103" s="4">
        <v>6</v>
      </c>
      <c r="J103" s="4">
        <v>5</v>
      </c>
      <c r="K103" s="4">
        <v>6</v>
      </c>
      <c r="M103" s="9">
        <v>1</v>
      </c>
      <c r="N103" s="4">
        <v>1</v>
      </c>
      <c r="O103" s="4">
        <v>1</v>
      </c>
      <c r="P103" s="4">
        <v>0.83333333333333337</v>
      </c>
    </row>
    <row r="104" spans="1:19" x14ac:dyDescent="0.25">
      <c r="A104" s="1" t="s">
        <v>38</v>
      </c>
      <c r="B104">
        <f>AVERAGE(B99:B103)</f>
        <v>52.8</v>
      </c>
      <c r="C104">
        <f>STDEV(B99:B103)/SQRT(5)</f>
        <v>2.7459060435491893</v>
      </c>
      <c r="D104">
        <f t="shared" ref="D104:P104" si="18">AVERAGE(D99:D103)</f>
        <v>73</v>
      </c>
      <c r="E104">
        <f>STDEV(D99:D103)/SQRT(5)</f>
        <v>2.6645825188948455</v>
      </c>
      <c r="F104">
        <f t="shared" si="18"/>
        <v>9.8000000000000007</v>
      </c>
      <c r="G104">
        <f>STDEV(F99:F103)/SQRT(5)</f>
        <v>0.48989794855663554</v>
      </c>
      <c r="H104">
        <f t="shared" si="18"/>
        <v>6.2</v>
      </c>
      <c r="I104">
        <f t="shared" si="18"/>
        <v>6</v>
      </c>
      <c r="J104">
        <f t="shared" si="18"/>
        <v>5.6</v>
      </c>
      <c r="K104">
        <f t="shared" si="18"/>
        <v>5.4</v>
      </c>
      <c r="L104"/>
      <c r="M104">
        <f t="shared" si="18"/>
        <v>1</v>
      </c>
      <c r="N104">
        <f t="shared" si="18"/>
        <v>1</v>
      </c>
      <c r="O104">
        <f t="shared" si="18"/>
        <v>1</v>
      </c>
      <c r="P104">
        <f t="shared" si="18"/>
        <v>0.96666666666666656</v>
      </c>
      <c r="R104">
        <f t="shared" si="13"/>
        <v>0.9916666666666667</v>
      </c>
      <c r="S104">
        <f>STDEV(M104:Q104)/SQRT(COUNT(M104:Q104))</f>
        <v>8.3333333333333592E-3</v>
      </c>
    </row>
    <row r="105" spans="1:19" x14ac:dyDescent="0.25">
      <c r="A105" s="1" t="s">
        <v>3</v>
      </c>
      <c r="B105">
        <v>50</v>
      </c>
      <c r="D105">
        <v>64</v>
      </c>
      <c r="F105">
        <v>13</v>
      </c>
      <c r="H105" s="4">
        <v>7</v>
      </c>
      <c r="I105" s="4">
        <v>6</v>
      </c>
      <c r="J105" s="4">
        <v>7</v>
      </c>
      <c r="K105" s="4">
        <v>5</v>
      </c>
      <c r="M105" s="9">
        <v>1</v>
      </c>
      <c r="N105" s="4">
        <v>1</v>
      </c>
      <c r="O105" s="4">
        <v>1</v>
      </c>
      <c r="P105" s="4">
        <v>1</v>
      </c>
    </row>
    <row r="106" spans="1:19" x14ac:dyDescent="0.25">
      <c r="A106" s="1"/>
      <c r="B106">
        <v>50</v>
      </c>
      <c r="D106">
        <v>86</v>
      </c>
      <c r="F106">
        <v>13</v>
      </c>
      <c r="H106" s="4">
        <v>6</v>
      </c>
      <c r="I106" s="4">
        <v>5</v>
      </c>
      <c r="J106" s="4">
        <v>6</v>
      </c>
      <c r="K106" s="4">
        <v>5</v>
      </c>
      <c r="M106" s="9">
        <v>1</v>
      </c>
      <c r="N106" s="4">
        <v>1</v>
      </c>
      <c r="O106" s="4">
        <v>1</v>
      </c>
      <c r="P106" s="4">
        <v>1</v>
      </c>
    </row>
    <row r="107" spans="1:19" x14ac:dyDescent="0.25">
      <c r="A107" s="1"/>
      <c r="B107">
        <v>42</v>
      </c>
      <c r="D107">
        <v>84</v>
      </c>
      <c r="F107">
        <v>13</v>
      </c>
      <c r="H107" s="4">
        <v>8</v>
      </c>
      <c r="I107" s="4">
        <v>6</v>
      </c>
      <c r="J107" s="4">
        <v>6</v>
      </c>
      <c r="K107" s="4">
        <v>4</v>
      </c>
      <c r="M107" s="9">
        <v>1</v>
      </c>
      <c r="N107" s="4">
        <v>1</v>
      </c>
      <c r="O107" s="4">
        <v>1</v>
      </c>
      <c r="P107" s="4">
        <v>1</v>
      </c>
    </row>
    <row r="108" spans="1:19" x14ac:dyDescent="0.25">
      <c r="A108" s="1"/>
      <c r="B108">
        <v>38</v>
      </c>
      <c r="D108">
        <v>56</v>
      </c>
      <c r="F108">
        <v>12</v>
      </c>
      <c r="H108" s="4">
        <v>6</v>
      </c>
      <c r="I108" s="4">
        <v>6</v>
      </c>
      <c r="J108" s="4">
        <v>6</v>
      </c>
      <c r="K108" s="4">
        <v>4</v>
      </c>
      <c r="L108" s="4">
        <v>5</v>
      </c>
      <c r="M108" s="9">
        <v>1</v>
      </c>
      <c r="N108" s="4">
        <v>1</v>
      </c>
      <c r="O108" s="4">
        <v>1</v>
      </c>
      <c r="P108" s="4">
        <v>1</v>
      </c>
      <c r="Q108" s="4">
        <v>1</v>
      </c>
    </row>
    <row r="109" spans="1:19" x14ac:dyDescent="0.25">
      <c r="A109" s="1"/>
      <c r="B109">
        <v>38</v>
      </c>
      <c r="D109">
        <v>84</v>
      </c>
      <c r="F109">
        <v>11</v>
      </c>
      <c r="H109" s="4">
        <v>7</v>
      </c>
      <c r="I109" s="4">
        <v>7</v>
      </c>
      <c r="J109" s="4">
        <v>5</v>
      </c>
      <c r="K109" s="4">
        <v>6</v>
      </c>
      <c r="M109" s="9">
        <v>1</v>
      </c>
      <c r="N109" s="4">
        <v>0.8571428571428571</v>
      </c>
      <c r="O109" s="4">
        <v>1</v>
      </c>
      <c r="P109" s="4">
        <v>1</v>
      </c>
    </row>
    <row r="110" spans="1:19" x14ac:dyDescent="0.25">
      <c r="A110" s="1" t="s">
        <v>38</v>
      </c>
      <c r="B110">
        <f>AVERAGE(B105:B109)</f>
        <v>43.6</v>
      </c>
      <c r="C110">
        <f>STDEV(B105:B109)/SQRT(5)</f>
        <v>2.7129319932501135</v>
      </c>
      <c r="D110">
        <f t="shared" ref="D110:Q110" si="19">AVERAGE(D105:D109)</f>
        <v>74.8</v>
      </c>
      <c r="E110">
        <f>STDEV(D105:D109)/SQRT(5)</f>
        <v>6.183849933496119</v>
      </c>
      <c r="F110">
        <f t="shared" si="19"/>
        <v>12.4</v>
      </c>
      <c r="G110">
        <f>STDEV(F105:F109)/SQRT(5)</f>
        <v>0.39999999999999997</v>
      </c>
      <c r="H110">
        <f t="shared" si="19"/>
        <v>6.8</v>
      </c>
      <c r="I110">
        <f t="shared" si="19"/>
        <v>6</v>
      </c>
      <c r="J110">
        <f t="shared" si="19"/>
        <v>6</v>
      </c>
      <c r="K110">
        <f t="shared" si="19"/>
        <v>4.8</v>
      </c>
      <c r="L110">
        <f t="shared" si="19"/>
        <v>5</v>
      </c>
      <c r="M110">
        <f t="shared" si="19"/>
        <v>1</v>
      </c>
      <c r="N110">
        <f t="shared" si="19"/>
        <v>0.97142857142857131</v>
      </c>
      <c r="O110">
        <f t="shared" si="19"/>
        <v>1</v>
      </c>
      <c r="P110">
        <f t="shared" si="19"/>
        <v>1</v>
      </c>
      <c r="Q110">
        <f t="shared" si="19"/>
        <v>1</v>
      </c>
      <c r="R110">
        <f t="shared" si="13"/>
        <v>0.99428571428571433</v>
      </c>
      <c r="S110">
        <f>STDEV(M110:Q110)/SQRT(COUNT(M110:Q110))</f>
        <v>5.7142857142857386E-3</v>
      </c>
    </row>
    <row r="111" spans="1:19" x14ac:dyDescent="0.25">
      <c r="A111" s="1" t="s">
        <v>17</v>
      </c>
      <c r="B111">
        <v>36</v>
      </c>
      <c r="D111">
        <v>43</v>
      </c>
      <c r="F111">
        <v>9</v>
      </c>
      <c r="H111" s="4">
        <v>7</v>
      </c>
      <c r="I111" s="4">
        <v>6</v>
      </c>
      <c r="M111" s="9">
        <v>1</v>
      </c>
      <c r="N111" s="4">
        <v>1</v>
      </c>
    </row>
    <row r="112" spans="1:19" x14ac:dyDescent="0.25">
      <c r="A112" s="1"/>
      <c r="B112">
        <v>46</v>
      </c>
      <c r="D112">
        <v>70</v>
      </c>
      <c r="F112">
        <v>11</v>
      </c>
      <c r="H112" s="4">
        <v>6</v>
      </c>
      <c r="I112" s="4">
        <v>6</v>
      </c>
      <c r="M112" s="9">
        <v>1</v>
      </c>
      <c r="N112" s="4">
        <v>1</v>
      </c>
    </row>
    <row r="113" spans="1:19" x14ac:dyDescent="0.25">
      <c r="A113" s="1"/>
      <c r="B113">
        <v>55</v>
      </c>
      <c r="D113">
        <v>61</v>
      </c>
      <c r="F113">
        <v>11</v>
      </c>
      <c r="H113" s="4">
        <v>6</v>
      </c>
      <c r="I113" s="4">
        <v>7</v>
      </c>
      <c r="M113" s="9">
        <v>1</v>
      </c>
      <c r="N113" s="4">
        <v>1</v>
      </c>
    </row>
    <row r="114" spans="1:19" x14ac:dyDescent="0.25">
      <c r="A114" s="1"/>
      <c r="B114">
        <v>54</v>
      </c>
      <c r="D114">
        <v>63</v>
      </c>
      <c r="F114">
        <v>8</v>
      </c>
      <c r="H114" s="4">
        <v>5</v>
      </c>
      <c r="I114" s="4">
        <v>6</v>
      </c>
      <c r="M114" s="9">
        <v>1</v>
      </c>
      <c r="N114" s="4">
        <v>1</v>
      </c>
    </row>
    <row r="115" spans="1:19" x14ac:dyDescent="0.25">
      <c r="A115" s="1"/>
      <c r="B115">
        <v>51</v>
      </c>
      <c r="D115">
        <v>64</v>
      </c>
      <c r="F115">
        <v>9</v>
      </c>
      <c r="H115" s="4">
        <v>6</v>
      </c>
      <c r="I115" s="4">
        <v>7</v>
      </c>
      <c r="M115" s="9">
        <v>1</v>
      </c>
      <c r="N115" s="4">
        <v>1</v>
      </c>
    </row>
    <row r="116" spans="1:19" x14ac:dyDescent="0.25">
      <c r="A116" s="1" t="s">
        <v>38</v>
      </c>
      <c r="B116">
        <f>AVERAGE(B111:B115)</f>
        <v>48.4</v>
      </c>
      <c r="C116">
        <f>STDEV(B111:B115)/SQRT(5)</f>
        <v>3.4727510708370728</v>
      </c>
      <c r="D116">
        <f t="shared" ref="D116:N116" si="20">AVERAGE(D111:D115)</f>
        <v>60.2</v>
      </c>
      <c r="E116">
        <f>STDEV(D111:D115)/SQRT(5)</f>
        <v>4.554119014694276</v>
      </c>
      <c r="F116">
        <f t="shared" si="20"/>
        <v>9.6</v>
      </c>
      <c r="G116">
        <f>STDEV(F111:F115)/SQRT(5)</f>
        <v>0.59999999999999953</v>
      </c>
      <c r="H116">
        <f t="shared" si="20"/>
        <v>6</v>
      </c>
      <c r="I116">
        <f t="shared" si="20"/>
        <v>6.4</v>
      </c>
      <c r="J116"/>
      <c r="K116"/>
      <c r="L116"/>
      <c r="M116">
        <f t="shared" si="20"/>
        <v>1</v>
      </c>
      <c r="N116">
        <f t="shared" si="20"/>
        <v>1</v>
      </c>
      <c r="R116">
        <f t="shared" si="13"/>
        <v>1</v>
      </c>
      <c r="S116">
        <f>STDEV(M116:Q116)/SQRT(COUNT(M116:Q116))</f>
        <v>0</v>
      </c>
    </row>
    <row r="117" spans="1:19" x14ac:dyDescent="0.25">
      <c r="A117" s="1" t="s">
        <v>18</v>
      </c>
      <c r="B117">
        <v>45</v>
      </c>
      <c r="D117">
        <v>66</v>
      </c>
      <c r="F117">
        <v>7</v>
      </c>
      <c r="H117" s="4">
        <v>5</v>
      </c>
      <c r="I117" s="4">
        <v>6</v>
      </c>
      <c r="J117" s="4">
        <v>5</v>
      </c>
      <c r="M117" s="9">
        <v>1</v>
      </c>
      <c r="N117" s="4">
        <v>1</v>
      </c>
      <c r="O117" s="4">
        <v>1</v>
      </c>
    </row>
    <row r="118" spans="1:19" x14ac:dyDescent="0.25">
      <c r="A118" s="1"/>
      <c r="B118">
        <v>48</v>
      </c>
      <c r="D118">
        <v>68</v>
      </c>
      <c r="F118">
        <v>9</v>
      </c>
      <c r="H118" s="4">
        <v>8</v>
      </c>
      <c r="I118" s="4">
        <v>7</v>
      </c>
      <c r="J118" s="4">
        <v>5</v>
      </c>
      <c r="M118" s="9">
        <v>1</v>
      </c>
      <c r="N118" s="4">
        <v>1</v>
      </c>
      <c r="O118" s="4">
        <v>0.8</v>
      </c>
    </row>
    <row r="119" spans="1:19" x14ac:dyDescent="0.25">
      <c r="A119" s="1"/>
      <c r="B119">
        <v>42</v>
      </c>
      <c r="D119">
        <v>59</v>
      </c>
      <c r="F119">
        <v>9</v>
      </c>
      <c r="H119" s="4">
        <v>7</v>
      </c>
      <c r="I119" s="4">
        <v>7</v>
      </c>
      <c r="J119" s="4">
        <v>5</v>
      </c>
      <c r="M119" s="9">
        <v>1</v>
      </c>
      <c r="N119" s="4">
        <v>1</v>
      </c>
      <c r="O119" s="4">
        <v>1</v>
      </c>
    </row>
    <row r="120" spans="1:19" x14ac:dyDescent="0.25">
      <c r="A120" s="1"/>
      <c r="B120">
        <v>51</v>
      </c>
      <c r="D120">
        <v>67</v>
      </c>
      <c r="F120">
        <v>9</v>
      </c>
      <c r="H120" s="4">
        <v>6</v>
      </c>
      <c r="I120" s="4">
        <v>6</v>
      </c>
      <c r="J120" s="4">
        <v>7</v>
      </c>
      <c r="M120" s="9">
        <v>1</v>
      </c>
      <c r="N120" s="4">
        <v>1</v>
      </c>
      <c r="O120" s="4">
        <v>0.8571428571428571</v>
      </c>
    </row>
    <row r="121" spans="1:19" x14ac:dyDescent="0.25">
      <c r="A121" s="1"/>
      <c r="B121">
        <v>44</v>
      </c>
      <c r="D121">
        <v>66</v>
      </c>
      <c r="F121">
        <v>10</v>
      </c>
      <c r="H121" s="4">
        <v>6</v>
      </c>
      <c r="I121" s="4">
        <v>7</v>
      </c>
      <c r="J121" s="4">
        <v>5</v>
      </c>
      <c r="M121" s="9">
        <v>1</v>
      </c>
      <c r="N121" s="4">
        <v>1</v>
      </c>
      <c r="O121" s="4">
        <v>1</v>
      </c>
    </row>
    <row r="122" spans="1:19" x14ac:dyDescent="0.25">
      <c r="A122" s="1" t="s">
        <v>38</v>
      </c>
      <c r="B122">
        <f>AVERAGE(B117:B121)</f>
        <v>46</v>
      </c>
      <c r="C122">
        <f>STDEV(B117:B121)/SQRT(5)</f>
        <v>1.5811388300841895</v>
      </c>
      <c r="D122">
        <f t="shared" ref="D122:O122" si="21">AVERAGE(D117:D121)</f>
        <v>65.2</v>
      </c>
      <c r="E122">
        <f>STDEV(D117:D121)/SQRT(5)</f>
        <v>1.5937377450509227</v>
      </c>
      <c r="F122">
        <f t="shared" si="21"/>
        <v>8.8000000000000007</v>
      </c>
      <c r="G122">
        <f>STDEV(F117:F121)/SQRT(5)</f>
        <v>0.48989794855663615</v>
      </c>
      <c r="H122">
        <f t="shared" si="21"/>
        <v>6.4</v>
      </c>
      <c r="I122">
        <f t="shared" si="21"/>
        <v>6.6</v>
      </c>
      <c r="J122">
        <f t="shared" si="21"/>
        <v>5.4</v>
      </c>
      <c r="K122"/>
      <c r="L122"/>
      <c r="M122">
        <f t="shared" si="21"/>
        <v>1</v>
      </c>
      <c r="N122">
        <f t="shared" si="21"/>
        <v>1</v>
      </c>
      <c r="O122">
        <f t="shared" si="21"/>
        <v>0.93142857142857127</v>
      </c>
      <c r="R122">
        <f t="shared" si="13"/>
        <v>0.9771428571428572</v>
      </c>
      <c r="S122">
        <f>STDEV(M122:Q122)/SQRT(COUNT(M122:Q122))</f>
        <v>2.2857142857142913E-2</v>
      </c>
    </row>
    <row r="123" spans="1:19" x14ac:dyDescent="0.25">
      <c r="A123" s="1" t="s">
        <v>19</v>
      </c>
      <c r="B123">
        <v>66</v>
      </c>
      <c r="D123">
        <v>96</v>
      </c>
      <c r="F123">
        <v>11</v>
      </c>
      <c r="H123" s="4">
        <v>7</v>
      </c>
      <c r="I123" s="4">
        <v>7</v>
      </c>
      <c r="J123" s="4">
        <v>6</v>
      </c>
      <c r="K123" s="4">
        <v>5</v>
      </c>
      <c r="M123" s="9">
        <v>1</v>
      </c>
      <c r="N123" s="4">
        <v>1</v>
      </c>
      <c r="O123" s="4">
        <v>0.83333333333333337</v>
      </c>
      <c r="P123" s="4">
        <v>0.8</v>
      </c>
    </row>
    <row r="124" spans="1:19" x14ac:dyDescent="0.25">
      <c r="A124" s="1"/>
      <c r="B124">
        <v>49</v>
      </c>
      <c r="D124">
        <v>79</v>
      </c>
      <c r="F124">
        <v>8</v>
      </c>
      <c r="H124" s="4">
        <v>6</v>
      </c>
      <c r="I124" s="4">
        <v>5</v>
      </c>
      <c r="J124" s="4">
        <v>6</v>
      </c>
      <c r="K124" s="4">
        <v>6</v>
      </c>
      <c r="M124" s="9">
        <v>1</v>
      </c>
      <c r="N124" s="4">
        <v>1</v>
      </c>
      <c r="O124" s="4">
        <v>1</v>
      </c>
      <c r="P124" s="4">
        <v>1</v>
      </c>
    </row>
    <row r="125" spans="1:19" x14ac:dyDescent="0.25">
      <c r="A125" s="1"/>
      <c r="B125">
        <v>46</v>
      </c>
      <c r="D125">
        <v>76</v>
      </c>
      <c r="F125">
        <v>10</v>
      </c>
      <c r="H125" s="4">
        <v>7</v>
      </c>
      <c r="I125" s="4">
        <v>6</v>
      </c>
      <c r="J125" s="4">
        <v>4</v>
      </c>
      <c r="K125" s="4">
        <v>6</v>
      </c>
      <c r="M125" s="9">
        <v>1</v>
      </c>
      <c r="N125" s="4">
        <v>1</v>
      </c>
      <c r="O125" s="4">
        <v>1</v>
      </c>
      <c r="P125" s="4">
        <v>1</v>
      </c>
    </row>
    <row r="126" spans="1:19" x14ac:dyDescent="0.25">
      <c r="A126" s="1"/>
      <c r="B126">
        <v>54</v>
      </c>
      <c r="D126">
        <v>77</v>
      </c>
      <c r="F126">
        <v>9</v>
      </c>
      <c r="H126" s="4">
        <v>7</v>
      </c>
      <c r="I126" s="4">
        <v>6</v>
      </c>
      <c r="J126" s="4">
        <v>6</v>
      </c>
      <c r="K126" s="4">
        <v>6</v>
      </c>
      <c r="M126" s="9">
        <v>1</v>
      </c>
      <c r="N126" s="4">
        <v>1</v>
      </c>
      <c r="O126" s="4">
        <v>1</v>
      </c>
      <c r="P126" s="4">
        <v>1</v>
      </c>
    </row>
    <row r="127" spans="1:19" x14ac:dyDescent="0.25">
      <c r="A127" s="1"/>
      <c r="B127">
        <v>44</v>
      </c>
      <c r="D127">
        <v>67</v>
      </c>
      <c r="F127">
        <v>9</v>
      </c>
      <c r="H127" s="4">
        <v>5</v>
      </c>
      <c r="I127" s="4">
        <v>7</v>
      </c>
      <c r="J127" s="4">
        <v>6</v>
      </c>
      <c r="M127" s="9">
        <v>1</v>
      </c>
      <c r="N127" s="4">
        <v>1</v>
      </c>
      <c r="O127" s="4">
        <v>1</v>
      </c>
    </row>
    <row r="128" spans="1:19" x14ac:dyDescent="0.25">
      <c r="A128" s="1" t="s">
        <v>38</v>
      </c>
      <c r="B128">
        <f>AVERAGE(B123:B127)</f>
        <v>51.8</v>
      </c>
      <c r="C128">
        <f>STDEV(B123:B127)/SQRT(5)</f>
        <v>3.9293765408776955</v>
      </c>
      <c r="D128">
        <f t="shared" ref="D128:P128" si="22">AVERAGE(D123:D127)</f>
        <v>79</v>
      </c>
      <c r="E128">
        <f>STDEV(D123:D127)/SQRT(5)</f>
        <v>4.7222875812470377</v>
      </c>
      <c r="F128">
        <f t="shared" si="22"/>
        <v>9.4</v>
      </c>
      <c r="G128">
        <f>STDEV(F123:F127)/SQRT(5)</f>
        <v>0.50990195135927785</v>
      </c>
      <c r="H128">
        <f t="shared" si="22"/>
        <v>6.4</v>
      </c>
      <c r="I128">
        <f t="shared" si="22"/>
        <v>6.2</v>
      </c>
      <c r="J128">
        <f t="shared" si="22"/>
        <v>5.6</v>
      </c>
      <c r="K128">
        <f t="shared" si="22"/>
        <v>5.75</v>
      </c>
      <c r="L128"/>
      <c r="M128">
        <f t="shared" si="22"/>
        <v>1</v>
      </c>
      <c r="N128">
        <f t="shared" si="22"/>
        <v>1</v>
      </c>
      <c r="O128">
        <f t="shared" si="22"/>
        <v>0.96666666666666679</v>
      </c>
      <c r="P128">
        <f t="shared" si="22"/>
        <v>0.95</v>
      </c>
      <c r="R128">
        <f t="shared" si="13"/>
        <v>0.97916666666666674</v>
      </c>
      <c r="S128">
        <f>STDEV(M128:Q128)/SQRT(COUNT(M128:Q128))</f>
        <v>1.2499999999999997E-2</v>
      </c>
    </row>
    <row r="129" spans="1:19" x14ac:dyDescent="0.25">
      <c r="A129" s="1" t="s">
        <v>20</v>
      </c>
      <c r="B129">
        <v>52</v>
      </c>
      <c r="D129">
        <v>68</v>
      </c>
      <c r="F129">
        <v>8</v>
      </c>
      <c r="H129" s="4">
        <v>7</v>
      </c>
      <c r="I129" s="4">
        <v>6</v>
      </c>
      <c r="M129" s="9">
        <v>1</v>
      </c>
      <c r="N129" s="4">
        <v>1</v>
      </c>
    </row>
    <row r="130" spans="1:19" x14ac:dyDescent="0.25">
      <c r="A130" s="1"/>
      <c r="B130">
        <v>35</v>
      </c>
      <c r="D130">
        <v>47</v>
      </c>
      <c r="F130">
        <v>8</v>
      </c>
      <c r="H130" s="4">
        <v>5</v>
      </c>
      <c r="I130" s="4">
        <v>4</v>
      </c>
      <c r="M130" s="9">
        <v>1</v>
      </c>
      <c r="N130" s="4">
        <v>1</v>
      </c>
    </row>
    <row r="131" spans="1:19" x14ac:dyDescent="0.25">
      <c r="A131" s="1"/>
      <c r="B131">
        <v>44</v>
      </c>
      <c r="D131">
        <v>56</v>
      </c>
      <c r="F131">
        <v>9</v>
      </c>
      <c r="H131" s="4">
        <v>7</v>
      </c>
      <c r="I131" s="4">
        <v>6</v>
      </c>
      <c r="M131" s="9">
        <v>1</v>
      </c>
      <c r="N131" s="4">
        <v>1</v>
      </c>
    </row>
    <row r="132" spans="1:19" x14ac:dyDescent="0.25">
      <c r="A132" s="1"/>
      <c r="B132">
        <v>49</v>
      </c>
      <c r="D132">
        <v>69</v>
      </c>
      <c r="F132">
        <v>10</v>
      </c>
      <c r="H132" s="4">
        <v>6</v>
      </c>
      <c r="I132" s="4">
        <v>7</v>
      </c>
      <c r="M132" s="9">
        <v>1</v>
      </c>
      <c r="N132" s="4">
        <v>1</v>
      </c>
    </row>
    <row r="133" spans="1:19" x14ac:dyDescent="0.25">
      <c r="A133" s="1"/>
      <c r="B133">
        <v>42</v>
      </c>
      <c r="D133">
        <v>51</v>
      </c>
      <c r="F133">
        <v>8</v>
      </c>
      <c r="H133" s="4">
        <v>10</v>
      </c>
      <c r="I133" s="4">
        <v>7</v>
      </c>
      <c r="M133" s="9">
        <v>0.8</v>
      </c>
      <c r="N133" s="4">
        <v>1</v>
      </c>
    </row>
    <row r="134" spans="1:19" x14ac:dyDescent="0.25">
      <c r="A134" s="1" t="s">
        <v>38</v>
      </c>
      <c r="B134">
        <f>AVERAGE(B129:B133)</f>
        <v>44.4</v>
      </c>
      <c r="C134">
        <f>STDEV(B129:B133)/SQRT(5)</f>
        <v>2.9427877939124385</v>
      </c>
      <c r="D134">
        <f t="shared" ref="D134:N134" si="23">AVERAGE(D129:D133)</f>
        <v>58.2</v>
      </c>
      <c r="E134">
        <f>STDEV(D129:D133)/SQRT(5)</f>
        <v>4.442971978304608</v>
      </c>
      <c r="F134">
        <f t="shared" si="23"/>
        <v>8.6</v>
      </c>
      <c r="G134">
        <f>STDEV(F129:F133)/SQRT(5)</f>
        <v>0.39999999999999997</v>
      </c>
      <c r="H134">
        <f t="shared" si="23"/>
        <v>7</v>
      </c>
      <c r="I134">
        <f t="shared" si="23"/>
        <v>6</v>
      </c>
      <c r="J134"/>
      <c r="K134"/>
      <c r="L134"/>
      <c r="M134">
        <f t="shared" si="23"/>
        <v>0.96</v>
      </c>
      <c r="N134">
        <f t="shared" si="23"/>
        <v>1</v>
      </c>
      <c r="R134">
        <f t="shared" si="13"/>
        <v>0.98</v>
      </c>
      <c r="S134">
        <f>STDEV(M134:Q134)/SQRT(COUNT(M134:Q134))</f>
        <v>2.0000000000000018E-2</v>
      </c>
    </row>
    <row r="135" spans="1:19" x14ac:dyDescent="0.25">
      <c r="A135" s="1" t="s">
        <v>21</v>
      </c>
      <c r="B135">
        <v>51</v>
      </c>
      <c r="D135">
        <v>74</v>
      </c>
      <c r="F135">
        <v>10</v>
      </c>
      <c r="H135" s="4">
        <v>7</v>
      </c>
      <c r="I135" s="4">
        <v>7</v>
      </c>
      <c r="J135" s="4">
        <v>6</v>
      </c>
      <c r="M135" s="9">
        <v>1</v>
      </c>
      <c r="N135" s="4">
        <v>1</v>
      </c>
      <c r="O135" s="4">
        <v>1</v>
      </c>
    </row>
    <row r="136" spans="1:19" x14ac:dyDescent="0.25">
      <c r="A136" s="1"/>
      <c r="B136">
        <v>47</v>
      </c>
      <c r="D136">
        <v>69</v>
      </c>
      <c r="F136">
        <v>10</v>
      </c>
      <c r="H136" s="4">
        <v>6</v>
      </c>
      <c r="I136" s="4">
        <v>6</v>
      </c>
      <c r="J136" s="4">
        <v>7</v>
      </c>
      <c r="M136" s="9">
        <v>1</v>
      </c>
      <c r="N136" s="4">
        <v>1</v>
      </c>
      <c r="O136" s="4">
        <v>1</v>
      </c>
    </row>
    <row r="137" spans="1:19" x14ac:dyDescent="0.25">
      <c r="A137" s="1"/>
      <c r="B137">
        <v>49</v>
      </c>
      <c r="D137">
        <v>72</v>
      </c>
      <c r="F137">
        <v>8</v>
      </c>
      <c r="H137" s="4">
        <v>6</v>
      </c>
      <c r="I137" s="4">
        <v>7</v>
      </c>
      <c r="J137" s="4">
        <v>5</v>
      </c>
      <c r="M137" s="9">
        <v>1</v>
      </c>
      <c r="N137" s="4">
        <v>1</v>
      </c>
      <c r="O137" s="4">
        <v>1</v>
      </c>
    </row>
    <row r="138" spans="1:19" x14ac:dyDescent="0.25">
      <c r="A138" s="1"/>
      <c r="B138">
        <v>34</v>
      </c>
      <c r="D138">
        <v>65</v>
      </c>
      <c r="F138">
        <v>7</v>
      </c>
      <c r="H138" s="4">
        <v>6</v>
      </c>
      <c r="I138" s="4">
        <v>7</v>
      </c>
      <c r="J138" s="4">
        <v>6</v>
      </c>
      <c r="M138" s="9">
        <v>1</v>
      </c>
      <c r="N138" s="4">
        <v>1</v>
      </c>
      <c r="O138" s="4">
        <v>1</v>
      </c>
    </row>
    <row r="139" spans="1:19" x14ac:dyDescent="0.25">
      <c r="A139" s="1"/>
      <c r="B139">
        <v>39</v>
      </c>
      <c r="D139">
        <v>73</v>
      </c>
      <c r="F139">
        <v>7</v>
      </c>
      <c r="H139" s="4">
        <v>8</v>
      </c>
      <c r="I139" s="4">
        <v>7</v>
      </c>
      <c r="J139" s="4">
        <v>6</v>
      </c>
      <c r="M139" s="9">
        <v>1</v>
      </c>
      <c r="N139" s="4">
        <v>1</v>
      </c>
      <c r="O139" s="4">
        <v>1</v>
      </c>
    </row>
    <row r="140" spans="1:19" x14ac:dyDescent="0.25">
      <c r="A140" s="1" t="s">
        <v>38</v>
      </c>
      <c r="B140">
        <f>AVERAGE(B135:B139)</f>
        <v>44</v>
      </c>
      <c r="C140">
        <f>STDEV(B135:B139)/SQRT(5)</f>
        <v>3.2249030993194197</v>
      </c>
      <c r="D140">
        <f t="shared" ref="D140:O140" si="24">AVERAGE(D135:D139)</f>
        <v>70.599999999999994</v>
      </c>
      <c r="E140">
        <f>STDEV(D135:D139)/SQRT(5)</f>
        <v>1.6309506430300089</v>
      </c>
      <c r="F140">
        <f t="shared" si="24"/>
        <v>8.4</v>
      </c>
      <c r="G140">
        <f>STDEV(F135:F139)/SQRT(5)</f>
        <v>0.67823299831252637</v>
      </c>
      <c r="H140">
        <f t="shared" si="24"/>
        <v>6.6</v>
      </c>
      <c r="I140">
        <f t="shared" si="24"/>
        <v>6.8</v>
      </c>
      <c r="J140">
        <f t="shared" si="24"/>
        <v>6</v>
      </c>
      <c r="K140"/>
      <c r="L140"/>
      <c r="M140">
        <f t="shared" si="24"/>
        <v>1</v>
      </c>
      <c r="N140">
        <f t="shared" si="24"/>
        <v>1</v>
      </c>
      <c r="O140">
        <f t="shared" si="24"/>
        <v>1</v>
      </c>
      <c r="R140">
        <f t="shared" ref="R140:R170" si="25">AVERAGE(M140:Q140)</f>
        <v>1</v>
      </c>
      <c r="S140">
        <f>STDEV(M140:Q140)/SQRT(COUNT(M140:Q140))</f>
        <v>0</v>
      </c>
    </row>
    <row r="141" spans="1:19" x14ac:dyDescent="0.25">
      <c r="A141" s="1" t="s">
        <v>22</v>
      </c>
      <c r="B141">
        <v>48</v>
      </c>
      <c r="D141">
        <v>81</v>
      </c>
      <c r="F141">
        <v>10</v>
      </c>
      <c r="H141" s="4">
        <v>7</v>
      </c>
      <c r="I141" s="4">
        <v>7</v>
      </c>
      <c r="J141" s="4">
        <v>6</v>
      </c>
      <c r="K141" s="4">
        <v>5</v>
      </c>
      <c r="M141" s="9">
        <v>1</v>
      </c>
      <c r="N141" s="4">
        <v>1</v>
      </c>
      <c r="O141" s="4">
        <v>0.83333333333333337</v>
      </c>
      <c r="P141" s="4">
        <v>0.6</v>
      </c>
    </row>
    <row r="142" spans="1:19" x14ac:dyDescent="0.25">
      <c r="A142" s="1"/>
      <c r="B142">
        <v>53</v>
      </c>
      <c r="D142">
        <v>75</v>
      </c>
      <c r="F142">
        <v>11</v>
      </c>
      <c r="H142" s="4">
        <v>6</v>
      </c>
      <c r="I142" s="4">
        <v>6</v>
      </c>
      <c r="J142" s="4">
        <v>5</v>
      </c>
      <c r="K142" s="4">
        <v>3</v>
      </c>
      <c r="M142" s="9">
        <v>0.83333333333333337</v>
      </c>
      <c r="N142" s="4">
        <v>1</v>
      </c>
      <c r="O142" s="4">
        <v>1</v>
      </c>
      <c r="P142" s="4">
        <v>1</v>
      </c>
    </row>
    <row r="143" spans="1:19" x14ac:dyDescent="0.25">
      <c r="A143" s="1"/>
      <c r="B143">
        <v>52</v>
      </c>
      <c r="D143">
        <v>77</v>
      </c>
      <c r="F143">
        <v>11</v>
      </c>
      <c r="H143" s="4">
        <v>8</v>
      </c>
      <c r="I143" s="4">
        <v>6</v>
      </c>
      <c r="J143" s="4">
        <v>6</v>
      </c>
      <c r="K143" s="4">
        <v>3</v>
      </c>
      <c r="M143" s="9">
        <v>1</v>
      </c>
      <c r="N143" s="4">
        <v>1</v>
      </c>
      <c r="O143" s="4">
        <v>1</v>
      </c>
      <c r="P143" s="4">
        <v>1</v>
      </c>
    </row>
    <row r="144" spans="1:19" x14ac:dyDescent="0.25">
      <c r="A144" s="1"/>
      <c r="B144">
        <v>52</v>
      </c>
      <c r="D144">
        <v>81</v>
      </c>
      <c r="F144">
        <v>12</v>
      </c>
      <c r="H144" s="4">
        <v>7</v>
      </c>
      <c r="I144" s="4">
        <v>6</v>
      </c>
      <c r="J144" s="4">
        <v>5</v>
      </c>
      <c r="K144" s="4">
        <v>5</v>
      </c>
      <c r="M144" s="9">
        <v>1</v>
      </c>
      <c r="N144" s="4">
        <v>1</v>
      </c>
      <c r="O144" s="4">
        <v>1</v>
      </c>
      <c r="P144" s="4">
        <v>1</v>
      </c>
    </row>
    <row r="145" spans="1:19" x14ac:dyDescent="0.25">
      <c r="A145" s="1"/>
      <c r="B145">
        <v>46</v>
      </c>
      <c r="D145">
        <v>77</v>
      </c>
      <c r="F145">
        <v>9</v>
      </c>
      <c r="H145" s="4">
        <v>3</v>
      </c>
      <c r="I145" s="4">
        <v>7</v>
      </c>
      <c r="J145" s="4">
        <v>7</v>
      </c>
      <c r="K145" s="4">
        <v>6</v>
      </c>
      <c r="M145" s="9">
        <v>1</v>
      </c>
      <c r="N145" s="4">
        <v>1</v>
      </c>
      <c r="O145" s="4">
        <v>1</v>
      </c>
      <c r="P145" s="4">
        <v>1</v>
      </c>
    </row>
    <row r="146" spans="1:19" x14ac:dyDescent="0.25">
      <c r="A146" s="1" t="s">
        <v>38</v>
      </c>
      <c r="B146">
        <f>AVERAGE(B141:B145)</f>
        <v>50.2</v>
      </c>
      <c r="C146">
        <f>STDEV(B141:B145)/SQRT(5)</f>
        <v>1.3564659966250534</v>
      </c>
      <c r="D146">
        <f t="shared" ref="D146:P146" si="26">AVERAGE(D141:D145)</f>
        <v>78.2</v>
      </c>
      <c r="E146">
        <f>STDEV(D141:D145)/SQRT(5)</f>
        <v>1.2</v>
      </c>
      <c r="F146">
        <f t="shared" si="26"/>
        <v>10.6</v>
      </c>
      <c r="G146">
        <f>STDEV(F141:F145)/SQRT(5)</f>
        <v>0.50990195135927852</v>
      </c>
      <c r="H146">
        <f t="shared" si="26"/>
        <v>6.2</v>
      </c>
      <c r="I146">
        <f t="shared" si="26"/>
        <v>6.4</v>
      </c>
      <c r="J146">
        <f t="shared" si="26"/>
        <v>5.8</v>
      </c>
      <c r="K146">
        <f t="shared" si="26"/>
        <v>4.4000000000000004</v>
      </c>
      <c r="L146"/>
      <c r="M146">
        <f t="shared" si="26"/>
        <v>0.96666666666666679</v>
      </c>
      <c r="N146">
        <f t="shared" si="26"/>
        <v>1</v>
      </c>
      <c r="O146">
        <f t="shared" si="26"/>
        <v>0.96666666666666679</v>
      </c>
      <c r="P146">
        <f t="shared" si="26"/>
        <v>0.91999999999999993</v>
      </c>
      <c r="R146">
        <f t="shared" si="25"/>
        <v>0.96333333333333337</v>
      </c>
      <c r="S146">
        <f>STDEV(M146:Q146)/SQRT(COUNT(M146:Q146))</f>
        <v>1.6442942874387512E-2</v>
      </c>
    </row>
    <row r="147" spans="1:19" x14ac:dyDescent="0.25">
      <c r="A147" s="1" t="s">
        <v>23</v>
      </c>
      <c r="B147">
        <v>55</v>
      </c>
      <c r="D147">
        <v>64</v>
      </c>
      <c r="F147">
        <v>9</v>
      </c>
      <c r="H147" s="4">
        <v>6</v>
      </c>
      <c r="I147" s="4">
        <v>7</v>
      </c>
      <c r="M147" s="9">
        <v>1</v>
      </c>
      <c r="N147" s="4">
        <v>1</v>
      </c>
    </row>
    <row r="148" spans="1:19" x14ac:dyDescent="0.25">
      <c r="A148" s="1"/>
      <c r="B148">
        <v>43</v>
      </c>
      <c r="D148">
        <v>48</v>
      </c>
      <c r="F148">
        <v>8</v>
      </c>
      <c r="H148" s="4">
        <v>5</v>
      </c>
      <c r="I148" s="4">
        <v>6</v>
      </c>
      <c r="M148" s="9">
        <v>1</v>
      </c>
      <c r="N148" s="4">
        <v>1</v>
      </c>
    </row>
    <row r="149" spans="1:19" x14ac:dyDescent="0.25">
      <c r="A149" s="1"/>
      <c r="B149">
        <v>38</v>
      </c>
      <c r="D149">
        <v>53</v>
      </c>
      <c r="F149">
        <v>9</v>
      </c>
      <c r="H149" s="4">
        <v>7</v>
      </c>
      <c r="I149" s="4">
        <v>8</v>
      </c>
      <c r="M149" s="9">
        <v>1</v>
      </c>
      <c r="N149" s="4">
        <v>0.875</v>
      </c>
    </row>
    <row r="150" spans="1:19" x14ac:dyDescent="0.25">
      <c r="A150" s="1"/>
      <c r="B150">
        <v>51</v>
      </c>
      <c r="D150">
        <v>59</v>
      </c>
      <c r="F150">
        <v>9</v>
      </c>
      <c r="H150" s="4">
        <v>6</v>
      </c>
      <c r="I150" s="4">
        <v>7</v>
      </c>
      <c r="M150" s="9">
        <v>1</v>
      </c>
      <c r="N150" s="4">
        <v>1</v>
      </c>
    </row>
    <row r="151" spans="1:19" x14ac:dyDescent="0.25">
      <c r="A151" s="1"/>
      <c r="B151">
        <v>41</v>
      </c>
      <c r="D151">
        <v>53</v>
      </c>
      <c r="F151">
        <v>7</v>
      </c>
      <c r="H151" s="4">
        <v>6</v>
      </c>
      <c r="I151" s="4">
        <v>8</v>
      </c>
      <c r="M151" s="9">
        <v>1</v>
      </c>
      <c r="N151" s="4">
        <v>0.875</v>
      </c>
    </row>
    <row r="152" spans="1:19" x14ac:dyDescent="0.25">
      <c r="A152" s="1" t="s">
        <v>38</v>
      </c>
      <c r="B152" s="10">
        <f>AVERAGE(B147:B151)</f>
        <v>45.6</v>
      </c>
      <c r="C152">
        <f>STDEV(B147:B151)/SQRT(5)</f>
        <v>3.1874754901018507</v>
      </c>
      <c r="D152">
        <f t="shared" ref="D152:N152" si="27">AVERAGE(D147:D151)</f>
        <v>55.4</v>
      </c>
      <c r="E152">
        <f>STDEV(D147:D151)/SQRT(5)</f>
        <v>2.7676705006196092</v>
      </c>
      <c r="F152">
        <f t="shared" si="27"/>
        <v>8.4</v>
      </c>
      <c r="G152">
        <f>STDEV(F147:F151)/SQRT(5)</f>
        <v>0.39999999999999997</v>
      </c>
      <c r="H152">
        <f t="shared" si="27"/>
        <v>6</v>
      </c>
      <c r="I152">
        <f t="shared" si="27"/>
        <v>7.2</v>
      </c>
      <c r="J152"/>
      <c r="K152"/>
      <c r="L152"/>
      <c r="M152">
        <f t="shared" si="27"/>
        <v>1</v>
      </c>
      <c r="N152">
        <f t="shared" si="27"/>
        <v>0.95</v>
      </c>
      <c r="R152">
        <f t="shared" si="25"/>
        <v>0.97499999999999998</v>
      </c>
      <c r="S152">
        <f>STDEV(M152:Q152)/SQRT(COUNT(M152:Q152))</f>
        <v>2.5000000000000022E-2</v>
      </c>
    </row>
    <row r="153" spans="1:19" x14ac:dyDescent="0.25">
      <c r="A153" s="1" t="s">
        <v>24</v>
      </c>
      <c r="B153">
        <v>53</v>
      </c>
      <c r="D153">
        <v>66</v>
      </c>
      <c r="F153">
        <v>10</v>
      </c>
      <c r="H153" s="4">
        <v>7</v>
      </c>
      <c r="I153" s="4">
        <v>7</v>
      </c>
      <c r="J153" s="4">
        <v>5</v>
      </c>
      <c r="M153" s="9">
        <v>1</v>
      </c>
      <c r="N153" s="4">
        <v>1</v>
      </c>
      <c r="O153" s="4">
        <v>1</v>
      </c>
    </row>
    <row r="154" spans="1:19" x14ac:dyDescent="0.25">
      <c r="A154" s="1"/>
      <c r="B154">
        <v>37</v>
      </c>
      <c r="D154">
        <v>66</v>
      </c>
      <c r="F154">
        <v>10</v>
      </c>
      <c r="H154" s="4">
        <v>6</v>
      </c>
      <c r="I154" s="4">
        <v>6</v>
      </c>
      <c r="J154" s="4">
        <v>6</v>
      </c>
      <c r="M154" s="9">
        <v>1</v>
      </c>
      <c r="N154" s="4">
        <v>1</v>
      </c>
      <c r="O154" s="4">
        <v>1</v>
      </c>
    </row>
    <row r="155" spans="1:19" x14ac:dyDescent="0.25">
      <c r="A155" s="1"/>
      <c r="B155">
        <v>42</v>
      </c>
      <c r="D155">
        <v>52</v>
      </c>
      <c r="F155">
        <v>11</v>
      </c>
      <c r="H155" s="4">
        <v>6</v>
      </c>
      <c r="I155" s="4">
        <v>5</v>
      </c>
      <c r="J155" s="4">
        <v>5</v>
      </c>
      <c r="M155" s="9">
        <v>1</v>
      </c>
      <c r="N155" s="4">
        <v>1</v>
      </c>
      <c r="O155" s="4">
        <v>1</v>
      </c>
    </row>
    <row r="156" spans="1:19" x14ac:dyDescent="0.25">
      <c r="A156" s="1"/>
      <c r="B156">
        <v>47</v>
      </c>
      <c r="D156">
        <v>67</v>
      </c>
      <c r="F156">
        <v>11</v>
      </c>
      <c r="H156" s="4">
        <v>7</v>
      </c>
      <c r="I156" s="4">
        <v>7</v>
      </c>
      <c r="J156" s="4">
        <v>6</v>
      </c>
      <c r="M156" s="9">
        <v>0.8571428571428571</v>
      </c>
      <c r="N156" s="4">
        <v>1</v>
      </c>
      <c r="O156" s="4">
        <v>1</v>
      </c>
    </row>
    <row r="157" spans="1:19" x14ac:dyDescent="0.25">
      <c r="A157" s="1"/>
      <c r="B157">
        <v>50</v>
      </c>
      <c r="D157">
        <v>71</v>
      </c>
      <c r="F157">
        <v>11</v>
      </c>
      <c r="H157" s="4">
        <v>8</v>
      </c>
      <c r="I157" s="4">
        <v>7</v>
      </c>
      <c r="J157" s="4">
        <v>5</v>
      </c>
      <c r="M157" s="9">
        <v>1</v>
      </c>
      <c r="N157" s="4">
        <v>0.8571428571428571</v>
      </c>
      <c r="O157" s="4">
        <v>1</v>
      </c>
    </row>
    <row r="158" spans="1:19" x14ac:dyDescent="0.25">
      <c r="A158" s="1" t="s">
        <v>38</v>
      </c>
      <c r="B158">
        <f>AVERAGE(B153:B157)</f>
        <v>45.8</v>
      </c>
      <c r="C158">
        <f>STDEV(B153:B157)/SQRT(5)</f>
        <v>2.8530685235374147</v>
      </c>
      <c r="D158">
        <f t="shared" ref="D158:O158" si="28">AVERAGE(D153:D157)</f>
        <v>64.400000000000006</v>
      </c>
      <c r="E158">
        <f>STDEV(D153:D157)/SQRT(5)</f>
        <v>3.2341923257592455</v>
      </c>
      <c r="F158">
        <f t="shared" si="28"/>
        <v>10.6</v>
      </c>
      <c r="G158">
        <f>STDEV(F153:F157)/SQRT(5)</f>
        <v>0.24494897427831783</v>
      </c>
      <c r="H158">
        <f t="shared" si="28"/>
        <v>6.8</v>
      </c>
      <c r="I158">
        <f t="shared" si="28"/>
        <v>6.4</v>
      </c>
      <c r="J158">
        <f t="shared" si="28"/>
        <v>5.4</v>
      </c>
      <c r="K158"/>
      <c r="L158"/>
      <c r="M158">
        <f t="shared" si="28"/>
        <v>0.97142857142857153</v>
      </c>
      <c r="N158">
        <f t="shared" si="28"/>
        <v>0.97142857142857131</v>
      </c>
      <c r="O158">
        <f t="shared" si="28"/>
        <v>1</v>
      </c>
      <c r="R158">
        <f t="shared" si="25"/>
        <v>0.98095238095238102</v>
      </c>
      <c r="S158">
        <f>STDEV(M158:Q158)/SQRT(COUNT(M158:Q158))</f>
        <v>9.5238095238095281E-3</v>
      </c>
    </row>
    <row r="159" spans="1:19" x14ac:dyDescent="0.25">
      <c r="A159" s="1" t="s">
        <v>25</v>
      </c>
      <c r="B159">
        <v>49</v>
      </c>
      <c r="D159">
        <v>68</v>
      </c>
      <c r="F159">
        <v>10</v>
      </c>
      <c r="H159" s="4">
        <v>6</v>
      </c>
      <c r="I159" s="4">
        <v>7</v>
      </c>
      <c r="J159" s="4">
        <v>5</v>
      </c>
      <c r="K159" s="4">
        <v>3</v>
      </c>
      <c r="M159" s="9">
        <v>1</v>
      </c>
      <c r="N159" s="4">
        <v>1</v>
      </c>
      <c r="O159" s="4">
        <v>1</v>
      </c>
      <c r="P159" s="4">
        <v>1</v>
      </c>
    </row>
    <row r="160" spans="1:19" x14ac:dyDescent="0.25">
      <c r="A160" s="1"/>
      <c r="B160">
        <v>33</v>
      </c>
      <c r="D160">
        <v>63</v>
      </c>
      <c r="F160">
        <v>11</v>
      </c>
      <c r="H160" s="4">
        <v>9</v>
      </c>
      <c r="I160" s="4">
        <v>7</v>
      </c>
      <c r="J160" s="4">
        <v>6</v>
      </c>
      <c r="K160" s="4">
        <v>6</v>
      </c>
      <c r="M160" s="9">
        <v>0.88888888888888884</v>
      </c>
      <c r="N160" s="4">
        <v>1</v>
      </c>
      <c r="O160" s="4">
        <v>1</v>
      </c>
      <c r="P160" s="4">
        <v>1</v>
      </c>
    </row>
    <row r="161" spans="1:19" x14ac:dyDescent="0.25">
      <c r="A161" s="1"/>
      <c r="B161">
        <v>48</v>
      </c>
      <c r="D161">
        <v>69</v>
      </c>
      <c r="F161">
        <v>10</v>
      </c>
      <c r="H161" s="4">
        <v>6</v>
      </c>
      <c r="I161" s="4">
        <v>6</v>
      </c>
      <c r="J161" s="4">
        <v>6</v>
      </c>
      <c r="K161" s="4">
        <v>5</v>
      </c>
      <c r="M161" s="9">
        <v>1</v>
      </c>
      <c r="N161" s="4">
        <v>1</v>
      </c>
      <c r="O161" s="4">
        <v>1</v>
      </c>
      <c r="P161" s="4">
        <v>1</v>
      </c>
    </row>
    <row r="162" spans="1:19" x14ac:dyDescent="0.25">
      <c r="A162" s="1"/>
      <c r="B162">
        <v>47</v>
      </c>
      <c r="D162">
        <v>57</v>
      </c>
      <c r="F162">
        <v>11</v>
      </c>
      <c r="H162" s="4">
        <v>9</v>
      </c>
      <c r="I162" s="4">
        <v>6</v>
      </c>
      <c r="J162" s="4">
        <v>7</v>
      </c>
      <c r="K162" s="4">
        <v>6</v>
      </c>
      <c r="M162" s="9">
        <v>0.77777777777777779</v>
      </c>
      <c r="N162" s="4">
        <v>0.83333333333333337</v>
      </c>
      <c r="O162" s="4">
        <v>1</v>
      </c>
      <c r="P162" s="4">
        <v>1</v>
      </c>
    </row>
    <row r="163" spans="1:19" x14ac:dyDescent="0.25">
      <c r="A163" s="1"/>
      <c r="B163">
        <v>49</v>
      </c>
      <c r="D163">
        <v>61</v>
      </c>
      <c r="F163">
        <v>9</v>
      </c>
      <c r="H163" s="4">
        <v>7</v>
      </c>
      <c r="I163" s="4">
        <v>6</v>
      </c>
      <c r="J163" s="4">
        <v>6</v>
      </c>
      <c r="K163" s="4">
        <v>5</v>
      </c>
      <c r="M163" s="9">
        <v>1</v>
      </c>
      <c r="N163" s="4">
        <v>1</v>
      </c>
      <c r="O163" s="4">
        <v>0.83333333333333337</v>
      </c>
      <c r="P163" s="4">
        <v>1</v>
      </c>
    </row>
    <row r="164" spans="1:19" x14ac:dyDescent="0.25">
      <c r="A164" s="1" t="s">
        <v>38</v>
      </c>
      <c r="B164">
        <f>AVERAGE(B159:B163)</f>
        <v>45.2</v>
      </c>
      <c r="C164">
        <f>STDEV(B159:B163)/SQRT(5)</f>
        <v>3.0724582991474372</v>
      </c>
      <c r="D164">
        <f t="shared" ref="D164:P164" si="29">AVERAGE(D159:D163)</f>
        <v>63.6</v>
      </c>
      <c r="E164">
        <f>STDEV(D159:D163)/SQRT(5)</f>
        <v>2.2271057451320084</v>
      </c>
      <c r="F164">
        <f t="shared" si="29"/>
        <v>10.199999999999999</v>
      </c>
      <c r="G164">
        <f>STDEV(F159:F163)/SQRT(5)</f>
        <v>0.37416573867739411</v>
      </c>
      <c r="H164">
        <f t="shared" si="29"/>
        <v>7.4</v>
      </c>
      <c r="I164">
        <f t="shared" si="29"/>
        <v>6.4</v>
      </c>
      <c r="J164">
        <f t="shared" si="29"/>
        <v>6</v>
      </c>
      <c r="K164">
        <f t="shared" si="29"/>
        <v>5</v>
      </c>
      <c r="L164"/>
      <c r="M164">
        <f t="shared" si="29"/>
        <v>0.93333333333333324</v>
      </c>
      <c r="N164">
        <f t="shared" si="29"/>
        <v>0.96666666666666679</v>
      </c>
      <c r="O164">
        <f t="shared" si="29"/>
        <v>0.96666666666666656</v>
      </c>
      <c r="P164">
        <f t="shared" si="29"/>
        <v>1</v>
      </c>
      <c r="R164">
        <f t="shared" si="25"/>
        <v>0.96666666666666656</v>
      </c>
      <c r="S164">
        <f>STDEV(M164:Q164)/SQRT(COUNT(M164:Q164))</f>
        <v>1.3608276348795453E-2</v>
      </c>
    </row>
    <row r="165" spans="1:19" x14ac:dyDescent="0.25">
      <c r="A165" s="1" t="s">
        <v>26</v>
      </c>
      <c r="B165">
        <v>55</v>
      </c>
      <c r="D165">
        <v>76</v>
      </c>
      <c r="F165">
        <v>11</v>
      </c>
      <c r="H165" s="4">
        <v>6</v>
      </c>
      <c r="I165" s="4">
        <v>7</v>
      </c>
      <c r="J165" s="4">
        <v>7</v>
      </c>
      <c r="K165" s="4">
        <v>6</v>
      </c>
      <c r="M165" s="9">
        <v>1</v>
      </c>
      <c r="N165" s="4">
        <v>1</v>
      </c>
      <c r="O165" s="4">
        <v>1</v>
      </c>
      <c r="P165" s="4">
        <v>0.83333333333333337</v>
      </c>
    </row>
    <row r="166" spans="1:19" x14ac:dyDescent="0.25">
      <c r="B166">
        <v>49</v>
      </c>
      <c r="D166">
        <v>89</v>
      </c>
      <c r="F166">
        <v>9</v>
      </c>
      <c r="H166" s="4">
        <v>8</v>
      </c>
      <c r="I166" s="4">
        <v>7</v>
      </c>
      <c r="J166" s="4">
        <v>6</v>
      </c>
      <c r="K166" s="4">
        <v>7</v>
      </c>
      <c r="M166" s="9">
        <v>0.875</v>
      </c>
      <c r="N166" s="4">
        <v>1</v>
      </c>
      <c r="O166" s="4">
        <v>1</v>
      </c>
      <c r="P166" s="4">
        <v>0.8571428571428571</v>
      </c>
    </row>
    <row r="167" spans="1:19" x14ac:dyDescent="0.25">
      <c r="B167">
        <v>42</v>
      </c>
      <c r="D167">
        <v>72</v>
      </c>
      <c r="F167">
        <v>9</v>
      </c>
      <c r="H167" s="4">
        <v>7</v>
      </c>
      <c r="I167" s="4">
        <v>7</v>
      </c>
      <c r="J167" s="4">
        <v>6</v>
      </c>
      <c r="K167" s="4">
        <v>3</v>
      </c>
      <c r="M167" s="9">
        <v>1</v>
      </c>
      <c r="N167" s="4">
        <v>1</v>
      </c>
      <c r="O167" s="4">
        <v>1</v>
      </c>
      <c r="P167" s="4">
        <v>1</v>
      </c>
    </row>
    <row r="168" spans="1:19" x14ac:dyDescent="0.25">
      <c r="B168">
        <v>69</v>
      </c>
      <c r="D168">
        <v>84</v>
      </c>
      <c r="F168">
        <v>10</v>
      </c>
    </row>
    <row r="169" spans="1:19" x14ac:dyDescent="0.25">
      <c r="B169">
        <v>53</v>
      </c>
      <c r="D169">
        <v>63</v>
      </c>
      <c r="F169">
        <v>9</v>
      </c>
    </row>
    <row r="170" spans="1:19" x14ac:dyDescent="0.25">
      <c r="A170" s="1" t="s">
        <v>38</v>
      </c>
      <c r="B170">
        <f>AVERAGE(B165:B169)</f>
        <v>53.6</v>
      </c>
      <c r="C170">
        <f>STDEV(B165:B169)/SQRT(5)</f>
        <v>4.4452221541785777</v>
      </c>
      <c r="D170">
        <f t="shared" ref="D170:P170" si="30">AVERAGE(D165:D169)</f>
        <v>76.8</v>
      </c>
      <c r="E170">
        <f>STDEV(D165:D169)/SQRT(5)</f>
        <v>4.554119014694276</v>
      </c>
      <c r="F170">
        <f t="shared" si="30"/>
        <v>9.6</v>
      </c>
      <c r="G170">
        <f>STDEV(F165:F169)/SQRT(5)</f>
        <v>0.39999999999999997</v>
      </c>
      <c r="H170">
        <f t="shared" si="30"/>
        <v>7</v>
      </c>
      <c r="I170">
        <f t="shared" si="30"/>
        <v>7</v>
      </c>
      <c r="J170">
        <f t="shared" si="30"/>
        <v>6.333333333333333</v>
      </c>
      <c r="K170">
        <f t="shared" si="30"/>
        <v>5.333333333333333</v>
      </c>
      <c r="L170"/>
      <c r="M170">
        <f t="shared" si="30"/>
        <v>0.95833333333333337</v>
      </c>
      <c r="N170">
        <f t="shared" si="30"/>
        <v>1</v>
      </c>
      <c r="O170">
        <f t="shared" si="30"/>
        <v>1</v>
      </c>
      <c r="P170">
        <f t="shared" si="30"/>
        <v>0.89682539682539686</v>
      </c>
      <c r="R170">
        <f t="shared" si="25"/>
        <v>0.96378968253968256</v>
      </c>
      <c r="S170">
        <f>STDEV(M170:Q170)/SQRT(COUNT(M170:Q170))</f>
        <v>2.4386405859686211E-2</v>
      </c>
    </row>
    <row r="177" spans="4:6" x14ac:dyDescent="0.25">
      <c r="D177" s="10"/>
      <c r="F177" s="10"/>
    </row>
    <row r="178" spans="4:6" x14ac:dyDescent="0.25">
      <c r="D178" s="10"/>
      <c r="F178" s="10"/>
    </row>
    <row r="179" spans="4:6" x14ac:dyDescent="0.25">
      <c r="D179" s="10"/>
      <c r="F179" s="10"/>
    </row>
    <row r="180" spans="4:6" x14ac:dyDescent="0.25">
      <c r="D180" s="10"/>
      <c r="F180" s="10"/>
    </row>
    <row r="181" spans="4:6" x14ac:dyDescent="0.25">
      <c r="D181" s="10"/>
      <c r="F181" s="10"/>
    </row>
    <row r="182" spans="4:6" x14ac:dyDescent="0.25">
      <c r="D182" s="10"/>
      <c r="F182" s="10"/>
    </row>
    <row r="183" spans="4:6" x14ac:dyDescent="0.25">
      <c r="D183" s="10"/>
      <c r="F183" s="10"/>
    </row>
    <row r="184" spans="4:6" x14ac:dyDescent="0.25">
      <c r="D184" s="10"/>
      <c r="F184" s="10"/>
    </row>
    <row r="185" spans="4:6" x14ac:dyDescent="0.25">
      <c r="D185" s="10"/>
      <c r="F185" s="10"/>
    </row>
    <row r="186" spans="4:6" x14ac:dyDescent="0.25">
      <c r="D186" s="10"/>
      <c r="F186" s="10"/>
    </row>
    <row r="187" spans="4:6" x14ac:dyDescent="0.25">
      <c r="D187" s="10"/>
      <c r="F187" s="10"/>
    </row>
    <row r="188" spans="4:6" x14ac:dyDescent="0.25">
      <c r="D188" s="10"/>
      <c r="F188" s="10"/>
    </row>
    <row r="189" spans="4:6" x14ac:dyDescent="0.25">
      <c r="D189" s="10"/>
      <c r="F189" s="10"/>
    </row>
    <row r="190" spans="4:6" x14ac:dyDescent="0.25">
      <c r="D190" s="10"/>
      <c r="F190" s="10"/>
    </row>
    <row r="191" spans="4:6" x14ac:dyDescent="0.25">
      <c r="D191" s="10"/>
      <c r="F191" s="10"/>
    </row>
    <row r="192" spans="4:6" x14ac:dyDescent="0.25">
      <c r="D192" s="10"/>
      <c r="F192" s="10"/>
    </row>
    <row r="193" spans="4:16" x14ac:dyDescent="0.25">
      <c r="D193" s="10"/>
      <c r="F193" s="10"/>
    </row>
    <row r="194" spans="4:16" x14ac:dyDescent="0.25">
      <c r="D194" s="10"/>
      <c r="F194" s="10"/>
    </row>
    <row r="195" spans="4:16" x14ac:dyDescent="0.25">
      <c r="D195" s="10"/>
      <c r="F195" s="10"/>
    </row>
    <row r="196" spans="4:16" x14ac:dyDescent="0.25">
      <c r="D196" s="10"/>
      <c r="F196" s="10"/>
    </row>
    <row r="197" spans="4:16" x14ac:dyDescent="0.25">
      <c r="D197" s="10"/>
      <c r="F197" s="10"/>
    </row>
    <row r="198" spans="4:16" x14ac:dyDescent="0.25">
      <c r="D198" s="10"/>
      <c r="F198" s="10"/>
    </row>
    <row r="199" spans="4:16" x14ac:dyDescent="0.25">
      <c r="D199" s="10"/>
      <c r="F199" s="10"/>
    </row>
    <row r="200" spans="4:16" x14ac:dyDescent="0.25">
      <c r="D200" s="10"/>
      <c r="F200" s="10"/>
    </row>
    <row r="202" spans="4:16" x14ac:dyDescent="0.25">
      <c r="H202"/>
      <c r="J202" s="12"/>
      <c r="P202" s="10"/>
    </row>
    <row r="203" spans="4:16" x14ac:dyDescent="0.25">
      <c r="H203"/>
      <c r="J203" s="12"/>
      <c r="P203" s="10"/>
    </row>
    <row r="204" spans="4:16" x14ac:dyDescent="0.25">
      <c r="H204"/>
      <c r="J204" s="12"/>
      <c r="P204" s="10"/>
    </row>
    <row r="205" spans="4:16" x14ac:dyDescent="0.25">
      <c r="H205"/>
      <c r="J205" s="12"/>
      <c r="P205" s="10"/>
    </row>
    <row r="206" spans="4:16" x14ac:dyDescent="0.25">
      <c r="H206"/>
      <c r="J206" s="12"/>
      <c r="P206" s="10"/>
    </row>
    <row r="207" spans="4:16" x14ac:dyDescent="0.25">
      <c r="H207"/>
      <c r="J207" s="12"/>
      <c r="P207" s="10"/>
    </row>
    <row r="208" spans="4:16" x14ac:dyDescent="0.25">
      <c r="H208"/>
      <c r="J208" s="12"/>
      <c r="P208" s="10"/>
    </row>
    <row r="209" spans="8:16" x14ac:dyDescent="0.25">
      <c r="H209"/>
      <c r="J209" s="12"/>
      <c r="P209" s="10"/>
    </row>
    <row r="210" spans="8:16" x14ac:dyDescent="0.25">
      <c r="H210"/>
      <c r="J210" s="12"/>
      <c r="P210" s="10"/>
    </row>
    <row r="211" spans="8:16" x14ac:dyDescent="0.25">
      <c r="H211"/>
      <c r="J211" s="12"/>
      <c r="P211" s="10"/>
    </row>
    <row r="212" spans="8:16" x14ac:dyDescent="0.25">
      <c r="H212"/>
      <c r="J212" s="12"/>
      <c r="P212" s="10"/>
    </row>
    <row r="213" spans="8:16" x14ac:dyDescent="0.25">
      <c r="H213"/>
      <c r="J213" s="12"/>
      <c r="P213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380"/>
  <sheetViews>
    <sheetView workbookViewId="0">
      <selection activeCell="A12" sqref="A12"/>
    </sheetView>
  </sheetViews>
  <sheetFormatPr defaultRowHeight="13.8" x14ac:dyDescent="0.25"/>
  <cols>
    <col min="1" max="1" width="16.09765625" customWidth="1"/>
  </cols>
  <sheetData>
    <row r="2" spans="1:11" x14ac:dyDescent="0.25">
      <c r="A2" s="3" t="s">
        <v>52</v>
      </c>
    </row>
    <row r="3" spans="1:11" x14ac:dyDescent="0.25">
      <c r="A3" t="s">
        <v>53</v>
      </c>
    </row>
    <row r="4" spans="1:11" x14ac:dyDescent="0.25">
      <c r="A4" t="s">
        <v>54</v>
      </c>
    </row>
    <row r="5" spans="1:11" x14ac:dyDescent="0.25">
      <c r="A5" t="s">
        <v>55</v>
      </c>
    </row>
    <row r="6" spans="1:11" x14ac:dyDescent="0.25">
      <c r="A6" t="s">
        <v>56</v>
      </c>
    </row>
    <row r="7" spans="1:11" x14ac:dyDescent="0.25">
      <c r="A7" t="s">
        <v>57</v>
      </c>
    </row>
    <row r="8" spans="1:11" x14ac:dyDescent="0.25">
      <c r="A8" t="s">
        <v>58</v>
      </c>
    </row>
    <row r="11" spans="1:11" x14ac:dyDescent="0.25">
      <c r="B11" t="s">
        <v>47</v>
      </c>
      <c r="D11" t="s">
        <v>48</v>
      </c>
      <c r="F11" t="s">
        <v>49</v>
      </c>
      <c r="H11" t="s">
        <v>50</v>
      </c>
      <c r="J11" t="s">
        <v>51</v>
      </c>
    </row>
    <row r="12" spans="1:11" ht="14.4" thickBot="1" x14ac:dyDescent="0.3">
      <c r="A12" t="s">
        <v>0</v>
      </c>
      <c r="B12" t="s">
        <v>32</v>
      </c>
      <c r="C12" t="s">
        <v>33</v>
      </c>
      <c r="D12" t="s">
        <v>32</v>
      </c>
      <c r="E12" t="s">
        <v>33</v>
      </c>
      <c r="F12" t="s">
        <v>32</v>
      </c>
      <c r="G12" t="s">
        <v>33</v>
      </c>
      <c r="H12" t="s">
        <v>32</v>
      </c>
      <c r="I12" t="s">
        <v>33</v>
      </c>
      <c r="J12" t="s">
        <v>32</v>
      </c>
      <c r="K12" t="s">
        <v>33</v>
      </c>
    </row>
    <row r="13" spans="1:11" ht="14.4" thickBot="1" x14ac:dyDescent="0.3">
      <c r="B13" s="13">
        <v>120.89</v>
      </c>
      <c r="C13" s="14">
        <v>90.48</v>
      </c>
      <c r="D13" s="15">
        <v>121.47</v>
      </c>
      <c r="E13" s="16">
        <v>115.91</v>
      </c>
      <c r="F13" s="15">
        <v>96.7</v>
      </c>
      <c r="G13" s="17">
        <v>87.13</v>
      </c>
      <c r="H13" s="15">
        <v>128.51</v>
      </c>
      <c r="I13" s="17">
        <v>124.2</v>
      </c>
      <c r="J13" s="18">
        <v>98.83</v>
      </c>
      <c r="K13" s="19">
        <v>62.82</v>
      </c>
    </row>
    <row r="14" spans="1:11" ht="14.4" thickBot="1" x14ac:dyDescent="0.3">
      <c r="B14" s="20">
        <v>94.87</v>
      </c>
      <c r="C14" s="21">
        <v>78.02</v>
      </c>
      <c r="D14" s="20">
        <v>138.08000000000001</v>
      </c>
      <c r="E14" s="22">
        <v>98.18</v>
      </c>
      <c r="F14" s="23">
        <v>91.98</v>
      </c>
      <c r="G14" s="22">
        <v>83.88</v>
      </c>
      <c r="H14" s="23">
        <v>102.26</v>
      </c>
      <c r="I14" s="22">
        <v>122.09</v>
      </c>
      <c r="J14" s="20">
        <v>117.88</v>
      </c>
      <c r="K14" s="22">
        <v>93.16</v>
      </c>
    </row>
    <row r="15" spans="1:11" ht="14.4" thickBot="1" x14ac:dyDescent="0.3">
      <c r="B15" s="24">
        <v>101.47</v>
      </c>
      <c r="C15" s="25">
        <v>94.46</v>
      </c>
      <c r="D15" s="24">
        <v>120.6</v>
      </c>
      <c r="E15" s="22">
        <v>86.11</v>
      </c>
      <c r="F15" s="24">
        <v>92.97</v>
      </c>
      <c r="G15" s="26">
        <v>89.45</v>
      </c>
      <c r="H15" s="20">
        <v>96.97</v>
      </c>
      <c r="I15" s="22">
        <v>102.09</v>
      </c>
      <c r="J15" s="24">
        <v>127.3</v>
      </c>
      <c r="K15" s="27">
        <v>77</v>
      </c>
    </row>
    <row r="16" spans="1:11" ht="14.4" thickBot="1" x14ac:dyDescent="0.3">
      <c r="B16" s="24">
        <v>99.03</v>
      </c>
      <c r="C16" s="25">
        <v>123.54</v>
      </c>
      <c r="D16" s="24">
        <v>108.23</v>
      </c>
      <c r="E16" s="22">
        <v>85.5</v>
      </c>
      <c r="F16" s="24">
        <v>74.16</v>
      </c>
      <c r="G16" s="26">
        <v>83.18</v>
      </c>
      <c r="H16" s="24">
        <v>102.93</v>
      </c>
      <c r="I16" s="27">
        <v>130.09</v>
      </c>
      <c r="J16" s="24">
        <v>120.6</v>
      </c>
      <c r="K16" s="27">
        <v>107.54</v>
      </c>
    </row>
    <row r="17" spans="1:18" ht="14.4" thickBot="1" x14ac:dyDescent="0.3">
      <c r="B17" s="28">
        <v>77.260000000000005</v>
      </c>
      <c r="D17" s="29">
        <v>90.88</v>
      </c>
      <c r="E17" s="27">
        <v>96.66</v>
      </c>
      <c r="F17" s="28">
        <v>71.099999999999994</v>
      </c>
      <c r="G17" s="27">
        <v>81.98</v>
      </c>
      <c r="H17" s="24">
        <v>50.12</v>
      </c>
      <c r="I17" s="27">
        <v>81.08</v>
      </c>
      <c r="J17" s="29">
        <v>77.290000000000006</v>
      </c>
      <c r="K17" s="30"/>
    </row>
    <row r="18" spans="1:18" ht="14.4" thickBot="1" x14ac:dyDescent="0.3">
      <c r="B18" s="29">
        <v>74.8</v>
      </c>
      <c r="F18" s="29">
        <v>78.92</v>
      </c>
      <c r="G18" s="27">
        <v>73.03</v>
      </c>
      <c r="H18" s="29">
        <v>113.83</v>
      </c>
      <c r="I18" s="27">
        <v>85.3</v>
      </c>
      <c r="J18" s="29">
        <v>82.3</v>
      </c>
      <c r="K18" s="30"/>
      <c r="R18" s="31"/>
    </row>
    <row r="19" spans="1:18" ht="14.4" thickBot="1" x14ac:dyDescent="0.3">
      <c r="H19" s="29">
        <v>45.3</v>
      </c>
      <c r="I19" s="27">
        <v>55.4</v>
      </c>
      <c r="J19" s="29">
        <v>139.35</v>
      </c>
      <c r="K19" s="30"/>
    </row>
    <row r="20" spans="1:18" x14ac:dyDescent="0.25">
      <c r="A20" t="s">
        <v>43</v>
      </c>
      <c r="B20">
        <f>COUNT(B13:C19)</f>
        <v>10</v>
      </c>
      <c r="D20">
        <f t="shared" ref="D20:J20" si="0">COUNT(D13:E19)</f>
        <v>10</v>
      </c>
      <c r="F20">
        <f t="shared" si="0"/>
        <v>12</v>
      </c>
      <c r="H20">
        <f t="shared" si="0"/>
        <v>14</v>
      </c>
      <c r="J20">
        <f t="shared" si="0"/>
        <v>11</v>
      </c>
      <c r="L20">
        <f>AVERAGE(B20:J20)</f>
        <v>11.4</v>
      </c>
    </row>
    <row r="21" spans="1:18" x14ac:dyDescent="0.25">
      <c r="A21" t="s">
        <v>44</v>
      </c>
      <c r="B21">
        <f>COUNTIF(B13:C18,"&gt;60")</f>
        <v>10</v>
      </c>
      <c r="D21">
        <f t="shared" ref="D21:J21" si="1">COUNTIF(D13:E18,"&gt;60")</f>
        <v>10</v>
      </c>
      <c r="F21">
        <f t="shared" si="1"/>
        <v>12</v>
      </c>
      <c r="H21">
        <f t="shared" si="1"/>
        <v>11</v>
      </c>
      <c r="J21">
        <f t="shared" si="1"/>
        <v>10</v>
      </c>
      <c r="L21">
        <f>AVERAGE(B21:J21)</f>
        <v>10.6</v>
      </c>
      <c r="R21" s="31"/>
    </row>
    <row r="22" spans="1:18" x14ac:dyDescent="0.25">
      <c r="A22" t="s">
        <v>45</v>
      </c>
      <c r="B22">
        <f>AVERAGE(B13:C19)</f>
        <v>95.481999999999999</v>
      </c>
      <c r="D22">
        <f t="shared" ref="D22:J22" si="2">AVERAGE(D13:E19)</f>
        <v>106.16200000000001</v>
      </c>
      <c r="F22">
        <f t="shared" si="2"/>
        <v>83.706666666666663</v>
      </c>
      <c r="H22">
        <f t="shared" si="2"/>
        <v>95.726428571428556</v>
      </c>
      <c r="J22">
        <f t="shared" si="2"/>
        <v>100.36999999999999</v>
      </c>
      <c r="L22">
        <f t="shared" ref="L22:L24" si="3">AVERAGE(B22:J22)</f>
        <v>96.289419047619049</v>
      </c>
    </row>
    <row r="23" spans="1:18" x14ac:dyDescent="0.25">
      <c r="A23" t="s">
        <v>46</v>
      </c>
      <c r="B23">
        <f>AVERAGEIF(B13:C19,"&gt;60")</f>
        <v>95.481999999999999</v>
      </c>
      <c r="D23">
        <f t="shared" ref="D23:J23" si="4">AVERAGEIF(D13:E19,"&gt;60")</f>
        <v>106.16200000000001</v>
      </c>
      <c r="F23">
        <f t="shared" si="4"/>
        <v>83.706666666666663</v>
      </c>
      <c r="H23">
        <f t="shared" si="4"/>
        <v>108.12272727272726</v>
      </c>
      <c r="J23">
        <f t="shared" si="4"/>
        <v>100.36999999999999</v>
      </c>
      <c r="L23">
        <f t="shared" si="3"/>
        <v>98.768678787878784</v>
      </c>
      <c r="R23" s="11"/>
    </row>
    <row r="24" spans="1:18" x14ac:dyDescent="0.25">
      <c r="A24" t="s">
        <v>42</v>
      </c>
      <c r="B24">
        <f>STDEV(B13:C19)</f>
        <v>16.906307698607677</v>
      </c>
      <c r="D24">
        <f t="shared" ref="D24:J24" si="5">STDEV(D13:E19)</f>
        <v>17.566984057853752</v>
      </c>
      <c r="F24">
        <f t="shared" si="5"/>
        <v>8.3014142643213997</v>
      </c>
      <c r="H24">
        <f t="shared" si="5"/>
        <v>28.820371696514908</v>
      </c>
      <c r="J24">
        <f t="shared" si="5"/>
        <v>24.252120732010233</v>
      </c>
      <c r="L24">
        <f t="shared" si="3"/>
        <v>19.169439689861594</v>
      </c>
      <c r="R24" s="31"/>
    </row>
    <row r="26" spans="1:18" x14ac:dyDescent="0.25">
      <c r="B26" t="s">
        <v>47</v>
      </c>
      <c r="E26" t="s">
        <v>48</v>
      </c>
      <c r="H26" t="s">
        <v>49</v>
      </c>
      <c r="K26" t="s">
        <v>50</v>
      </c>
      <c r="N26" t="s">
        <v>51</v>
      </c>
      <c r="R26" s="31"/>
    </row>
    <row r="27" spans="1:18" ht="14.4" thickBot="1" x14ac:dyDescent="0.3">
      <c r="A27" t="s">
        <v>1</v>
      </c>
      <c r="B27" t="s">
        <v>32</v>
      </c>
      <c r="C27" t="s">
        <v>33</v>
      </c>
      <c r="D27" t="s">
        <v>34</v>
      </c>
      <c r="E27" t="s">
        <v>32</v>
      </c>
      <c r="F27" t="s">
        <v>33</v>
      </c>
      <c r="G27" t="s">
        <v>34</v>
      </c>
      <c r="H27" t="s">
        <v>32</v>
      </c>
      <c r="I27" t="s">
        <v>33</v>
      </c>
      <c r="J27" t="s">
        <v>34</v>
      </c>
      <c r="K27" t="s">
        <v>32</v>
      </c>
      <c r="L27" t="s">
        <v>33</v>
      </c>
      <c r="M27" t="s">
        <v>34</v>
      </c>
      <c r="N27" t="s">
        <v>32</v>
      </c>
      <c r="O27" t="s">
        <v>33</v>
      </c>
      <c r="P27" t="s">
        <v>34</v>
      </c>
      <c r="R27" s="31"/>
    </row>
    <row r="28" spans="1:18" ht="14.4" thickBot="1" x14ac:dyDescent="0.3">
      <c r="B28" s="15">
        <v>107.5</v>
      </c>
      <c r="C28" s="16">
        <v>80.680000000000007</v>
      </c>
      <c r="D28" s="32">
        <v>82.74</v>
      </c>
      <c r="E28" s="18">
        <v>87.01</v>
      </c>
      <c r="F28" s="16">
        <v>110.62</v>
      </c>
      <c r="G28" s="33">
        <v>87.98</v>
      </c>
      <c r="H28" s="15">
        <v>104.93</v>
      </c>
      <c r="I28" s="16">
        <v>110.42</v>
      </c>
      <c r="J28" s="33">
        <v>89.24</v>
      </c>
      <c r="K28" s="15">
        <v>74.36</v>
      </c>
      <c r="L28" s="17">
        <v>77.92</v>
      </c>
      <c r="M28" s="32">
        <v>87.56</v>
      </c>
      <c r="N28" s="15">
        <v>117.37</v>
      </c>
      <c r="O28" s="17">
        <v>132.54</v>
      </c>
      <c r="P28" s="33">
        <v>97.89</v>
      </c>
    </row>
    <row r="29" spans="1:18" ht="14.4" thickBot="1" x14ac:dyDescent="0.3">
      <c r="B29" s="23">
        <v>116.02</v>
      </c>
      <c r="C29" s="34">
        <v>86.95</v>
      </c>
      <c r="D29" s="27">
        <v>88.26</v>
      </c>
      <c r="E29" s="24">
        <v>90.75</v>
      </c>
      <c r="F29" s="34">
        <v>103.09</v>
      </c>
      <c r="G29" s="27">
        <v>60.56</v>
      </c>
      <c r="H29" s="23">
        <v>108.16</v>
      </c>
      <c r="I29" s="34">
        <v>96.77</v>
      </c>
      <c r="J29" s="26">
        <v>74.05</v>
      </c>
      <c r="K29" s="24">
        <v>101.92</v>
      </c>
      <c r="L29" s="22">
        <v>80.290000000000006</v>
      </c>
      <c r="M29" s="27">
        <v>67.599999999999994</v>
      </c>
      <c r="N29" s="29">
        <v>97.55</v>
      </c>
      <c r="O29" s="22">
        <v>109.25</v>
      </c>
      <c r="P29" s="27">
        <v>89.32</v>
      </c>
      <c r="R29" s="31"/>
    </row>
    <row r="30" spans="1:18" ht="14.4" thickBot="1" x14ac:dyDescent="0.3">
      <c r="B30" s="24">
        <v>98.79</v>
      </c>
      <c r="C30" s="22">
        <v>76.36</v>
      </c>
      <c r="D30" s="27">
        <v>75.959999999999994</v>
      </c>
      <c r="E30" s="24">
        <v>87.6</v>
      </c>
      <c r="F30" s="22">
        <v>82.05</v>
      </c>
      <c r="G30" s="27">
        <v>71.91</v>
      </c>
      <c r="H30" s="24">
        <v>86.42</v>
      </c>
      <c r="I30" s="22">
        <v>93.99</v>
      </c>
      <c r="J30" s="27">
        <v>56.9</v>
      </c>
      <c r="K30" s="24">
        <v>94.52</v>
      </c>
      <c r="L30" s="27">
        <v>96.75</v>
      </c>
      <c r="M30" s="27">
        <v>149.22999999999999</v>
      </c>
      <c r="N30" s="29">
        <v>91.88</v>
      </c>
      <c r="O30" s="22">
        <v>107.97</v>
      </c>
      <c r="P30" s="27">
        <v>86.55</v>
      </c>
      <c r="R30" s="31"/>
    </row>
    <row r="31" spans="1:18" ht="14.4" thickBot="1" x14ac:dyDescent="0.3">
      <c r="B31" s="24">
        <v>79.17</v>
      </c>
      <c r="C31" s="22">
        <v>85.98</v>
      </c>
      <c r="D31" s="27">
        <v>81.290000000000006</v>
      </c>
      <c r="E31" s="28">
        <v>75.42</v>
      </c>
      <c r="F31" s="22">
        <v>70.89</v>
      </c>
      <c r="G31" s="27">
        <v>63.36</v>
      </c>
      <c r="H31" s="23"/>
      <c r="I31" s="22">
        <v>70.209999999999994</v>
      </c>
      <c r="J31" s="27">
        <v>69.81</v>
      </c>
      <c r="K31" s="24">
        <v>91.83</v>
      </c>
      <c r="L31" s="27">
        <v>149.69</v>
      </c>
      <c r="M31" s="27">
        <v>60.31</v>
      </c>
      <c r="N31" s="23"/>
      <c r="O31" s="26">
        <v>102.14</v>
      </c>
      <c r="P31" s="27">
        <v>66.099999999999994</v>
      </c>
    </row>
    <row r="32" spans="1:18" ht="14.4" thickBot="1" x14ac:dyDescent="0.3">
      <c r="B32" s="24">
        <v>70.790000000000006</v>
      </c>
      <c r="C32" s="27">
        <v>62.37</v>
      </c>
      <c r="D32" s="30"/>
      <c r="E32" s="23"/>
      <c r="F32" s="22">
        <v>71.84</v>
      </c>
      <c r="G32" s="27">
        <v>37.520000000000003</v>
      </c>
      <c r="H32" s="23"/>
      <c r="I32" s="22">
        <v>83.62</v>
      </c>
      <c r="J32" s="27">
        <v>47.39</v>
      </c>
      <c r="K32" s="24">
        <v>77.56</v>
      </c>
      <c r="L32" s="27">
        <v>89.15</v>
      </c>
      <c r="M32" s="27">
        <v>52.56</v>
      </c>
      <c r="N32" s="23"/>
      <c r="O32" s="27">
        <v>133.27000000000001</v>
      </c>
      <c r="P32" s="27">
        <v>71.8</v>
      </c>
      <c r="R32" s="31"/>
    </row>
    <row r="33" spans="1:21" ht="14.4" thickBot="1" x14ac:dyDescent="0.3">
      <c r="E33" s="23"/>
      <c r="F33" s="26">
        <v>67.099999999999994</v>
      </c>
      <c r="G33" s="30"/>
      <c r="H33" s="23"/>
      <c r="I33" s="27">
        <v>79.44</v>
      </c>
      <c r="J33" s="30"/>
      <c r="K33" s="29">
        <v>85.71</v>
      </c>
      <c r="L33" s="30"/>
      <c r="M33" s="30"/>
      <c r="N33" s="23"/>
      <c r="O33" s="27">
        <v>100.82</v>
      </c>
      <c r="P33" s="30"/>
      <c r="R33" s="31"/>
    </row>
    <row r="34" spans="1:21" ht="14.4" thickBot="1" x14ac:dyDescent="0.3">
      <c r="E34" s="23"/>
      <c r="F34" s="27">
        <v>58.66</v>
      </c>
      <c r="G34" s="30"/>
    </row>
    <row r="35" spans="1:21" x14ac:dyDescent="0.25">
      <c r="A35" t="s">
        <v>43</v>
      </c>
      <c r="B35">
        <f>COUNT(B28:D34)</f>
        <v>14</v>
      </c>
      <c r="E35">
        <f t="shared" ref="E35:N35" si="6">COUNT(E28:G34)</f>
        <v>16</v>
      </c>
      <c r="H35">
        <f t="shared" si="6"/>
        <v>14</v>
      </c>
      <c r="K35">
        <f t="shared" si="6"/>
        <v>16</v>
      </c>
      <c r="N35">
        <f t="shared" si="6"/>
        <v>14</v>
      </c>
      <c r="Q35">
        <f>AVERAGE(B35:N35)</f>
        <v>14.8</v>
      </c>
    </row>
    <row r="36" spans="1:21" x14ac:dyDescent="0.25">
      <c r="A36" t="s">
        <v>44</v>
      </c>
      <c r="B36">
        <f>COUNTIF(B28:D34,"&gt;60")</f>
        <v>14</v>
      </c>
      <c r="E36">
        <f t="shared" ref="E36:N36" si="7">COUNTIF(E28:G34,"&gt;60")</f>
        <v>14</v>
      </c>
      <c r="H36">
        <f t="shared" si="7"/>
        <v>12</v>
      </c>
      <c r="K36">
        <f t="shared" si="7"/>
        <v>15</v>
      </c>
      <c r="N36">
        <f t="shared" si="7"/>
        <v>14</v>
      </c>
      <c r="Q36">
        <f>AVERAGE(B36:N36)</f>
        <v>13.8</v>
      </c>
    </row>
    <row r="37" spans="1:21" x14ac:dyDescent="0.25">
      <c r="A37" t="s">
        <v>45</v>
      </c>
      <c r="B37">
        <f>AVERAGE(B28:D34)</f>
        <v>85.204285714285703</v>
      </c>
      <c r="E37">
        <f>AVERAGE(E28:G34)</f>
        <v>76.647499999999994</v>
      </c>
      <c r="H37">
        <f>AVERAGE(H28:J34)</f>
        <v>83.667857142857159</v>
      </c>
      <c r="K37">
        <f>AVERAGE(K28:M34)</f>
        <v>89.81</v>
      </c>
      <c r="N37">
        <f>AVERAGE(N28:P34)</f>
        <v>100.31785714285714</v>
      </c>
      <c r="Q37">
        <f t="shared" ref="Q37:Q39" si="8">AVERAGE(B37:N37)</f>
        <v>87.129499999999993</v>
      </c>
    </row>
    <row r="38" spans="1:21" x14ac:dyDescent="0.25">
      <c r="A38" t="s">
        <v>46</v>
      </c>
      <c r="B38">
        <f>AVERAGEIF(B28:D34,"&gt;60")</f>
        <v>85.204285714285703</v>
      </c>
      <c r="E38">
        <f t="shared" ref="E38:K38" si="9">AVERAGEIF(E28:G34,"&gt;60")</f>
        <v>80.727142857142852</v>
      </c>
      <c r="H38">
        <f t="shared" si="9"/>
        <v>88.921666666666667</v>
      </c>
      <c r="K38">
        <f t="shared" si="9"/>
        <v>92.293333333333337</v>
      </c>
      <c r="N38">
        <f t="shared" ref="N38" si="10">AVERAGEIF(N28:P34,"&gt;50")</f>
        <v>100.31785714285714</v>
      </c>
      <c r="Q38">
        <f t="shared" si="8"/>
        <v>89.492857142857147</v>
      </c>
    </row>
    <row r="39" spans="1:21" x14ac:dyDescent="0.25">
      <c r="A39" t="s">
        <v>42</v>
      </c>
      <c r="B39">
        <f>STDEV(B28:D34)</f>
        <v>14.183945265570733</v>
      </c>
      <c r="E39">
        <f>STDEV(E28:G34)</f>
        <v>18.070992040652715</v>
      </c>
      <c r="H39">
        <f>STDEV(H28:J34)</f>
        <v>18.812009739513694</v>
      </c>
      <c r="K39">
        <f>STDEV(K28:M34)</f>
        <v>26.747714170248905</v>
      </c>
      <c r="N39">
        <f>STDEV(N28:P34)</f>
        <v>19.486062545226694</v>
      </c>
      <c r="Q39">
        <f t="shared" si="8"/>
        <v>19.460144752242549</v>
      </c>
    </row>
    <row r="41" spans="1:21" x14ac:dyDescent="0.25">
      <c r="B41" t="s">
        <v>47</v>
      </c>
      <c r="F41" t="s">
        <v>48</v>
      </c>
      <c r="J41" t="s">
        <v>49</v>
      </c>
      <c r="N41" t="s">
        <v>50</v>
      </c>
      <c r="R41" t="s">
        <v>51</v>
      </c>
    </row>
    <row r="42" spans="1:21" ht="14.4" thickBot="1" x14ac:dyDescent="0.3">
      <c r="A42" t="s">
        <v>2</v>
      </c>
      <c r="B42" t="s">
        <v>32</v>
      </c>
      <c r="C42" t="s">
        <v>33</v>
      </c>
      <c r="D42" t="s">
        <v>34</v>
      </c>
      <c r="E42" t="s">
        <v>35</v>
      </c>
      <c r="F42" t="s">
        <v>32</v>
      </c>
      <c r="G42" t="s">
        <v>33</v>
      </c>
      <c r="H42" t="s">
        <v>34</v>
      </c>
      <c r="I42" t="s">
        <v>35</v>
      </c>
      <c r="J42" t="s">
        <v>32</v>
      </c>
      <c r="K42" t="s">
        <v>33</v>
      </c>
      <c r="L42" t="s">
        <v>34</v>
      </c>
      <c r="M42" t="s">
        <v>35</v>
      </c>
      <c r="N42" t="s">
        <v>32</v>
      </c>
      <c r="O42" t="s">
        <v>33</v>
      </c>
      <c r="P42" t="s">
        <v>34</v>
      </c>
      <c r="Q42" t="s">
        <v>35</v>
      </c>
      <c r="R42" t="s">
        <v>32</v>
      </c>
      <c r="S42" t="s">
        <v>33</v>
      </c>
      <c r="T42" t="s">
        <v>34</v>
      </c>
      <c r="U42" t="s">
        <v>35</v>
      </c>
    </row>
    <row r="43" spans="1:21" ht="14.4" thickBot="1" x14ac:dyDescent="0.3">
      <c r="B43" s="15">
        <v>165.62</v>
      </c>
      <c r="C43" s="16">
        <v>76</v>
      </c>
      <c r="D43" s="17">
        <v>84.01</v>
      </c>
      <c r="E43" s="35">
        <v>76.790000000000006</v>
      </c>
      <c r="F43" s="15">
        <v>105.76</v>
      </c>
      <c r="G43" s="19">
        <v>103.86</v>
      </c>
      <c r="H43" s="17">
        <v>83.22</v>
      </c>
      <c r="I43" s="35">
        <v>78.849999999999994</v>
      </c>
      <c r="J43" s="18">
        <v>100.25</v>
      </c>
      <c r="K43" s="17">
        <v>104.59</v>
      </c>
      <c r="L43" s="33">
        <v>101.25</v>
      </c>
      <c r="M43" s="36">
        <v>107.86</v>
      </c>
      <c r="N43" s="15">
        <v>97.28</v>
      </c>
      <c r="O43" s="16">
        <v>80.290000000000006</v>
      </c>
      <c r="P43" s="17">
        <v>87.44</v>
      </c>
      <c r="Q43" s="35">
        <v>77.88</v>
      </c>
      <c r="R43" s="15">
        <v>110.87</v>
      </c>
      <c r="S43" s="32">
        <v>96.3</v>
      </c>
      <c r="T43" s="32">
        <v>87.87</v>
      </c>
      <c r="U43" s="37">
        <v>100.11</v>
      </c>
    </row>
    <row r="44" spans="1:21" ht="14.4" thickBot="1" x14ac:dyDescent="0.3">
      <c r="B44" s="23">
        <v>131.88</v>
      </c>
      <c r="C44" s="34">
        <v>89.76</v>
      </c>
      <c r="D44" s="22">
        <v>69.540000000000006</v>
      </c>
      <c r="E44" s="38">
        <v>58.51</v>
      </c>
      <c r="F44" s="23">
        <v>92.89</v>
      </c>
      <c r="G44" s="30">
        <v>96.71</v>
      </c>
      <c r="H44" s="22">
        <v>70.680000000000007</v>
      </c>
      <c r="I44" s="39">
        <v>78.63</v>
      </c>
      <c r="J44" s="20">
        <v>111.47</v>
      </c>
      <c r="K44" s="22">
        <v>90.3</v>
      </c>
      <c r="L44" s="27">
        <v>69.44</v>
      </c>
      <c r="M44" s="40">
        <v>84.04</v>
      </c>
      <c r="N44" s="23">
        <v>124.66</v>
      </c>
      <c r="O44" s="22">
        <v>84.83</v>
      </c>
      <c r="P44" s="22">
        <v>77.650000000000006</v>
      </c>
      <c r="Q44" s="39">
        <v>62.92</v>
      </c>
      <c r="R44" s="20">
        <v>98.73</v>
      </c>
      <c r="S44" s="27">
        <v>97.46</v>
      </c>
      <c r="T44" s="27">
        <v>79.45</v>
      </c>
      <c r="U44" s="38">
        <v>96.67</v>
      </c>
    </row>
    <row r="45" spans="1:21" ht="14.4" thickBot="1" x14ac:dyDescent="0.3">
      <c r="B45" s="20">
        <v>138.24</v>
      </c>
      <c r="C45" s="22">
        <v>84.87</v>
      </c>
      <c r="D45" s="22">
        <v>80.89</v>
      </c>
      <c r="E45" s="38">
        <v>43.72</v>
      </c>
      <c r="F45" s="20">
        <v>94.12</v>
      </c>
      <c r="G45" s="34">
        <v>96.15</v>
      </c>
      <c r="H45" s="26">
        <v>82.52</v>
      </c>
      <c r="I45" s="38">
        <v>91.52</v>
      </c>
      <c r="J45" s="24">
        <v>97.58</v>
      </c>
      <c r="K45" s="26">
        <v>86.65</v>
      </c>
      <c r="L45" s="27">
        <v>79.17</v>
      </c>
      <c r="M45" s="38">
        <v>76.87</v>
      </c>
      <c r="N45" s="23">
        <v>112.78</v>
      </c>
      <c r="O45" s="22">
        <v>82.54</v>
      </c>
      <c r="P45" s="27">
        <v>68.45</v>
      </c>
      <c r="Q45" s="38">
        <v>76.150000000000006</v>
      </c>
      <c r="R45" s="29">
        <v>126.76</v>
      </c>
      <c r="S45" s="27">
        <v>105.55</v>
      </c>
      <c r="T45" s="27">
        <v>64.84</v>
      </c>
      <c r="U45" s="38">
        <v>99.34</v>
      </c>
    </row>
    <row r="46" spans="1:21" ht="14.4" thickBot="1" x14ac:dyDescent="0.3">
      <c r="B46" s="20">
        <v>94.25</v>
      </c>
      <c r="C46" s="22">
        <v>88.72</v>
      </c>
      <c r="D46" s="27">
        <v>84.4</v>
      </c>
      <c r="E46" s="41"/>
      <c r="F46" s="20">
        <v>93.72</v>
      </c>
      <c r="G46" s="22">
        <v>82.51</v>
      </c>
      <c r="H46" s="27">
        <v>74.930000000000007</v>
      </c>
      <c r="I46" s="38">
        <v>90.51</v>
      </c>
      <c r="J46" s="24">
        <v>90.39</v>
      </c>
      <c r="K46" s="26">
        <v>87.88</v>
      </c>
      <c r="L46" s="27">
        <v>80.2</v>
      </c>
      <c r="M46" s="38">
        <v>70.349999999999994</v>
      </c>
      <c r="N46" s="20">
        <v>81.319999999999993</v>
      </c>
      <c r="O46" s="22">
        <v>73.95</v>
      </c>
      <c r="P46" s="27">
        <v>55.71</v>
      </c>
      <c r="Q46" s="38">
        <v>87.05</v>
      </c>
      <c r="R46" s="29">
        <v>70.8</v>
      </c>
      <c r="S46" s="27">
        <v>81.13</v>
      </c>
      <c r="T46" s="27">
        <v>76.47</v>
      </c>
      <c r="U46" s="38">
        <v>87.91</v>
      </c>
    </row>
    <row r="47" spans="1:21" ht="14.4" thickBot="1" x14ac:dyDescent="0.3">
      <c r="B47" s="20">
        <v>88.13</v>
      </c>
      <c r="C47" s="27">
        <v>57.85</v>
      </c>
      <c r="D47" s="27">
        <v>83.7</v>
      </c>
      <c r="E47" s="41"/>
      <c r="F47" s="24">
        <v>97.42</v>
      </c>
      <c r="G47" s="22">
        <v>62.25</v>
      </c>
      <c r="H47" s="27">
        <v>57.55</v>
      </c>
      <c r="I47" s="38">
        <v>62.61</v>
      </c>
      <c r="J47" s="28">
        <v>85.81</v>
      </c>
      <c r="K47" s="27">
        <v>78.150000000000006</v>
      </c>
      <c r="L47" s="30"/>
      <c r="M47" s="38">
        <v>48.77</v>
      </c>
      <c r="N47" s="24">
        <v>81.47</v>
      </c>
      <c r="O47" s="27">
        <v>66.95</v>
      </c>
      <c r="P47" s="30"/>
      <c r="Q47" s="38">
        <v>88</v>
      </c>
      <c r="R47" s="29">
        <v>50.3</v>
      </c>
      <c r="S47" s="30"/>
      <c r="T47" s="27">
        <v>59.11</v>
      </c>
      <c r="U47" s="41"/>
    </row>
    <row r="48" spans="1:21" ht="14.4" thickBot="1" x14ac:dyDescent="0.3">
      <c r="B48" s="24">
        <v>89.44</v>
      </c>
      <c r="C48" s="27">
        <v>67.87</v>
      </c>
      <c r="D48" s="27">
        <v>55.7</v>
      </c>
      <c r="E48" s="41"/>
      <c r="F48" s="24">
        <v>93.01</v>
      </c>
      <c r="G48" s="27">
        <v>79.27</v>
      </c>
      <c r="H48" s="30"/>
      <c r="I48" s="38">
        <v>69.91</v>
      </c>
      <c r="J48" s="29">
        <v>78.540000000000006</v>
      </c>
      <c r="K48" s="27">
        <v>55.9</v>
      </c>
      <c r="L48" s="30"/>
      <c r="M48" s="41"/>
      <c r="N48" s="24">
        <v>72.739999999999995</v>
      </c>
      <c r="O48" s="30"/>
      <c r="P48" s="30"/>
      <c r="Q48" s="38">
        <v>59.03</v>
      </c>
    </row>
    <row r="49" spans="1:22" ht="14.4" thickBot="1" x14ac:dyDescent="0.3">
      <c r="B49" s="24">
        <v>85.53</v>
      </c>
      <c r="C49" s="30"/>
      <c r="D49" s="27">
        <v>56.96</v>
      </c>
      <c r="E49" s="41"/>
      <c r="F49" s="24">
        <v>74.92</v>
      </c>
      <c r="G49" s="30"/>
      <c r="H49" s="30"/>
      <c r="I49" s="38">
        <v>45.32</v>
      </c>
      <c r="J49" s="29">
        <v>59.51</v>
      </c>
      <c r="K49" s="27">
        <v>45.3</v>
      </c>
      <c r="L49" s="30"/>
      <c r="M49" s="41"/>
      <c r="N49" s="24">
        <v>57.59</v>
      </c>
      <c r="O49" s="30"/>
      <c r="P49" s="30"/>
      <c r="Q49" s="41"/>
    </row>
    <row r="50" spans="1:22" ht="14.4" thickBot="1" x14ac:dyDescent="0.3">
      <c r="B50" s="29"/>
      <c r="C50" s="30"/>
      <c r="D50" s="30"/>
      <c r="E50" s="41"/>
      <c r="F50" s="29">
        <v>69.69</v>
      </c>
      <c r="G50" s="30"/>
      <c r="H50" s="30"/>
      <c r="I50" s="41"/>
      <c r="N50" s="29">
        <v>73.81</v>
      </c>
      <c r="O50" s="30"/>
      <c r="P50" s="30"/>
      <c r="Q50" s="41"/>
    </row>
    <row r="51" spans="1:22" ht="14.4" thickBot="1" x14ac:dyDescent="0.3">
      <c r="N51" s="29">
        <v>91.3</v>
      </c>
      <c r="O51" s="30"/>
      <c r="P51" s="30"/>
      <c r="Q51" s="41"/>
    </row>
    <row r="52" spans="1:22" ht="14.4" thickBot="1" x14ac:dyDescent="0.3">
      <c r="N52" s="29">
        <v>72.86</v>
      </c>
      <c r="O52" s="30"/>
      <c r="P52" s="30"/>
      <c r="Q52" s="41"/>
    </row>
    <row r="53" spans="1:22" x14ac:dyDescent="0.25">
      <c r="A53" t="s">
        <v>43</v>
      </c>
      <c r="B53">
        <f>COUNT(B43:E52)</f>
        <v>23</v>
      </c>
      <c r="F53">
        <f t="shared" ref="F53:R53" si="11">COUNT(F43:I52)</f>
        <v>26</v>
      </c>
      <c r="J53">
        <f t="shared" si="11"/>
        <v>23</v>
      </c>
      <c r="N53">
        <f t="shared" si="11"/>
        <v>25</v>
      </c>
      <c r="R53">
        <f t="shared" si="11"/>
        <v>18</v>
      </c>
      <c r="V53">
        <f>AVERAGE(B53:R53)</f>
        <v>23</v>
      </c>
    </row>
    <row r="54" spans="1:22" x14ac:dyDescent="0.25">
      <c r="A54" t="s">
        <v>44</v>
      </c>
      <c r="B54">
        <f>COUNTIF(B43:E52,"&gt;60")</f>
        <v>18</v>
      </c>
      <c r="F54">
        <f t="shared" ref="F54:R54" si="12">COUNTIF(F43:I52,"&gt;60")</f>
        <v>24</v>
      </c>
      <c r="J54">
        <f t="shared" si="12"/>
        <v>19</v>
      </c>
      <c r="N54">
        <f t="shared" si="12"/>
        <v>22</v>
      </c>
      <c r="R54">
        <f t="shared" si="12"/>
        <v>16</v>
      </c>
      <c r="V54">
        <f>AVERAGE(B54:R54)</f>
        <v>19.8</v>
      </c>
    </row>
    <row r="55" spans="1:22" x14ac:dyDescent="0.25">
      <c r="A55" t="s">
        <v>45</v>
      </c>
      <c r="B55">
        <f>AVERAGE(B43:E52)</f>
        <v>84.886086956521737</v>
      </c>
      <c r="F55">
        <f t="shared" ref="F55:R55" si="13">AVERAGE(F43:I52)</f>
        <v>81.866538461538468</v>
      </c>
      <c r="J55">
        <f t="shared" si="13"/>
        <v>82.185652173913056</v>
      </c>
      <c r="N55">
        <f t="shared" si="13"/>
        <v>79.785999999999987</v>
      </c>
      <c r="R55">
        <f t="shared" si="13"/>
        <v>88.314999999999984</v>
      </c>
      <c r="V55">
        <f t="shared" ref="V55:V57" si="14">AVERAGE(B55:R55)</f>
        <v>83.407855518394655</v>
      </c>
    </row>
    <row r="56" spans="1:22" x14ac:dyDescent="0.25">
      <c r="A56" t="s">
        <v>46</v>
      </c>
      <c r="B56">
        <f>AVERAGEIF(B43:E52,"&gt;60")</f>
        <v>93.313333333333333</v>
      </c>
      <c r="F56">
        <f t="shared" ref="F56:R56" si="15">AVERAGEIF(F43:I52,"&gt;60")</f>
        <v>84.402500000000018</v>
      </c>
      <c r="J56">
        <f t="shared" si="15"/>
        <v>88.462631578947381</v>
      </c>
      <c r="N56">
        <f t="shared" si="15"/>
        <v>82.832727272727254</v>
      </c>
      <c r="R56">
        <f t="shared" si="15"/>
        <v>92.516249999999985</v>
      </c>
      <c r="V56">
        <f t="shared" si="14"/>
        <v>88.3054884370016</v>
      </c>
    </row>
    <row r="57" spans="1:22" x14ac:dyDescent="0.25">
      <c r="A57" t="s">
        <v>42</v>
      </c>
      <c r="B57">
        <f>STDEV(B43:E52)</f>
        <v>27.93805822938409</v>
      </c>
      <c r="F57">
        <f t="shared" ref="F57:R57" si="16">STDEV(F43:I52)</f>
        <v>15.032499710243084</v>
      </c>
      <c r="J57">
        <f t="shared" si="16"/>
        <v>18.094729224050262</v>
      </c>
      <c r="N57">
        <f t="shared" si="16"/>
        <v>15.848029846009283</v>
      </c>
      <c r="R57">
        <f t="shared" si="16"/>
        <v>19.245985142820103</v>
      </c>
      <c r="V57">
        <f t="shared" si="14"/>
        <v>19.231860430501364</v>
      </c>
    </row>
    <row r="60" spans="1:22" x14ac:dyDescent="0.25">
      <c r="B60" t="s">
        <v>47</v>
      </c>
      <c r="D60" t="s">
        <v>48</v>
      </c>
      <c r="F60" t="s">
        <v>49</v>
      </c>
      <c r="H60" t="s">
        <v>50</v>
      </c>
      <c r="J60" t="s">
        <v>51</v>
      </c>
    </row>
    <row r="61" spans="1:22" ht="14.4" thickBot="1" x14ac:dyDescent="0.3">
      <c r="A61" t="s">
        <v>4</v>
      </c>
      <c r="B61" t="s">
        <v>32</v>
      </c>
      <c r="C61" t="s">
        <v>33</v>
      </c>
      <c r="D61" t="s">
        <v>32</v>
      </c>
      <c r="E61" t="s">
        <v>33</v>
      </c>
      <c r="F61" t="s">
        <v>32</v>
      </c>
      <c r="G61" t="s">
        <v>33</v>
      </c>
      <c r="H61" t="s">
        <v>32</v>
      </c>
      <c r="I61" t="s">
        <v>33</v>
      </c>
      <c r="J61" t="s">
        <v>32</v>
      </c>
      <c r="K61" t="s">
        <v>33</v>
      </c>
    </row>
    <row r="62" spans="1:22" ht="14.4" thickBot="1" x14ac:dyDescent="0.3">
      <c r="B62" s="15">
        <v>101.12</v>
      </c>
      <c r="C62" s="19">
        <v>68.67</v>
      </c>
      <c r="D62" s="18">
        <v>85.82</v>
      </c>
      <c r="E62" s="16">
        <v>124</v>
      </c>
      <c r="F62" s="18">
        <v>98.09</v>
      </c>
      <c r="G62" s="17">
        <v>105.66</v>
      </c>
      <c r="H62" s="15">
        <v>89.95</v>
      </c>
      <c r="I62" s="17">
        <v>79.03</v>
      </c>
      <c r="J62" s="42">
        <v>98.95</v>
      </c>
      <c r="K62" s="32">
        <v>99.2</v>
      </c>
    </row>
    <row r="63" spans="1:22" ht="14.4" thickBot="1" x14ac:dyDescent="0.3">
      <c r="B63" s="23">
        <v>74.510000000000005</v>
      </c>
      <c r="C63" s="27">
        <v>62.24</v>
      </c>
      <c r="D63" s="20">
        <v>92.05</v>
      </c>
      <c r="E63" s="22">
        <v>86.83</v>
      </c>
      <c r="F63" s="24">
        <v>84.42</v>
      </c>
      <c r="G63" s="22">
        <v>94.77</v>
      </c>
      <c r="H63" s="23">
        <v>96.95</v>
      </c>
      <c r="I63" s="22">
        <v>80.66</v>
      </c>
      <c r="J63" s="24">
        <v>93.6</v>
      </c>
      <c r="K63" s="27">
        <v>80.09</v>
      </c>
    </row>
    <row r="64" spans="1:22" ht="14.4" thickBot="1" x14ac:dyDescent="0.3">
      <c r="B64" s="23">
        <v>70.81</v>
      </c>
      <c r="C64" s="27">
        <v>38.9</v>
      </c>
      <c r="D64" s="20">
        <v>93.71</v>
      </c>
      <c r="E64" s="22">
        <v>86.02</v>
      </c>
      <c r="F64" s="28">
        <v>78.63</v>
      </c>
      <c r="G64" s="26">
        <v>92.58</v>
      </c>
      <c r="H64" s="23">
        <v>99.09</v>
      </c>
      <c r="I64" s="26">
        <v>93.88</v>
      </c>
      <c r="J64" s="29">
        <v>102.05</v>
      </c>
      <c r="K64" s="27">
        <v>104.27</v>
      </c>
    </row>
    <row r="65" spans="1:16" ht="14.4" thickBot="1" x14ac:dyDescent="0.3">
      <c r="B65" s="20">
        <v>65.86</v>
      </c>
      <c r="C65" s="27">
        <v>42.82</v>
      </c>
      <c r="D65" s="24">
        <v>81.58</v>
      </c>
      <c r="E65" s="26">
        <v>58.74</v>
      </c>
      <c r="F65" s="29">
        <v>75.17</v>
      </c>
      <c r="G65" s="27">
        <v>90.05</v>
      </c>
      <c r="H65" s="24">
        <v>83.46</v>
      </c>
      <c r="I65" s="26">
        <v>95.03</v>
      </c>
      <c r="J65" s="29">
        <v>89.64</v>
      </c>
      <c r="K65" s="27">
        <v>65.38</v>
      </c>
    </row>
    <row r="66" spans="1:16" ht="14.4" thickBot="1" x14ac:dyDescent="0.3">
      <c r="B66" s="24">
        <v>61.89</v>
      </c>
      <c r="C66" s="27">
        <v>41.87</v>
      </c>
      <c r="D66" s="24">
        <v>73.02</v>
      </c>
      <c r="E66" s="27">
        <v>56.87</v>
      </c>
      <c r="F66" s="29">
        <v>63.86</v>
      </c>
      <c r="G66" s="27">
        <v>95.94</v>
      </c>
      <c r="H66" s="24">
        <v>83.84</v>
      </c>
      <c r="I66" s="27">
        <v>93.88</v>
      </c>
      <c r="J66" s="23"/>
      <c r="K66" s="27">
        <v>64.69</v>
      </c>
    </row>
    <row r="67" spans="1:16" ht="14.4" thickBot="1" x14ac:dyDescent="0.3">
      <c r="F67" s="23"/>
      <c r="G67" s="27">
        <v>77.37</v>
      </c>
      <c r="H67" s="29">
        <v>68.53</v>
      </c>
      <c r="I67" s="27">
        <v>95.03</v>
      </c>
      <c r="J67" s="23"/>
      <c r="K67" s="27">
        <v>55.78</v>
      </c>
    </row>
    <row r="68" spans="1:16" ht="14.4" thickBot="1" x14ac:dyDescent="0.3">
      <c r="F68" s="23"/>
      <c r="G68" s="27">
        <v>62.91</v>
      </c>
      <c r="H68" s="29">
        <v>70.52</v>
      </c>
      <c r="I68" s="30"/>
    </row>
    <row r="69" spans="1:16" x14ac:dyDescent="0.25">
      <c r="A69" t="s">
        <v>43</v>
      </c>
      <c r="B69">
        <f>COUNT(B62:C68)</f>
        <v>10</v>
      </c>
      <c r="D69">
        <f t="shared" ref="D69:J69" si="17">COUNT(D62:E68)</f>
        <v>10</v>
      </c>
      <c r="F69">
        <f t="shared" si="17"/>
        <v>12</v>
      </c>
      <c r="H69">
        <f t="shared" si="17"/>
        <v>13</v>
      </c>
      <c r="J69">
        <f t="shared" si="17"/>
        <v>10</v>
      </c>
      <c r="L69">
        <f>AVERAGE(B69:J69)</f>
        <v>11</v>
      </c>
    </row>
    <row r="70" spans="1:16" x14ac:dyDescent="0.25">
      <c r="A70" t="s">
        <v>44</v>
      </c>
      <c r="B70">
        <f>COUNTIF(B62:C68,"&gt;60")</f>
        <v>7</v>
      </c>
      <c r="D70">
        <f t="shared" ref="D70:J70" si="18">COUNTIF(D62:E68,"&gt;60")</f>
        <v>8</v>
      </c>
      <c r="F70">
        <f t="shared" si="18"/>
        <v>12</v>
      </c>
      <c r="H70">
        <f t="shared" si="18"/>
        <v>13</v>
      </c>
      <c r="J70">
        <f t="shared" si="18"/>
        <v>9</v>
      </c>
      <c r="L70">
        <f>AVERAGE(B70:J70)</f>
        <v>9.8000000000000007</v>
      </c>
    </row>
    <row r="71" spans="1:16" x14ac:dyDescent="0.25">
      <c r="A71" t="s">
        <v>45</v>
      </c>
      <c r="B71">
        <f>AVERAGE(B62:C68)</f>
        <v>62.869000000000007</v>
      </c>
      <c r="D71">
        <f t="shared" ref="D71:J71" si="19">AVERAGE(D62:E68)</f>
        <v>83.864000000000004</v>
      </c>
      <c r="F71">
        <f t="shared" si="19"/>
        <v>84.954166666666652</v>
      </c>
      <c r="H71">
        <f t="shared" si="19"/>
        <v>86.91153846153847</v>
      </c>
      <c r="J71">
        <f t="shared" si="19"/>
        <v>85.365000000000009</v>
      </c>
      <c r="L71">
        <f t="shared" ref="L71:L73" si="20">AVERAGE(B71:J71)</f>
        <v>80.792741025641021</v>
      </c>
    </row>
    <row r="72" spans="1:16" x14ac:dyDescent="0.25">
      <c r="A72" t="s">
        <v>46</v>
      </c>
      <c r="B72">
        <f>AVERAGEIF(B62:C68,"&gt;60")</f>
        <v>72.157142857142858</v>
      </c>
      <c r="D72">
        <f t="shared" ref="D72:J72" si="21">AVERAGEIF(D62:E68,"&gt;60")</f>
        <v>90.378749999999997</v>
      </c>
      <c r="F72">
        <f t="shared" si="21"/>
        <v>84.954166666666652</v>
      </c>
      <c r="H72">
        <f t="shared" si="21"/>
        <v>86.91153846153847</v>
      </c>
      <c r="J72">
        <f t="shared" si="21"/>
        <v>88.652222222222235</v>
      </c>
      <c r="L72">
        <f t="shared" si="20"/>
        <v>84.610764041514045</v>
      </c>
    </row>
    <row r="73" spans="1:16" x14ac:dyDescent="0.25">
      <c r="A73" t="s">
        <v>42</v>
      </c>
      <c r="B73">
        <f>STDEV(B62:C68)</f>
        <v>18.628223777674314</v>
      </c>
      <c r="D73">
        <f t="shared" ref="D73:J73" si="22">STDEV(D62:E68)</f>
        <v>19.075361187784715</v>
      </c>
      <c r="F73">
        <f t="shared" si="22"/>
        <v>13.574309597935676</v>
      </c>
      <c r="H73">
        <f t="shared" si="22"/>
        <v>10.067964744801309</v>
      </c>
      <c r="J73">
        <f t="shared" si="22"/>
        <v>17.725663284878429</v>
      </c>
      <c r="L73">
        <f t="shared" si="20"/>
        <v>15.814304518614886</v>
      </c>
    </row>
    <row r="77" spans="1:16" x14ac:dyDescent="0.25">
      <c r="B77" t="s">
        <v>47</v>
      </c>
      <c r="E77" t="s">
        <v>48</v>
      </c>
      <c r="H77" t="s">
        <v>49</v>
      </c>
      <c r="K77" t="s">
        <v>50</v>
      </c>
      <c r="N77" t="s">
        <v>51</v>
      </c>
    </row>
    <row r="78" spans="1:16" ht="14.4" thickBot="1" x14ac:dyDescent="0.3">
      <c r="A78" t="s">
        <v>5</v>
      </c>
      <c r="B78" t="s">
        <v>32</v>
      </c>
      <c r="C78" t="s">
        <v>33</v>
      </c>
      <c r="D78" t="s">
        <v>34</v>
      </c>
      <c r="E78" t="s">
        <v>32</v>
      </c>
      <c r="F78" t="s">
        <v>33</v>
      </c>
      <c r="G78" t="s">
        <v>34</v>
      </c>
      <c r="H78" t="s">
        <v>32</v>
      </c>
      <c r="I78" t="s">
        <v>33</v>
      </c>
      <c r="J78" t="s">
        <v>34</v>
      </c>
      <c r="K78" t="s">
        <v>32</v>
      </c>
      <c r="L78" t="s">
        <v>33</v>
      </c>
      <c r="M78" t="s">
        <v>34</v>
      </c>
      <c r="N78" t="s">
        <v>32</v>
      </c>
      <c r="O78" t="s">
        <v>33</v>
      </c>
      <c r="P78" t="s">
        <v>34</v>
      </c>
    </row>
    <row r="79" spans="1:16" ht="14.4" thickBot="1" x14ac:dyDescent="0.3">
      <c r="B79" s="15">
        <v>136.46</v>
      </c>
      <c r="C79" s="17">
        <v>84.19</v>
      </c>
      <c r="D79" s="17">
        <v>109.37</v>
      </c>
      <c r="E79" s="42">
        <v>96.71</v>
      </c>
      <c r="F79" s="17">
        <v>93.42</v>
      </c>
      <c r="G79" s="33">
        <v>106.28</v>
      </c>
      <c r="H79" s="15">
        <v>96.87</v>
      </c>
      <c r="I79" s="19">
        <v>79.19</v>
      </c>
      <c r="J79" s="33">
        <v>79.72</v>
      </c>
      <c r="K79" s="15">
        <v>116.02</v>
      </c>
      <c r="L79" s="17">
        <v>88.48</v>
      </c>
      <c r="M79" s="32">
        <v>73.44</v>
      </c>
      <c r="N79" s="42">
        <v>115.39</v>
      </c>
      <c r="O79" s="17">
        <v>100.34</v>
      </c>
      <c r="P79" s="17">
        <v>87.41</v>
      </c>
    </row>
    <row r="80" spans="1:16" ht="14.4" thickBot="1" x14ac:dyDescent="0.3">
      <c r="B80" s="23">
        <v>125.08</v>
      </c>
      <c r="C80" s="26">
        <v>106.49</v>
      </c>
      <c r="D80" s="22">
        <v>96.06</v>
      </c>
      <c r="E80" s="24">
        <v>115.94</v>
      </c>
      <c r="F80" s="22">
        <v>93.01</v>
      </c>
      <c r="G80" s="26">
        <v>116.6</v>
      </c>
      <c r="H80" s="23">
        <v>97.29</v>
      </c>
      <c r="I80" s="22">
        <v>90.11</v>
      </c>
      <c r="J80" s="26">
        <v>77.67</v>
      </c>
      <c r="K80" s="24">
        <v>113.01</v>
      </c>
      <c r="L80" s="26">
        <v>96.54</v>
      </c>
      <c r="M80" s="27">
        <v>54.2</v>
      </c>
      <c r="N80" s="24">
        <v>107.15</v>
      </c>
      <c r="O80" s="22">
        <v>82.31</v>
      </c>
      <c r="P80" s="22">
        <v>71.31</v>
      </c>
    </row>
    <row r="81" spans="1:21" ht="14.4" thickBot="1" x14ac:dyDescent="0.3">
      <c r="B81" s="23">
        <v>161.85</v>
      </c>
      <c r="C81" s="27">
        <v>98.38</v>
      </c>
      <c r="D81" s="22">
        <v>109.88</v>
      </c>
      <c r="E81" s="24">
        <v>96.29</v>
      </c>
      <c r="F81" s="26">
        <v>87.76</v>
      </c>
      <c r="G81" s="27">
        <v>96.29</v>
      </c>
      <c r="H81" s="23">
        <v>81.069999999999993</v>
      </c>
      <c r="I81" s="27">
        <v>69.66</v>
      </c>
      <c r="J81" s="27">
        <v>79.11</v>
      </c>
      <c r="K81" s="24">
        <v>103.31</v>
      </c>
      <c r="L81" s="27">
        <v>87.39</v>
      </c>
      <c r="M81" s="27">
        <v>86.69</v>
      </c>
      <c r="N81" s="24">
        <v>101.93</v>
      </c>
      <c r="O81" s="22">
        <v>67.44</v>
      </c>
      <c r="P81" s="27">
        <v>103.81</v>
      </c>
    </row>
    <row r="82" spans="1:21" ht="14.4" thickBot="1" x14ac:dyDescent="0.3">
      <c r="B82" s="23">
        <v>91.49</v>
      </c>
      <c r="C82" s="27">
        <v>81.62</v>
      </c>
      <c r="D82" s="22">
        <v>110.48</v>
      </c>
      <c r="E82" s="29">
        <v>93.57</v>
      </c>
      <c r="F82" s="27">
        <v>105.83</v>
      </c>
      <c r="G82" s="27">
        <v>92.01</v>
      </c>
      <c r="H82" s="24">
        <v>82.5</v>
      </c>
      <c r="I82" s="30"/>
      <c r="J82" s="27">
        <v>65.09</v>
      </c>
      <c r="K82" s="24">
        <v>79.83</v>
      </c>
      <c r="L82" s="27">
        <v>61.41</v>
      </c>
      <c r="M82" s="27">
        <v>71.59</v>
      </c>
      <c r="N82" s="24">
        <v>97.84</v>
      </c>
      <c r="O82" s="27">
        <v>100.03</v>
      </c>
      <c r="P82" s="27">
        <v>59.06</v>
      </c>
    </row>
    <row r="83" spans="1:21" ht="14.4" thickBot="1" x14ac:dyDescent="0.3">
      <c r="B83" s="28">
        <v>112.93</v>
      </c>
      <c r="C83" s="27">
        <v>54.86</v>
      </c>
      <c r="D83" s="26">
        <v>84.04</v>
      </c>
      <c r="E83" s="29">
        <v>88.64</v>
      </c>
      <c r="F83" s="27">
        <v>66.22</v>
      </c>
      <c r="G83" s="27">
        <v>101.42</v>
      </c>
      <c r="H83" s="24">
        <v>70.5</v>
      </c>
      <c r="I83" s="30"/>
      <c r="J83" s="27">
        <v>55.56</v>
      </c>
      <c r="K83" s="28">
        <v>93.9</v>
      </c>
      <c r="L83" s="27">
        <v>66.91</v>
      </c>
      <c r="M83" s="27">
        <v>67.83</v>
      </c>
      <c r="N83" s="29">
        <v>62.01</v>
      </c>
      <c r="O83" s="30"/>
      <c r="P83" s="30"/>
    </row>
    <row r="84" spans="1:21" ht="14.4" thickBot="1" x14ac:dyDescent="0.3">
      <c r="B84" s="29">
        <v>95.8</v>
      </c>
      <c r="C84" s="30"/>
      <c r="D84" s="26">
        <v>94.34</v>
      </c>
      <c r="H84" s="29">
        <v>72.61</v>
      </c>
      <c r="I84" s="27"/>
      <c r="J84" s="27">
        <v>86.65</v>
      </c>
      <c r="K84" s="29">
        <v>76.19</v>
      </c>
      <c r="L84" s="27">
        <v>46.44</v>
      </c>
      <c r="M84" s="27">
        <v>80</v>
      </c>
    </row>
    <row r="85" spans="1:21" ht="14.4" thickBot="1" x14ac:dyDescent="0.3">
      <c r="K85" s="29">
        <v>61.21</v>
      </c>
      <c r="L85" s="30"/>
      <c r="M85" s="27"/>
    </row>
    <row r="86" spans="1:21" x14ac:dyDescent="0.25">
      <c r="A86" t="s">
        <v>43</v>
      </c>
      <c r="B86">
        <f>COUNT(B79:D85)</f>
        <v>17</v>
      </c>
      <c r="E86">
        <f t="shared" ref="E86:N86" si="23">COUNT(E79:G85)</f>
        <v>15</v>
      </c>
      <c r="H86">
        <f t="shared" si="23"/>
        <v>15</v>
      </c>
      <c r="K86">
        <f t="shared" si="23"/>
        <v>19</v>
      </c>
      <c r="N86">
        <f t="shared" si="23"/>
        <v>13</v>
      </c>
      <c r="P86">
        <f>AVERAGE(B86:N86)</f>
        <v>15.8</v>
      </c>
    </row>
    <row r="87" spans="1:21" x14ac:dyDescent="0.25">
      <c r="A87" t="s">
        <v>44</v>
      </c>
      <c r="B87">
        <f>COUNTIF(B79:D85,"&gt;60")</f>
        <v>16</v>
      </c>
      <c r="E87">
        <f t="shared" ref="E87:N87" si="24">COUNTIF(E79:G85,"&gt;60")</f>
        <v>15</v>
      </c>
      <c r="H87">
        <f t="shared" si="24"/>
        <v>14</v>
      </c>
      <c r="K87">
        <f t="shared" si="24"/>
        <v>17</v>
      </c>
      <c r="N87">
        <f t="shared" si="24"/>
        <v>12</v>
      </c>
      <c r="P87">
        <f>AVERAGE(B87:N87)</f>
        <v>14.8</v>
      </c>
    </row>
    <row r="88" spans="1:21" x14ac:dyDescent="0.25">
      <c r="A88" t="s">
        <v>45</v>
      </c>
      <c r="B88">
        <f>AVERAGE(B79:D85)</f>
        <v>103.13647058823528</v>
      </c>
      <c r="E88">
        <f t="shared" ref="E88:N88" si="25">AVERAGE(E79:G85)</f>
        <v>96.665999999999997</v>
      </c>
      <c r="H88">
        <f t="shared" si="25"/>
        <v>78.90666666666668</v>
      </c>
      <c r="K88">
        <f t="shared" si="25"/>
        <v>80.231052631578947</v>
      </c>
      <c r="N88">
        <f t="shared" si="25"/>
        <v>88.925384615384615</v>
      </c>
      <c r="P88">
        <f t="shared" ref="P88:P90" si="26">AVERAGE(B88:N88)</f>
        <v>89.573114900373113</v>
      </c>
    </row>
    <row r="89" spans="1:21" x14ac:dyDescent="0.25">
      <c r="A89" t="s">
        <v>46</v>
      </c>
      <c r="B89">
        <f>AVERAGEIF(B79:D85,"&gt;60")</f>
        <v>106.15374999999999</v>
      </c>
      <c r="E89">
        <f t="shared" ref="E89:N89" si="27">AVERAGEIF(E79:G85,"&gt;60")</f>
        <v>96.665999999999997</v>
      </c>
      <c r="H89">
        <f t="shared" si="27"/>
        <v>80.574285714285722</v>
      </c>
      <c r="K89">
        <f t="shared" si="27"/>
        <v>83.75</v>
      </c>
      <c r="N89">
        <f t="shared" si="27"/>
        <v>91.414166666666674</v>
      </c>
      <c r="P89">
        <f t="shared" si="26"/>
        <v>91.711640476190482</v>
      </c>
    </row>
    <row r="90" spans="1:21" x14ac:dyDescent="0.25">
      <c r="A90" t="s">
        <v>42</v>
      </c>
      <c r="B90">
        <f>STDEV(B79:D85)</f>
        <v>23.902714265637471</v>
      </c>
      <c r="E90">
        <f t="shared" ref="E90:N90" si="28">STDEV(E79:G85)</f>
        <v>12.229949655310472</v>
      </c>
      <c r="H90">
        <f t="shared" si="28"/>
        <v>11.331986124409443</v>
      </c>
      <c r="K90">
        <f t="shared" si="28"/>
        <v>19.01144681347315</v>
      </c>
      <c r="N90">
        <f t="shared" si="28"/>
        <v>18.687390853810378</v>
      </c>
      <c r="P90">
        <f t="shared" si="26"/>
        <v>17.032697542528183</v>
      </c>
    </row>
    <row r="92" spans="1:21" x14ac:dyDescent="0.25">
      <c r="B92" t="s">
        <v>47</v>
      </c>
      <c r="F92" t="s">
        <v>48</v>
      </c>
      <c r="J92" t="s">
        <v>49</v>
      </c>
      <c r="N92" t="s">
        <v>50</v>
      </c>
      <c r="R92" t="s">
        <v>51</v>
      </c>
    </row>
    <row r="93" spans="1:21" ht="14.4" thickBot="1" x14ac:dyDescent="0.3">
      <c r="A93" t="s">
        <v>6</v>
      </c>
      <c r="B93" t="s">
        <v>32</v>
      </c>
      <c r="C93" t="s">
        <v>33</v>
      </c>
      <c r="D93" t="s">
        <v>34</v>
      </c>
      <c r="E93" t="s">
        <v>35</v>
      </c>
      <c r="F93" t="s">
        <v>32</v>
      </c>
      <c r="G93" t="s">
        <v>33</v>
      </c>
      <c r="H93" t="s">
        <v>34</v>
      </c>
      <c r="I93" t="s">
        <v>35</v>
      </c>
      <c r="J93" t="s">
        <v>32</v>
      </c>
      <c r="K93" t="s">
        <v>33</v>
      </c>
      <c r="L93" t="s">
        <v>34</v>
      </c>
      <c r="M93" t="s">
        <v>35</v>
      </c>
      <c r="N93" t="s">
        <v>32</v>
      </c>
      <c r="O93" t="s">
        <v>33</v>
      </c>
      <c r="P93" t="s">
        <v>34</v>
      </c>
      <c r="Q93" t="s">
        <v>35</v>
      </c>
      <c r="R93" t="s">
        <v>32</v>
      </c>
      <c r="S93" t="s">
        <v>33</v>
      </c>
      <c r="T93" t="s">
        <v>34</v>
      </c>
      <c r="U93" t="s">
        <v>35</v>
      </c>
    </row>
    <row r="94" spans="1:21" ht="14.4" thickBot="1" x14ac:dyDescent="0.3">
      <c r="B94" s="15">
        <v>106.76</v>
      </c>
      <c r="C94" s="19">
        <v>61.92</v>
      </c>
      <c r="D94" s="33">
        <v>80.92</v>
      </c>
      <c r="E94" s="36">
        <v>73.900000000000006</v>
      </c>
      <c r="F94" s="15">
        <v>135.36000000000001</v>
      </c>
      <c r="G94" s="19">
        <v>117.5</v>
      </c>
      <c r="H94" s="33">
        <v>100.38</v>
      </c>
      <c r="I94" s="36">
        <v>100.13</v>
      </c>
      <c r="J94" s="15">
        <v>133.66999999999999</v>
      </c>
      <c r="K94" s="19">
        <v>110.92</v>
      </c>
      <c r="L94" s="17">
        <v>91.03</v>
      </c>
      <c r="M94" s="36">
        <v>82.39</v>
      </c>
      <c r="N94" s="15">
        <v>112.68</v>
      </c>
      <c r="O94" s="16">
        <v>104.21</v>
      </c>
      <c r="P94" s="17">
        <v>111.77</v>
      </c>
      <c r="Q94" s="36">
        <v>69.69</v>
      </c>
      <c r="R94" s="15"/>
      <c r="S94" s="16"/>
      <c r="T94" s="16"/>
    </row>
    <row r="95" spans="1:21" ht="14.4" thickBot="1" x14ac:dyDescent="0.3">
      <c r="B95" s="23">
        <v>100.98</v>
      </c>
      <c r="C95" s="34">
        <v>96.2</v>
      </c>
      <c r="D95" s="27">
        <v>67.23</v>
      </c>
      <c r="E95" s="38">
        <v>52.63</v>
      </c>
      <c r="F95" s="23">
        <v>123.34</v>
      </c>
      <c r="G95" s="30">
        <v>96.46</v>
      </c>
      <c r="H95" s="26">
        <v>102.11</v>
      </c>
      <c r="I95" s="38">
        <v>103.65</v>
      </c>
      <c r="J95" s="23">
        <v>105.7</v>
      </c>
      <c r="K95" s="30">
        <v>89.93</v>
      </c>
      <c r="L95" s="22">
        <v>75.09</v>
      </c>
      <c r="M95" s="40">
        <v>108.75</v>
      </c>
      <c r="N95" s="23">
        <v>118.65</v>
      </c>
      <c r="O95" s="22">
        <v>82.8</v>
      </c>
      <c r="P95" s="22">
        <v>67.09</v>
      </c>
      <c r="Q95" s="40">
        <v>90.6</v>
      </c>
      <c r="R95" s="23"/>
      <c r="S95" s="22"/>
      <c r="T95" s="22"/>
    </row>
    <row r="96" spans="1:21" ht="14.4" thickBot="1" x14ac:dyDescent="0.3">
      <c r="B96" s="24">
        <v>84.75</v>
      </c>
      <c r="C96" s="22">
        <v>83.86</v>
      </c>
      <c r="D96" s="27">
        <v>87.87</v>
      </c>
      <c r="E96" s="38">
        <v>60.38</v>
      </c>
      <c r="F96" s="23">
        <v>106.56</v>
      </c>
      <c r="G96" s="22">
        <v>91.75</v>
      </c>
      <c r="H96" s="27">
        <v>107.65</v>
      </c>
      <c r="I96" s="38">
        <v>80.39</v>
      </c>
      <c r="J96" s="23">
        <v>91.62</v>
      </c>
      <c r="K96" s="34">
        <v>82.13</v>
      </c>
      <c r="L96" s="26">
        <v>95.08</v>
      </c>
      <c r="M96" s="38">
        <v>100.81</v>
      </c>
      <c r="N96" s="23">
        <v>94.14</v>
      </c>
      <c r="O96" s="22">
        <v>71.33</v>
      </c>
      <c r="P96" s="26">
        <v>57.36</v>
      </c>
      <c r="Q96" s="38">
        <v>86.99</v>
      </c>
      <c r="R96" s="23"/>
      <c r="S96" s="22"/>
      <c r="T96" s="22"/>
    </row>
    <row r="97" spans="1:20" ht="14.4" thickBot="1" x14ac:dyDescent="0.3">
      <c r="B97" s="24">
        <v>79.81</v>
      </c>
      <c r="C97" s="26">
        <v>103.17</v>
      </c>
      <c r="D97" s="30"/>
      <c r="E97" s="38">
        <v>57.75</v>
      </c>
      <c r="F97" s="23">
        <v>91.59</v>
      </c>
      <c r="G97" s="22">
        <v>102</v>
      </c>
      <c r="H97" s="27">
        <v>85.97</v>
      </c>
      <c r="I97" s="41"/>
      <c r="J97" s="23">
        <v>74.45</v>
      </c>
      <c r="K97" s="22">
        <v>97</v>
      </c>
      <c r="L97" s="26">
        <v>81.06</v>
      </c>
      <c r="M97" s="41"/>
      <c r="N97" s="23">
        <v>112.95</v>
      </c>
      <c r="O97" s="26">
        <v>70.81</v>
      </c>
      <c r="P97" s="27">
        <v>79.989999999999995</v>
      </c>
      <c r="Q97" s="41"/>
      <c r="R97" s="20"/>
      <c r="S97" s="26"/>
      <c r="T97" s="22"/>
    </row>
    <row r="98" spans="1:20" ht="14.4" thickBot="1" x14ac:dyDescent="0.3">
      <c r="B98" s="24">
        <v>84.85</v>
      </c>
      <c r="C98" s="26">
        <v>85.53</v>
      </c>
      <c r="D98" s="30"/>
      <c r="E98" s="41"/>
      <c r="F98" s="23">
        <v>103.75</v>
      </c>
      <c r="G98" s="22">
        <v>102.17</v>
      </c>
      <c r="H98" s="30"/>
      <c r="I98" s="41"/>
      <c r="J98" s="24">
        <v>97.94</v>
      </c>
      <c r="K98" s="26">
        <v>79.45</v>
      </c>
      <c r="L98" s="27">
        <v>104.63</v>
      </c>
      <c r="M98" s="41"/>
      <c r="N98" s="24">
        <v>102.44</v>
      </c>
      <c r="O98" s="27">
        <v>71.34</v>
      </c>
      <c r="P98" s="30"/>
      <c r="Q98" s="41"/>
      <c r="R98" s="24"/>
      <c r="S98" s="27"/>
      <c r="T98" s="26"/>
    </row>
    <row r="99" spans="1:20" ht="14.4" thickBot="1" x14ac:dyDescent="0.3">
      <c r="B99" s="28">
        <v>57.95</v>
      </c>
      <c r="C99" s="27">
        <v>68.64</v>
      </c>
      <c r="D99" s="30"/>
      <c r="E99" s="41"/>
      <c r="F99" s="24">
        <v>97.95</v>
      </c>
      <c r="G99" s="26">
        <v>94.67</v>
      </c>
      <c r="H99" s="30"/>
      <c r="I99" s="41"/>
      <c r="J99" s="28">
        <v>70.010000000000005</v>
      </c>
      <c r="K99" s="27">
        <v>104.63</v>
      </c>
      <c r="L99" s="27">
        <v>90.88</v>
      </c>
      <c r="M99" s="41"/>
      <c r="N99" s="29">
        <v>71.08</v>
      </c>
      <c r="O99" s="27">
        <v>61.66</v>
      </c>
      <c r="P99" s="30"/>
      <c r="Q99" s="41"/>
      <c r="R99" s="28"/>
      <c r="S99" s="30"/>
      <c r="T99" s="27"/>
    </row>
    <row r="100" spans="1:20" ht="14.4" thickBot="1" x14ac:dyDescent="0.3">
      <c r="B100" s="23"/>
      <c r="C100" s="27">
        <v>77.91</v>
      </c>
      <c r="D100" s="30"/>
      <c r="E100" s="41"/>
      <c r="F100" s="23"/>
      <c r="G100" s="27">
        <v>70.67</v>
      </c>
      <c r="H100" s="30"/>
      <c r="I100" s="41"/>
      <c r="J100" s="29">
        <v>71.78</v>
      </c>
      <c r="K100" s="27"/>
      <c r="L100" s="27">
        <v>83.11</v>
      </c>
      <c r="M100" s="41"/>
    </row>
    <row r="101" spans="1:20" x14ac:dyDescent="0.25">
      <c r="A101" t="s">
        <v>43</v>
      </c>
      <c r="B101">
        <f>COUNT(B94:E100)</f>
        <v>20</v>
      </c>
      <c r="F101">
        <f t="shared" ref="F101:N101" si="29">COUNT(F94:I100)</f>
        <v>20</v>
      </c>
      <c r="J101">
        <f t="shared" si="29"/>
        <v>23</v>
      </c>
      <c r="N101">
        <f t="shared" si="29"/>
        <v>19</v>
      </c>
      <c r="P101">
        <f>AVERAGE(B101:N101)</f>
        <v>20.5</v>
      </c>
    </row>
    <row r="102" spans="1:20" x14ac:dyDescent="0.25">
      <c r="A102" t="s">
        <v>44</v>
      </c>
      <c r="B102">
        <f>COUNTIF(B94:E100,"&gt;60")</f>
        <v>17</v>
      </c>
      <c r="F102">
        <f t="shared" ref="F102:N102" si="30">COUNTIF(F94:I100,"&gt;60")</f>
        <v>20</v>
      </c>
      <c r="J102">
        <f t="shared" si="30"/>
        <v>23</v>
      </c>
      <c r="N102">
        <f t="shared" si="30"/>
        <v>18</v>
      </c>
      <c r="P102">
        <f>AVERAGE(B102:N102)</f>
        <v>19.5</v>
      </c>
    </row>
    <row r="103" spans="1:20" x14ac:dyDescent="0.25">
      <c r="A103" t="s">
        <v>45</v>
      </c>
      <c r="B103">
        <f>AVERAGE(B94:E100)</f>
        <v>78.650500000000008</v>
      </c>
      <c r="F103">
        <f t="shared" ref="F103:N103" si="31">AVERAGE(F94:I100)</f>
        <v>100.70250000000001</v>
      </c>
      <c r="J103">
        <f t="shared" si="31"/>
        <v>92.263478260869562</v>
      </c>
      <c r="N103">
        <f t="shared" si="31"/>
        <v>86.188421052631568</v>
      </c>
      <c r="P103">
        <f t="shared" ref="P103:P105" si="32">AVERAGE(B103:N103)</f>
        <v>89.451224828375288</v>
      </c>
    </row>
    <row r="104" spans="1:20" x14ac:dyDescent="0.25">
      <c r="A104" t="s">
        <v>46</v>
      </c>
      <c r="B104">
        <f>AVERAGEIF(B94:E100,"&gt;60")</f>
        <v>82.628235294117658</v>
      </c>
      <c r="F104">
        <f t="shared" ref="F104:N104" si="33">AVERAGEIF(F94:I100,"&gt;60")</f>
        <v>100.70250000000001</v>
      </c>
      <c r="J104">
        <f t="shared" si="33"/>
        <v>92.263478260869562</v>
      </c>
      <c r="N104">
        <f t="shared" si="33"/>
        <v>87.79</v>
      </c>
      <c r="P104">
        <f t="shared" si="32"/>
        <v>90.846053388746824</v>
      </c>
    </row>
    <row r="105" spans="1:20" x14ac:dyDescent="0.25">
      <c r="A105" t="s">
        <v>42</v>
      </c>
      <c r="B105">
        <f>STDEV(B94:E100)</f>
        <v>15.97600519035038</v>
      </c>
      <c r="F105">
        <f t="shared" ref="F105:N105" si="34">STDEV(F94:I100)</f>
        <v>14.252061669881417</v>
      </c>
      <c r="J105">
        <f t="shared" si="34"/>
        <v>15.17534172408274</v>
      </c>
      <c r="N105">
        <f t="shared" si="34"/>
        <v>19.470718260779261</v>
      </c>
      <c r="P105">
        <f t="shared" si="32"/>
        <v>16.21853171127345</v>
      </c>
    </row>
    <row r="107" spans="1:20" x14ac:dyDescent="0.25">
      <c r="B107" t="s">
        <v>47</v>
      </c>
      <c r="D107" t="s">
        <v>48</v>
      </c>
      <c r="F107" t="s">
        <v>49</v>
      </c>
      <c r="H107" t="s">
        <v>50</v>
      </c>
      <c r="J107" t="s">
        <v>51</v>
      </c>
    </row>
    <row r="108" spans="1:20" ht="14.4" thickBot="1" x14ac:dyDescent="0.3">
      <c r="A108" t="s">
        <v>7</v>
      </c>
      <c r="B108" t="s">
        <v>32</v>
      </c>
      <c r="C108" t="s">
        <v>33</v>
      </c>
      <c r="D108" t="s">
        <v>32</v>
      </c>
      <c r="E108" t="s">
        <v>33</v>
      </c>
      <c r="F108" t="s">
        <v>32</v>
      </c>
      <c r="G108" t="s">
        <v>33</v>
      </c>
      <c r="H108" t="s">
        <v>32</v>
      </c>
      <c r="I108" t="s">
        <v>33</v>
      </c>
      <c r="J108" t="s">
        <v>32</v>
      </c>
      <c r="K108" t="s">
        <v>33</v>
      </c>
    </row>
    <row r="109" spans="1:20" ht="14.4" thickBot="1" x14ac:dyDescent="0.3">
      <c r="B109" s="15">
        <v>128.59</v>
      </c>
      <c r="C109" s="19">
        <v>134.24</v>
      </c>
      <c r="D109" s="15">
        <v>141.51</v>
      </c>
      <c r="E109" s="19">
        <v>161.9</v>
      </c>
      <c r="F109" s="42">
        <v>126.43</v>
      </c>
      <c r="G109" s="17">
        <v>108.33</v>
      </c>
      <c r="H109" s="42">
        <v>103.15</v>
      </c>
      <c r="I109" s="17">
        <v>76.55</v>
      </c>
      <c r="J109" s="15">
        <v>113.31</v>
      </c>
      <c r="K109" s="17">
        <v>126.59</v>
      </c>
    </row>
    <row r="110" spans="1:20" ht="14.4" thickBot="1" x14ac:dyDescent="0.3">
      <c r="B110" s="23">
        <v>134.72</v>
      </c>
      <c r="C110" s="30">
        <v>103.73</v>
      </c>
      <c r="D110" s="23">
        <v>104.77</v>
      </c>
      <c r="E110" s="22">
        <v>88.05</v>
      </c>
      <c r="F110" s="24">
        <v>111.27</v>
      </c>
      <c r="G110" s="22">
        <v>100.46</v>
      </c>
      <c r="H110" s="24">
        <v>111.91</v>
      </c>
      <c r="I110" s="27">
        <v>66.790000000000006</v>
      </c>
      <c r="J110" s="23">
        <v>124.76</v>
      </c>
      <c r="K110" s="22">
        <v>98.3</v>
      </c>
    </row>
    <row r="111" spans="1:20" ht="14.4" thickBot="1" x14ac:dyDescent="0.3">
      <c r="B111" s="23">
        <v>107.09</v>
      </c>
      <c r="C111" s="30">
        <v>118.36</v>
      </c>
      <c r="D111" s="23">
        <v>121.79</v>
      </c>
      <c r="E111" s="22">
        <v>101.35</v>
      </c>
      <c r="F111" s="24">
        <v>99.49</v>
      </c>
      <c r="G111" s="27">
        <v>120.7</v>
      </c>
      <c r="H111" s="24">
        <v>97.02</v>
      </c>
      <c r="I111" s="30"/>
      <c r="J111" s="23">
        <v>92.02</v>
      </c>
      <c r="K111" s="22">
        <v>102.54</v>
      </c>
    </row>
    <row r="112" spans="1:20" ht="14.4" thickBot="1" x14ac:dyDescent="0.3">
      <c r="B112" s="23">
        <v>93.47</v>
      </c>
      <c r="C112" s="30">
        <v>108.63</v>
      </c>
      <c r="D112" s="24">
        <v>89.9</v>
      </c>
      <c r="E112" s="22">
        <v>94.57</v>
      </c>
      <c r="F112" s="24">
        <v>105.7</v>
      </c>
      <c r="G112" s="27">
        <v>98.49</v>
      </c>
      <c r="H112" s="24">
        <v>99.8</v>
      </c>
      <c r="I112" s="30"/>
      <c r="J112" s="23">
        <v>94.85</v>
      </c>
      <c r="K112" s="26">
        <v>79.739999999999995</v>
      </c>
    </row>
    <row r="113" spans="1:16" ht="14.4" thickBot="1" x14ac:dyDescent="0.3">
      <c r="B113" s="20">
        <v>142.04</v>
      </c>
      <c r="C113" s="30"/>
      <c r="D113" s="24">
        <v>77.81</v>
      </c>
      <c r="E113" s="26">
        <v>84.53</v>
      </c>
      <c r="F113" s="29">
        <v>97</v>
      </c>
      <c r="G113" s="27">
        <v>65.22</v>
      </c>
      <c r="H113" s="28">
        <v>92.76</v>
      </c>
      <c r="I113" s="30"/>
      <c r="J113" s="23">
        <v>110.24</v>
      </c>
      <c r="K113" s="26">
        <v>62.35</v>
      </c>
    </row>
    <row r="114" spans="1:16" ht="14.4" thickBot="1" x14ac:dyDescent="0.3">
      <c r="B114" s="24">
        <v>113.33</v>
      </c>
      <c r="C114" s="30"/>
      <c r="D114" s="28">
        <v>75.14</v>
      </c>
      <c r="E114" s="30"/>
      <c r="F114" s="29">
        <v>85.23</v>
      </c>
      <c r="G114" s="30"/>
      <c r="H114" s="28">
        <v>96.35</v>
      </c>
      <c r="I114" s="30"/>
      <c r="J114" s="20">
        <v>127.55</v>
      </c>
      <c r="K114" s="27">
        <v>69.5</v>
      </c>
    </row>
    <row r="115" spans="1:16" ht="14.4" thickBot="1" x14ac:dyDescent="0.3">
      <c r="J115" s="24">
        <v>96.77</v>
      </c>
      <c r="K115" s="27">
        <v>53.84</v>
      </c>
    </row>
    <row r="116" spans="1:16" ht="14.4" thickBot="1" x14ac:dyDescent="0.3">
      <c r="J116" s="24">
        <v>70.569999999999993</v>
      </c>
      <c r="K116" s="27">
        <v>65.2</v>
      </c>
    </row>
    <row r="117" spans="1:16" x14ac:dyDescent="0.25">
      <c r="A117" t="s">
        <v>43</v>
      </c>
      <c r="B117">
        <f>COUNT(B109:C116)</f>
        <v>10</v>
      </c>
      <c r="D117">
        <f t="shared" ref="D117:J117" si="35">COUNT(D109:E116)</f>
        <v>11</v>
      </c>
      <c r="F117">
        <f t="shared" si="35"/>
        <v>11</v>
      </c>
      <c r="H117">
        <f t="shared" si="35"/>
        <v>8</v>
      </c>
      <c r="J117">
        <f t="shared" si="35"/>
        <v>16</v>
      </c>
      <c r="M117">
        <f>AVERAGE(B117:J117)</f>
        <v>11.2</v>
      </c>
    </row>
    <row r="118" spans="1:16" x14ac:dyDescent="0.25">
      <c r="A118" t="s">
        <v>44</v>
      </c>
      <c r="B118">
        <f>COUNTIF(B109:C116,"&gt;60")</f>
        <v>10</v>
      </c>
      <c r="D118">
        <f t="shared" ref="D118:J118" si="36">COUNTIF(D109:E116,"&gt;60")</f>
        <v>11</v>
      </c>
      <c r="F118">
        <f t="shared" si="36"/>
        <v>11</v>
      </c>
      <c r="H118">
        <f t="shared" si="36"/>
        <v>8</v>
      </c>
      <c r="J118">
        <f t="shared" si="36"/>
        <v>15</v>
      </c>
      <c r="M118">
        <f>AVERAGE(B118:J118)</f>
        <v>11</v>
      </c>
    </row>
    <row r="119" spans="1:16" x14ac:dyDescent="0.25">
      <c r="A119" t="s">
        <v>45</v>
      </c>
      <c r="B119">
        <f>AVERAGE(B109:C116)</f>
        <v>118.42</v>
      </c>
      <c r="D119">
        <f t="shared" ref="D119:J119" si="37">AVERAGE(D109:E116)</f>
        <v>103.75636363636363</v>
      </c>
      <c r="F119">
        <f t="shared" si="37"/>
        <v>101.66545454545454</v>
      </c>
      <c r="H119">
        <f t="shared" si="37"/>
        <v>93.041250000000005</v>
      </c>
      <c r="J119">
        <f t="shared" si="37"/>
        <v>93.008124999999993</v>
      </c>
      <c r="M119">
        <f t="shared" ref="M119:M121" si="38">AVERAGE(B119:J119)</f>
        <v>101.97823863636364</v>
      </c>
    </row>
    <row r="120" spans="1:16" x14ac:dyDescent="0.25">
      <c r="A120" t="s">
        <v>46</v>
      </c>
      <c r="B120">
        <f>AVERAGEIF(B109:C116,"&gt;60")</f>
        <v>118.42</v>
      </c>
      <c r="D120">
        <f t="shared" ref="D120:J120" si="39">AVERAGEIF(D109:E116,"&gt;60")</f>
        <v>103.75636363636363</v>
      </c>
      <c r="F120">
        <f t="shared" si="39"/>
        <v>101.66545454545454</v>
      </c>
      <c r="H120">
        <f t="shared" si="39"/>
        <v>93.041250000000005</v>
      </c>
      <c r="J120">
        <f t="shared" si="39"/>
        <v>95.61933333333333</v>
      </c>
      <c r="M120">
        <f t="shared" si="38"/>
        <v>102.5004803030303</v>
      </c>
    </row>
    <row r="121" spans="1:16" x14ac:dyDescent="0.25">
      <c r="A121" t="s">
        <v>42</v>
      </c>
      <c r="B121">
        <f>STDEV(B109:C116)</f>
        <v>15.866523108594196</v>
      </c>
      <c r="D121">
        <f t="shared" ref="D121:J121" si="40">STDEV(D109:E116)</f>
        <v>27.42788846146464</v>
      </c>
      <c r="F121">
        <f t="shared" si="40"/>
        <v>16.628194949324197</v>
      </c>
      <c r="H121">
        <f t="shared" si="40"/>
        <v>14.598650072132376</v>
      </c>
      <c r="J121">
        <f t="shared" si="40"/>
        <v>24.020892078563694</v>
      </c>
      <c r="M121">
        <f t="shared" si="38"/>
        <v>19.708429734015819</v>
      </c>
    </row>
    <row r="123" spans="1:16" x14ac:dyDescent="0.25">
      <c r="B123" t="s">
        <v>47</v>
      </c>
      <c r="E123" t="s">
        <v>48</v>
      </c>
      <c r="H123" t="s">
        <v>49</v>
      </c>
      <c r="K123" t="s">
        <v>50</v>
      </c>
      <c r="N123" t="s">
        <v>51</v>
      </c>
    </row>
    <row r="124" spans="1:16" ht="14.4" thickBot="1" x14ac:dyDescent="0.3">
      <c r="A124" t="s">
        <v>8</v>
      </c>
      <c r="B124" t="s">
        <v>32</v>
      </c>
      <c r="C124" t="s">
        <v>33</v>
      </c>
      <c r="D124" t="s">
        <v>34</v>
      </c>
      <c r="E124" t="s">
        <v>32</v>
      </c>
      <c r="F124" t="s">
        <v>33</v>
      </c>
      <c r="G124" t="s">
        <v>34</v>
      </c>
      <c r="H124" t="s">
        <v>32</v>
      </c>
      <c r="I124" t="s">
        <v>33</v>
      </c>
      <c r="J124" t="s">
        <v>34</v>
      </c>
      <c r="K124" t="s">
        <v>32</v>
      </c>
      <c r="L124" t="s">
        <v>33</v>
      </c>
      <c r="M124" t="s">
        <v>34</v>
      </c>
      <c r="N124" t="s">
        <v>32</v>
      </c>
      <c r="O124" t="s">
        <v>33</v>
      </c>
      <c r="P124" t="s">
        <v>34</v>
      </c>
    </row>
    <row r="125" spans="1:16" ht="14.4" thickBot="1" x14ac:dyDescent="0.3">
      <c r="B125" s="15">
        <v>108.3</v>
      </c>
      <c r="C125" s="17">
        <v>99.96</v>
      </c>
      <c r="D125" s="32">
        <v>66.92</v>
      </c>
      <c r="E125" s="15">
        <v>162.81</v>
      </c>
      <c r="F125" s="17">
        <v>91.15</v>
      </c>
      <c r="G125" s="32">
        <v>59.89</v>
      </c>
      <c r="H125" s="15">
        <v>92.11</v>
      </c>
      <c r="I125" s="16">
        <v>78.86</v>
      </c>
      <c r="J125" s="17">
        <v>83.87</v>
      </c>
      <c r="K125" s="15">
        <v>90.89</v>
      </c>
      <c r="L125" s="17">
        <v>81.02</v>
      </c>
      <c r="M125" s="32">
        <v>77.569999999999993</v>
      </c>
      <c r="N125" s="15">
        <v>101.89</v>
      </c>
      <c r="O125" s="19">
        <v>106.66</v>
      </c>
      <c r="P125" s="32">
        <v>72.72</v>
      </c>
    </row>
    <row r="126" spans="1:16" ht="14.4" thickBot="1" x14ac:dyDescent="0.3">
      <c r="B126" s="23">
        <v>122.27</v>
      </c>
      <c r="C126" s="22">
        <v>83.7</v>
      </c>
      <c r="D126" s="27">
        <v>69.349999999999994</v>
      </c>
      <c r="E126" s="23">
        <v>126.86</v>
      </c>
      <c r="F126" s="22">
        <v>80.989999999999995</v>
      </c>
      <c r="G126" s="27">
        <v>79.599999999999994</v>
      </c>
      <c r="H126" s="23">
        <v>98.3</v>
      </c>
      <c r="I126" s="22">
        <v>89.7</v>
      </c>
      <c r="J126" s="27">
        <v>76.02</v>
      </c>
      <c r="K126" s="20">
        <v>91.86</v>
      </c>
      <c r="L126" s="22">
        <v>81.06</v>
      </c>
      <c r="M126" s="27">
        <v>48.39</v>
      </c>
      <c r="N126" s="23">
        <v>90.75</v>
      </c>
      <c r="O126" s="22">
        <v>91.51</v>
      </c>
      <c r="P126" s="27">
        <v>67.06</v>
      </c>
    </row>
    <row r="127" spans="1:16" ht="14.4" thickBot="1" x14ac:dyDescent="0.3">
      <c r="B127" s="24">
        <v>87.38</v>
      </c>
      <c r="C127" s="22">
        <v>78.099999999999994</v>
      </c>
      <c r="D127" s="27">
        <v>61.77</v>
      </c>
      <c r="E127" s="20">
        <v>124.44</v>
      </c>
      <c r="F127" s="27">
        <v>88.17</v>
      </c>
      <c r="G127" s="27">
        <v>49.92</v>
      </c>
      <c r="H127" s="20">
        <v>102.26</v>
      </c>
      <c r="I127" s="22">
        <v>89.72</v>
      </c>
      <c r="J127" s="27">
        <v>76.069999999999993</v>
      </c>
      <c r="K127" s="24">
        <v>91.07</v>
      </c>
      <c r="L127" s="27">
        <v>82.15</v>
      </c>
      <c r="M127" s="27">
        <v>65.37</v>
      </c>
      <c r="N127" s="20">
        <v>89.58</v>
      </c>
      <c r="O127" s="22">
        <v>84.78</v>
      </c>
      <c r="P127" s="27">
        <v>55.98</v>
      </c>
    </row>
    <row r="128" spans="1:16" ht="14.4" thickBot="1" x14ac:dyDescent="0.3">
      <c r="B128" s="24">
        <v>75.63</v>
      </c>
      <c r="C128" s="26">
        <v>77.38</v>
      </c>
      <c r="D128" s="27">
        <v>54.88</v>
      </c>
      <c r="E128" s="24">
        <v>157.91999999999999</v>
      </c>
      <c r="F128" s="27">
        <v>70.13</v>
      </c>
      <c r="G128" s="27">
        <v>52.84</v>
      </c>
      <c r="H128" s="24">
        <v>80.22</v>
      </c>
      <c r="I128" s="22">
        <v>100.29</v>
      </c>
      <c r="J128" s="27">
        <v>53.75</v>
      </c>
      <c r="K128" s="28">
        <v>79.39</v>
      </c>
      <c r="L128" s="27">
        <v>73.650000000000006</v>
      </c>
      <c r="M128" s="27">
        <v>62.72</v>
      </c>
      <c r="N128" s="20">
        <v>86.51</v>
      </c>
      <c r="O128" s="22">
        <v>85.2</v>
      </c>
      <c r="P128" s="34"/>
    </row>
    <row r="129" spans="1:21" ht="14.4" thickBot="1" x14ac:dyDescent="0.3">
      <c r="B129" s="28">
        <v>68.39</v>
      </c>
      <c r="C129" s="27">
        <v>74.47</v>
      </c>
      <c r="D129" s="27">
        <v>53.2</v>
      </c>
      <c r="E129" s="24">
        <v>122.04</v>
      </c>
      <c r="F129" s="27">
        <v>61.17</v>
      </c>
      <c r="G129" s="30"/>
      <c r="H129" s="28">
        <v>142.26</v>
      </c>
      <c r="I129" s="26">
        <v>78.739999999999995</v>
      </c>
      <c r="J129" s="26">
        <v>99.42</v>
      </c>
      <c r="K129" s="28">
        <v>78.59</v>
      </c>
      <c r="L129" s="27">
        <v>76.22</v>
      </c>
      <c r="M129" s="27">
        <v>61.89</v>
      </c>
      <c r="N129" s="24">
        <v>66.569999999999993</v>
      </c>
      <c r="O129" s="22">
        <v>62.94</v>
      </c>
      <c r="P129" s="30"/>
    </row>
    <row r="130" spans="1:21" ht="14.4" thickBot="1" x14ac:dyDescent="0.3">
      <c r="B130" s="23"/>
      <c r="C130" s="27">
        <v>65.28</v>
      </c>
      <c r="D130" s="27">
        <v>41.19</v>
      </c>
      <c r="H130" s="28"/>
      <c r="I130" s="27">
        <v>77.319999999999993</v>
      </c>
      <c r="J130" s="30"/>
      <c r="K130" s="29">
        <v>68.91</v>
      </c>
      <c r="L130" s="30"/>
      <c r="M130" s="30"/>
      <c r="N130" s="29">
        <v>45.17</v>
      </c>
      <c r="O130" s="27">
        <v>71.36</v>
      </c>
      <c r="P130" s="30"/>
    </row>
    <row r="131" spans="1:21" ht="14.4" thickBot="1" x14ac:dyDescent="0.3">
      <c r="N131" s="29">
        <v>64.010000000000005</v>
      </c>
      <c r="O131" s="30"/>
      <c r="P131" s="30"/>
    </row>
    <row r="132" spans="1:21" x14ac:dyDescent="0.25">
      <c r="A132" t="s">
        <v>43</v>
      </c>
      <c r="B132">
        <f>COUNT(B125:D131)</f>
        <v>17</v>
      </c>
      <c r="E132">
        <f t="shared" ref="E132:N132" si="41">COUNT(E125:G131)</f>
        <v>14</v>
      </c>
      <c r="H132">
        <f t="shared" si="41"/>
        <v>16</v>
      </c>
      <c r="K132">
        <f t="shared" si="41"/>
        <v>16</v>
      </c>
      <c r="N132">
        <f t="shared" si="41"/>
        <v>16</v>
      </c>
      <c r="Q132">
        <f>AVERAGE(B132:N132)</f>
        <v>15.8</v>
      </c>
    </row>
    <row r="133" spans="1:21" x14ac:dyDescent="0.25">
      <c r="A133" t="s">
        <v>44</v>
      </c>
      <c r="B133">
        <f>COUNTIF(B125:D131,"&gt;60")</f>
        <v>14</v>
      </c>
      <c r="E133">
        <f t="shared" ref="E133:N133" si="42">COUNTIF(E125:G131,"&gt;60")</f>
        <v>11</v>
      </c>
      <c r="H133">
        <f t="shared" si="42"/>
        <v>15</v>
      </c>
      <c r="K133">
        <f t="shared" si="42"/>
        <v>15</v>
      </c>
      <c r="N133">
        <f t="shared" si="42"/>
        <v>14</v>
      </c>
      <c r="Q133">
        <f>AVERAGE(B133:N133)</f>
        <v>13.8</v>
      </c>
    </row>
    <row r="134" spans="1:21" x14ac:dyDescent="0.25">
      <c r="A134" t="s">
        <v>45</v>
      </c>
      <c r="B134">
        <f>AVERAGE(B125:D131)</f>
        <v>75.774705882352947</v>
      </c>
      <c r="E134">
        <f t="shared" ref="E134:N134" si="43">AVERAGE(E125:G131)</f>
        <v>94.852142857142852</v>
      </c>
      <c r="H134">
        <f t="shared" si="43"/>
        <v>88.681875000000005</v>
      </c>
      <c r="K134">
        <f t="shared" si="43"/>
        <v>75.671875</v>
      </c>
      <c r="N134">
        <f t="shared" si="43"/>
        <v>77.668125000000003</v>
      </c>
      <c r="Q134">
        <f t="shared" ref="Q134:Q136" si="44">AVERAGE(B134:N134)</f>
        <v>82.529744747899173</v>
      </c>
    </row>
    <row r="135" spans="1:21" x14ac:dyDescent="0.25">
      <c r="A135" t="s">
        <v>46</v>
      </c>
      <c r="B135">
        <f>AVERAGEIF(B125:D131,"&gt;60")</f>
        <v>81.349999999999994</v>
      </c>
      <c r="E135">
        <f t="shared" ref="E135:N135" si="45">AVERAGEIF(E125:G131,"&gt;60")</f>
        <v>105.93454545454546</v>
      </c>
      <c r="H135">
        <f t="shared" si="45"/>
        <v>91.010666666666665</v>
      </c>
      <c r="K135">
        <f t="shared" si="45"/>
        <v>77.490666666666669</v>
      </c>
      <c r="N135">
        <f t="shared" si="45"/>
        <v>81.53857142857143</v>
      </c>
      <c r="Q135">
        <f t="shared" si="44"/>
        <v>87.464890043290055</v>
      </c>
    </row>
    <row r="136" spans="1:21" x14ac:dyDescent="0.25">
      <c r="A136" t="s">
        <v>42</v>
      </c>
      <c r="B136">
        <f>STDEV(B125:D131)</f>
        <v>20.363311100373291</v>
      </c>
      <c r="E136">
        <f t="shared" ref="E136:N136" si="46">STDEV(E125:G131)</f>
        <v>37.693125914532395</v>
      </c>
      <c r="H136">
        <f t="shared" si="46"/>
        <v>18.921222024929165</v>
      </c>
      <c r="K136">
        <f t="shared" si="46"/>
        <v>11.873005920293799</v>
      </c>
      <c r="N136">
        <f t="shared" si="46"/>
        <v>17.024066188291592</v>
      </c>
      <c r="Q136">
        <f t="shared" si="44"/>
        <v>21.174946229684046</v>
      </c>
    </row>
    <row r="139" spans="1:21" x14ac:dyDescent="0.25">
      <c r="A139" s="31"/>
      <c r="B139" t="s">
        <v>47</v>
      </c>
      <c r="F139" t="s">
        <v>48</v>
      </c>
      <c r="J139" t="s">
        <v>49</v>
      </c>
      <c r="N139" t="s">
        <v>50</v>
      </c>
      <c r="R139" t="s">
        <v>51</v>
      </c>
    </row>
    <row r="140" spans="1:21" ht="14.4" thickBot="1" x14ac:dyDescent="0.3">
      <c r="A140" s="31" t="s">
        <v>9</v>
      </c>
      <c r="B140" t="s">
        <v>32</v>
      </c>
      <c r="C140" t="s">
        <v>33</v>
      </c>
      <c r="D140" t="s">
        <v>34</v>
      </c>
      <c r="E140" t="s">
        <v>35</v>
      </c>
      <c r="F140" t="s">
        <v>32</v>
      </c>
      <c r="G140" t="s">
        <v>33</v>
      </c>
      <c r="H140" t="s">
        <v>34</v>
      </c>
      <c r="I140" t="s">
        <v>35</v>
      </c>
      <c r="J140" t="s">
        <v>32</v>
      </c>
      <c r="K140" t="s">
        <v>33</v>
      </c>
      <c r="L140" t="s">
        <v>34</v>
      </c>
      <c r="M140" t="s">
        <v>35</v>
      </c>
      <c r="N140" t="s">
        <v>32</v>
      </c>
      <c r="O140" t="s">
        <v>33</v>
      </c>
      <c r="P140" t="s">
        <v>34</v>
      </c>
      <c r="Q140" t="s">
        <v>35</v>
      </c>
      <c r="R140" t="s">
        <v>32</v>
      </c>
      <c r="S140" t="s">
        <v>33</v>
      </c>
      <c r="T140" t="s">
        <v>34</v>
      </c>
      <c r="U140" t="s">
        <v>35</v>
      </c>
    </row>
    <row r="141" spans="1:21" ht="14.4" thickBot="1" x14ac:dyDescent="0.3">
      <c r="B141" s="18">
        <v>95.71</v>
      </c>
      <c r="C141" s="17">
        <v>80.680000000000007</v>
      </c>
      <c r="D141" s="33">
        <v>81.77</v>
      </c>
      <c r="E141" s="37">
        <v>68.02</v>
      </c>
      <c r="F141" s="15">
        <v>103.65</v>
      </c>
      <c r="G141" s="19">
        <v>75.150000000000006</v>
      </c>
      <c r="H141" s="17">
        <v>73.680000000000007</v>
      </c>
      <c r="I141" s="35">
        <v>80.48</v>
      </c>
      <c r="J141" s="15">
        <v>105.95</v>
      </c>
      <c r="K141" s="17">
        <v>120.34</v>
      </c>
      <c r="L141" s="33">
        <v>87.37</v>
      </c>
      <c r="M141" s="36">
        <v>77.17</v>
      </c>
      <c r="N141" s="15">
        <v>67.680000000000007</v>
      </c>
      <c r="O141" s="19">
        <v>83.29</v>
      </c>
      <c r="P141" s="17">
        <v>67.37</v>
      </c>
      <c r="Q141" s="35">
        <v>60.04</v>
      </c>
      <c r="R141" s="15">
        <v>114.94</v>
      </c>
      <c r="S141" s="19">
        <v>62.44</v>
      </c>
      <c r="T141" s="19">
        <v>88.54</v>
      </c>
      <c r="U141" s="35">
        <v>71.06</v>
      </c>
    </row>
    <row r="142" spans="1:21" ht="14.4" thickBot="1" x14ac:dyDescent="0.3">
      <c r="B142" s="24">
        <v>92.52</v>
      </c>
      <c r="C142" s="22">
        <v>84.58</v>
      </c>
      <c r="D142" s="27">
        <v>66.11</v>
      </c>
      <c r="E142" s="38">
        <v>56.47</v>
      </c>
      <c r="F142" s="23">
        <v>111.59</v>
      </c>
      <c r="G142" s="34">
        <v>82.52</v>
      </c>
      <c r="H142" s="22">
        <v>108.58</v>
      </c>
      <c r="I142" s="39">
        <v>81.27</v>
      </c>
      <c r="J142" s="23">
        <v>103.74</v>
      </c>
      <c r="K142" s="22">
        <v>88.17</v>
      </c>
      <c r="L142" s="27">
        <v>87.22</v>
      </c>
      <c r="M142" s="38">
        <v>87.81</v>
      </c>
      <c r="N142" s="23">
        <v>84.43</v>
      </c>
      <c r="O142" s="34">
        <v>79.42</v>
      </c>
      <c r="P142" s="26">
        <v>79.36</v>
      </c>
      <c r="Q142" s="40">
        <v>64.47</v>
      </c>
      <c r="R142" s="23">
        <v>107.58</v>
      </c>
      <c r="S142" s="30">
        <v>92.22</v>
      </c>
      <c r="T142" s="26">
        <v>95.15</v>
      </c>
      <c r="U142" s="38">
        <v>71.03</v>
      </c>
    </row>
    <row r="143" spans="1:21" ht="14.4" thickBot="1" x14ac:dyDescent="0.3">
      <c r="B143" s="24">
        <v>92.98</v>
      </c>
      <c r="C143" s="27">
        <v>82.25</v>
      </c>
      <c r="D143" s="27">
        <v>57.25</v>
      </c>
      <c r="E143" s="38">
        <v>68.239999999999995</v>
      </c>
      <c r="F143" s="23">
        <v>107.2</v>
      </c>
      <c r="G143" s="22">
        <v>69.34</v>
      </c>
      <c r="H143" s="26">
        <v>74.55</v>
      </c>
      <c r="I143" s="39">
        <v>82.62</v>
      </c>
      <c r="J143" s="24">
        <v>103.22</v>
      </c>
      <c r="K143" s="22">
        <v>127.46</v>
      </c>
      <c r="L143" s="27">
        <v>88.41</v>
      </c>
      <c r="M143" s="38">
        <v>92.66</v>
      </c>
      <c r="N143" s="23">
        <v>69.150000000000006</v>
      </c>
      <c r="O143" s="22">
        <v>70.709999999999994</v>
      </c>
      <c r="P143" s="26">
        <v>76.94</v>
      </c>
      <c r="Q143" s="40">
        <v>69.540000000000006</v>
      </c>
      <c r="R143" s="23">
        <v>65.349999999999994</v>
      </c>
      <c r="S143" s="34">
        <v>86.11</v>
      </c>
      <c r="T143" s="26">
        <v>87.24</v>
      </c>
      <c r="U143" s="38">
        <v>69.349999999999994</v>
      </c>
    </row>
    <row r="144" spans="1:21" ht="14.4" thickBot="1" x14ac:dyDescent="0.3">
      <c r="B144" s="24">
        <v>94.83</v>
      </c>
      <c r="C144" s="30"/>
      <c r="D144" s="27">
        <v>75.86</v>
      </c>
      <c r="E144" s="38">
        <v>71.67</v>
      </c>
      <c r="F144" s="20">
        <v>85.02</v>
      </c>
      <c r="G144" s="22">
        <v>60.25</v>
      </c>
      <c r="H144" s="27">
        <v>69.23</v>
      </c>
      <c r="I144" s="40">
        <v>65.28</v>
      </c>
      <c r="J144" s="24">
        <v>107.34</v>
      </c>
      <c r="K144" s="22">
        <v>98.83</v>
      </c>
      <c r="L144" s="27">
        <v>66.78</v>
      </c>
      <c r="M144" s="38">
        <v>68.599999999999994</v>
      </c>
      <c r="N144" s="24">
        <v>77.67</v>
      </c>
      <c r="O144" s="22">
        <v>82.05</v>
      </c>
      <c r="P144" s="27">
        <v>88.02</v>
      </c>
      <c r="Q144" s="38">
        <v>42.75</v>
      </c>
      <c r="R144" s="24">
        <v>79.38</v>
      </c>
      <c r="S144" s="22">
        <v>91.88</v>
      </c>
      <c r="T144" s="27">
        <v>68.44</v>
      </c>
      <c r="U144" s="38">
        <v>87.11</v>
      </c>
    </row>
    <row r="145" spans="1:22" ht="14.4" thickBot="1" x14ac:dyDescent="0.3">
      <c r="B145" s="28">
        <v>78.34</v>
      </c>
      <c r="C145" s="30"/>
      <c r="D145" s="30"/>
      <c r="E145" s="38">
        <v>71.38</v>
      </c>
      <c r="F145" s="24">
        <v>82.73</v>
      </c>
      <c r="G145" s="27">
        <v>46.99</v>
      </c>
      <c r="H145" s="27">
        <v>62.65</v>
      </c>
      <c r="I145" s="40">
        <v>81.93</v>
      </c>
      <c r="J145" s="24">
        <v>91.01</v>
      </c>
      <c r="K145" s="26">
        <v>97.94</v>
      </c>
      <c r="L145" s="27">
        <v>69.489999999999995</v>
      </c>
      <c r="M145" s="38">
        <v>66.3</v>
      </c>
      <c r="N145" s="24">
        <v>71.33</v>
      </c>
      <c r="O145" s="22">
        <v>60.19</v>
      </c>
      <c r="P145" s="30"/>
      <c r="Q145" s="38">
        <v>65.08</v>
      </c>
      <c r="R145" s="28">
        <v>58.55</v>
      </c>
      <c r="S145" s="26">
        <v>59.78</v>
      </c>
      <c r="T145" s="27">
        <v>49.5</v>
      </c>
      <c r="U145" s="41"/>
    </row>
    <row r="146" spans="1:22" ht="14.4" thickBot="1" x14ac:dyDescent="0.3">
      <c r="B146" s="29">
        <v>74.31</v>
      </c>
      <c r="C146" s="30"/>
      <c r="D146" s="30"/>
      <c r="E146" s="41"/>
      <c r="F146" s="23"/>
      <c r="G146" s="27">
        <v>58.2</v>
      </c>
      <c r="H146" s="27">
        <v>59.57</v>
      </c>
      <c r="I146" s="38">
        <v>66.739999999999995</v>
      </c>
      <c r="J146" s="29">
        <v>70.11</v>
      </c>
      <c r="K146" s="27">
        <v>79.540000000000006</v>
      </c>
      <c r="L146" s="27">
        <v>55.38</v>
      </c>
      <c r="M146" s="38">
        <v>55.8</v>
      </c>
      <c r="N146" s="24">
        <v>71.459999999999994</v>
      </c>
      <c r="O146" s="30"/>
      <c r="P146" s="30"/>
      <c r="Q146" s="38">
        <v>55.68</v>
      </c>
      <c r="R146" s="23"/>
      <c r="S146" s="30"/>
      <c r="T146" s="27">
        <v>55.18</v>
      </c>
      <c r="U146" s="41"/>
    </row>
    <row r="147" spans="1:22" ht="14.4" thickBot="1" x14ac:dyDescent="0.3">
      <c r="N147" s="29">
        <v>68.25</v>
      </c>
      <c r="O147" s="30"/>
      <c r="P147" s="30"/>
      <c r="Q147" s="41"/>
    </row>
    <row r="148" spans="1:22" x14ac:dyDescent="0.25">
      <c r="A148" t="s">
        <v>43</v>
      </c>
      <c r="B148">
        <f>COUNT(B141:E147)</f>
        <v>18</v>
      </c>
      <c r="F148">
        <f t="shared" ref="F148:R148" si="47">COUNT(F141:I147)</f>
        <v>23</v>
      </c>
      <c r="J148">
        <f t="shared" si="47"/>
        <v>24</v>
      </c>
      <c r="N148">
        <f t="shared" si="47"/>
        <v>22</v>
      </c>
      <c r="R148">
        <f t="shared" si="47"/>
        <v>20</v>
      </c>
      <c r="V148">
        <f>AVERAGE(B148:R148)</f>
        <v>21.4</v>
      </c>
    </row>
    <row r="149" spans="1:22" x14ac:dyDescent="0.25">
      <c r="A149" t="s">
        <v>44</v>
      </c>
      <c r="B149">
        <f>COUNTIF(B141:E147,"&gt;60")</f>
        <v>16</v>
      </c>
      <c r="F149">
        <f t="shared" ref="F149:R149" si="48">COUNTIF(F141:I147,"&gt;60")</f>
        <v>20</v>
      </c>
      <c r="J149">
        <f t="shared" si="48"/>
        <v>22</v>
      </c>
      <c r="N149">
        <f t="shared" si="48"/>
        <v>20</v>
      </c>
      <c r="R149">
        <f t="shared" si="48"/>
        <v>16</v>
      </c>
      <c r="V149">
        <f>AVERAGE(B149:R149)</f>
        <v>18.8</v>
      </c>
    </row>
    <row r="150" spans="1:22" x14ac:dyDescent="0.25">
      <c r="A150" t="s">
        <v>45</v>
      </c>
      <c r="B150">
        <f>AVERAGE(B141:E147)</f>
        <v>77.387222222222206</v>
      </c>
      <c r="F150">
        <f t="shared" ref="F150:R150" si="49">AVERAGE(F141:I147)</f>
        <v>77.792173913043484</v>
      </c>
      <c r="J150">
        <f t="shared" si="49"/>
        <v>87.36</v>
      </c>
      <c r="N150">
        <f t="shared" si="49"/>
        <v>70.676363636363646</v>
      </c>
      <c r="R150">
        <f t="shared" si="49"/>
        <v>78.041499999999999</v>
      </c>
      <c r="V150">
        <f t="shared" ref="V150:V152" si="50">AVERAGE(B150:R150)</f>
        <v>78.251451954325859</v>
      </c>
    </row>
    <row r="151" spans="1:22" x14ac:dyDescent="0.25">
      <c r="A151" t="s">
        <v>46</v>
      </c>
      <c r="B151">
        <f>AVERAGEIF(B141:E147,"&gt;60")</f>
        <v>79.953125</v>
      </c>
      <c r="F151">
        <f t="shared" ref="F151:R151" si="51">AVERAGEIF(F141:I147,"&gt;60")</f>
        <v>81.223000000000013</v>
      </c>
      <c r="J151">
        <f t="shared" si="51"/>
        <v>90.248181818181806</v>
      </c>
      <c r="N151">
        <f t="shared" si="51"/>
        <v>72.822500000000005</v>
      </c>
      <c r="R151">
        <f t="shared" si="51"/>
        <v>83.613749999999996</v>
      </c>
      <c r="V151">
        <f t="shared" si="50"/>
        <v>81.572111363636367</v>
      </c>
    </row>
    <row r="152" spans="1:22" x14ac:dyDescent="0.25">
      <c r="A152" t="s">
        <v>42</v>
      </c>
      <c r="B152">
        <f>STDEV(B141:E147)</f>
        <v>11.981989329850713</v>
      </c>
      <c r="F152">
        <f t="shared" ref="F152:R152" si="52">STDEV(F141:I147)</f>
        <v>17.11180054192311</v>
      </c>
      <c r="J152">
        <f t="shared" si="52"/>
        <v>18.958596765170853</v>
      </c>
      <c r="N152">
        <f t="shared" si="52"/>
        <v>10.570841542142732</v>
      </c>
      <c r="R152">
        <f t="shared" si="52"/>
        <v>17.746754566161666</v>
      </c>
      <c r="V152">
        <f t="shared" si="50"/>
        <v>15.273996549049816</v>
      </c>
    </row>
    <row r="154" spans="1:22" x14ac:dyDescent="0.25">
      <c r="B154" t="s">
        <v>47</v>
      </c>
      <c r="D154" t="s">
        <v>48</v>
      </c>
      <c r="F154" t="s">
        <v>49</v>
      </c>
      <c r="H154" t="s">
        <v>50</v>
      </c>
      <c r="J154" t="s">
        <v>51</v>
      </c>
    </row>
    <row r="155" spans="1:22" ht="14.4" thickBot="1" x14ac:dyDescent="0.3">
      <c r="A155" t="s">
        <v>10</v>
      </c>
      <c r="B155" t="s">
        <v>32</v>
      </c>
      <c r="C155" t="s">
        <v>33</v>
      </c>
      <c r="D155" t="s">
        <v>32</v>
      </c>
      <c r="E155" t="s">
        <v>33</v>
      </c>
      <c r="F155" t="s">
        <v>32</v>
      </c>
      <c r="G155" t="s">
        <v>33</v>
      </c>
      <c r="H155" t="s">
        <v>32</v>
      </c>
      <c r="I155" t="s">
        <v>33</v>
      </c>
      <c r="J155" t="s">
        <v>32</v>
      </c>
      <c r="K155" t="s">
        <v>33</v>
      </c>
    </row>
    <row r="156" spans="1:22" ht="14.4" thickBot="1" x14ac:dyDescent="0.3">
      <c r="B156" s="15">
        <v>124.63</v>
      </c>
      <c r="C156" s="33">
        <v>112.72</v>
      </c>
      <c r="D156" s="15">
        <v>146.55000000000001</v>
      </c>
      <c r="E156" s="17">
        <v>105.83</v>
      </c>
      <c r="F156" s="15">
        <v>128.82</v>
      </c>
      <c r="G156" s="16">
        <v>119.83</v>
      </c>
      <c r="H156" s="18">
        <v>91.96</v>
      </c>
      <c r="I156" s="17">
        <v>112.7</v>
      </c>
      <c r="J156" s="15">
        <v>121.74</v>
      </c>
      <c r="K156" s="17">
        <v>121.87</v>
      </c>
    </row>
    <row r="157" spans="1:22" ht="14.4" thickBot="1" x14ac:dyDescent="0.3">
      <c r="B157" s="20">
        <v>109.62</v>
      </c>
      <c r="C157" s="26">
        <v>102.65</v>
      </c>
      <c r="D157" s="23">
        <v>144.65</v>
      </c>
      <c r="E157" s="22">
        <v>113.59</v>
      </c>
      <c r="F157" s="23">
        <v>132</v>
      </c>
      <c r="G157" s="22">
        <v>124.37</v>
      </c>
      <c r="H157" s="24">
        <v>108.76</v>
      </c>
      <c r="I157" s="22">
        <v>90.66</v>
      </c>
      <c r="J157" s="23">
        <v>137.76</v>
      </c>
      <c r="K157" s="22">
        <v>117.37</v>
      </c>
    </row>
    <row r="158" spans="1:22" ht="14.4" thickBot="1" x14ac:dyDescent="0.3">
      <c r="B158" s="24">
        <v>97.75</v>
      </c>
      <c r="C158" s="27">
        <v>103.53</v>
      </c>
      <c r="D158" s="20">
        <v>115.57</v>
      </c>
      <c r="E158" s="22">
        <v>99.44</v>
      </c>
      <c r="F158" s="20">
        <v>115.57</v>
      </c>
      <c r="G158" s="22">
        <v>110.13</v>
      </c>
      <c r="H158" s="24">
        <v>99.9</v>
      </c>
      <c r="I158" s="26">
        <v>90.94</v>
      </c>
      <c r="J158" s="24">
        <v>140.68</v>
      </c>
      <c r="K158" s="22">
        <v>117.8</v>
      </c>
    </row>
    <row r="159" spans="1:22" ht="14.4" thickBot="1" x14ac:dyDescent="0.3">
      <c r="B159" s="29">
        <v>70.95</v>
      </c>
      <c r="C159" s="27">
        <v>82.7</v>
      </c>
      <c r="D159" s="24">
        <v>117.99</v>
      </c>
      <c r="E159" s="26">
        <v>101.92</v>
      </c>
      <c r="F159" s="24">
        <v>104.44</v>
      </c>
      <c r="G159" s="22">
        <v>108.78</v>
      </c>
      <c r="H159" s="24">
        <v>99.18</v>
      </c>
      <c r="I159" s="27">
        <v>61.34</v>
      </c>
      <c r="J159" s="24">
        <v>127.48</v>
      </c>
      <c r="K159" s="26">
        <v>110.64</v>
      </c>
    </row>
    <row r="160" spans="1:22" ht="14.4" thickBot="1" x14ac:dyDescent="0.3">
      <c r="B160" s="29">
        <v>76.849999999999994</v>
      </c>
      <c r="C160" s="27">
        <v>83.54</v>
      </c>
      <c r="D160" s="24">
        <v>97.39</v>
      </c>
      <c r="E160" s="27">
        <v>90.84</v>
      </c>
      <c r="F160" s="24">
        <v>102.03</v>
      </c>
      <c r="G160" s="22">
        <v>104.55</v>
      </c>
      <c r="H160" s="28">
        <v>52.35</v>
      </c>
      <c r="I160" s="27">
        <v>72.489999999999995</v>
      </c>
      <c r="J160" s="24">
        <v>116.77</v>
      </c>
      <c r="K160" s="26">
        <v>129.35</v>
      </c>
    </row>
    <row r="161" spans="1:16" ht="14.4" thickBot="1" x14ac:dyDescent="0.3">
      <c r="D161" s="28">
        <v>104.63</v>
      </c>
      <c r="E161" s="27">
        <v>92.21</v>
      </c>
      <c r="F161" s="24">
        <v>88.67</v>
      </c>
      <c r="G161" s="26">
        <v>87.97</v>
      </c>
      <c r="H161" s="29">
        <v>86.11</v>
      </c>
      <c r="I161" s="27">
        <v>78.790000000000006</v>
      </c>
      <c r="J161" s="24">
        <v>128.05000000000001</v>
      </c>
      <c r="K161" s="30"/>
    </row>
    <row r="162" spans="1:16" ht="14.4" thickBot="1" x14ac:dyDescent="0.3">
      <c r="D162" s="29">
        <v>90.83</v>
      </c>
      <c r="E162" s="27">
        <v>113.6</v>
      </c>
      <c r="F162" s="28">
        <v>90.16</v>
      </c>
      <c r="G162" s="26">
        <v>95.07</v>
      </c>
      <c r="H162" s="29">
        <v>75.709999999999994</v>
      </c>
      <c r="I162" s="30"/>
      <c r="J162" s="28">
        <v>92.54</v>
      </c>
      <c r="K162" s="30"/>
    </row>
    <row r="163" spans="1:16" x14ac:dyDescent="0.25">
      <c r="A163" t="s">
        <v>43</v>
      </c>
      <c r="B163">
        <f>COUNT(B156:C162)</f>
        <v>10</v>
      </c>
      <c r="D163">
        <f t="shared" ref="D163:J163" si="53">COUNT(D156:E162)</f>
        <v>14</v>
      </c>
      <c r="F163">
        <f t="shared" si="53"/>
        <v>14</v>
      </c>
      <c r="H163">
        <f t="shared" si="53"/>
        <v>13</v>
      </c>
      <c r="J163">
        <f t="shared" si="53"/>
        <v>12</v>
      </c>
      <c r="L163">
        <f>AVERAGE(B163:J163)</f>
        <v>12.6</v>
      </c>
    </row>
    <row r="164" spans="1:16" x14ac:dyDescent="0.25">
      <c r="A164" t="s">
        <v>44</v>
      </c>
      <c r="B164">
        <f>COUNTIF(B156:C162,"&gt;60")</f>
        <v>10</v>
      </c>
      <c r="D164">
        <f t="shared" ref="D164:J164" si="54">COUNTIF(D156:E162,"&gt;60")</f>
        <v>14</v>
      </c>
      <c r="F164">
        <f t="shared" si="54"/>
        <v>14</v>
      </c>
      <c r="H164">
        <f t="shared" si="54"/>
        <v>12</v>
      </c>
      <c r="J164">
        <f t="shared" si="54"/>
        <v>12</v>
      </c>
      <c r="L164">
        <f>AVERAGE(B164:J164)</f>
        <v>12.4</v>
      </c>
    </row>
    <row r="165" spans="1:16" x14ac:dyDescent="0.25">
      <c r="A165" t="s">
        <v>45</v>
      </c>
      <c r="B165">
        <f>AVERAGE(B156:C162)</f>
        <v>96.494</v>
      </c>
      <c r="D165">
        <f t="shared" ref="D165:J165" si="55">AVERAGE(D156:E162)</f>
        <v>109.64571428571428</v>
      </c>
      <c r="F165">
        <f t="shared" si="55"/>
        <v>108.02785714285713</v>
      </c>
      <c r="H165">
        <f t="shared" si="55"/>
        <v>86.222307692307723</v>
      </c>
      <c r="J165">
        <f t="shared" si="55"/>
        <v>121.83749999999999</v>
      </c>
      <c r="L165">
        <f t="shared" ref="L165:L167" si="56">AVERAGE(B165:J165)</f>
        <v>104.44547582417582</v>
      </c>
    </row>
    <row r="166" spans="1:16" x14ac:dyDescent="0.25">
      <c r="A166" t="s">
        <v>46</v>
      </c>
      <c r="B166">
        <f>AVERAGEIF(B156:C162,"&gt;60")</f>
        <v>96.494</v>
      </c>
      <c r="D166">
        <f t="shared" ref="D166:J166" si="57">AVERAGEIF(D156:E162,"&gt;60")</f>
        <v>109.64571428571428</v>
      </c>
      <c r="F166">
        <f t="shared" si="57"/>
        <v>108.02785714285713</v>
      </c>
      <c r="H166">
        <f t="shared" si="57"/>
        <v>89.045000000000016</v>
      </c>
      <c r="J166">
        <f t="shared" si="57"/>
        <v>121.83749999999999</v>
      </c>
      <c r="L166">
        <f t="shared" si="56"/>
        <v>105.01001428571428</v>
      </c>
    </row>
    <row r="167" spans="1:16" x14ac:dyDescent="0.25">
      <c r="A167" t="s">
        <v>42</v>
      </c>
      <c r="B167">
        <f>STDEV(B156:C162)</f>
        <v>17.361041443415697</v>
      </c>
      <c r="D167">
        <f t="shared" ref="D167:J167" si="58">STDEV(D156:E162)</f>
        <v>17.734358965355618</v>
      </c>
      <c r="F167">
        <f t="shared" si="58"/>
        <v>14.676917606894145</v>
      </c>
      <c r="H167">
        <f t="shared" si="58"/>
        <v>17.700439803314687</v>
      </c>
      <c r="J167">
        <f t="shared" si="58"/>
        <v>12.72475763298389</v>
      </c>
      <c r="L167">
        <f t="shared" si="56"/>
        <v>16.039503090392806</v>
      </c>
    </row>
    <row r="169" spans="1:16" x14ac:dyDescent="0.25">
      <c r="B169" t="s">
        <v>47</v>
      </c>
      <c r="E169" t="s">
        <v>48</v>
      </c>
      <c r="H169" t="s">
        <v>49</v>
      </c>
      <c r="K169" t="s">
        <v>50</v>
      </c>
      <c r="N169" t="s">
        <v>51</v>
      </c>
    </row>
    <row r="170" spans="1:16" ht="14.4" thickBot="1" x14ac:dyDescent="0.3">
      <c r="A170" t="s">
        <v>11</v>
      </c>
      <c r="B170" t="s">
        <v>32</v>
      </c>
      <c r="C170" t="s">
        <v>33</v>
      </c>
      <c r="D170" t="s">
        <v>34</v>
      </c>
      <c r="E170" t="s">
        <v>32</v>
      </c>
      <c r="F170" t="s">
        <v>33</v>
      </c>
      <c r="G170" t="s">
        <v>34</v>
      </c>
      <c r="H170" t="s">
        <v>32</v>
      </c>
      <c r="I170" t="s">
        <v>33</v>
      </c>
      <c r="J170" t="s">
        <v>34</v>
      </c>
      <c r="K170" t="s">
        <v>32</v>
      </c>
      <c r="L170" t="s">
        <v>33</v>
      </c>
      <c r="M170" t="s">
        <v>34</v>
      </c>
      <c r="N170" t="s">
        <v>32</v>
      </c>
      <c r="O170" t="s">
        <v>33</v>
      </c>
      <c r="P170" t="s">
        <v>34</v>
      </c>
    </row>
    <row r="171" spans="1:16" ht="14.4" thickBot="1" x14ac:dyDescent="0.3">
      <c r="B171" s="15">
        <v>105.05</v>
      </c>
      <c r="C171" s="17">
        <v>85.54</v>
      </c>
      <c r="D171" s="32">
        <v>43.92</v>
      </c>
      <c r="E171" s="42">
        <v>105.11</v>
      </c>
      <c r="F171" s="17">
        <v>85.42</v>
      </c>
      <c r="G171" s="33">
        <v>90.79</v>
      </c>
      <c r="H171" s="15">
        <v>109.7</v>
      </c>
      <c r="I171" s="16">
        <v>89.86</v>
      </c>
      <c r="J171" s="32">
        <v>82.59</v>
      </c>
      <c r="K171" s="18">
        <v>84.59</v>
      </c>
      <c r="L171" s="17">
        <v>82.8</v>
      </c>
      <c r="M171" s="33">
        <v>86.68</v>
      </c>
      <c r="N171" s="42">
        <v>77.87</v>
      </c>
      <c r="O171" s="17">
        <v>65.260000000000005</v>
      </c>
      <c r="P171" s="32">
        <v>83.97</v>
      </c>
    </row>
    <row r="172" spans="1:16" ht="14.4" thickBot="1" x14ac:dyDescent="0.3">
      <c r="B172" s="20">
        <v>109.97</v>
      </c>
      <c r="C172" s="22">
        <v>106.48</v>
      </c>
      <c r="D172" s="27">
        <v>40.090000000000003</v>
      </c>
      <c r="E172" s="24">
        <v>92.21</v>
      </c>
      <c r="F172" s="22">
        <v>91.4</v>
      </c>
      <c r="G172" s="27">
        <v>79.290000000000006</v>
      </c>
      <c r="H172" s="23">
        <v>124.02</v>
      </c>
      <c r="I172" s="22">
        <v>102.52</v>
      </c>
      <c r="J172" s="27">
        <v>75.84</v>
      </c>
      <c r="K172" s="24">
        <v>75.739999999999995</v>
      </c>
      <c r="L172" s="22">
        <v>90.75</v>
      </c>
      <c r="M172" s="27">
        <v>73.34</v>
      </c>
      <c r="N172" s="24">
        <v>78.37</v>
      </c>
      <c r="O172" s="27">
        <v>106.35</v>
      </c>
      <c r="P172" s="27">
        <v>75.98</v>
      </c>
    </row>
    <row r="173" spans="1:16" ht="14.4" thickBot="1" x14ac:dyDescent="0.3">
      <c r="B173" s="20">
        <v>105</v>
      </c>
      <c r="C173" s="22">
        <v>94.92</v>
      </c>
      <c r="D173" s="27">
        <v>58.58</v>
      </c>
      <c r="E173" s="24">
        <v>74.069999999999993</v>
      </c>
      <c r="F173" s="26">
        <v>86.87</v>
      </c>
      <c r="G173" s="27">
        <v>72.77</v>
      </c>
      <c r="H173" s="20">
        <v>65.709999999999994</v>
      </c>
      <c r="I173" s="22">
        <v>96.76</v>
      </c>
      <c r="J173" s="27">
        <v>60.78</v>
      </c>
      <c r="K173" s="24">
        <v>78.33</v>
      </c>
      <c r="L173" s="26">
        <v>79.400000000000006</v>
      </c>
      <c r="M173" s="27">
        <v>83.11</v>
      </c>
      <c r="N173" s="29">
        <v>148.19999999999999</v>
      </c>
      <c r="O173" s="27">
        <v>52.89</v>
      </c>
      <c r="P173" s="27">
        <v>69.88</v>
      </c>
    </row>
    <row r="174" spans="1:16" ht="14.4" thickBot="1" x14ac:dyDescent="0.3">
      <c r="B174" s="24">
        <v>87.98</v>
      </c>
      <c r="C174" s="26">
        <v>93.87</v>
      </c>
      <c r="D174" s="27">
        <v>21.18</v>
      </c>
      <c r="E174" s="28">
        <v>107.73</v>
      </c>
      <c r="F174" s="26">
        <v>84.71</v>
      </c>
      <c r="G174" s="27">
        <v>66.14</v>
      </c>
      <c r="H174" s="24">
        <v>55.96</v>
      </c>
      <c r="I174" s="27">
        <v>89.51</v>
      </c>
      <c r="J174" s="27">
        <v>79.13</v>
      </c>
      <c r="K174" s="24">
        <v>75.25</v>
      </c>
      <c r="L174" s="27">
        <v>71.58</v>
      </c>
      <c r="M174" s="27">
        <v>85.79</v>
      </c>
      <c r="N174" s="29">
        <v>84.2</v>
      </c>
      <c r="O174" s="27">
        <v>58.02</v>
      </c>
      <c r="P174" s="27">
        <v>65.45</v>
      </c>
    </row>
    <row r="175" spans="1:16" ht="14.4" thickBot="1" x14ac:dyDescent="0.3">
      <c r="B175" s="24">
        <v>93.73</v>
      </c>
      <c r="C175" s="26">
        <v>83.67</v>
      </c>
      <c r="D175" s="30"/>
      <c r="E175" s="29">
        <v>49.04</v>
      </c>
      <c r="F175" s="27">
        <v>81.150000000000006</v>
      </c>
      <c r="G175" s="30"/>
      <c r="H175" s="29">
        <v>89.07</v>
      </c>
      <c r="I175" s="30"/>
      <c r="J175" s="30"/>
      <c r="K175" s="28">
        <v>75.83</v>
      </c>
      <c r="L175" s="27">
        <v>52.47</v>
      </c>
      <c r="M175" s="27">
        <v>68.349999999999994</v>
      </c>
      <c r="N175" s="23"/>
      <c r="O175" s="30"/>
      <c r="P175" s="27">
        <v>61.81</v>
      </c>
    </row>
    <row r="176" spans="1:16" ht="14.4" thickBot="1" x14ac:dyDescent="0.3">
      <c r="B176" s="23"/>
      <c r="C176" s="27">
        <v>72.17</v>
      </c>
      <c r="D176" s="30"/>
      <c r="K176" s="29">
        <v>69.349999999999994</v>
      </c>
      <c r="L176" s="27">
        <v>55.22</v>
      </c>
      <c r="M176" s="30"/>
    </row>
    <row r="177" spans="1:21" ht="14.4" thickBot="1" x14ac:dyDescent="0.3">
      <c r="B177" s="23"/>
      <c r="C177" s="27">
        <v>79.89</v>
      </c>
      <c r="D177" s="30"/>
    </row>
    <row r="178" spans="1:21" x14ac:dyDescent="0.25">
      <c r="A178" t="s">
        <v>43</v>
      </c>
      <c r="B178">
        <f>COUNT(B171:D177)</f>
        <v>16</v>
      </c>
      <c r="E178">
        <f t="shared" ref="E178:N178" si="59">COUNT(E171:G177)</f>
        <v>14</v>
      </c>
      <c r="H178">
        <f t="shared" si="59"/>
        <v>13</v>
      </c>
      <c r="K178">
        <f t="shared" si="59"/>
        <v>17</v>
      </c>
      <c r="N178">
        <f t="shared" si="59"/>
        <v>13</v>
      </c>
      <c r="Q178">
        <f>AVERAGE(B178:N178)</f>
        <v>14.6</v>
      </c>
    </row>
    <row r="179" spans="1:21" x14ac:dyDescent="0.25">
      <c r="A179" t="s">
        <v>44</v>
      </c>
      <c r="B179">
        <f>COUNTIF(B171:D177,"&gt;60")</f>
        <v>12</v>
      </c>
      <c r="E179">
        <f t="shared" ref="E179:N179" si="60">COUNTIF(E171:G177,"&gt;60")</f>
        <v>13</v>
      </c>
      <c r="H179">
        <f t="shared" si="60"/>
        <v>12</v>
      </c>
      <c r="K179">
        <f t="shared" si="60"/>
        <v>15</v>
      </c>
      <c r="N179">
        <f t="shared" si="60"/>
        <v>11</v>
      </c>
      <c r="Q179">
        <f>AVERAGE(B179:N179)</f>
        <v>12.6</v>
      </c>
    </row>
    <row r="180" spans="1:21" x14ac:dyDescent="0.25">
      <c r="A180" t="s">
        <v>45</v>
      </c>
      <c r="B180">
        <f>AVERAGE(B171:D177)</f>
        <v>80.127500000000012</v>
      </c>
      <c r="E180">
        <f t="shared" ref="E180:N180" si="61">AVERAGE(E171:G177)</f>
        <v>83.335714285714289</v>
      </c>
      <c r="H180">
        <f t="shared" si="61"/>
        <v>86.265384615384619</v>
      </c>
      <c r="K180">
        <f t="shared" si="61"/>
        <v>75.798823529411763</v>
      </c>
      <c r="N180">
        <f t="shared" si="61"/>
        <v>79.09615384615384</v>
      </c>
      <c r="Q180">
        <f t="shared" ref="Q180:Q182" si="62">AVERAGE(B180:N180)</f>
        <v>80.924715255332899</v>
      </c>
    </row>
    <row r="181" spans="1:21" x14ac:dyDescent="0.25">
      <c r="A181" t="s">
        <v>46</v>
      </c>
      <c r="B181">
        <f>AVERAGEIF(B171:D177,"&gt;60")</f>
        <v>93.189166666666665</v>
      </c>
      <c r="E181">
        <f t="shared" ref="E181:N181" si="63">AVERAGEIF(E171:G177,"&gt;60")</f>
        <v>85.973846153846154</v>
      </c>
      <c r="H181">
        <f t="shared" si="63"/>
        <v>88.790833333333339</v>
      </c>
      <c r="K181">
        <f t="shared" si="63"/>
        <v>78.725999999999985</v>
      </c>
      <c r="N181">
        <f t="shared" si="63"/>
        <v>83.394545454545465</v>
      </c>
      <c r="Q181">
        <f t="shared" si="62"/>
        <v>86.01487832167831</v>
      </c>
    </row>
    <row r="182" spans="1:21" x14ac:dyDescent="0.25">
      <c r="A182" t="s">
        <v>42</v>
      </c>
      <c r="B182">
        <f>STDEV(B171:D177)</f>
        <v>26.378621520718859</v>
      </c>
      <c r="E182">
        <f t="shared" ref="E182:N182" si="64">STDEV(E171:G177)</f>
        <v>15.134774890595834</v>
      </c>
      <c r="H182">
        <f t="shared" si="64"/>
        <v>19.458957070110696</v>
      </c>
      <c r="K182">
        <f t="shared" si="64"/>
        <v>10.397822417670598</v>
      </c>
      <c r="N182">
        <f t="shared" si="64"/>
        <v>24.953340637565127</v>
      </c>
      <c r="Q182">
        <f t="shared" si="62"/>
        <v>19.264703307332223</v>
      </c>
    </row>
    <row r="184" spans="1:21" x14ac:dyDescent="0.25">
      <c r="A184" s="31"/>
      <c r="B184" t="s">
        <v>47</v>
      </c>
      <c r="F184" t="s">
        <v>48</v>
      </c>
      <c r="J184" t="s">
        <v>49</v>
      </c>
      <c r="N184" t="s">
        <v>50</v>
      </c>
      <c r="R184" t="s">
        <v>51</v>
      </c>
    </row>
    <row r="185" spans="1:21" ht="14.4" thickBot="1" x14ac:dyDescent="0.3">
      <c r="A185" s="31" t="s">
        <v>12</v>
      </c>
      <c r="B185" t="s">
        <v>32</v>
      </c>
      <c r="C185" t="s">
        <v>33</v>
      </c>
      <c r="D185" t="s">
        <v>34</v>
      </c>
      <c r="E185" t="s">
        <v>35</v>
      </c>
      <c r="F185" t="s">
        <v>32</v>
      </c>
      <c r="G185" t="s">
        <v>33</v>
      </c>
      <c r="H185" t="s">
        <v>34</v>
      </c>
      <c r="I185" t="s">
        <v>35</v>
      </c>
      <c r="J185" t="s">
        <v>32</v>
      </c>
      <c r="K185" t="s">
        <v>33</v>
      </c>
      <c r="L185" t="s">
        <v>34</v>
      </c>
      <c r="M185" t="s">
        <v>35</v>
      </c>
      <c r="N185" t="s">
        <v>32</v>
      </c>
      <c r="O185" t="s">
        <v>33</v>
      </c>
      <c r="P185" t="s">
        <v>34</v>
      </c>
      <c r="Q185" t="s">
        <v>35</v>
      </c>
      <c r="R185" t="s">
        <v>32</v>
      </c>
      <c r="S185" t="s">
        <v>33</v>
      </c>
      <c r="T185" t="s">
        <v>34</v>
      </c>
      <c r="U185" t="s">
        <v>35</v>
      </c>
    </row>
    <row r="186" spans="1:21" ht="14.4" thickBot="1" x14ac:dyDescent="0.3">
      <c r="B186" s="15">
        <v>96.5</v>
      </c>
      <c r="C186" s="16">
        <v>86.86</v>
      </c>
      <c r="D186" s="17">
        <v>74.95</v>
      </c>
      <c r="E186" s="35">
        <v>72.59</v>
      </c>
      <c r="F186" s="15">
        <v>120.19</v>
      </c>
      <c r="G186" s="19">
        <v>103.85</v>
      </c>
      <c r="H186" s="17">
        <v>85.77</v>
      </c>
      <c r="I186" s="35">
        <v>66.62</v>
      </c>
      <c r="J186" s="15">
        <v>122.95</v>
      </c>
      <c r="K186" s="16">
        <v>106.51</v>
      </c>
      <c r="L186" s="17">
        <v>68.45</v>
      </c>
      <c r="M186" s="35">
        <v>85.88</v>
      </c>
      <c r="N186" s="15">
        <v>51.84</v>
      </c>
      <c r="O186" s="17">
        <v>86.71</v>
      </c>
      <c r="P186" s="32">
        <v>55.9</v>
      </c>
      <c r="Q186" s="37">
        <v>60.93</v>
      </c>
      <c r="R186" s="15">
        <v>81.650000000000006</v>
      </c>
      <c r="S186" s="17">
        <v>82.04</v>
      </c>
      <c r="T186" s="17">
        <v>50.37</v>
      </c>
      <c r="U186" s="36">
        <v>65.03</v>
      </c>
    </row>
    <row r="187" spans="1:21" ht="14.4" thickBot="1" x14ac:dyDescent="0.3">
      <c r="B187" s="23">
        <v>81.459999999999994</v>
      </c>
      <c r="C187" s="22">
        <v>94.16</v>
      </c>
      <c r="D187" s="22">
        <v>67.45</v>
      </c>
      <c r="E187" s="43">
        <v>63.68</v>
      </c>
      <c r="F187" s="23">
        <v>114.8</v>
      </c>
      <c r="G187" s="34">
        <v>100.13</v>
      </c>
      <c r="H187" s="26">
        <v>87.91</v>
      </c>
      <c r="I187" s="38">
        <v>74.709999999999994</v>
      </c>
      <c r="J187" s="20">
        <v>110.64</v>
      </c>
      <c r="K187" s="34">
        <v>109.03</v>
      </c>
      <c r="L187" s="22">
        <v>75.290000000000006</v>
      </c>
      <c r="M187" s="39">
        <v>82.87</v>
      </c>
      <c r="N187" s="23">
        <v>101.88</v>
      </c>
      <c r="O187" s="22">
        <v>85.05</v>
      </c>
      <c r="P187" s="27">
        <v>51.67</v>
      </c>
      <c r="Q187" s="38">
        <v>55.83</v>
      </c>
      <c r="R187" s="23">
        <v>79.400000000000006</v>
      </c>
      <c r="S187" s="22">
        <v>58.07</v>
      </c>
      <c r="T187" s="22">
        <v>54.4</v>
      </c>
      <c r="U187" s="40">
        <v>61.29</v>
      </c>
    </row>
    <row r="188" spans="1:21" ht="14.4" thickBot="1" x14ac:dyDescent="0.3">
      <c r="B188" s="23">
        <v>94.79</v>
      </c>
      <c r="C188" s="22">
        <v>82.11</v>
      </c>
      <c r="D188" s="26">
        <v>88.65</v>
      </c>
      <c r="E188" s="38">
        <v>75.66</v>
      </c>
      <c r="F188" s="20">
        <v>87.35</v>
      </c>
      <c r="G188" s="22">
        <v>89.22</v>
      </c>
      <c r="H188" s="26">
        <v>77.53</v>
      </c>
      <c r="I188" s="38">
        <v>64.38</v>
      </c>
      <c r="J188" s="24">
        <v>55.95</v>
      </c>
      <c r="K188" s="22">
        <v>95.3</v>
      </c>
      <c r="L188" s="26">
        <v>89.76</v>
      </c>
      <c r="M188" s="38">
        <v>90.05</v>
      </c>
      <c r="N188" s="24">
        <v>59.86</v>
      </c>
      <c r="O188" s="22">
        <v>96.94</v>
      </c>
      <c r="P188" s="27">
        <v>48.39</v>
      </c>
      <c r="Q188" s="41"/>
      <c r="R188" s="23">
        <v>73.06</v>
      </c>
      <c r="S188" s="22">
        <v>48.04</v>
      </c>
      <c r="T188" s="26">
        <v>53.36</v>
      </c>
      <c r="U188" s="40">
        <v>62.06</v>
      </c>
    </row>
    <row r="189" spans="1:21" ht="14.4" thickBot="1" x14ac:dyDescent="0.3">
      <c r="B189" s="23">
        <v>90.97</v>
      </c>
      <c r="C189" s="22">
        <v>68.260000000000005</v>
      </c>
      <c r="D189" s="26">
        <v>75.84</v>
      </c>
      <c r="E189" s="38">
        <v>70.53</v>
      </c>
      <c r="F189" s="24">
        <v>87.35</v>
      </c>
      <c r="G189" s="22">
        <v>95.43</v>
      </c>
      <c r="H189" s="27">
        <v>119.34</v>
      </c>
      <c r="I189" s="38">
        <v>47.03</v>
      </c>
      <c r="J189" s="28">
        <v>57.42</v>
      </c>
      <c r="K189" s="22">
        <v>83.32</v>
      </c>
      <c r="L189" s="26">
        <v>84.8</v>
      </c>
      <c r="M189" s="38">
        <v>94.43</v>
      </c>
      <c r="N189" s="24">
        <v>60.66</v>
      </c>
      <c r="O189" s="26">
        <v>76.14</v>
      </c>
      <c r="P189" s="30"/>
      <c r="Q189" s="41"/>
      <c r="R189" s="20">
        <v>70.37</v>
      </c>
      <c r="S189" s="26">
        <v>59.36</v>
      </c>
      <c r="T189" s="26">
        <v>63.4</v>
      </c>
      <c r="U189" s="38">
        <v>60.44</v>
      </c>
    </row>
    <row r="190" spans="1:21" ht="14.4" thickBot="1" x14ac:dyDescent="0.3">
      <c r="B190" s="20">
        <v>55.05</v>
      </c>
      <c r="C190" s="26">
        <v>90.93</v>
      </c>
      <c r="D190" s="27">
        <v>41.33</v>
      </c>
      <c r="E190" s="38">
        <v>68.11</v>
      </c>
      <c r="F190" s="24">
        <v>70.709999999999994</v>
      </c>
      <c r="G190" s="26">
        <v>76.37</v>
      </c>
      <c r="H190" s="27">
        <v>49.33</v>
      </c>
      <c r="I190" s="41"/>
      <c r="J190" s="29"/>
      <c r="K190" s="22">
        <v>87.37</v>
      </c>
      <c r="L190" s="27"/>
      <c r="M190" s="38">
        <v>57.93</v>
      </c>
      <c r="N190" s="24">
        <v>87.4</v>
      </c>
      <c r="O190" s="27">
        <v>67.319999999999993</v>
      </c>
      <c r="P190" s="30"/>
      <c r="Q190" s="41"/>
      <c r="R190" s="20">
        <v>69.87</v>
      </c>
      <c r="S190" s="27">
        <v>68.7</v>
      </c>
      <c r="T190" s="27">
        <v>69.599999999999994</v>
      </c>
      <c r="U190" s="38">
        <v>67.849999999999994</v>
      </c>
    </row>
    <row r="191" spans="1:21" ht="14.4" thickBot="1" x14ac:dyDescent="0.3">
      <c r="B191" s="28">
        <v>59.33</v>
      </c>
      <c r="C191" s="26">
        <v>75.680000000000007</v>
      </c>
      <c r="D191" s="27">
        <v>49.95</v>
      </c>
      <c r="E191" s="38">
        <v>55.59</v>
      </c>
      <c r="F191" s="28">
        <v>71.849999999999994</v>
      </c>
      <c r="G191" s="27">
        <v>66.19</v>
      </c>
      <c r="H191" s="30"/>
      <c r="I191" s="41"/>
      <c r="J191" s="29"/>
      <c r="K191" s="26">
        <v>82.75</v>
      </c>
      <c r="L191" s="27"/>
      <c r="M191" s="41"/>
      <c r="N191" s="29">
        <v>59.58</v>
      </c>
      <c r="O191" s="27">
        <v>71.47</v>
      </c>
      <c r="P191" s="30"/>
      <c r="Q191" s="41"/>
      <c r="R191" s="28">
        <v>55.64</v>
      </c>
      <c r="S191" s="27">
        <v>49.97</v>
      </c>
      <c r="T191" s="27">
        <v>52.7</v>
      </c>
      <c r="U191" s="41"/>
    </row>
    <row r="192" spans="1:21" ht="14.4" thickBot="1" x14ac:dyDescent="0.3">
      <c r="B192" s="23"/>
      <c r="C192" s="30"/>
      <c r="D192" s="27">
        <v>70.42</v>
      </c>
      <c r="E192" s="41"/>
      <c r="F192" s="29">
        <v>72.56</v>
      </c>
      <c r="G192" s="27">
        <v>65.63</v>
      </c>
      <c r="H192" s="30"/>
      <c r="I192" s="41"/>
      <c r="N192" s="29">
        <v>65.89</v>
      </c>
      <c r="O192" s="30"/>
      <c r="P192" s="30"/>
      <c r="Q192" s="41"/>
    </row>
    <row r="193" spans="1:22" ht="14.4" thickBot="1" x14ac:dyDescent="0.3">
      <c r="B193" s="23"/>
      <c r="C193" s="30"/>
      <c r="D193" s="27">
        <v>69.849999999999994</v>
      </c>
      <c r="E193" s="41"/>
      <c r="F193" s="29">
        <v>46.59</v>
      </c>
      <c r="G193" s="30"/>
      <c r="H193" s="30"/>
      <c r="I193" s="41"/>
      <c r="N193" s="29">
        <v>72.27</v>
      </c>
      <c r="O193" s="30"/>
      <c r="P193" s="30"/>
      <c r="Q193" s="41"/>
    </row>
    <row r="194" spans="1:22" ht="14.4" thickBot="1" x14ac:dyDescent="0.3">
      <c r="B194" s="23"/>
      <c r="C194" s="30"/>
      <c r="D194" s="27">
        <v>52.1</v>
      </c>
      <c r="E194" s="41"/>
    </row>
    <row r="195" spans="1:22" ht="14.4" thickBot="1" x14ac:dyDescent="0.3">
      <c r="B195" s="23"/>
      <c r="C195" s="30"/>
      <c r="D195" s="27">
        <v>48.97</v>
      </c>
      <c r="E195" s="41"/>
    </row>
    <row r="196" spans="1:22" x14ac:dyDescent="0.25">
      <c r="A196" t="s">
        <v>43</v>
      </c>
      <c r="B196">
        <f>COUNT(B186:E195)</f>
        <v>28</v>
      </c>
      <c r="F196">
        <f t="shared" ref="F196:R196" si="65">COUNT(F186:I195)</f>
        <v>24</v>
      </c>
      <c r="J196">
        <f t="shared" si="65"/>
        <v>19</v>
      </c>
      <c r="N196">
        <f t="shared" si="65"/>
        <v>19</v>
      </c>
      <c r="R196">
        <f t="shared" si="65"/>
        <v>23</v>
      </c>
      <c r="V196">
        <f>AVERAGE(B196:R196)</f>
        <v>22.6</v>
      </c>
    </row>
    <row r="197" spans="1:22" x14ac:dyDescent="0.25">
      <c r="A197" t="s">
        <v>44</v>
      </c>
      <c r="B197">
        <f>COUNTIF(B186:E195,"&gt;60")</f>
        <v>21</v>
      </c>
      <c r="F197">
        <f t="shared" ref="F197:R197" si="66">COUNTIF(F186:I195,"&gt;60")</f>
        <v>21</v>
      </c>
      <c r="J197">
        <f t="shared" si="66"/>
        <v>16</v>
      </c>
      <c r="N197">
        <f t="shared" si="66"/>
        <v>12</v>
      </c>
      <c r="R197">
        <f t="shared" si="66"/>
        <v>14</v>
      </c>
      <c r="V197">
        <f>AVERAGE(B197:R197)</f>
        <v>16.8</v>
      </c>
    </row>
    <row r="198" spans="1:22" x14ac:dyDescent="0.25">
      <c r="A198" t="s">
        <v>45</v>
      </c>
      <c r="B198">
        <f>AVERAGE(B186:E195)</f>
        <v>72.206071428571406</v>
      </c>
      <c r="F198">
        <f t="shared" ref="F198:R198" si="67">AVERAGE(F186:I195)</f>
        <v>80.868333333333325</v>
      </c>
      <c r="J198">
        <f t="shared" si="67"/>
        <v>86.352631578947367</v>
      </c>
      <c r="N198">
        <f t="shared" si="67"/>
        <v>69.248947368421057</v>
      </c>
      <c r="R198">
        <f t="shared" si="67"/>
        <v>63.333478260869569</v>
      </c>
      <c r="V198">
        <f t="shared" ref="V198:V200" si="68">AVERAGE(B198:R198)</f>
        <v>74.40189239402855</v>
      </c>
    </row>
    <row r="199" spans="1:22" x14ac:dyDescent="0.25">
      <c r="A199" t="s">
        <v>46</v>
      </c>
      <c r="B199">
        <f>AVERAGEIF(B186:E195,"&gt;60")</f>
        <v>79.021428571428558</v>
      </c>
      <c r="F199">
        <f t="shared" ref="F199:R199" si="69">AVERAGEIF(F186:I195,"&gt;60")</f>
        <v>85.613809523809522</v>
      </c>
      <c r="J199">
        <f t="shared" si="69"/>
        <v>91.837500000000006</v>
      </c>
      <c r="N199">
        <f t="shared" si="69"/>
        <v>77.721666666666664</v>
      </c>
      <c r="R199">
        <f t="shared" si="69"/>
        <v>69.625714285714295</v>
      </c>
      <c r="V199">
        <f t="shared" si="68"/>
        <v>80.76402380952382</v>
      </c>
    </row>
    <row r="200" spans="1:22" x14ac:dyDescent="0.25">
      <c r="A200" t="s">
        <v>42</v>
      </c>
      <c r="B200">
        <f>STDEV(B186:E195)</f>
        <v>15.23505055706063</v>
      </c>
      <c r="F200">
        <f t="shared" ref="F200:R200" si="70">STDEV(F186:I195)</f>
        <v>20.93085524887297</v>
      </c>
      <c r="J200">
        <f t="shared" si="70"/>
        <v>18.364411489528454</v>
      </c>
      <c r="N200">
        <f t="shared" si="70"/>
        <v>15.850371497481893</v>
      </c>
      <c r="R200">
        <f t="shared" si="70"/>
        <v>10.026060410339545</v>
      </c>
      <c r="V200">
        <f t="shared" si="68"/>
        <v>16.081349840656696</v>
      </c>
    </row>
    <row r="203" spans="1:22" x14ac:dyDescent="0.25">
      <c r="B203" t="s">
        <v>47</v>
      </c>
      <c r="D203" t="s">
        <v>48</v>
      </c>
      <c r="F203" t="s">
        <v>49</v>
      </c>
      <c r="H203" t="s">
        <v>50</v>
      </c>
      <c r="J203" t="s">
        <v>51</v>
      </c>
    </row>
    <row r="204" spans="1:22" ht="14.4" thickBot="1" x14ac:dyDescent="0.3">
      <c r="A204" t="s">
        <v>14</v>
      </c>
      <c r="B204" t="s">
        <v>32</v>
      </c>
      <c r="C204" t="s">
        <v>33</v>
      </c>
      <c r="D204" t="s">
        <v>32</v>
      </c>
      <c r="E204" t="s">
        <v>33</v>
      </c>
      <c r="F204" t="s">
        <v>32</v>
      </c>
      <c r="G204" t="s">
        <v>33</v>
      </c>
      <c r="H204" t="s">
        <v>32</v>
      </c>
      <c r="I204" t="s">
        <v>33</v>
      </c>
      <c r="J204" t="s">
        <v>32</v>
      </c>
      <c r="K204" t="s">
        <v>33</v>
      </c>
    </row>
    <row r="205" spans="1:22" ht="14.4" thickBot="1" x14ac:dyDescent="0.3">
      <c r="B205" s="15">
        <v>116.37</v>
      </c>
      <c r="C205" s="16">
        <v>64.45</v>
      </c>
      <c r="D205" s="15">
        <v>113.4</v>
      </c>
      <c r="E205" s="19">
        <v>110.24</v>
      </c>
      <c r="F205" s="15">
        <v>119.77</v>
      </c>
      <c r="G205" s="16">
        <v>82.45</v>
      </c>
      <c r="H205" s="15">
        <v>105.61</v>
      </c>
      <c r="I205" s="19">
        <v>123.58</v>
      </c>
      <c r="J205" s="15">
        <v>102.76</v>
      </c>
      <c r="K205" s="16">
        <v>96.59</v>
      </c>
    </row>
    <row r="206" spans="1:22" ht="14.4" thickBot="1" x14ac:dyDescent="0.3">
      <c r="B206" s="20">
        <v>110.71</v>
      </c>
      <c r="C206" s="22">
        <v>90.11</v>
      </c>
      <c r="D206" s="23">
        <v>104.2</v>
      </c>
      <c r="E206" s="30">
        <v>108.18</v>
      </c>
      <c r="F206" s="23">
        <v>92.8</v>
      </c>
      <c r="G206" s="22">
        <v>83.25</v>
      </c>
      <c r="H206" s="23">
        <v>106.04</v>
      </c>
      <c r="I206" s="34">
        <v>125.83</v>
      </c>
      <c r="J206" s="23">
        <v>106.65</v>
      </c>
      <c r="K206" s="22">
        <v>81.64</v>
      </c>
    </row>
    <row r="207" spans="1:22" ht="14.4" thickBot="1" x14ac:dyDescent="0.3">
      <c r="B207" s="20">
        <v>102.45</v>
      </c>
      <c r="C207" s="26">
        <v>75.97</v>
      </c>
      <c r="D207" s="23">
        <v>115.7</v>
      </c>
      <c r="E207" s="34">
        <v>89.72</v>
      </c>
      <c r="F207" s="23">
        <v>121.62</v>
      </c>
      <c r="G207" s="22">
        <v>63.81</v>
      </c>
      <c r="H207" s="20">
        <v>98.29</v>
      </c>
      <c r="I207" s="22">
        <v>125.3</v>
      </c>
      <c r="J207" s="23">
        <v>67.72</v>
      </c>
      <c r="K207" s="22">
        <v>87.43</v>
      </c>
    </row>
    <row r="208" spans="1:22" ht="14.4" thickBot="1" x14ac:dyDescent="0.3">
      <c r="B208" s="24">
        <v>78.510000000000005</v>
      </c>
      <c r="C208" s="27">
        <v>78.53</v>
      </c>
      <c r="D208" s="20">
        <v>87.36</v>
      </c>
      <c r="E208" s="34">
        <v>93.12</v>
      </c>
      <c r="F208" s="23">
        <v>87.3</v>
      </c>
      <c r="G208" s="22">
        <v>67.62</v>
      </c>
      <c r="H208" s="24">
        <v>96.74</v>
      </c>
      <c r="I208" s="22">
        <v>117.9</v>
      </c>
      <c r="J208" s="20">
        <v>89.95</v>
      </c>
      <c r="K208" s="22">
        <v>90.8</v>
      </c>
    </row>
    <row r="209" spans="1:16" ht="14.4" thickBot="1" x14ac:dyDescent="0.3">
      <c r="B209" s="28">
        <v>69.84</v>
      </c>
      <c r="C209" s="27">
        <v>50.27</v>
      </c>
      <c r="D209" s="24">
        <v>77.61</v>
      </c>
      <c r="E209" s="22">
        <v>100.81</v>
      </c>
      <c r="F209" s="23">
        <v>85.44</v>
      </c>
      <c r="G209" s="22">
        <v>93.51</v>
      </c>
      <c r="H209" s="24">
        <v>83.72</v>
      </c>
      <c r="I209" s="26">
        <v>125.82</v>
      </c>
      <c r="J209" s="24">
        <v>88.31</v>
      </c>
      <c r="K209" s="27">
        <v>75.3</v>
      </c>
    </row>
    <row r="210" spans="1:16" ht="14.4" thickBot="1" x14ac:dyDescent="0.3">
      <c r="B210" s="29">
        <v>66.13</v>
      </c>
      <c r="C210" s="27">
        <v>59.09</v>
      </c>
      <c r="D210" s="29"/>
      <c r="E210" s="26">
        <v>97.01</v>
      </c>
      <c r="F210" s="23">
        <v>94.76</v>
      </c>
      <c r="G210" s="26">
        <v>98.14</v>
      </c>
      <c r="H210" s="28">
        <v>79.349999999999994</v>
      </c>
      <c r="I210" s="30"/>
      <c r="J210" s="29">
        <v>90.41</v>
      </c>
      <c r="K210" s="30"/>
    </row>
    <row r="211" spans="1:16" ht="14.4" thickBot="1" x14ac:dyDescent="0.3">
      <c r="D211" s="23"/>
      <c r="E211" s="27">
        <v>77.44</v>
      </c>
      <c r="F211" s="28">
        <v>58.97</v>
      </c>
      <c r="G211" s="26">
        <v>84.76</v>
      </c>
      <c r="J211" s="29">
        <v>70.930000000000007</v>
      </c>
      <c r="K211" s="30"/>
    </row>
    <row r="212" spans="1:16" x14ac:dyDescent="0.25">
      <c r="A212" t="s">
        <v>43</v>
      </c>
      <c r="B212">
        <f>COUNT(B205:C211)</f>
        <v>12</v>
      </c>
      <c r="D212">
        <f t="shared" ref="D212:J212" si="71">COUNT(D205:E211)</f>
        <v>12</v>
      </c>
      <c r="F212">
        <f t="shared" si="71"/>
        <v>14</v>
      </c>
      <c r="H212">
        <f t="shared" si="71"/>
        <v>11</v>
      </c>
      <c r="J212">
        <f t="shared" si="71"/>
        <v>12</v>
      </c>
      <c r="L212">
        <f>AVERAGE(B212:J212)</f>
        <v>12.2</v>
      </c>
    </row>
    <row r="213" spans="1:16" x14ac:dyDescent="0.25">
      <c r="A213" t="s">
        <v>44</v>
      </c>
      <c r="B213">
        <f>COUNTIF(B205:C211,"&gt;60")</f>
        <v>10</v>
      </c>
      <c r="D213">
        <f t="shared" ref="D213:J213" si="72">COUNTIF(D205:E211,"&gt;60")</f>
        <v>12</v>
      </c>
      <c r="F213">
        <f t="shared" si="72"/>
        <v>13</v>
      </c>
      <c r="H213">
        <f t="shared" si="72"/>
        <v>11</v>
      </c>
      <c r="J213">
        <f t="shared" si="72"/>
        <v>12</v>
      </c>
      <c r="L213">
        <f>AVERAGE(B213:J213)</f>
        <v>11.6</v>
      </c>
    </row>
    <row r="214" spans="1:16" x14ac:dyDescent="0.25">
      <c r="A214" t="s">
        <v>45</v>
      </c>
      <c r="B214">
        <f>AVERAGE(B205:C211)</f>
        <v>80.202500000000001</v>
      </c>
      <c r="D214">
        <f t="shared" ref="D214:J214" si="73">AVERAGE(D205:E211)</f>
        <v>97.899166666666687</v>
      </c>
      <c r="F214">
        <f t="shared" si="73"/>
        <v>88.157142857142858</v>
      </c>
      <c r="H214">
        <f t="shared" si="73"/>
        <v>108.01636363636362</v>
      </c>
      <c r="J214">
        <f t="shared" si="73"/>
        <v>87.374166666666653</v>
      </c>
      <c r="L214">
        <f t="shared" ref="L214:L216" si="74">AVERAGE(B214:J214)</f>
        <v>92.329867965367967</v>
      </c>
    </row>
    <row r="215" spans="1:16" x14ac:dyDescent="0.25">
      <c r="A215" t="s">
        <v>46</v>
      </c>
      <c r="B215">
        <f>AVERAGEIF(B205:C211,"&gt;60")</f>
        <v>85.306999999999988</v>
      </c>
      <c r="D215">
        <f t="shared" ref="D215:J215" si="75">AVERAGEIF(D205:E211,"&gt;60")</f>
        <v>97.899166666666687</v>
      </c>
      <c r="F215">
        <f t="shared" si="75"/>
        <v>90.402307692307687</v>
      </c>
      <c r="H215">
        <f t="shared" si="75"/>
        <v>108.01636363636362</v>
      </c>
      <c r="J215">
        <f t="shared" si="75"/>
        <v>87.374166666666653</v>
      </c>
      <c r="L215">
        <f t="shared" si="74"/>
        <v>93.799800932400927</v>
      </c>
    </row>
    <row r="216" spans="1:16" x14ac:dyDescent="0.25">
      <c r="A216" t="s">
        <v>42</v>
      </c>
      <c r="B216">
        <f>STDEV(B205:C211)</f>
        <v>20.781835217323881</v>
      </c>
      <c r="D216">
        <f t="shared" ref="D216:J216" si="76">STDEV(D205:E211)</f>
        <v>13.125763325566387</v>
      </c>
      <c r="F216">
        <f t="shared" si="76"/>
        <v>18.092404878448683</v>
      </c>
      <c r="H216">
        <f t="shared" si="76"/>
        <v>17.077649295337686</v>
      </c>
      <c r="J216">
        <f t="shared" si="76"/>
        <v>11.897450802842718</v>
      </c>
      <c r="L216">
        <f t="shared" si="74"/>
        <v>16.195020703903872</v>
      </c>
    </row>
    <row r="218" spans="1:16" s="31" customFormat="1" x14ac:dyDescent="0.25">
      <c r="B218" t="s">
        <v>47</v>
      </c>
      <c r="C218"/>
      <c r="D218"/>
      <c r="E218" t="s">
        <v>48</v>
      </c>
      <c r="F218"/>
      <c r="G218"/>
      <c r="H218" t="s">
        <v>49</v>
      </c>
      <c r="I218"/>
      <c r="J218"/>
      <c r="K218" t="s">
        <v>50</v>
      </c>
      <c r="L218"/>
      <c r="M218"/>
      <c r="N218" t="s">
        <v>51</v>
      </c>
      <c r="O218"/>
      <c r="P218"/>
    </row>
    <row r="219" spans="1:16" s="31" customFormat="1" ht="14.4" thickBot="1" x14ac:dyDescent="0.3">
      <c r="A219" s="31" t="s">
        <v>15</v>
      </c>
      <c r="B219" t="s">
        <v>32</v>
      </c>
      <c r="C219" t="s">
        <v>33</v>
      </c>
      <c r="D219" t="s">
        <v>34</v>
      </c>
      <c r="E219" t="s">
        <v>32</v>
      </c>
      <c r="F219" t="s">
        <v>33</v>
      </c>
      <c r="G219" t="s">
        <v>34</v>
      </c>
      <c r="H219" t="s">
        <v>32</v>
      </c>
      <c r="I219" t="s">
        <v>33</v>
      </c>
      <c r="J219" t="s">
        <v>34</v>
      </c>
      <c r="K219" t="s">
        <v>32</v>
      </c>
      <c r="L219" t="s">
        <v>33</v>
      </c>
      <c r="M219" t="s">
        <v>34</v>
      </c>
      <c r="N219" t="s">
        <v>32</v>
      </c>
      <c r="O219" t="s">
        <v>33</v>
      </c>
      <c r="P219" t="s">
        <v>34</v>
      </c>
    </row>
    <row r="220" spans="1:16" ht="14.4" thickBot="1" x14ac:dyDescent="0.3">
      <c r="B220" s="15">
        <v>105.17</v>
      </c>
      <c r="C220" s="16">
        <v>77.8</v>
      </c>
      <c r="D220" s="17">
        <v>85.8</v>
      </c>
      <c r="E220" s="15">
        <v>102.79</v>
      </c>
      <c r="F220" s="17">
        <v>89.84</v>
      </c>
      <c r="G220" s="33">
        <v>87.97</v>
      </c>
      <c r="H220" s="15">
        <v>108.61</v>
      </c>
      <c r="I220" s="16">
        <v>75.599999999999994</v>
      </c>
      <c r="J220" s="33">
        <v>91.39</v>
      </c>
    </row>
    <row r="221" spans="1:16" ht="14.4" thickBot="1" x14ac:dyDescent="0.3">
      <c r="B221" s="23">
        <v>85.57</v>
      </c>
      <c r="C221" s="34">
        <v>93.9</v>
      </c>
      <c r="D221" s="22">
        <v>92.48</v>
      </c>
      <c r="E221" s="23">
        <v>99.87</v>
      </c>
      <c r="F221" s="22">
        <v>107.49</v>
      </c>
      <c r="G221" s="26">
        <v>92.63</v>
      </c>
      <c r="H221" s="23">
        <v>109</v>
      </c>
      <c r="I221" s="34">
        <v>73.23</v>
      </c>
      <c r="J221" s="22">
        <v>83.29</v>
      </c>
    </row>
    <row r="222" spans="1:16" ht="14.4" thickBot="1" x14ac:dyDescent="0.3">
      <c r="B222" s="20">
        <v>93.55</v>
      </c>
      <c r="C222" s="22">
        <v>82.96</v>
      </c>
      <c r="D222" s="26">
        <v>82</v>
      </c>
      <c r="E222" s="20">
        <v>102.49</v>
      </c>
      <c r="F222" s="26">
        <v>105.01</v>
      </c>
      <c r="G222" s="22">
        <v>69.03</v>
      </c>
      <c r="H222" s="20">
        <v>83.73</v>
      </c>
      <c r="I222" s="26">
        <v>65.430000000000007</v>
      </c>
      <c r="J222" s="22">
        <v>71.42</v>
      </c>
    </row>
    <row r="223" spans="1:16" ht="14.4" thickBot="1" x14ac:dyDescent="0.3">
      <c r="B223" s="24">
        <v>94.15</v>
      </c>
      <c r="C223" s="26">
        <v>94.47</v>
      </c>
      <c r="D223" s="30"/>
      <c r="E223" s="24">
        <v>95.64</v>
      </c>
      <c r="F223" s="26">
        <v>97.54</v>
      </c>
      <c r="G223" s="30"/>
      <c r="H223" s="24">
        <v>91.51</v>
      </c>
      <c r="I223" s="26">
        <v>56.83</v>
      </c>
      <c r="J223" s="22">
        <v>68.540000000000006</v>
      </c>
    </row>
    <row r="224" spans="1:16" ht="14.4" thickBot="1" x14ac:dyDescent="0.3">
      <c r="B224" s="24">
        <v>79.28</v>
      </c>
      <c r="C224" s="26">
        <v>82.25</v>
      </c>
      <c r="D224" s="30"/>
      <c r="E224" s="24">
        <v>83.02</v>
      </c>
      <c r="F224" s="26">
        <v>81.03</v>
      </c>
      <c r="G224" s="30"/>
      <c r="H224" s="24">
        <v>68.56</v>
      </c>
      <c r="I224" s="30"/>
      <c r="J224" s="26">
        <v>87.23</v>
      </c>
    </row>
    <row r="225" spans="1:22" ht="14.4" thickBot="1" x14ac:dyDescent="0.3">
      <c r="B225" s="44"/>
      <c r="C225" s="45"/>
      <c r="D225" s="46"/>
      <c r="E225" s="28">
        <v>79.72</v>
      </c>
      <c r="F225" s="30"/>
      <c r="G225" s="30"/>
      <c r="H225" s="28">
        <v>74.650000000000006</v>
      </c>
      <c r="I225" s="30"/>
      <c r="J225" s="30"/>
    </row>
    <row r="226" spans="1:22" x14ac:dyDescent="0.25">
      <c r="A226" t="s">
        <v>43</v>
      </c>
      <c r="B226" s="44">
        <f>COUNT(B220:D225)</f>
        <v>13</v>
      </c>
      <c r="C226" s="44"/>
      <c r="D226" s="44"/>
      <c r="E226" s="44">
        <f t="shared" ref="E226:H226" si="77">COUNT(E220:G225)</f>
        <v>14</v>
      </c>
      <c r="F226" s="44"/>
      <c r="G226" s="44"/>
      <c r="H226" s="44">
        <f t="shared" si="77"/>
        <v>15</v>
      </c>
      <c r="I226" s="46"/>
      <c r="J226" s="46"/>
      <c r="K226">
        <f>AVERAGE(B226:H226)</f>
        <v>14</v>
      </c>
    </row>
    <row r="227" spans="1:22" x14ac:dyDescent="0.25">
      <c r="A227" t="s">
        <v>44</v>
      </c>
      <c r="B227" s="44">
        <f>COUNTIF(B220:D225,"&gt;60")</f>
        <v>13</v>
      </c>
      <c r="C227" s="44"/>
      <c r="D227" s="44"/>
      <c r="E227" s="44">
        <f t="shared" ref="E227:H227" si="78">COUNTIF(E220:G225,"&gt;60")</f>
        <v>14</v>
      </c>
      <c r="F227" s="44"/>
      <c r="G227" s="44"/>
      <c r="H227" s="44">
        <f t="shared" si="78"/>
        <v>14</v>
      </c>
      <c r="I227" s="46"/>
      <c r="J227" s="46"/>
      <c r="K227">
        <f t="shared" ref="K227:K230" si="79">AVERAGE(B227:H227)</f>
        <v>13.666666666666666</v>
      </c>
    </row>
    <row r="228" spans="1:22" x14ac:dyDescent="0.25">
      <c r="A228" t="s">
        <v>45</v>
      </c>
      <c r="B228" s="44">
        <f>AVERAGE(B220:D225)</f>
        <v>88.413846153846166</v>
      </c>
      <c r="C228" s="44"/>
      <c r="D228" s="44"/>
      <c r="E228" s="44">
        <f t="shared" ref="E228:H228" si="80">AVERAGE(E220:G225)</f>
        <v>92.433571428571426</v>
      </c>
      <c r="F228" s="44"/>
      <c r="G228" s="44"/>
      <c r="H228" s="44">
        <f t="shared" si="80"/>
        <v>80.601333333333329</v>
      </c>
      <c r="K228">
        <f t="shared" si="79"/>
        <v>87.149583638583636</v>
      </c>
    </row>
    <row r="229" spans="1:22" x14ac:dyDescent="0.25">
      <c r="A229" t="s">
        <v>46</v>
      </c>
      <c r="B229" s="44">
        <f>AVERAGEIF(B220:D225,"&gt;60")</f>
        <v>88.413846153846166</v>
      </c>
      <c r="C229" s="44"/>
      <c r="D229" s="44"/>
      <c r="E229" s="44">
        <f t="shared" ref="E229:H229" si="81">AVERAGEIF(E220:G225,"&gt;60")</f>
        <v>92.433571428571426</v>
      </c>
      <c r="F229" s="44"/>
      <c r="G229" s="44"/>
      <c r="H229" s="44">
        <f t="shared" si="81"/>
        <v>82.299285714285716</v>
      </c>
      <c r="K229">
        <f t="shared" si="79"/>
        <v>87.715567765567769</v>
      </c>
    </row>
    <row r="230" spans="1:22" x14ac:dyDescent="0.25">
      <c r="A230" t="s">
        <v>42</v>
      </c>
      <c r="B230">
        <f>STDEV(B220:D225)</f>
        <v>7.8699645683886237</v>
      </c>
      <c r="E230">
        <f t="shared" ref="E230:H230" si="82">STDEV(E220:G225)</f>
        <v>11.23050352124341</v>
      </c>
      <c r="H230">
        <f t="shared" si="82"/>
        <v>15.052529387195431</v>
      </c>
      <c r="K230">
        <f t="shared" si="79"/>
        <v>11.384332492275822</v>
      </c>
    </row>
    <row r="232" spans="1:22" x14ac:dyDescent="0.25">
      <c r="A232" s="31"/>
      <c r="B232" t="s">
        <v>47</v>
      </c>
      <c r="F232" t="s">
        <v>48</v>
      </c>
      <c r="J232" t="s">
        <v>49</v>
      </c>
      <c r="N232" t="s">
        <v>50</v>
      </c>
      <c r="R232" t="s">
        <v>51</v>
      </c>
    </row>
    <row r="233" spans="1:22" ht="14.4" thickBot="1" x14ac:dyDescent="0.3">
      <c r="A233" s="31" t="s">
        <v>16</v>
      </c>
      <c r="B233" t="s">
        <v>32</v>
      </c>
      <c r="C233" t="s">
        <v>33</v>
      </c>
      <c r="D233" t="s">
        <v>34</v>
      </c>
      <c r="E233" t="s">
        <v>35</v>
      </c>
      <c r="F233" t="s">
        <v>32</v>
      </c>
      <c r="G233" t="s">
        <v>33</v>
      </c>
      <c r="H233" t="s">
        <v>34</v>
      </c>
      <c r="I233" t="s">
        <v>35</v>
      </c>
      <c r="J233" t="s">
        <v>32</v>
      </c>
      <c r="K233" t="s">
        <v>33</v>
      </c>
      <c r="L233" t="s">
        <v>34</v>
      </c>
      <c r="M233" t="s">
        <v>35</v>
      </c>
      <c r="N233" t="s">
        <v>32</v>
      </c>
      <c r="O233" t="s">
        <v>33</v>
      </c>
      <c r="P233" t="s">
        <v>34</v>
      </c>
      <c r="Q233" t="s">
        <v>35</v>
      </c>
      <c r="R233" t="s">
        <v>32</v>
      </c>
      <c r="S233" t="s">
        <v>33</v>
      </c>
      <c r="T233" t="s">
        <v>34</v>
      </c>
      <c r="U233" t="s">
        <v>35</v>
      </c>
    </row>
    <row r="234" spans="1:22" ht="14.4" thickBot="1" x14ac:dyDescent="0.3">
      <c r="B234" s="15">
        <v>99.77</v>
      </c>
      <c r="C234" s="17">
        <v>90.18</v>
      </c>
      <c r="D234" s="33">
        <v>74.430000000000007</v>
      </c>
      <c r="E234" s="35">
        <v>94.66</v>
      </c>
      <c r="F234" s="15"/>
      <c r="G234" s="33"/>
      <c r="H234" s="32"/>
      <c r="I234" s="37"/>
      <c r="J234" s="42">
        <v>104.46</v>
      </c>
      <c r="K234" s="17">
        <v>95.6</v>
      </c>
      <c r="L234" s="32">
        <v>88.12</v>
      </c>
      <c r="M234" s="37">
        <v>84.79</v>
      </c>
      <c r="N234" s="18">
        <v>97.17</v>
      </c>
      <c r="O234" s="17">
        <v>86.58</v>
      </c>
      <c r="P234" s="32">
        <v>97.79</v>
      </c>
      <c r="Q234" s="37">
        <v>85.4</v>
      </c>
      <c r="R234" s="42">
        <v>122.46</v>
      </c>
      <c r="S234" s="32">
        <v>92.31</v>
      </c>
      <c r="T234" s="47">
        <v>93.16</v>
      </c>
      <c r="U234" s="37">
        <v>85.83</v>
      </c>
    </row>
    <row r="235" spans="1:22" ht="14.4" thickBot="1" x14ac:dyDescent="0.3">
      <c r="B235" s="20">
        <v>98.67</v>
      </c>
      <c r="C235" s="22">
        <v>85.95</v>
      </c>
      <c r="D235" s="27">
        <v>76.680000000000007</v>
      </c>
      <c r="E235" s="38">
        <v>91.51</v>
      </c>
      <c r="F235" s="24"/>
      <c r="G235" s="26"/>
      <c r="H235" s="27"/>
      <c r="I235" s="38"/>
      <c r="J235" s="24">
        <v>96.6</v>
      </c>
      <c r="K235" s="26">
        <v>94.13</v>
      </c>
      <c r="L235" s="27">
        <v>76.040000000000006</v>
      </c>
      <c r="M235" s="38">
        <v>58.23</v>
      </c>
      <c r="N235" s="24">
        <v>96.71</v>
      </c>
      <c r="O235" s="22">
        <v>89.73</v>
      </c>
      <c r="P235" s="27">
        <v>95.25</v>
      </c>
      <c r="Q235" s="38">
        <v>81.09</v>
      </c>
      <c r="R235" s="24">
        <v>109.96</v>
      </c>
      <c r="S235" s="27">
        <v>82.87</v>
      </c>
      <c r="T235" s="47">
        <v>91.2</v>
      </c>
      <c r="U235" s="38">
        <v>87.34</v>
      </c>
    </row>
    <row r="236" spans="1:22" ht="14.4" thickBot="1" x14ac:dyDescent="0.3">
      <c r="B236" s="20">
        <v>92.22</v>
      </c>
      <c r="C236" s="26">
        <v>88.66</v>
      </c>
      <c r="D236" s="27">
        <v>80.28</v>
      </c>
      <c r="E236" s="38">
        <v>80.98</v>
      </c>
      <c r="F236" s="24"/>
      <c r="G236" s="27"/>
      <c r="H236" s="27"/>
      <c r="I236" s="38"/>
      <c r="J236" s="28">
        <v>86.47</v>
      </c>
      <c r="K236" s="27">
        <v>83.88</v>
      </c>
      <c r="L236" s="27">
        <v>84.29</v>
      </c>
      <c r="M236" s="38">
        <v>75.59</v>
      </c>
      <c r="N236" s="24">
        <v>94.13</v>
      </c>
      <c r="O236" s="27">
        <v>87.72</v>
      </c>
      <c r="P236" s="27">
        <v>80.16</v>
      </c>
      <c r="Q236" s="38">
        <v>82.06</v>
      </c>
      <c r="R236" s="28">
        <v>94.36</v>
      </c>
      <c r="S236" s="27">
        <v>83.72</v>
      </c>
      <c r="T236" s="27">
        <v>83.16</v>
      </c>
      <c r="U236" s="38">
        <v>85.52</v>
      </c>
    </row>
    <row r="237" spans="1:22" ht="14.4" thickBot="1" x14ac:dyDescent="0.3">
      <c r="B237" s="24">
        <v>87.73</v>
      </c>
      <c r="C237" s="26">
        <v>85.13</v>
      </c>
      <c r="D237" s="27">
        <v>76.040000000000006</v>
      </c>
      <c r="E237" s="38">
        <v>76.75</v>
      </c>
      <c r="F237" s="28"/>
      <c r="G237" s="27"/>
      <c r="H237" s="27"/>
      <c r="I237" s="41"/>
      <c r="J237" s="29">
        <v>91.66</v>
      </c>
      <c r="K237" s="27">
        <v>84.56</v>
      </c>
      <c r="L237" s="27">
        <v>80.14</v>
      </c>
      <c r="M237" s="38">
        <v>71.62</v>
      </c>
      <c r="N237" s="28">
        <v>82.27</v>
      </c>
      <c r="O237" s="27">
        <v>70.37</v>
      </c>
      <c r="P237" s="47">
        <v>82.13</v>
      </c>
      <c r="Q237" s="38">
        <v>54.02</v>
      </c>
      <c r="R237" s="28">
        <v>85.58</v>
      </c>
      <c r="S237" s="27">
        <v>87.72</v>
      </c>
      <c r="T237" s="32">
        <v>72.39</v>
      </c>
      <c r="U237" s="38">
        <v>69.91</v>
      </c>
    </row>
    <row r="238" spans="1:22" ht="14.4" thickBot="1" x14ac:dyDescent="0.3">
      <c r="B238" s="28">
        <v>78.27</v>
      </c>
      <c r="C238" s="27">
        <v>62.24</v>
      </c>
      <c r="D238" s="30"/>
      <c r="E238" s="38">
        <v>43.86</v>
      </c>
      <c r="F238" s="28"/>
      <c r="G238" s="27"/>
      <c r="H238" s="30"/>
      <c r="I238" s="41"/>
      <c r="J238" s="29">
        <v>76.55</v>
      </c>
      <c r="K238" s="27">
        <v>46.07</v>
      </c>
      <c r="L238" s="38">
        <v>76.75</v>
      </c>
      <c r="M238" s="38">
        <v>73.81</v>
      </c>
      <c r="N238" s="28">
        <v>72.58</v>
      </c>
      <c r="O238" s="27">
        <v>62.28</v>
      </c>
      <c r="P238" s="27">
        <v>76.040000000000006</v>
      </c>
      <c r="Q238" s="41"/>
      <c r="R238" s="29">
        <v>79.56</v>
      </c>
      <c r="S238" s="27">
        <v>62.65</v>
      </c>
      <c r="T238" s="32">
        <v>66.52</v>
      </c>
      <c r="U238" s="41">
        <v>49.84</v>
      </c>
    </row>
    <row r="239" spans="1:22" ht="14.4" thickBot="1" x14ac:dyDescent="0.3">
      <c r="B239" s="28">
        <v>73.81</v>
      </c>
      <c r="C239" s="30"/>
      <c r="D239" s="30"/>
      <c r="E239" s="41"/>
      <c r="F239" s="29"/>
      <c r="G239" s="30"/>
      <c r="H239" s="30"/>
      <c r="I239" s="41"/>
      <c r="N239" s="29">
        <v>79.209999999999994</v>
      </c>
      <c r="O239" s="27">
        <v>52.93</v>
      </c>
      <c r="P239" s="30"/>
      <c r="Q239" s="41"/>
      <c r="R239" s="29">
        <v>78.22</v>
      </c>
      <c r="S239" s="30"/>
      <c r="T239" s="30"/>
      <c r="U239" s="41"/>
    </row>
    <row r="240" spans="1:22" x14ac:dyDescent="0.25">
      <c r="A240" t="s">
        <v>43</v>
      </c>
      <c r="B240">
        <f>COUNT(B234:E239)</f>
        <v>20</v>
      </c>
      <c r="J240">
        <f t="shared" ref="J240:R240" si="83">COUNT(J234:M239)</f>
        <v>20</v>
      </c>
      <c r="N240">
        <f t="shared" si="83"/>
        <v>21</v>
      </c>
      <c r="R240">
        <f t="shared" si="83"/>
        <v>21</v>
      </c>
      <c r="V240">
        <f>AVERAGE(B240:R240)</f>
        <v>20.5</v>
      </c>
    </row>
    <row r="241" spans="1:22" x14ac:dyDescent="0.25">
      <c r="A241" t="s">
        <v>44</v>
      </c>
      <c r="B241">
        <f>COUNTIF(B234:E239,"&gt;60")</f>
        <v>19</v>
      </c>
      <c r="J241">
        <f t="shared" ref="J241:R241" si="84">COUNTIF(J234:M239,"&gt;60")</f>
        <v>18</v>
      </c>
      <c r="N241">
        <f t="shared" si="84"/>
        <v>19</v>
      </c>
      <c r="R241">
        <f t="shared" si="84"/>
        <v>20</v>
      </c>
      <c r="V241">
        <f>AVERAGE(B241:R241)</f>
        <v>19</v>
      </c>
    </row>
    <row r="242" spans="1:22" x14ac:dyDescent="0.25">
      <c r="A242" t="s">
        <v>45</v>
      </c>
      <c r="B242">
        <f>AVERAGE(B234:E239)</f>
        <v>81.890999999999991</v>
      </c>
      <c r="J242">
        <f t="shared" ref="J242:R242" si="85">AVERAGE(J234:M239)</f>
        <v>81.468000000000004</v>
      </c>
      <c r="N242">
        <f t="shared" si="85"/>
        <v>81.22</v>
      </c>
      <c r="R242">
        <f t="shared" si="85"/>
        <v>84.01333333333335</v>
      </c>
      <c r="V242">
        <f t="shared" ref="V242:V244" si="86">AVERAGE(B242:R242)</f>
        <v>82.148083333333332</v>
      </c>
    </row>
    <row r="243" spans="1:22" x14ac:dyDescent="0.25">
      <c r="A243" t="s">
        <v>46</v>
      </c>
      <c r="B243">
        <f>AVERAGEIF(B234:E239,"&gt;60")</f>
        <v>83.892631578947359</v>
      </c>
      <c r="J243">
        <f t="shared" ref="J243:R243" si="87">AVERAGEIF(J234:M239,"&gt;60")</f>
        <v>84.725555555555559</v>
      </c>
      <c r="N243">
        <f t="shared" si="87"/>
        <v>84.140526315789472</v>
      </c>
      <c r="R243">
        <f t="shared" si="87"/>
        <v>85.722000000000008</v>
      </c>
      <c r="V243">
        <f t="shared" si="86"/>
        <v>84.620178362573114</v>
      </c>
    </row>
    <row r="244" spans="1:22" x14ac:dyDescent="0.25">
      <c r="A244" t="s">
        <v>42</v>
      </c>
      <c r="B244">
        <f>STDEV(B234:E239)</f>
        <v>12.971395615373389</v>
      </c>
      <c r="J244">
        <f t="shared" ref="J244:R244" si="88">STDEV(J234:M239)</f>
        <v>13.34964560933113</v>
      </c>
      <c r="N244">
        <f t="shared" si="88"/>
        <v>13.075162714092729</v>
      </c>
      <c r="R244">
        <f t="shared" si="88"/>
        <v>15.516365661240721</v>
      </c>
      <c r="V244">
        <f t="shared" si="86"/>
        <v>13.728142400009492</v>
      </c>
    </row>
    <row r="246" spans="1:22" x14ac:dyDescent="0.25">
      <c r="B246" t="s">
        <v>47</v>
      </c>
      <c r="D246" t="s">
        <v>48</v>
      </c>
      <c r="F246" t="s">
        <v>49</v>
      </c>
      <c r="H246" t="s">
        <v>50</v>
      </c>
      <c r="J246" t="s">
        <v>51</v>
      </c>
    </row>
    <row r="247" spans="1:22" ht="14.4" thickBot="1" x14ac:dyDescent="0.3">
      <c r="A247" t="s">
        <v>17</v>
      </c>
      <c r="B247" t="s">
        <v>32</v>
      </c>
      <c r="C247" t="s">
        <v>33</v>
      </c>
      <c r="D247" t="s">
        <v>32</v>
      </c>
      <c r="E247" t="s">
        <v>33</v>
      </c>
      <c r="F247" t="s">
        <v>32</v>
      </c>
      <c r="G247" t="s">
        <v>33</v>
      </c>
      <c r="H247" t="s">
        <v>32</v>
      </c>
      <c r="I247" t="s">
        <v>33</v>
      </c>
      <c r="J247" t="s">
        <v>32</v>
      </c>
      <c r="K247" t="s">
        <v>33</v>
      </c>
    </row>
    <row r="248" spans="1:22" ht="14.4" thickBot="1" x14ac:dyDescent="0.3">
      <c r="B248" s="18">
        <v>107.07</v>
      </c>
      <c r="C248" s="17">
        <v>76.010000000000005</v>
      </c>
      <c r="D248" s="15">
        <v>110.76</v>
      </c>
      <c r="E248" s="17">
        <v>94.75</v>
      </c>
      <c r="F248" s="42">
        <v>103.11</v>
      </c>
      <c r="G248" s="33">
        <v>90.02</v>
      </c>
      <c r="H248" s="18">
        <v>109</v>
      </c>
      <c r="I248" s="19">
        <v>76.86</v>
      </c>
      <c r="J248" s="15">
        <v>99.79</v>
      </c>
      <c r="K248" s="16">
        <v>65.22</v>
      </c>
    </row>
    <row r="249" spans="1:22" ht="14.4" thickBot="1" x14ac:dyDescent="0.3">
      <c r="B249" s="24">
        <v>111.6</v>
      </c>
      <c r="C249" s="22">
        <v>85.27</v>
      </c>
      <c r="D249" s="23">
        <v>96.89</v>
      </c>
      <c r="E249" s="22">
        <v>89.02</v>
      </c>
      <c r="F249" s="24">
        <v>99.14</v>
      </c>
      <c r="G249" s="26">
        <v>94.29</v>
      </c>
      <c r="H249" s="24">
        <v>182</v>
      </c>
      <c r="I249" s="22">
        <v>86.48</v>
      </c>
      <c r="J249" s="23">
        <v>101.36</v>
      </c>
      <c r="K249" s="22">
        <v>61.17</v>
      </c>
    </row>
    <row r="250" spans="1:22" ht="14.4" thickBot="1" x14ac:dyDescent="0.3">
      <c r="B250" s="24">
        <v>88.4</v>
      </c>
      <c r="C250" s="22">
        <v>76.2</v>
      </c>
      <c r="D250" s="20">
        <v>95.96</v>
      </c>
      <c r="E250" s="22">
        <v>75.61</v>
      </c>
      <c r="F250" s="28">
        <v>69.52</v>
      </c>
      <c r="G250" s="27">
        <v>92.61</v>
      </c>
      <c r="H250" s="24">
        <v>92.93</v>
      </c>
      <c r="I250" s="22">
        <v>86.8</v>
      </c>
      <c r="J250" s="23">
        <v>86.02</v>
      </c>
      <c r="K250" s="22">
        <v>60.65</v>
      </c>
    </row>
    <row r="251" spans="1:22" ht="14.4" thickBot="1" x14ac:dyDescent="0.3">
      <c r="B251" s="28">
        <v>72.599999999999994</v>
      </c>
      <c r="C251" s="26">
        <v>68.73</v>
      </c>
      <c r="D251" s="20">
        <v>95.24</v>
      </c>
      <c r="E251" s="27">
        <v>65.22</v>
      </c>
      <c r="F251" s="28">
        <v>92.76</v>
      </c>
      <c r="G251" s="27">
        <v>100.2</v>
      </c>
      <c r="H251" s="28">
        <v>90.05</v>
      </c>
      <c r="I251" s="22">
        <v>77.290000000000006</v>
      </c>
      <c r="J251" s="20">
        <v>94.96</v>
      </c>
      <c r="K251" s="26">
        <v>69.650000000000006</v>
      </c>
    </row>
    <row r="252" spans="1:22" ht="14.4" thickBot="1" x14ac:dyDescent="0.3">
      <c r="B252" s="29">
        <v>58.16</v>
      </c>
      <c r="C252" s="26">
        <v>81.42</v>
      </c>
      <c r="D252" s="24">
        <v>82.4</v>
      </c>
      <c r="E252" s="27">
        <v>62.64</v>
      </c>
      <c r="F252" s="29">
        <v>89.6</v>
      </c>
      <c r="G252" s="27"/>
      <c r="H252" s="29">
        <v>76.650000000000006</v>
      </c>
      <c r="I252" s="26">
        <v>77.06</v>
      </c>
      <c r="J252" s="24">
        <v>68.33</v>
      </c>
      <c r="K252" s="27">
        <v>62.28</v>
      </c>
    </row>
    <row r="253" spans="1:22" ht="14.4" thickBot="1" x14ac:dyDescent="0.3">
      <c r="B253" s="23"/>
      <c r="C253" s="27">
        <v>62.25</v>
      </c>
      <c r="D253" s="28">
        <v>81.96</v>
      </c>
      <c r="E253" s="27">
        <v>95.47</v>
      </c>
      <c r="F253" s="29">
        <v>90.3</v>
      </c>
      <c r="G253" s="30"/>
      <c r="H253" s="29">
        <v>88.85</v>
      </c>
      <c r="I253" s="30"/>
      <c r="J253" s="23"/>
      <c r="K253" s="27">
        <v>57.3</v>
      </c>
    </row>
    <row r="254" spans="1:22" ht="14.4" thickBot="1" x14ac:dyDescent="0.3">
      <c r="B254" s="23"/>
      <c r="C254" s="27">
        <v>76.92</v>
      </c>
      <c r="J254" s="23"/>
      <c r="K254" s="27">
        <v>45.96</v>
      </c>
    </row>
    <row r="255" spans="1:22" x14ac:dyDescent="0.25">
      <c r="A255" t="s">
        <v>43</v>
      </c>
      <c r="B255">
        <f>COUNT(B248:C254)</f>
        <v>12</v>
      </c>
      <c r="D255">
        <f t="shared" ref="D255:J255" si="89">COUNT(D248:E254)</f>
        <v>12</v>
      </c>
      <c r="F255">
        <f t="shared" si="89"/>
        <v>10</v>
      </c>
      <c r="H255">
        <f t="shared" si="89"/>
        <v>11</v>
      </c>
      <c r="J255">
        <f t="shared" si="89"/>
        <v>12</v>
      </c>
      <c r="L255">
        <f>AVERAGE(B255:J255)</f>
        <v>11.4</v>
      </c>
    </row>
    <row r="256" spans="1:22" x14ac:dyDescent="0.25">
      <c r="A256" t="s">
        <v>44</v>
      </c>
      <c r="B256">
        <f>COUNTIF(B248:C254,"&gt;60")</f>
        <v>11</v>
      </c>
      <c r="D256">
        <f t="shared" ref="D256:J256" si="90">COUNTIF(D248:E254,"&gt;60")</f>
        <v>12</v>
      </c>
      <c r="F256">
        <f t="shared" si="90"/>
        <v>10</v>
      </c>
      <c r="H256">
        <f t="shared" si="90"/>
        <v>11</v>
      </c>
      <c r="J256">
        <f t="shared" si="90"/>
        <v>10</v>
      </c>
      <c r="L256">
        <f>AVERAGE(B256:J256)</f>
        <v>10.8</v>
      </c>
    </row>
    <row r="257" spans="1:17" x14ac:dyDescent="0.25">
      <c r="A257" t="s">
        <v>45</v>
      </c>
      <c r="B257">
        <f>AVERAGE(B248:C254)</f>
        <v>80.385833333333323</v>
      </c>
      <c r="D257">
        <f t="shared" ref="D257:J257" si="91">AVERAGE(D248:E254)</f>
        <v>87.159999999999982</v>
      </c>
      <c r="F257">
        <f t="shared" si="91"/>
        <v>92.155000000000001</v>
      </c>
      <c r="H257">
        <f t="shared" si="91"/>
        <v>94.906363636363622</v>
      </c>
      <c r="J257">
        <f t="shared" si="91"/>
        <v>72.724166666666662</v>
      </c>
      <c r="L257">
        <f t="shared" ref="L257:L259" si="92">AVERAGE(B257:J257)</f>
        <v>85.46627272727271</v>
      </c>
    </row>
    <row r="258" spans="1:17" x14ac:dyDescent="0.25">
      <c r="A258" t="s">
        <v>46</v>
      </c>
      <c r="B258">
        <f>AVERAGEIF(B248:C254,"&gt;60")</f>
        <v>82.406363636363622</v>
      </c>
      <c r="D258">
        <f t="shared" ref="D258:J258" si="93">AVERAGEIF(D248:E254,"&gt;60")</f>
        <v>87.159999999999982</v>
      </c>
      <c r="F258">
        <f t="shared" si="93"/>
        <v>92.155000000000001</v>
      </c>
      <c r="H258">
        <f t="shared" si="93"/>
        <v>94.906363636363622</v>
      </c>
      <c r="J258">
        <f t="shared" si="93"/>
        <v>76.942999999999998</v>
      </c>
      <c r="L258">
        <f t="shared" si="92"/>
        <v>86.714145454545445</v>
      </c>
    </row>
    <row r="259" spans="1:17" x14ac:dyDescent="0.25">
      <c r="A259" t="s">
        <v>42</v>
      </c>
      <c r="B259">
        <f>STDEV(B248:C254)</f>
        <v>16.078148049354787</v>
      </c>
      <c r="D259">
        <f t="shared" ref="D259:J259" si="94">STDEV(D248:E254)</f>
        <v>14.110528628716217</v>
      </c>
      <c r="F259">
        <f t="shared" si="94"/>
        <v>9.2227138088525784</v>
      </c>
      <c r="H259">
        <f t="shared" si="94"/>
        <v>30.450966576687666</v>
      </c>
      <c r="J259">
        <f t="shared" si="94"/>
        <v>18.219479814115715</v>
      </c>
      <c r="L259">
        <f t="shared" si="92"/>
        <v>17.616367375545391</v>
      </c>
    </row>
    <row r="261" spans="1:17" x14ac:dyDescent="0.25">
      <c r="A261" s="31"/>
      <c r="B261" t="s">
        <v>47</v>
      </c>
      <c r="E261" t="s">
        <v>48</v>
      </c>
      <c r="H261" t="s">
        <v>49</v>
      </c>
      <c r="K261" t="s">
        <v>50</v>
      </c>
      <c r="N261" t="s">
        <v>51</v>
      </c>
    </row>
    <row r="262" spans="1:17" ht="14.4" thickBot="1" x14ac:dyDescent="0.3">
      <c r="A262" s="31" t="s">
        <v>18</v>
      </c>
      <c r="B262" t="s">
        <v>32</v>
      </c>
      <c r="C262" t="s">
        <v>33</v>
      </c>
      <c r="D262" t="s">
        <v>34</v>
      </c>
      <c r="E262" t="s">
        <v>32</v>
      </c>
      <c r="F262" t="s">
        <v>33</v>
      </c>
      <c r="G262" t="s">
        <v>34</v>
      </c>
      <c r="H262" t="s">
        <v>32</v>
      </c>
      <c r="I262" t="s">
        <v>33</v>
      </c>
      <c r="J262" t="s">
        <v>34</v>
      </c>
      <c r="K262" t="s">
        <v>32</v>
      </c>
      <c r="L262" t="s">
        <v>33</v>
      </c>
      <c r="M262" t="s">
        <v>34</v>
      </c>
      <c r="N262" t="s">
        <v>32</v>
      </c>
      <c r="O262" t="s">
        <v>33</v>
      </c>
      <c r="P262" t="s">
        <v>34</v>
      </c>
    </row>
    <row r="263" spans="1:17" ht="14.4" thickBot="1" x14ac:dyDescent="0.3">
      <c r="B263" s="15">
        <v>111.07</v>
      </c>
      <c r="C263" s="19">
        <v>93.21</v>
      </c>
      <c r="D263" s="17">
        <v>84.34</v>
      </c>
      <c r="E263" s="15">
        <v>108.63</v>
      </c>
      <c r="F263" s="16">
        <v>99.9</v>
      </c>
      <c r="G263" s="32">
        <v>105.08</v>
      </c>
      <c r="H263" s="42">
        <v>109.84</v>
      </c>
      <c r="I263" s="17">
        <v>76.14</v>
      </c>
      <c r="J263" s="32">
        <v>84.35</v>
      </c>
      <c r="K263" s="18">
        <v>107.93</v>
      </c>
      <c r="L263" s="17">
        <v>90.47</v>
      </c>
      <c r="M263" s="32">
        <v>84.35</v>
      </c>
      <c r="N263" s="15">
        <v>107.78</v>
      </c>
      <c r="O263" s="17">
        <v>118.37</v>
      </c>
      <c r="P263" s="33">
        <v>111.05</v>
      </c>
    </row>
    <row r="264" spans="1:17" ht="14.4" thickBot="1" x14ac:dyDescent="0.3">
      <c r="B264" s="23">
        <v>102.2</v>
      </c>
      <c r="C264" s="34">
        <v>80.06</v>
      </c>
      <c r="D264" s="22">
        <v>74.180000000000007</v>
      </c>
      <c r="E264" s="20">
        <v>113.7</v>
      </c>
      <c r="F264" s="22">
        <v>104.27</v>
      </c>
      <c r="G264" s="27">
        <v>107.93</v>
      </c>
      <c r="H264" s="24">
        <v>105.97</v>
      </c>
      <c r="I264" s="22">
        <v>81.09</v>
      </c>
      <c r="J264" s="27">
        <v>79.430000000000007</v>
      </c>
      <c r="K264" s="24">
        <v>104.83</v>
      </c>
      <c r="L264" s="22">
        <v>86.29</v>
      </c>
      <c r="M264" s="27">
        <v>79.430000000000007</v>
      </c>
      <c r="N264" s="20">
        <v>120.7</v>
      </c>
      <c r="O264" s="22">
        <v>96.27</v>
      </c>
      <c r="P264" s="27">
        <v>98.6</v>
      </c>
    </row>
    <row r="265" spans="1:17" ht="14.4" thickBot="1" x14ac:dyDescent="0.3">
      <c r="B265" s="23">
        <v>114.83</v>
      </c>
      <c r="C265" s="22">
        <v>81.290000000000006</v>
      </c>
      <c r="D265" s="26">
        <v>72.62</v>
      </c>
      <c r="E265" s="20">
        <v>157.08000000000001</v>
      </c>
      <c r="F265" s="22">
        <v>99.3</v>
      </c>
      <c r="G265" s="27">
        <v>77.97</v>
      </c>
      <c r="H265" s="24">
        <v>110.46</v>
      </c>
      <c r="I265" s="27">
        <v>89.93</v>
      </c>
      <c r="J265" s="27">
        <v>74.3</v>
      </c>
      <c r="K265" s="24">
        <v>95.63</v>
      </c>
      <c r="L265" s="26">
        <v>96.32</v>
      </c>
      <c r="M265" s="27">
        <v>74.3</v>
      </c>
      <c r="N265" s="20">
        <v>119.23</v>
      </c>
      <c r="O265" s="26">
        <v>104.76</v>
      </c>
      <c r="P265" s="27">
        <v>110.88</v>
      </c>
    </row>
    <row r="266" spans="1:17" ht="14.4" thickBot="1" x14ac:dyDescent="0.3">
      <c r="B266" s="20">
        <v>89.16</v>
      </c>
      <c r="C266" s="22">
        <v>79.3</v>
      </c>
      <c r="D266" s="27">
        <v>77.19</v>
      </c>
      <c r="E266" s="24">
        <v>96.72</v>
      </c>
      <c r="F266" s="27">
        <v>91.23</v>
      </c>
      <c r="G266" s="27">
        <v>77.260000000000005</v>
      </c>
      <c r="H266" s="28">
        <v>103.44</v>
      </c>
      <c r="I266" s="27">
        <v>76.38</v>
      </c>
      <c r="J266" s="27">
        <v>57.48</v>
      </c>
      <c r="K266" s="28">
        <v>84.26</v>
      </c>
      <c r="L266" s="27">
        <v>89.93</v>
      </c>
      <c r="M266" s="27">
        <v>57.48</v>
      </c>
      <c r="N266" s="24">
        <v>124.69</v>
      </c>
      <c r="O266" s="27">
        <v>101.57</v>
      </c>
      <c r="P266" s="27">
        <v>88.86</v>
      </c>
    </row>
    <row r="267" spans="1:17" ht="14.4" thickBot="1" x14ac:dyDescent="0.3">
      <c r="B267" s="20">
        <v>93.13</v>
      </c>
      <c r="C267" s="26">
        <v>82.96</v>
      </c>
      <c r="D267" s="27">
        <v>65.67</v>
      </c>
      <c r="E267" s="29">
        <v>96.99</v>
      </c>
      <c r="F267" s="27">
        <v>99.78</v>
      </c>
      <c r="G267" s="30"/>
      <c r="H267" s="28">
        <v>83.56</v>
      </c>
      <c r="I267" s="27">
        <v>78.430000000000007</v>
      </c>
      <c r="J267" s="30"/>
      <c r="K267" s="28">
        <v>93.43</v>
      </c>
      <c r="L267" s="27">
        <v>76.38</v>
      </c>
      <c r="M267" s="30"/>
      <c r="N267" s="28">
        <v>108.95</v>
      </c>
      <c r="O267" s="27">
        <v>79.33</v>
      </c>
      <c r="P267" s="27">
        <v>99.86</v>
      </c>
    </row>
    <row r="268" spans="1:17" ht="14.4" thickBot="1" x14ac:dyDescent="0.3">
      <c r="B268" s="24">
        <v>71.58</v>
      </c>
      <c r="C268" s="26">
        <v>73.84</v>
      </c>
      <c r="D268" s="30"/>
      <c r="E268" s="29">
        <v>82.82</v>
      </c>
      <c r="F268" s="27">
        <v>87.39</v>
      </c>
      <c r="G268" s="30"/>
      <c r="H268" s="29">
        <v>87.34</v>
      </c>
      <c r="I268" s="27">
        <v>74.05</v>
      </c>
      <c r="J268" s="30"/>
      <c r="K268" s="29">
        <v>80.53</v>
      </c>
      <c r="L268" s="27">
        <v>78.430000000000007</v>
      </c>
      <c r="M268" s="30"/>
      <c r="N268" s="29">
        <v>84.64</v>
      </c>
      <c r="O268" s="30"/>
      <c r="P268" s="30"/>
    </row>
    <row r="269" spans="1:17" ht="14.4" thickBot="1" x14ac:dyDescent="0.3">
      <c r="K269" s="23"/>
      <c r="L269" s="27">
        <v>74.05</v>
      </c>
      <c r="M269" s="30"/>
    </row>
    <row r="270" spans="1:17" x14ac:dyDescent="0.25">
      <c r="A270" t="s">
        <v>43</v>
      </c>
      <c r="B270">
        <f>COUNT(B263:D269)</f>
        <v>17</v>
      </c>
      <c r="E270">
        <f t="shared" ref="E270:N270" si="95">COUNT(E263:G269)</f>
        <v>16</v>
      </c>
      <c r="H270">
        <f t="shared" si="95"/>
        <v>16</v>
      </c>
      <c r="K270">
        <f t="shared" si="95"/>
        <v>17</v>
      </c>
      <c r="N270">
        <f t="shared" si="95"/>
        <v>16</v>
      </c>
      <c r="Q270">
        <f>AVERAGE(B270:N270)</f>
        <v>16.399999999999999</v>
      </c>
    </row>
    <row r="271" spans="1:17" x14ac:dyDescent="0.25">
      <c r="A271" t="s">
        <v>44</v>
      </c>
      <c r="B271">
        <f>COUNTIF(B263:D269,"&gt;60")</f>
        <v>17</v>
      </c>
      <c r="E271">
        <f t="shared" ref="E271:N271" si="96">COUNTIF(E263:G269,"&gt;60")</f>
        <v>16</v>
      </c>
      <c r="H271">
        <f t="shared" si="96"/>
        <v>15</v>
      </c>
      <c r="K271">
        <f t="shared" si="96"/>
        <v>16</v>
      </c>
      <c r="N271">
        <f t="shared" si="96"/>
        <v>16</v>
      </c>
      <c r="Q271">
        <f>AVERAGE(B271:N271)</f>
        <v>16</v>
      </c>
    </row>
    <row r="272" spans="1:17" x14ac:dyDescent="0.25">
      <c r="A272" t="s">
        <v>45</v>
      </c>
      <c r="B272">
        <f>AVERAGE(B263:D269)</f>
        <v>85.095882352941175</v>
      </c>
      <c r="E272">
        <f t="shared" ref="E272:N272" si="97">AVERAGE(E263:G269)</f>
        <v>100.378125</v>
      </c>
      <c r="H272">
        <f t="shared" si="97"/>
        <v>85.761875000000003</v>
      </c>
      <c r="K272">
        <f t="shared" si="97"/>
        <v>85.531764705882367</v>
      </c>
      <c r="N272">
        <f t="shared" si="97"/>
        <v>104.72124999999998</v>
      </c>
      <c r="Q272">
        <f t="shared" ref="Q272:Q274" si="98">AVERAGE(B272:N272)</f>
        <v>92.297779411764708</v>
      </c>
    </row>
    <row r="273" spans="1:22" x14ac:dyDescent="0.25">
      <c r="A273" t="s">
        <v>46</v>
      </c>
      <c r="B273">
        <f>AVERAGEIF(B263:D269,"&gt;60")</f>
        <v>85.095882352941175</v>
      </c>
      <c r="E273">
        <f t="shared" ref="E273:N273" si="99">AVERAGEIF(E263:G269,"&gt;60")</f>
        <v>100.378125</v>
      </c>
      <c r="H273">
        <f t="shared" si="99"/>
        <v>87.64733333333335</v>
      </c>
      <c r="K273">
        <f t="shared" si="99"/>
        <v>87.285000000000011</v>
      </c>
      <c r="N273">
        <f t="shared" si="99"/>
        <v>104.72124999999998</v>
      </c>
      <c r="Q273">
        <f t="shared" si="98"/>
        <v>93.025518137254906</v>
      </c>
    </row>
    <row r="274" spans="1:22" x14ac:dyDescent="0.25">
      <c r="A274" t="s">
        <v>42</v>
      </c>
      <c r="B274">
        <f>STDEV(B263:D269)</f>
        <v>13.921302946753778</v>
      </c>
      <c r="E274">
        <f t="shared" ref="E274:N274" si="100">STDEV(E263:G269)</f>
        <v>18.580998616418167</v>
      </c>
      <c r="H274">
        <f t="shared" si="100"/>
        <v>14.836949020940867</v>
      </c>
      <c r="K274">
        <f t="shared" si="100"/>
        <v>12.357914587064247</v>
      </c>
      <c r="N274">
        <f t="shared" si="100"/>
        <v>13.160784107846146</v>
      </c>
      <c r="Q274">
        <f t="shared" si="98"/>
        <v>14.571589855804641</v>
      </c>
    </row>
    <row r="276" spans="1:22" x14ac:dyDescent="0.25">
      <c r="A276" s="31"/>
      <c r="B276" t="s">
        <v>47</v>
      </c>
      <c r="F276" t="s">
        <v>48</v>
      </c>
      <c r="J276" t="s">
        <v>49</v>
      </c>
      <c r="N276" t="s">
        <v>50</v>
      </c>
      <c r="R276" t="s">
        <v>51</v>
      </c>
    </row>
    <row r="277" spans="1:22" ht="14.4" thickBot="1" x14ac:dyDescent="0.3">
      <c r="A277" s="31" t="s">
        <v>19</v>
      </c>
      <c r="B277" t="s">
        <v>32</v>
      </c>
      <c r="C277" t="s">
        <v>33</v>
      </c>
      <c r="D277" t="s">
        <v>34</v>
      </c>
      <c r="E277" t="s">
        <v>35</v>
      </c>
      <c r="F277" t="s">
        <v>32</v>
      </c>
      <c r="G277" t="s">
        <v>33</v>
      </c>
      <c r="H277" t="s">
        <v>34</v>
      </c>
      <c r="I277" t="s">
        <v>35</v>
      </c>
      <c r="J277" t="s">
        <v>32</v>
      </c>
      <c r="K277" t="s">
        <v>33</v>
      </c>
      <c r="L277" t="s">
        <v>34</v>
      </c>
      <c r="M277" t="s">
        <v>35</v>
      </c>
      <c r="N277" t="s">
        <v>32</v>
      </c>
      <c r="O277" t="s">
        <v>33</v>
      </c>
      <c r="P277" t="s">
        <v>34</v>
      </c>
      <c r="Q277" t="s">
        <v>35</v>
      </c>
      <c r="R277" t="s">
        <v>32</v>
      </c>
      <c r="S277" t="s">
        <v>33</v>
      </c>
      <c r="T277" t="s">
        <v>34</v>
      </c>
      <c r="U277" t="s">
        <v>35</v>
      </c>
    </row>
    <row r="278" spans="1:22" ht="14.4" thickBot="1" x14ac:dyDescent="0.3">
      <c r="B278" s="15">
        <v>102.15</v>
      </c>
      <c r="C278" s="19">
        <v>107.97</v>
      </c>
      <c r="D278" s="32">
        <v>75.650000000000006</v>
      </c>
      <c r="E278" s="37">
        <v>90.54</v>
      </c>
      <c r="F278" s="15">
        <v>97.03</v>
      </c>
      <c r="G278" s="16">
        <v>73.59</v>
      </c>
      <c r="H278" s="17">
        <v>87.56</v>
      </c>
      <c r="I278" s="36">
        <v>95.58</v>
      </c>
      <c r="J278" s="24">
        <v>102.47</v>
      </c>
      <c r="K278" s="17">
        <v>98.62</v>
      </c>
      <c r="L278" s="33">
        <v>87.73</v>
      </c>
      <c r="M278" s="37">
        <v>89.74</v>
      </c>
      <c r="N278" s="24">
        <v>102.37</v>
      </c>
      <c r="O278" s="17">
        <v>91.24</v>
      </c>
      <c r="P278" s="33">
        <v>82.98</v>
      </c>
      <c r="Q278" s="37">
        <v>81.36</v>
      </c>
      <c r="R278" s="15">
        <v>104.61</v>
      </c>
      <c r="S278" s="16">
        <v>83.05</v>
      </c>
      <c r="T278" s="32">
        <v>88.39</v>
      </c>
      <c r="U278" s="37">
        <v>81.72</v>
      </c>
    </row>
    <row r="279" spans="1:22" ht="14.4" thickBot="1" x14ac:dyDescent="0.3">
      <c r="B279" s="24">
        <v>102.02</v>
      </c>
      <c r="C279" s="15">
        <v>97.03</v>
      </c>
      <c r="D279" s="27">
        <v>99.06</v>
      </c>
      <c r="E279" s="38">
        <v>91.84</v>
      </c>
      <c r="F279" s="23">
        <v>92.05</v>
      </c>
      <c r="G279" s="22">
        <v>86.66</v>
      </c>
      <c r="H279" s="22">
        <v>84.79</v>
      </c>
      <c r="I279" s="38">
        <v>90.3</v>
      </c>
      <c r="J279" s="23">
        <v>92.48</v>
      </c>
      <c r="K279" s="22">
        <v>93.86</v>
      </c>
      <c r="L279" s="27">
        <v>87.96</v>
      </c>
      <c r="M279" s="38">
        <v>68.83</v>
      </c>
      <c r="N279" s="24">
        <v>90.09</v>
      </c>
      <c r="O279" s="26">
        <v>88.91</v>
      </c>
      <c r="P279" s="26">
        <v>86.22</v>
      </c>
      <c r="Q279" s="38">
        <v>81.739999999999995</v>
      </c>
      <c r="R279" s="20">
        <v>88.23</v>
      </c>
      <c r="S279" s="22">
        <v>85.96</v>
      </c>
      <c r="T279" s="27">
        <v>88.71</v>
      </c>
      <c r="U279" s="38">
        <v>76.56</v>
      </c>
    </row>
    <row r="280" spans="1:22" ht="14.4" thickBot="1" x14ac:dyDescent="0.3">
      <c r="B280" s="24">
        <v>98.07</v>
      </c>
      <c r="C280" s="22">
        <v>85.9</v>
      </c>
      <c r="D280" s="27">
        <v>61.03</v>
      </c>
      <c r="E280" s="41">
        <v>89.92</v>
      </c>
      <c r="F280" s="23">
        <v>85.57</v>
      </c>
      <c r="G280" s="26">
        <v>84.27</v>
      </c>
      <c r="H280" s="27">
        <v>81.83</v>
      </c>
      <c r="I280" s="38">
        <v>83.22</v>
      </c>
      <c r="J280" s="23">
        <v>94.54</v>
      </c>
      <c r="K280" s="26">
        <v>78.650000000000006</v>
      </c>
      <c r="L280" s="27">
        <v>89.91</v>
      </c>
      <c r="M280" s="38">
        <v>59.81</v>
      </c>
      <c r="N280" s="24">
        <v>86.48</v>
      </c>
      <c r="O280" s="27">
        <v>82.44</v>
      </c>
      <c r="P280" s="27">
        <v>80.37</v>
      </c>
      <c r="Q280" s="41">
        <v>76.819999999999993</v>
      </c>
      <c r="R280" s="20">
        <v>79.25</v>
      </c>
      <c r="S280" s="22">
        <v>73.95</v>
      </c>
      <c r="T280" s="27">
        <v>78.09</v>
      </c>
      <c r="U280" s="38">
        <v>65.38</v>
      </c>
    </row>
    <row r="281" spans="1:22" ht="14.4" thickBot="1" x14ac:dyDescent="0.3">
      <c r="B281" s="28">
        <v>85.67</v>
      </c>
      <c r="C281" s="26">
        <v>88.73</v>
      </c>
      <c r="D281" s="15">
        <v>97.03</v>
      </c>
      <c r="E281" s="41">
        <v>89.92</v>
      </c>
      <c r="F281" s="20">
        <v>78.86</v>
      </c>
      <c r="G281" s="27">
        <v>83.37</v>
      </c>
      <c r="H281" s="30">
        <v>78.25</v>
      </c>
      <c r="I281" s="38">
        <v>80.92</v>
      </c>
      <c r="J281" s="24">
        <v>81.92</v>
      </c>
      <c r="K281" s="27">
        <v>89.96</v>
      </c>
      <c r="L281" s="27">
        <v>80.47</v>
      </c>
      <c r="M281" s="41">
        <v>62.15</v>
      </c>
      <c r="N281" s="28">
        <v>87.82</v>
      </c>
      <c r="O281" s="27">
        <v>81.34</v>
      </c>
      <c r="P281" s="27">
        <v>84.36</v>
      </c>
      <c r="Q281" s="41"/>
      <c r="R281" s="20">
        <v>89.89</v>
      </c>
      <c r="S281" s="27">
        <v>89.2</v>
      </c>
      <c r="T281" s="27">
        <v>79.430000000000007</v>
      </c>
      <c r="U281" s="41">
        <v>72.150000000000006</v>
      </c>
    </row>
    <row r="282" spans="1:22" ht="14.4" thickBot="1" x14ac:dyDescent="0.3">
      <c r="B282" s="28">
        <v>87.62</v>
      </c>
      <c r="C282" s="26">
        <v>71.12</v>
      </c>
      <c r="D282" s="47">
        <v>89.3</v>
      </c>
      <c r="E282" s="41"/>
      <c r="F282" s="24">
        <v>61.37</v>
      </c>
      <c r="G282" s="27">
        <v>92.58</v>
      </c>
      <c r="H282" s="30">
        <v>78.25</v>
      </c>
      <c r="I282" s="38">
        <v>80.150000000000006</v>
      </c>
      <c r="J282" s="24">
        <v>88.7</v>
      </c>
      <c r="K282" s="30"/>
      <c r="L282" s="27">
        <v>89.96</v>
      </c>
      <c r="M282" s="41"/>
      <c r="N282" s="29">
        <v>88.54</v>
      </c>
      <c r="O282" s="27">
        <v>88.23</v>
      </c>
      <c r="P282" s="27">
        <v>83.24</v>
      </c>
      <c r="Q282" s="41"/>
      <c r="R282" s="29">
        <v>102.37</v>
      </c>
      <c r="S282" s="27">
        <v>85.37</v>
      </c>
      <c r="T282" s="30">
        <v>80.2</v>
      </c>
      <c r="U282" s="41"/>
    </row>
    <row r="283" spans="1:22" ht="14.4" thickBot="1" x14ac:dyDescent="0.3">
      <c r="J283" s="29">
        <v>81.38</v>
      </c>
      <c r="K283" s="30"/>
      <c r="L283" s="30"/>
      <c r="M283" s="41"/>
      <c r="N283" s="29">
        <v>85</v>
      </c>
      <c r="O283" s="30"/>
      <c r="P283" s="27">
        <v>48.42</v>
      </c>
      <c r="Q283" s="41"/>
      <c r="R283" s="29">
        <v>81.87</v>
      </c>
      <c r="S283" s="30">
        <v>84.61</v>
      </c>
      <c r="T283" s="30"/>
      <c r="U283" s="41"/>
    </row>
    <row r="284" spans="1:22" x14ac:dyDescent="0.25">
      <c r="A284" t="s">
        <v>43</v>
      </c>
      <c r="B284">
        <f>COUNT(B278:E283)</f>
        <v>19</v>
      </c>
      <c r="F284">
        <f t="shared" ref="F284:R284" si="101">COUNT(F278:I283)</f>
        <v>20</v>
      </c>
      <c r="J284">
        <f t="shared" si="101"/>
        <v>19</v>
      </c>
      <c r="N284">
        <f t="shared" si="101"/>
        <v>20</v>
      </c>
      <c r="R284">
        <f t="shared" si="101"/>
        <v>21</v>
      </c>
      <c r="V284">
        <f>AVERAGE(B284:R284)</f>
        <v>19.8</v>
      </c>
    </row>
    <row r="285" spans="1:22" x14ac:dyDescent="0.25">
      <c r="A285" t="s">
        <v>44</v>
      </c>
      <c r="B285">
        <f>COUNTIF(B278:E283,"&gt;60")</f>
        <v>19</v>
      </c>
      <c r="F285">
        <f t="shared" ref="F285:R285" si="102">COUNTIF(F278:I283,"&gt;60")</f>
        <v>20</v>
      </c>
      <c r="J285">
        <f t="shared" si="102"/>
        <v>18</v>
      </c>
      <c r="N285">
        <f t="shared" si="102"/>
        <v>19</v>
      </c>
      <c r="R285">
        <f t="shared" si="102"/>
        <v>21</v>
      </c>
      <c r="V285">
        <f>AVERAGE(B285:R285)</f>
        <v>19.399999999999999</v>
      </c>
    </row>
    <row r="286" spans="1:22" x14ac:dyDescent="0.25">
      <c r="A286" t="s">
        <v>45</v>
      </c>
      <c r="B286">
        <f>AVERAGE(B278:E283)</f>
        <v>90.03</v>
      </c>
      <c r="F286">
        <f t="shared" ref="F286:R286" si="103">AVERAGE(F278:I283)</f>
        <v>83.809999999999988</v>
      </c>
      <c r="J286">
        <f t="shared" si="103"/>
        <v>85.217894736842126</v>
      </c>
      <c r="N286">
        <f t="shared" si="103"/>
        <v>83.898499999999999</v>
      </c>
      <c r="R286">
        <f t="shared" si="103"/>
        <v>83.761428571428596</v>
      </c>
      <c r="V286">
        <f t="shared" ref="V286:V288" si="104">AVERAGE(B286:R286)</f>
        <v>85.343564661654142</v>
      </c>
    </row>
    <row r="287" spans="1:22" x14ac:dyDescent="0.25">
      <c r="A287" t="s">
        <v>46</v>
      </c>
      <c r="B287">
        <f>AVERAGEIF(B278:E283,"&gt;60")</f>
        <v>90.03</v>
      </c>
      <c r="F287">
        <f t="shared" ref="F287:R287" si="105">AVERAGEIF(F278:I283,"&gt;60")</f>
        <v>83.809999999999988</v>
      </c>
      <c r="J287">
        <f t="shared" si="105"/>
        <v>86.629444444444459</v>
      </c>
      <c r="N287">
        <f t="shared" si="105"/>
        <v>85.765789473684208</v>
      </c>
      <c r="R287">
        <f t="shared" si="105"/>
        <v>83.761428571428596</v>
      </c>
      <c r="V287">
        <f t="shared" si="104"/>
        <v>85.999332497911453</v>
      </c>
    </row>
    <row r="288" spans="1:22" x14ac:dyDescent="0.25">
      <c r="A288" t="s">
        <v>42</v>
      </c>
      <c r="B288">
        <f>STDEV(B278:E283)</f>
        <v>11.327721649907291</v>
      </c>
      <c r="F288">
        <f t="shared" ref="F288:R288" si="106">STDEV(F278:I283)</f>
        <v>8.1020725093872379</v>
      </c>
      <c r="J288">
        <f t="shared" si="106"/>
        <v>11.407867450407942</v>
      </c>
      <c r="N288">
        <f t="shared" si="106"/>
        <v>9.9208447618876274</v>
      </c>
      <c r="R288">
        <f t="shared" si="106"/>
        <v>9.0419628874011444</v>
      </c>
      <c r="V288">
        <f t="shared" si="104"/>
        <v>9.9600938517982485</v>
      </c>
    </row>
    <row r="292" spans="1:12" x14ac:dyDescent="0.25">
      <c r="B292" t="s">
        <v>47</v>
      </c>
      <c r="D292" t="s">
        <v>48</v>
      </c>
      <c r="F292" t="s">
        <v>49</v>
      </c>
      <c r="H292" t="s">
        <v>50</v>
      </c>
      <c r="J292" t="s">
        <v>51</v>
      </c>
    </row>
    <row r="293" spans="1:12" ht="14.4" thickBot="1" x14ac:dyDescent="0.3">
      <c r="A293" t="s">
        <v>20</v>
      </c>
      <c r="B293" t="s">
        <v>32</v>
      </c>
      <c r="C293" t="s">
        <v>33</v>
      </c>
      <c r="D293" t="s">
        <v>32</v>
      </c>
      <c r="E293" t="s">
        <v>33</v>
      </c>
      <c r="F293" t="s">
        <v>32</v>
      </c>
      <c r="G293" t="s">
        <v>33</v>
      </c>
      <c r="H293" t="s">
        <v>32</v>
      </c>
      <c r="I293" t="s">
        <v>33</v>
      </c>
      <c r="J293" t="s">
        <v>32</v>
      </c>
      <c r="K293" t="s">
        <v>33</v>
      </c>
    </row>
    <row r="294" spans="1:12" ht="14.4" thickBot="1" x14ac:dyDescent="0.3">
      <c r="B294" s="15">
        <v>174.56</v>
      </c>
      <c r="C294" s="19">
        <v>113.81</v>
      </c>
      <c r="D294" s="15">
        <v>104.99</v>
      </c>
      <c r="E294" s="17">
        <v>76.430000000000007</v>
      </c>
      <c r="F294" s="15">
        <v>133.55000000000001</v>
      </c>
      <c r="G294" s="17">
        <v>105.12</v>
      </c>
      <c r="H294" s="15">
        <v>140.28</v>
      </c>
      <c r="I294" s="17">
        <v>113.27</v>
      </c>
      <c r="J294" s="15">
        <v>123.6</v>
      </c>
      <c r="K294" s="19">
        <v>102.57</v>
      </c>
    </row>
    <row r="295" spans="1:12" ht="14.4" thickBot="1" x14ac:dyDescent="0.3">
      <c r="B295" s="23">
        <v>148.72999999999999</v>
      </c>
      <c r="C295" s="30">
        <v>115.12</v>
      </c>
      <c r="D295" s="20">
        <v>86.4</v>
      </c>
      <c r="E295" s="22">
        <v>72.75</v>
      </c>
      <c r="F295" s="24">
        <v>152.13999999999999</v>
      </c>
      <c r="G295" s="22">
        <v>96.36</v>
      </c>
      <c r="H295" s="23">
        <v>113.13</v>
      </c>
      <c r="I295" s="22">
        <v>93.49</v>
      </c>
      <c r="J295" s="23">
        <v>121.2</v>
      </c>
      <c r="K295" s="30">
        <v>98.36</v>
      </c>
    </row>
    <row r="296" spans="1:12" ht="14.4" thickBot="1" x14ac:dyDescent="0.3">
      <c r="B296" s="20">
        <v>114.11</v>
      </c>
      <c r="C296" s="22">
        <v>99.52</v>
      </c>
      <c r="D296" s="24">
        <v>78.28</v>
      </c>
      <c r="E296" s="27">
        <v>69.17</v>
      </c>
      <c r="F296" s="24">
        <v>123.36</v>
      </c>
      <c r="G296" s="27">
        <v>109.48</v>
      </c>
      <c r="H296" s="20">
        <v>107.25</v>
      </c>
      <c r="I296" s="22">
        <v>88.17</v>
      </c>
      <c r="J296" s="23">
        <v>104.4</v>
      </c>
      <c r="K296" s="22">
        <v>102.04</v>
      </c>
    </row>
    <row r="297" spans="1:12" ht="14.4" thickBot="1" x14ac:dyDescent="0.3">
      <c r="B297" s="20">
        <v>114.69</v>
      </c>
      <c r="C297" s="22">
        <v>92.3</v>
      </c>
      <c r="D297" s="24">
        <v>78.900000000000006</v>
      </c>
      <c r="E297" s="27">
        <v>78.37</v>
      </c>
      <c r="F297" s="24">
        <v>121.88</v>
      </c>
      <c r="G297" s="27">
        <v>102.29</v>
      </c>
      <c r="H297" s="24">
        <v>91.82</v>
      </c>
      <c r="I297" s="26">
        <v>91.26</v>
      </c>
      <c r="J297" s="20">
        <v>77.849999999999994</v>
      </c>
      <c r="K297" s="22">
        <v>82.88</v>
      </c>
    </row>
    <row r="298" spans="1:12" ht="14.4" thickBot="1" x14ac:dyDescent="0.3">
      <c r="B298" s="24">
        <v>111.17</v>
      </c>
      <c r="C298" s="26">
        <v>72.72</v>
      </c>
      <c r="D298" s="29">
        <v>48.26</v>
      </c>
      <c r="E298" s="27">
        <v>66.11</v>
      </c>
      <c r="F298" s="28">
        <v>108.89</v>
      </c>
      <c r="G298" s="27">
        <v>109.77</v>
      </c>
      <c r="H298" s="28">
        <v>88.34</v>
      </c>
      <c r="I298" s="27">
        <v>85.68</v>
      </c>
      <c r="J298" s="24">
        <v>71.25</v>
      </c>
      <c r="K298" s="22">
        <v>75.95</v>
      </c>
    </row>
    <row r="299" spans="1:12" ht="14.4" thickBot="1" x14ac:dyDescent="0.3">
      <c r="B299" s="24">
        <v>77.599999999999994</v>
      </c>
      <c r="C299" s="30"/>
      <c r="F299" s="23"/>
      <c r="G299" s="27">
        <v>106.46</v>
      </c>
      <c r="H299" s="29">
        <v>80.73</v>
      </c>
      <c r="I299" s="27">
        <v>91.52</v>
      </c>
      <c r="J299" s="24">
        <v>67.56</v>
      </c>
      <c r="K299" s="22">
        <v>66.650000000000006</v>
      </c>
    </row>
    <row r="300" spans="1:12" ht="14.4" thickBot="1" x14ac:dyDescent="0.3">
      <c r="B300" s="28">
        <v>70.55</v>
      </c>
      <c r="C300" s="30"/>
      <c r="H300" s="23"/>
      <c r="I300" s="27">
        <v>91.67</v>
      </c>
      <c r="J300" s="29">
        <v>65.099999999999994</v>
      </c>
      <c r="K300" s="27">
        <v>63.81</v>
      </c>
    </row>
    <row r="301" spans="1:12" ht="14.4" thickBot="1" x14ac:dyDescent="0.3">
      <c r="J301" s="23"/>
      <c r="K301" s="27">
        <v>69.38</v>
      </c>
    </row>
    <row r="302" spans="1:12" x14ac:dyDescent="0.25">
      <c r="A302" t="s">
        <v>43</v>
      </c>
      <c r="B302">
        <f>COUNT(B294:C301)</f>
        <v>12</v>
      </c>
      <c r="D302">
        <f t="shared" ref="D302:J302" si="107">COUNT(D294:E301)</f>
        <v>10</v>
      </c>
      <c r="F302">
        <f t="shared" si="107"/>
        <v>11</v>
      </c>
      <c r="H302">
        <f t="shared" si="107"/>
        <v>13</v>
      </c>
      <c r="J302">
        <f t="shared" si="107"/>
        <v>15</v>
      </c>
      <c r="L302">
        <f>AVERAGE(B302:J302)</f>
        <v>12.2</v>
      </c>
    </row>
    <row r="303" spans="1:12" x14ac:dyDescent="0.25">
      <c r="A303" t="s">
        <v>44</v>
      </c>
      <c r="B303">
        <f>COUNTIF(B294:C301,"&gt;60")</f>
        <v>12</v>
      </c>
      <c r="D303">
        <f t="shared" ref="D303:J303" si="108">COUNTIF(D294:E301,"&gt;60")</f>
        <v>9</v>
      </c>
      <c r="F303">
        <f t="shared" si="108"/>
        <v>11</v>
      </c>
      <c r="H303">
        <f t="shared" si="108"/>
        <v>13</v>
      </c>
      <c r="J303">
        <f t="shared" si="108"/>
        <v>15</v>
      </c>
      <c r="L303">
        <f>AVERAGE(B303:J303)</f>
        <v>12</v>
      </c>
    </row>
    <row r="304" spans="1:12" x14ac:dyDescent="0.25">
      <c r="A304" t="s">
        <v>45</v>
      </c>
      <c r="B304">
        <f>AVERAGE(B294:C301)</f>
        <v>108.74</v>
      </c>
      <c r="D304">
        <f t="shared" ref="D304:J304" si="109">AVERAGE(D294:E301)</f>
        <v>75.966000000000008</v>
      </c>
      <c r="F304">
        <f t="shared" si="109"/>
        <v>115.39090909090909</v>
      </c>
      <c r="H304">
        <f t="shared" si="109"/>
        <v>98.200769230769239</v>
      </c>
      <c r="J304">
        <f t="shared" si="109"/>
        <v>86.173333333333332</v>
      </c>
      <c r="L304">
        <f t="shared" ref="L304:L306" si="110">AVERAGE(B304:J304)</f>
        <v>96.894202331002333</v>
      </c>
    </row>
    <row r="305" spans="1:17" x14ac:dyDescent="0.25">
      <c r="A305" t="s">
        <v>46</v>
      </c>
      <c r="B305">
        <f>AVERAGEIF(B294:C301,"&gt;60")</f>
        <v>108.74</v>
      </c>
      <c r="D305">
        <f t="shared" ref="D305:J305" si="111">AVERAGEIF(D294:E301,"&gt;60")</f>
        <v>79.044444444444451</v>
      </c>
      <c r="F305">
        <f t="shared" si="111"/>
        <v>115.39090909090909</v>
      </c>
      <c r="H305">
        <f t="shared" si="111"/>
        <v>98.200769230769239</v>
      </c>
      <c r="J305">
        <f t="shared" si="111"/>
        <v>86.173333333333332</v>
      </c>
      <c r="L305">
        <f t="shared" si="110"/>
        <v>97.509891219891216</v>
      </c>
    </row>
    <row r="306" spans="1:17" x14ac:dyDescent="0.25">
      <c r="A306" t="s">
        <v>42</v>
      </c>
      <c r="B306">
        <f>STDEV(B294:C300)</f>
        <v>30.374816422939475</v>
      </c>
      <c r="D306">
        <f t="shared" ref="D306:J306" si="112">STDEV(D294:E300)</f>
        <v>14.500995521380972</v>
      </c>
      <c r="F306">
        <f t="shared" si="112"/>
        <v>16.167004332618596</v>
      </c>
      <c r="H306">
        <f t="shared" si="112"/>
        <v>16.229412323278154</v>
      </c>
      <c r="J306">
        <f t="shared" si="112"/>
        <v>20.91737203252962</v>
      </c>
      <c r="L306">
        <f t="shared" si="110"/>
        <v>19.637920126549364</v>
      </c>
    </row>
    <row r="308" spans="1:17" x14ac:dyDescent="0.25">
      <c r="A308" s="31"/>
      <c r="B308" t="s">
        <v>47</v>
      </c>
      <c r="E308" t="s">
        <v>48</v>
      </c>
      <c r="H308" t="s">
        <v>49</v>
      </c>
      <c r="K308" t="s">
        <v>50</v>
      </c>
      <c r="N308" t="s">
        <v>51</v>
      </c>
    </row>
    <row r="309" spans="1:17" ht="14.4" thickBot="1" x14ac:dyDescent="0.3">
      <c r="A309" s="31" t="s">
        <v>21</v>
      </c>
      <c r="B309" t="s">
        <v>32</v>
      </c>
      <c r="C309" t="s">
        <v>33</v>
      </c>
      <c r="D309" t="s">
        <v>34</v>
      </c>
      <c r="E309" t="s">
        <v>32</v>
      </c>
      <c r="F309" t="s">
        <v>33</v>
      </c>
      <c r="G309" t="s">
        <v>34</v>
      </c>
      <c r="H309" t="s">
        <v>32</v>
      </c>
      <c r="I309" t="s">
        <v>33</v>
      </c>
      <c r="J309" t="s">
        <v>34</v>
      </c>
      <c r="K309" t="s">
        <v>32</v>
      </c>
      <c r="L309" t="s">
        <v>33</v>
      </c>
      <c r="M309" t="s">
        <v>34</v>
      </c>
      <c r="N309" t="s">
        <v>32</v>
      </c>
      <c r="O309" t="s">
        <v>33</v>
      </c>
      <c r="P309" t="s">
        <v>34</v>
      </c>
    </row>
    <row r="310" spans="1:17" ht="14.4" thickBot="1" x14ac:dyDescent="0.3">
      <c r="B310" s="15">
        <v>98.45</v>
      </c>
      <c r="C310" s="16">
        <v>95.01</v>
      </c>
      <c r="D310" s="33">
        <v>70.739999999999995</v>
      </c>
      <c r="E310" s="15">
        <v>141.57</v>
      </c>
      <c r="F310" s="17">
        <v>107.26</v>
      </c>
      <c r="G310" s="33">
        <v>74.25</v>
      </c>
      <c r="H310" s="18">
        <v>105.62</v>
      </c>
      <c r="I310" s="16">
        <v>101.68</v>
      </c>
      <c r="J310" s="17">
        <v>101.99</v>
      </c>
      <c r="K310" s="15">
        <v>103.75</v>
      </c>
      <c r="L310" s="17">
        <v>91.77</v>
      </c>
      <c r="M310" s="17">
        <v>94</v>
      </c>
      <c r="N310" s="18">
        <v>86.47</v>
      </c>
      <c r="O310" s="17">
        <v>59.17</v>
      </c>
      <c r="P310" s="32">
        <v>53.45</v>
      </c>
    </row>
    <row r="311" spans="1:17" ht="14.4" thickBot="1" x14ac:dyDescent="0.3">
      <c r="B311" s="23">
        <v>105.98</v>
      </c>
      <c r="C311" s="34">
        <v>115.82</v>
      </c>
      <c r="D311" s="27">
        <v>88.92</v>
      </c>
      <c r="E311" s="23">
        <v>127.91</v>
      </c>
      <c r="F311" s="22">
        <v>103.65</v>
      </c>
      <c r="G311" s="27">
        <v>75.67</v>
      </c>
      <c r="H311" s="20">
        <v>110.97</v>
      </c>
      <c r="I311" s="34">
        <v>90.03</v>
      </c>
      <c r="J311" s="22">
        <v>95.35</v>
      </c>
      <c r="K311" s="23">
        <v>107.36</v>
      </c>
      <c r="L311" s="22">
        <v>94.71</v>
      </c>
      <c r="M311" s="26">
        <v>82.49</v>
      </c>
      <c r="N311" s="20">
        <v>100.68</v>
      </c>
      <c r="O311" s="22">
        <v>75.709999999999994</v>
      </c>
      <c r="P311" s="27">
        <v>72.489999999999995</v>
      </c>
    </row>
    <row r="312" spans="1:17" ht="14.4" thickBot="1" x14ac:dyDescent="0.3">
      <c r="B312" s="23">
        <v>96.86</v>
      </c>
      <c r="C312" s="22">
        <v>96.93</v>
      </c>
      <c r="D312" s="27">
        <v>73.19</v>
      </c>
      <c r="E312" s="24">
        <v>99.63</v>
      </c>
      <c r="F312" s="22">
        <v>90.02</v>
      </c>
      <c r="G312" s="27">
        <v>59.28</v>
      </c>
      <c r="H312" s="20">
        <v>94.49</v>
      </c>
      <c r="I312" s="22">
        <v>102.39</v>
      </c>
      <c r="J312" s="22">
        <v>104.45</v>
      </c>
      <c r="K312" s="24">
        <v>102.22</v>
      </c>
      <c r="L312" s="22">
        <v>104.45</v>
      </c>
      <c r="M312" s="27">
        <v>79.66</v>
      </c>
      <c r="N312" s="20">
        <v>117.92</v>
      </c>
      <c r="O312" s="27">
        <v>118.12</v>
      </c>
      <c r="P312" s="27">
        <v>63.27</v>
      </c>
    </row>
    <row r="313" spans="1:17" ht="14.4" thickBot="1" x14ac:dyDescent="0.3">
      <c r="B313" s="24">
        <v>94.99</v>
      </c>
      <c r="C313" s="22">
        <v>94.64</v>
      </c>
      <c r="D313" s="27">
        <v>76.19</v>
      </c>
      <c r="E313" s="24">
        <v>94.24</v>
      </c>
      <c r="F313" s="22">
        <v>85.96</v>
      </c>
      <c r="G313" s="30"/>
      <c r="H313" s="24">
        <v>90.55</v>
      </c>
      <c r="I313" s="22">
        <v>83.03</v>
      </c>
      <c r="J313" s="26">
        <v>77.34</v>
      </c>
      <c r="K313" s="24">
        <v>100.05</v>
      </c>
      <c r="L313" s="26">
        <v>76.930000000000007</v>
      </c>
      <c r="M313" s="27">
        <v>85.43</v>
      </c>
      <c r="N313" s="24">
        <v>141.63999999999999</v>
      </c>
      <c r="O313" s="30"/>
      <c r="P313" s="27">
        <v>77.31</v>
      </c>
    </row>
    <row r="314" spans="1:17" ht="14.4" thickBot="1" x14ac:dyDescent="0.3">
      <c r="B314" s="24">
        <v>81.88</v>
      </c>
      <c r="C314" s="26">
        <v>81.319999999999993</v>
      </c>
      <c r="D314" s="27">
        <v>54.53</v>
      </c>
      <c r="E314" s="24">
        <v>57.37</v>
      </c>
      <c r="F314" s="27">
        <v>75.17</v>
      </c>
      <c r="G314" s="30"/>
      <c r="H314" s="24">
        <v>78.66</v>
      </c>
      <c r="I314" s="26">
        <v>85.86</v>
      </c>
      <c r="J314" s="26">
        <v>77.180000000000007</v>
      </c>
      <c r="K314" s="28">
        <v>68.239999999999995</v>
      </c>
      <c r="L314" s="27">
        <v>78.94</v>
      </c>
      <c r="M314" s="27">
        <v>74.59</v>
      </c>
      <c r="N314" s="24">
        <v>98.79</v>
      </c>
      <c r="O314" s="30"/>
      <c r="P314" s="27">
        <v>57.41</v>
      </c>
    </row>
    <row r="315" spans="1:17" ht="14.4" thickBot="1" x14ac:dyDescent="0.3">
      <c r="B315" s="28">
        <v>69.510000000000005</v>
      </c>
      <c r="C315" s="26">
        <v>89.94</v>
      </c>
      <c r="D315" s="27">
        <v>42.27</v>
      </c>
      <c r="E315" s="29">
        <v>77.239999999999995</v>
      </c>
      <c r="F315" s="27">
        <v>100.67</v>
      </c>
      <c r="G315" s="30"/>
      <c r="H315" s="28">
        <v>74.260000000000005</v>
      </c>
      <c r="I315" s="27">
        <v>73.63</v>
      </c>
      <c r="J315" s="30"/>
      <c r="K315" s="29">
        <v>60.32</v>
      </c>
      <c r="L315" s="27">
        <v>72.41</v>
      </c>
      <c r="M315" s="27">
        <v>61.62</v>
      </c>
      <c r="N315" s="24">
        <v>76.73</v>
      </c>
      <c r="O315" s="30"/>
      <c r="P315" s="30"/>
    </row>
    <row r="316" spans="1:17" ht="14.4" thickBot="1" x14ac:dyDescent="0.3">
      <c r="B316" s="29">
        <v>65.28</v>
      </c>
      <c r="C316" s="27">
        <v>75.709999999999994</v>
      </c>
      <c r="D316" s="30"/>
      <c r="H316" s="29">
        <v>58.87</v>
      </c>
      <c r="I316" s="27">
        <v>68.8</v>
      </c>
      <c r="J316" s="30"/>
    </row>
    <row r="317" spans="1:17" x14ac:dyDescent="0.25">
      <c r="A317" t="s">
        <v>43</v>
      </c>
      <c r="B317">
        <f>COUNT(B310:D316)</f>
        <v>20</v>
      </c>
      <c r="E317">
        <f t="shared" ref="E317:N317" si="113">COUNT(E310:G316)</f>
        <v>15</v>
      </c>
      <c r="H317">
        <f t="shared" si="113"/>
        <v>19</v>
      </c>
      <c r="K317">
        <f t="shared" si="113"/>
        <v>18</v>
      </c>
      <c r="N317">
        <f t="shared" si="113"/>
        <v>14</v>
      </c>
      <c r="Q317">
        <f>AVERAGE(B317:N317)</f>
        <v>17.2</v>
      </c>
    </row>
    <row r="318" spans="1:17" x14ac:dyDescent="0.25">
      <c r="A318" t="s">
        <v>44</v>
      </c>
      <c r="B318">
        <f>COUNTIF(B310:D316,"&gt;60")</f>
        <v>18</v>
      </c>
      <c r="E318">
        <f t="shared" ref="E318:N318" si="114">COUNTIF(E310:G316,"&gt;60")</f>
        <v>13</v>
      </c>
      <c r="H318">
        <f t="shared" si="114"/>
        <v>18</v>
      </c>
      <c r="K318">
        <f t="shared" si="114"/>
        <v>18</v>
      </c>
      <c r="N318">
        <f t="shared" si="114"/>
        <v>11</v>
      </c>
      <c r="Q318">
        <f>AVERAGE(B318:N318)</f>
        <v>15.6</v>
      </c>
    </row>
    <row r="319" spans="1:17" x14ac:dyDescent="0.25">
      <c r="A319" t="s">
        <v>45</v>
      </c>
      <c r="B319">
        <f>AVERAGE(B310:D316)</f>
        <v>83.408000000000015</v>
      </c>
      <c r="E319">
        <f t="shared" ref="E319:N319" si="115">AVERAGE(E310:G316)</f>
        <v>91.325999999999993</v>
      </c>
      <c r="H319">
        <f t="shared" si="115"/>
        <v>88.1657894736842</v>
      </c>
      <c r="K319">
        <f t="shared" si="115"/>
        <v>85.496666666666655</v>
      </c>
      <c r="N319">
        <f t="shared" si="115"/>
        <v>85.65428571428572</v>
      </c>
      <c r="Q319">
        <f t="shared" ref="Q319:Q321" si="116">AVERAGE(B319:N319)</f>
        <v>86.810148370927323</v>
      </c>
    </row>
    <row r="320" spans="1:17" x14ac:dyDescent="0.25">
      <c r="A320" t="s">
        <v>46</v>
      </c>
      <c r="B320">
        <f>AVERAGEIF(B310:D316,"&gt;60")</f>
        <v>87.297777777777796</v>
      </c>
      <c r="E320">
        <f t="shared" ref="E320:N320" si="117">AVERAGEIF(E310:G316,"&gt;60")</f>
        <v>96.403076923076924</v>
      </c>
      <c r="H320">
        <f t="shared" si="117"/>
        <v>89.793333333333337</v>
      </c>
      <c r="K320">
        <f t="shared" si="117"/>
        <v>85.496666666666655</v>
      </c>
      <c r="N320">
        <f t="shared" si="117"/>
        <v>93.557272727272732</v>
      </c>
      <c r="Q320">
        <f t="shared" si="116"/>
        <v>90.509625485625492</v>
      </c>
    </row>
    <row r="321" spans="1:22" x14ac:dyDescent="0.25">
      <c r="A321" t="s">
        <v>42</v>
      </c>
      <c r="B321">
        <f>STDEV(B310:D316)</f>
        <v>17.842945414158176</v>
      </c>
      <c r="E321">
        <f t="shared" ref="E321:N321" si="118">STDEV(E310:G316)</f>
        <v>23.360478774447902</v>
      </c>
      <c r="H321">
        <f t="shared" si="118"/>
        <v>14.461772718980216</v>
      </c>
      <c r="K321">
        <f t="shared" si="118"/>
        <v>14.970347160892707</v>
      </c>
      <c r="N321">
        <f t="shared" si="118"/>
        <v>26.439001119932239</v>
      </c>
      <c r="Q321">
        <f t="shared" si="116"/>
        <v>19.414909037682246</v>
      </c>
    </row>
    <row r="323" spans="1:22" x14ac:dyDescent="0.25">
      <c r="A323" s="31"/>
      <c r="B323" t="s">
        <v>47</v>
      </c>
      <c r="F323" t="s">
        <v>48</v>
      </c>
      <c r="J323" t="s">
        <v>49</v>
      </c>
      <c r="N323" t="s">
        <v>50</v>
      </c>
      <c r="R323" t="s">
        <v>51</v>
      </c>
    </row>
    <row r="324" spans="1:22" ht="14.4" thickBot="1" x14ac:dyDescent="0.3">
      <c r="A324" s="31" t="s">
        <v>22</v>
      </c>
      <c r="B324" t="s">
        <v>32</v>
      </c>
      <c r="C324" t="s">
        <v>33</v>
      </c>
      <c r="D324" t="s">
        <v>34</v>
      </c>
      <c r="E324" t="s">
        <v>35</v>
      </c>
      <c r="F324" t="s">
        <v>32</v>
      </c>
      <c r="G324" t="s">
        <v>33</v>
      </c>
      <c r="H324" t="s">
        <v>34</v>
      </c>
      <c r="I324" t="s">
        <v>35</v>
      </c>
      <c r="J324" t="s">
        <v>32</v>
      </c>
      <c r="K324" t="s">
        <v>33</v>
      </c>
      <c r="L324" t="s">
        <v>34</v>
      </c>
      <c r="M324" t="s">
        <v>35</v>
      </c>
      <c r="N324" t="s">
        <v>32</v>
      </c>
      <c r="O324" t="s">
        <v>33</v>
      </c>
      <c r="P324" t="s">
        <v>34</v>
      </c>
      <c r="Q324" t="s">
        <v>35</v>
      </c>
      <c r="R324" t="s">
        <v>32</v>
      </c>
      <c r="S324" t="s">
        <v>33</v>
      </c>
      <c r="T324" t="s">
        <v>34</v>
      </c>
      <c r="U324" t="s">
        <v>35</v>
      </c>
    </row>
    <row r="325" spans="1:22" ht="14.4" thickBot="1" x14ac:dyDescent="0.3">
      <c r="B325" s="15">
        <v>96.26</v>
      </c>
      <c r="C325" s="19">
        <v>103.72</v>
      </c>
      <c r="D325" s="17">
        <v>96.17</v>
      </c>
      <c r="E325" s="36">
        <v>85.92</v>
      </c>
      <c r="F325" s="15">
        <v>125.02</v>
      </c>
      <c r="G325" s="19">
        <v>84.34</v>
      </c>
      <c r="H325" s="17">
        <v>18.170000000000002</v>
      </c>
      <c r="I325" s="35">
        <v>85.85</v>
      </c>
      <c r="J325" s="15">
        <v>144.80000000000001</v>
      </c>
      <c r="K325" s="17">
        <v>102.01</v>
      </c>
      <c r="L325" s="17">
        <v>83.57</v>
      </c>
      <c r="M325" s="35">
        <v>98.37</v>
      </c>
      <c r="N325" s="15">
        <v>106.63</v>
      </c>
      <c r="O325" s="17">
        <v>89.89</v>
      </c>
      <c r="P325" s="32">
        <v>74.22</v>
      </c>
      <c r="Q325" s="35">
        <v>85.44</v>
      </c>
      <c r="R325" s="15">
        <v>128.77000000000001</v>
      </c>
      <c r="S325" s="19">
        <v>90</v>
      </c>
      <c r="T325" s="33">
        <v>82.64</v>
      </c>
      <c r="U325" s="37">
        <v>75.16</v>
      </c>
    </row>
    <row r="326" spans="1:22" ht="14.4" thickBot="1" x14ac:dyDescent="0.3">
      <c r="B326" s="23">
        <v>106.47</v>
      </c>
      <c r="C326" s="30">
        <v>117.42</v>
      </c>
      <c r="D326" s="26">
        <v>92.15</v>
      </c>
      <c r="E326" s="40">
        <v>91.12</v>
      </c>
      <c r="F326" s="23">
        <v>107.9</v>
      </c>
      <c r="G326" s="30">
        <v>71.02</v>
      </c>
      <c r="H326" s="26">
        <v>85.74</v>
      </c>
      <c r="I326" s="39">
        <v>76.180000000000007</v>
      </c>
      <c r="J326" s="23">
        <v>120.11</v>
      </c>
      <c r="K326" s="22">
        <v>107.41</v>
      </c>
      <c r="L326" s="26">
        <v>98.54</v>
      </c>
      <c r="M326" s="39">
        <v>97.3</v>
      </c>
      <c r="N326" s="23">
        <v>115.06</v>
      </c>
      <c r="O326" s="26">
        <v>87.35</v>
      </c>
      <c r="P326" s="27">
        <v>95.12</v>
      </c>
      <c r="Q326" s="40">
        <v>76.73</v>
      </c>
      <c r="R326" s="20">
        <v>114.34</v>
      </c>
      <c r="S326" s="22">
        <v>87.36</v>
      </c>
      <c r="T326" s="27">
        <v>77.12</v>
      </c>
      <c r="U326" s="38">
        <v>76.12</v>
      </c>
    </row>
    <row r="327" spans="1:22" ht="14.4" thickBot="1" x14ac:dyDescent="0.3">
      <c r="B327" s="20">
        <v>75.459999999999994</v>
      </c>
      <c r="C327" s="22">
        <v>88.75</v>
      </c>
      <c r="D327" s="30"/>
      <c r="E327" s="38">
        <v>108.27</v>
      </c>
      <c r="F327" s="23">
        <v>96.23</v>
      </c>
      <c r="G327" s="34">
        <v>93.71</v>
      </c>
      <c r="H327" s="26">
        <v>90.09</v>
      </c>
      <c r="I327" s="40">
        <v>79.739999999999995</v>
      </c>
      <c r="J327" s="20">
        <v>104.81</v>
      </c>
      <c r="K327" s="26">
        <v>100.34</v>
      </c>
      <c r="L327" s="26">
        <v>105.22</v>
      </c>
      <c r="M327" s="39">
        <v>102</v>
      </c>
      <c r="N327" s="20">
        <v>102.34</v>
      </c>
      <c r="O327" s="27">
        <v>100.72</v>
      </c>
      <c r="P327" s="27">
        <v>103.57</v>
      </c>
      <c r="Q327" s="38">
        <v>80.099999999999994</v>
      </c>
      <c r="R327" s="20">
        <v>126.64</v>
      </c>
      <c r="S327" s="22">
        <v>66.66</v>
      </c>
      <c r="T327" s="27">
        <v>73.73</v>
      </c>
      <c r="U327" s="38">
        <v>69.099999999999994</v>
      </c>
    </row>
    <row r="328" spans="1:22" ht="14.4" thickBot="1" x14ac:dyDescent="0.3">
      <c r="B328" s="20">
        <v>68.760000000000005</v>
      </c>
      <c r="C328" s="26">
        <v>95.97</v>
      </c>
      <c r="D328" s="30"/>
      <c r="E328" s="38">
        <v>86.41</v>
      </c>
      <c r="F328" s="20">
        <v>82.44</v>
      </c>
      <c r="G328" s="34">
        <v>74.36</v>
      </c>
      <c r="H328" s="27">
        <v>65.739999999999995</v>
      </c>
      <c r="I328" s="38">
        <v>155.68</v>
      </c>
      <c r="J328" s="24">
        <v>93.07</v>
      </c>
      <c r="K328" s="26">
        <v>89.52</v>
      </c>
      <c r="L328" s="27">
        <v>96.36</v>
      </c>
      <c r="M328" s="38">
        <v>108.72</v>
      </c>
      <c r="N328" s="24">
        <v>92.67</v>
      </c>
      <c r="O328" s="27">
        <v>91.42</v>
      </c>
      <c r="P328" s="30"/>
      <c r="Q328" s="38">
        <v>70.430000000000007</v>
      </c>
      <c r="R328" s="24">
        <v>77.98</v>
      </c>
      <c r="S328" s="27">
        <v>65.8</v>
      </c>
      <c r="T328" s="30"/>
      <c r="U328" s="38">
        <v>54.77</v>
      </c>
    </row>
    <row r="329" spans="1:22" ht="14.4" thickBot="1" x14ac:dyDescent="0.3">
      <c r="B329" s="24">
        <v>107.86</v>
      </c>
      <c r="C329" s="26">
        <v>73.239999999999995</v>
      </c>
      <c r="D329" s="30"/>
      <c r="E329" s="41"/>
      <c r="F329" s="24">
        <v>59.97</v>
      </c>
      <c r="G329" s="22">
        <v>57.55</v>
      </c>
      <c r="H329" s="30"/>
      <c r="I329" s="41"/>
      <c r="J329" s="24">
        <v>94.77</v>
      </c>
      <c r="K329" s="27"/>
      <c r="L329" s="27"/>
      <c r="M329" s="38">
        <v>87.99</v>
      </c>
      <c r="N329" s="28">
        <v>81.459999999999994</v>
      </c>
      <c r="O329" s="27">
        <v>85.12</v>
      </c>
      <c r="P329" s="30"/>
      <c r="Q329" s="38">
        <v>81.78</v>
      </c>
      <c r="R329" s="24">
        <v>65.84</v>
      </c>
      <c r="S329" s="27">
        <v>85.98</v>
      </c>
      <c r="T329" s="30"/>
      <c r="U329" s="41"/>
    </row>
    <row r="330" spans="1:22" ht="14.4" thickBot="1" x14ac:dyDescent="0.3">
      <c r="B330" s="24">
        <v>50.13</v>
      </c>
      <c r="C330" s="30"/>
      <c r="D330" s="30"/>
      <c r="E330" s="41"/>
      <c r="J330" s="29"/>
      <c r="K330" s="27"/>
      <c r="L330" s="27"/>
      <c r="M330" s="38">
        <v>84.71</v>
      </c>
      <c r="N330" s="28">
        <v>73.83</v>
      </c>
      <c r="O330" s="30"/>
      <c r="P330" s="30"/>
      <c r="Q330" s="41"/>
      <c r="R330" s="28">
        <v>69.64</v>
      </c>
      <c r="S330" s="30"/>
      <c r="T330" s="30"/>
      <c r="U330" s="41"/>
    </row>
    <row r="331" spans="1:22" ht="14.4" thickBot="1" x14ac:dyDescent="0.3">
      <c r="J331" s="23"/>
      <c r="K331" s="27"/>
      <c r="L331" s="30"/>
      <c r="M331" s="38">
        <v>78.61</v>
      </c>
    </row>
    <row r="332" spans="1:22" x14ac:dyDescent="0.25">
      <c r="A332" t="s">
        <v>43</v>
      </c>
      <c r="B332">
        <f>COUNT(B325:E331)</f>
        <v>17</v>
      </c>
      <c r="F332">
        <f t="shared" ref="F332:R332" si="119">COUNT(F325:I331)</f>
        <v>18</v>
      </c>
      <c r="J332">
        <f t="shared" si="119"/>
        <v>20</v>
      </c>
      <c r="N332">
        <f t="shared" si="119"/>
        <v>19</v>
      </c>
      <c r="R332">
        <f t="shared" si="119"/>
        <v>18</v>
      </c>
      <c r="V332">
        <f>AVERAGE(B332:R332)</f>
        <v>18.399999999999999</v>
      </c>
    </row>
    <row r="333" spans="1:22" x14ac:dyDescent="0.25">
      <c r="A333" t="s">
        <v>44</v>
      </c>
      <c r="B333">
        <f>COUNTIF(B325:E331,"&gt;60")</f>
        <v>16</v>
      </c>
      <c r="F333">
        <f t="shared" ref="F333:R333" si="120">COUNTIF(F325:I331,"&gt;60")</f>
        <v>15</v>
      </c>
      <c r="J333">
        <f t="shared" si="120"/>
        <v>20</v>
      </c>
      <c r="N333">
        <f t="shared" si="120"/>
        <v>19</v>
      </c>
      <c r="R333">
        <f t="shared" si="120"/>
        <v>17</v>
      </c>
      <c r="V333">
        <f>AVERAGE(B333:R333)</f>
        <v>17.399999999999999</v>
      </c>
    </row>
    <row r="334" spans="1:22" x14ac:dyDescent="0.25">
      <c r="A334" t="s">
        <v>45</v>
      </c>
      <c r="B334">
        <f>AVERAGE(B325:E331)</f>
        <v>90.828235294117661</v>
      </c>
      <c r="F334">
        <f t="shared" ref="F334:N334" si="121">AVERAGE(F325:I331)</f>
        <v>83.873888888888885</v>
      </c>
      <c r="J334">
        <f t="shared" si="121"/>
        <v>99.911499999999975</v>
      </c>
      <c r="N334">
        <f t="shared" si="121"/>
        <v>89.151578947368435</v>
      </c>
      <c r="R334">
        <f t="shared" ref="R334" si="122">AVERAGE(R325:U331)</f>
        <v>82.647222222222226</v>
      </c>
      <c r="V334">
        <f t="shared" ref="V334:V336" si="123">AVERAGE(B334:R334)</f>
        <v>89.282485070519442</v>
      </c>
    </row>
    <row r="335" spans="1:22" x14ac:dyDescent="0.25">
      <c r="A335" t="s">
        <v>46</v>
      </c>
      <c r="B335">
        <f>AVERAGEIF(B325:E331,"&gt;60")</f>
        <v>93.371875000000003</v>
      </c>
      <c r="F335">
        <f t="shared" ref="F335:R335" si="124">AVERAGEIF(F325:I331,"&gt;60")</f>
        <v>91.602666666666664</v>
      </c>
      <c r="J335">
        <f t="shared" si="124"/>
        <v>99.911499999999975</v>
      </c>
      <c r="N335">
        <f t="shared" si="124"/>
        <v>89.151578947368435</v>
      </c>
      <c r="R335">
        <f t="shared" si="124"/>
        <v>84.287058823529421</v>
      </c>
      <c r="V335">
        <f t="shared" si="123"/>
        <v>91.664935887512897</v>
      </c>
    </row>
    <row r="336" spans="1:22" x14ac:dyDescent="0.25">
      <c r="A336" t="s">
        <v>42</v>
      </c>
      <c r="B336">
        <f>STDEV(B325:E330)</f>
        <v>16.836347672258839</v>
      </c>
      <c r="F336">
        <f t="shared" ref="F336:R336" si="125">STDEV(F325:I330)</f>
        <v>28.662643065780593</v>
      </c>
      <c r="J336">
        <f t="shared" si="125"/>
        <v>13.822654449250857</v>
      </c>
      <c r="N336">
        <f t="shared" si="125"/>
        <v>12.331734699617556</v>
      </c>
      <c r="R336">
        <f t="shared" si="125"/>
        <v>20.774360556607927</v>
      </c>
      <c r="V336">
        <f t="shared" si="123"/>
        <v>18.485548088703155</v>
      </c>
    </row>
    <row r="338" spans="1:14" x14ac:dyDescent="0.25">
      <c r="B338" t="s">
        <v>47</v>
      </c>
      <c r="D338" t="s">
        <v>48</v>
      </c>
      <c r="F338" t="s">
        <v>49</v>
      </c>
      <c r="H338" t="s">
        <v>50</v>
      </c>
      <c r="J338" t="s">
        <v>51</v>
      </c>
    </row>
    <row r="339" spans="1:14" ht="14.4" thickBot="1" x14ac:dyDescent="0.3">
      <c r="A339" t="s">
        <v>23</v>
      </c>
      <c r="B339" t="s">
        <v>32</v>
      </c>
      <c r="C339" t="s">
        <v>33</v>
      </c>
      <c r="D339" t="s">
        <v>32</v>
      </c>
      <c r="E339" t="s">
        <v>33</v>
      </c>
      <c r="F339" t="s">
        <v>32</v>
      </c>
      <c r="G339" t="s">
        <v>33</v>
      </c>
      <c r="H339" t="s">
        <v>32</v>
      </c>
      <c r="I339" t="s">
        <v>33</v>
      </c>
      <c r="J339" t="s">
        <v>32</v>
      </c>
      <c r="K339" t="s">
        <v>33</v>
      </c>
    </row>
    <row r="340" spans="1:14" ht="14.4" thickBot="1" x14ac:dyDescent="0.3">
      <c r="B340" s="18">
        <v>145.91999999999999</v>
      </c>
      <c r="C340" s="17">
        <v>148.54</v>
      </c>
      <c r="D340" s="18">
        <v>114.93</v>
      </c>
      <c r="E340" s="17">
        <v>95.13</v>
      </c>
      <c r="F340" s="15">
        <v>114.74</v>
      </c>
      <c r="G340" s="16">
        <v>93.81</v>
      </c>
      <c r="H340" s="15">
        <v>122.3</v>
      </c>
      <c r="I340" s="16">
        <v>99.09</v>
      </c>
      <c r="J340" s="15">
        <v>149.46</v>
      </c>
      <c r="K340" s="16">
        <v>105.01</v>
      </c>
    </row>
    <row r="341" spans="1:14" ht="14.4" thickBot="1" x14ac:dyDescent="0.3">
      <c r="B341" s="20">
        <v>131.4</v>
      </c>
      <c r="C341" s="22">
        <v>129.9</v>
      </c>
      <c r="D341" s="24">
        <v>126.47</v>
      </c>
      <c r="E341" s="22">
        <v>91.58</v>
      </c>
      <c r="F341" s="23">
        <v>121.04</v>
      </c>
      <c r="G341" s="22">
        <v>83.45</v>
      </c>
      <c r="H341" s="23">
        <v>92.15</v>
      </c>
      <c r="I341" s="22">
        <v>99.88</v>
      </c>
      <c r="J341" s="23">
        <v>138.71</v>
      </c>
      <c r="K341" s="34">
        <v>136.84</v>
      </c>
    </row>
    <row r="342" spans="1:14" ht="14.4" thickBot="1" x14ac:dyDescent="0.3">
      <c r="B342" s="24">
        <v>133.94</v>
      </c>
      <c r="C342" s="26">
        <v>108.25</v>
      </c>
      <c r="D342" s="24">
        <v>114.75</v>
      </c>
      <c r="E342" s="26">
        <v>93.41</v>
      </c>
      <c r="F342" s="20">
        <v>101.96</v>
      </c>
      <c r="G342" s="22">
        <v>99.46</v>
      </c>
      <c r="H342" s="20">
        <v>110.12</v>
      </c>
      <c r="I342" s="22">
        <v>89.12</v>
      </c>
      <c r="J342" s="24">
        <v>149.82</v>
      </c>
      <c r="K342" s="22">
        <v>149.91</v>
      </c>
    </row>
    <row r="343" spans="1:14" ht="14.4" thickBot="1" x14ac:dyDescent="0.3">
      <c r="B343" s="24">
        <v>147.52000000000001</v>
      </c>
      <c r="C343" s="26">
        <v>132.63999999999999</v>
      </c>
      <c r="D343" s="28">
        <v>110.78</v>
      </c>
      <c r="E343" s="27">
        <v>120.89</v>
      </c>
      <c r="F343" s="24">
        <v>92.56</v>
      </c>
      <c r="G343" s="26">
        <v>80.34</v>
      </c>
      <c r="H343" s="24">
        <v>92.59</v>
      </c>
      <c r="I343" s="27">
        <v>118.56</v>
      </c>
      <c r="J343" s="24">
        <v>84.18</v>
      </c>
      <c r="K343" s="22">
        <v>94.07</v>
      </c>
    </row>
    <row r="344" spans="1:14" ht="14.4" thickBot="1" x14ac:dyDescent="0.3">
      <c r="B344" s="28">
        <v>121.64</v>
      </c>
      <c r="C344" s="27">
        <v>106.65</v>
      </c>
      <c r="D344" s="28">
        <v>93.34</v>
      </c>
      <c r="E344" s="27">
        <v>69.02</v>
      </c>
      <c r="F344" s="24">
        <v>85.72</v>
      </c>
      <c r="G344" s="26">
        <v>89.38</v>
      </c>
      <c r="H344" s="29">
        <v>83.66</v>
      </c>
      <c r="I344" s="27">
        <v>88.08</v>
      </c>
      <c r="J344" s="28">
        <v>74.16</v>
      </c>
      <c r="K344" s="26">
        <v>133.44999999999999</v>
      </c>
    </row>
    <row r="345" spans="1:14" ht="14.4" thickBot="1" x14ac:dyDescent="0.3">
      <c r="B345" s="28">
        <v>92.98</v>
      </c>
      <c r="C345" s="27">
        <v>98.74</v>
      </c>
      <c r="D345" s="29">
        <v>83.67</v>
      </c>
      <c r="E345" s="27">
        <v>70.8</v>
      </c>
      <c r="F345" s="28">
        <v>77.28</v>
      </c>
      <c r="G345" s="27">
        <v>83.56</v>
      </c>
      <c r="H345" s="29">
        <v>95.89</v>
      </c>
      <c r="I345" s="27">
        <v>78.739999999999995</v>
      </c>
      <c r="J345" s="29">
        <v>53.27</v>
      </c>
      <c r="K345" s="27">
        <v>106.33</v>
      </c>
    </row>
    <row r="346" spans="1:14" ht="14.4" thickBot="1" x14ac:dyDescent="0.3">
      <c r="H346" s="29">
        <v>80.59</v>
      </c>
      <c r="I346" s="30"/>
    </row>
    <row r="347" spans="1:14" x14ac:dyDescent="0.25">
      <c r="A347" t="s">
        <v>43</v>
      </c>
      <c r="B347">
        <f>COUNT(B340:C346)</f>
        <v>12</v>
      </c>
      <c r="D347">
        <f t="shared" ref="D347:J347" si="126">COUNT(D340:E346)</f>
        <v>12</v>
      </c>
      <c r="F347">
        <f t="shared" si="126"/>
        <v>12</v>
      </c>
      <c r="H347">
        <f t="shared" si="126"/>
        <v>13</v>
      </c>
      <c r="J347">
        <f t="shared" si="126"/>
        <v>12</v>
      </c>
      <c r="L347">
        <f>AVERAGE(B347:J347)</f>
        <v>12.2</v>
      </c>
    </row>
    <row r="348" spans="1:14" x14ac:dyDescent="0.25">
      <c r="A348" t="s">
        <v>44</v>
      </c>
      <c r="B348">
        <f>COUNTIF(B340:C346,"&gt;60")</f>
        <v>12</v>
      </c>
      <c r="D348">
        <f t="shared" ref="D348:J348" si="127">COUNTIF(D340:E346,"&gt;60")</f>
        <v>12</v>
      </c>
      <c r="F348">
        <f t="shared" si="127"/>
        <v>12</v>
      </c>
      <c r="H348">
        <f t="shared" si="127"/>
        <v>13</v>
      </c>
      <c r="J348">
        <f t="shared" si="127"/>
        <v>11</v>
      </c>
      <c r="L348">
        <f>AVERAGE(B348:J348)</f>
        <v>12</v>
      </c>
    </row>
    <row r="349" spans="1:14" x14ac:dyDescent="0.25">
      <c r="A349" t="s">
        <v>45</v>
      </c>
      <c r="B349">
        <f>AVERAGE(B340:C346)</f>
        <v>124.84333333333336</v>
      </c>
      <c r="D349">
        <f t="shared" ref="D349:J349" si="128">AVERAGE(D340:E346)</f>
        <v>98.730833333333337</v>
      </c>
      <c r="F349">
        <f t="shared" si="128"/>
        <v>93.608333333333334</v>
      </c>
      <c r="H349">
        <f t="shared" si="128"/>
        <v>96.213076923076926</v>
      </c>
      <c r="J349">
        <f t="shared" si="128"/>
        <v>114.60083333333334</v>
      </c>
      <c r="L349">
        <f t="shared" ref="L349:L351" si="129">AVERAGE(B349:J349)</f>
        <v>105.59928205128206</v>
      </c>
    </row>
    <row r="350" spans="1:14" x14ac:dyDescent="0.25">
      <c r="A350" t="s">
        <v>46</v>
      </c>
      <c r="B350">
        <f>AVERAGEIF(B340:C346,"&gt;60")</f>
        <v>124.84333333333336</v>
      </c>
      <c r="D350">
        <f t="shared" ref="D350:J350" si="130">AVERAGEIF(D340:E346,"&gt;60")</f>
        <v>98.730833333333337</v>
      </c>
      <c r="F350">
        <f t="shared" si="130"/>
        <v>93.608333333333334</v>
      </c>
      <c r="H350">
        <f t="shared" si="130"/>
        <v>96.213076923076926</v>
      </c>
      <c r="J350">
        <f t="shared" si="130"/>
        <v>120.17636363636365</v>
      </c>
      <c r="L350">
        <f t="shared" si="129"/>
        <v>106.71438811188814</v>
      </c>
    </row>
    <row r="351" spans="1:14" x14ac:dyDescent="0.25">
      <c r="A351" t="s">
        <v>42</v>
      </c>
      <c r="B351">
        <f>STDEV(B340:C346)</f>
        <v>19.177021445342884</v>
      </c>
      <c r="D351">
        <f t="shared" ref="D351:J351" si="131">STDEV(D340:E346)</f>
        <v>18.915759883485961</v>
      </c>
      <c r="F351">
        <f t="shared" si="131"/>
        <v>13.588444846020183</v>
      </c>
      <c r="H351">
        <f t="shared" si="131"/>
        <v>13.687601070929942</v>
      </c>
      <c r="J351">
        <f t="shared" si="131"/>
        <v>33.08072370823534</v>
      </c>
      <c r="L351">
        <f t="shared" si="129"/>
        <v>19.689910190802863</v>
      </c>
    </row>
    <row r="352" spans="1:14" x14ac:dyDescent="0.25">
      <c r="A352" s="31"/>
      <c r="B352" t="s">
        <v>47</v>
      </c>
      <c r="E352" t="s">
        <v>48</v>
      </c>
      <c r="H352" t="s">
        <v>49</v>
      </c>
      <c r="K352" t="s">
        <v>50</v>
      </c>
      <c r="N352" t="s">
        <v>51</v>
      </c>
    </row>
    <row r="353" spans="1:21" ht="14.4" thickBot="1" x14ac:dyDescent="0.3">
      <c r="A353" s="31" t="s">
        <v>24</v>
      </c>
      <c r="B353" t="s">
        <v>32</v>
      </c>
      <c r="C353" t="s">
        <v>33</v>
      </c>
      <c r="D353" t="s">
        <v>34</v>
      </c>
      <c r="E353" t="s">
        <v>32</v>
      </c>
      <c r="F353" t="s">
        <v>33</v>
      </c>
      <c r="G353" t="s">
        <v>34</v>
      </c>
      <c r="H353" t="s">
        <v>32</v>
      </c>
      <c r="I353" t="s">
        <v>33</v>
      </c>
      <c r="J353" t="s">
        <v>34</v>
      </c>
      <c r="K353" t="s">
        <v>32</v>
      </c>
      <c r="L353" t="s">
        <v>33</v>
      </c>
      <c r="M353" t="s">
        <v>34</v>
      </c>
      <c r="N353" t="s">
        <v>32</v>
      </c>
      <c r="O353" t="s">
        <v>33</v>
      </c>
      <c r="P353" t="s">
        <v>34</v>
      </c>
    </row>
    <row r="354" spans="1:21" ht="14.4" thickBot="1" x14ac:dyDescent="0.3">
      <c r="B354" s="18">
        <v>86.34</v>
      </c>
      <c r="C354" s="17">
        <v>81.59</v>
      </c>
      <c r="D354" s="32">
        <v>86.93</v>
      </c>
      <c r="E354" s="18">
        <v>82.87</v>
      </c>
      <c r="F354" s="33">
        <v>106.93</v>
      </c>
      <c r="G354" s="32">
        <v>69.42</v>
      </c>
      <c r="H354" s="18">
        <v>102.92</v>
      </c>
      <c r="I354" s="33">
        <v>100.67</v>
      </c>
      <c r="J354" s="32">
        <v>84.39</v>
      </c>
      <c r="K354" s="15">
        <v>175.69</v>
      </c>
      <c r="L354" s="17">
        <v>128.81</v>
      </c>
      <c r="M354" s="33">
        <v>115.06</v>
      </c>
      <c r="N354" s="42">
        <v>88.07</v>
      </c>
      <c r="O354" s="17">
        <v>84.16</v>
      </c>
      <c r="P354" s="32">
        <v>78.78</v>
      </c>
    </row>
    <row r="355" spans="1:21" ht="14.4" thickBot="1" x14ac:dyDescent="0.3">
      <c r="B355" s="28">
        <v>77.64</v>
      </c>
      <c r="C355" s="22">
        <v>82.33</v>
      </c>
      <c r="D355" s="27">
        <v>80.739999999999995</v>
      </c>
      <c r="E355" s="20">
        <v>91.39</v>
      </c>
      <c r="F355" s="27">
        <v>209.18</v>
      </c>
      <c r="G355" s="27">
        <v>104.64</v>
      </c>
      <c r="H355" s="24">
        <v>104.16</v>
      </c>
      <c r="I355" s="26">
        <v>107.39</v>
      </c>
      <c r="J355" s="27">
        <v>97.09</v>
      </c>
      <c r="K355" s="20">
        <v>101.6</v>
      </c>
      <c r="L355" s="22">
        <v>104.97</v>
      </c>
      <c r="M355" s="27">
        <v>89.38</v>
      </c>
      <c r="N355" s="24">
        <v>90.11</v>
      </c>
      <c r="O355" s="22">
        <v>70.36</v>
      </c>
      <c r="P355" s="27">
        <v>94.57</v>
      </c>
    </row>
    <row r="356" spans="1:21" ht="14.4" thickBot="1" x14ac:dyDescent="0.3">
      <c r="B356" s="28">
        <v>88.94</v>
      </c>
      <c r="C356" s="22">
        <v>76.099999999999994</v>
      </c>
      <c r="D356" s="27">
        <v>77.180000000000007</v>
      </c>
      <c r="E356" s="24">
        <v>107.69</v>
      </c>
      <c r="F356" s="27">
        <v>61.57</v>
      </c>
      <c r="G356" s="27">
        <v>120.77</v>
      </c>
      <c r="H356" s="24">
        <v>83.62</v>
      </c>
      <c r="I356" s="27">
        <v>108.56</v>
      </c>
      <c r="J356" s="27">
        <v>85.57</v>
      </c>
      <c r="K356" s="20">
        <v>160.71</v>
      </c>
      <c r="L356" s="26">
        <v>131.52000000000001</v>
      </c>
      <c r="M356" s="27">
        <v>109.25</v>
      </c>
      <c r="N356" s="24">
        <v>79.13</v>
      </c>
      <c r="O356" s="22">
        <v>81.78</v>
      </c>
      <c r="P356" s="30"/>
    </row>
    <row r="357" spans="1:21" ht="14.4" thickBot="1" x14ac:dyDescent="0.3">
      <c r="B357" s="29">
        <v>78.64</v>
      </c>
      <c r="C357" s="27">
        <v>87.04</v>
      </c>
      <c r="D357" s="27">
        <v>64.06</v>
      </c>
      <c r="E357" s="24">
        <v>90.47</v>
      </c>
      <c r="F357" s="30"/>
      <c r="G357" s="27">
        <v>97.15</v>
      </c>
      <c r="H357" s="28">
        <v>80.11</v>
      </c>
      <c r="I357" s="27">
        <v>63.87</v>
      </c>
      <c r="J357" s="27">
        <v>60.82</v>
      </c>
      <c r="K357" s="20">
        <v>102.39</v>
      </c>
      <c r="L357" s="27">
        <v>118.25</v>
      </c>
      <c r="M357" s="30"/>
      <c r="N357" s="24">
        <v>79.11</v>
      </c>
      <c r="O357" s="27">
        <v>75.599999999999994</v>
      </c>
      <c r="P357" s="30"/>
    </row>
    <row r="358" spans="1:21" ht="14.4" thickBot="1" x14ac:dyDescent="0.3">
      <c r="B358" s="29">
        <v>61.76</v>
      </c>
      <c r="C358" s="27">
        <v>78</v>
      </c>
      <c r="D358" s="30"/>
      <c r="E358" s="24">
        <v>93.62</v>
      </c>
      <c r="F358" s="30"/>
      <c r="G358" s="30"/>
      <c r="H358" s="28">
        <v>103.13</v>
      </c>
      <c r="I358" s="27">
        <v>57.84</v>
      </c>
      <c r="J358" s="27">
        <v>59.47</v>
      </c>
      <c r="K358" s="24">
        <v>122.75</v>
      </c>
      <c r="L358" s="30"/>
      <c r="M358" s="30"/>
      <c r="N358" s="29">
        <v>56.24</v>
      </c>
      <c r="O358" s="27">
        <v>92.35</v>
      </c>
      <c r="P358" s="30"/>
    </row>
    <row r="359" spans="1:21" ht="14.4" thickBot="1" x14ac:dyDescent="0.3">
      <c r="B359" s="23"/>
      <c r="C359" s="27">
        <v>69.77</v>
      </c>
      <c r="D359" s="30"/>
      <c r="E359" s="24">
        <v>50.04</v>
      </c>
      <c r="F359" s="30"/>
      <c r="G359" s="30"/>
      <c r="H359" s="29">
        <v>71.97</v>
      </c>
      <c r="I359" s="30"/>
      <c r="J359" s="30"/>
      <c r="K359" s="24">
        <v>133.84</v>
      </c>
      <c r="L359" s="30"/>
      <c r="M359" s="30"/>
    </row>
    <row r="360" spans="1:21" ht="14.4" thickBot="1" x14ac:dyDescent="0.3">
      <c r="E360" s="29">
        <v>76.25</v>
      </c>
      <c r="F360" s="30"/>
      <c r="G360" s="30"/>
    </row>
    <row r="361" spans="1:21" x14ac:dyDescent="0.25">
      <c r="A361" t="s">
        <v>43</v>
      </c>
      <c r="B361">
        <f>COUNT(B354:D360)</f>
        <v>15</v>
      </c>
      <c r="E361">
        <f t="shared" ref="E361:N361" si="132">COUNT(E354:G360)</f>
        <v>14</v>
      </c>
      <c r="H361">
        <f t="shared" si="132"/>
        <v>16</v>
      </c>
      <c r="K361">
        <f t="shared" si="132"/>
        <v>13</v>
      </c>
      <c r="N361">
        <f t="shared" si="132"/>
        <v>12</v>
      </c>
      <c r="Q361">
        <f>AVERAGE(B361:N361)</f>
        <v>14</v>
      </c>
    </row>
    <row r="362" spans="1:21" x14ac:dyDescent="0.25">
      <c r="A362" t="s">
        <v>44</v>
      </c>
      <c r="B362">
        <f>COUNTIF(B354:D360,"&gt;60")</f>
        <v>15</v>
      </c>
      <c r="E362">
        <f t="shared" ref="E362:N362" si="133">COUNTIF(E354:G360,"&gt;60")</f>
        <v>13</v>
      </c>
      <c r="H362">
        <f t="shared" si="133"/>
        <v>14</v>
      </c>
      <c r="K362">
        <f t="shared" si="133"/>
        <v>13</v>
      </c>
      <c r="N362">
        <f t="shared" si="133"/>
        <v>11</v>
      </c>
      <c r="Q362">
        <f>AVERAGE(B362:N362)</f>
        <v>13.2</v>
      </c>
    </row>
    <row r="363" spans="1:21" x14ac:dyDescent="0.25">
      <c r="A363" t="s">
        <v>45</v>
      </c>
      <c r="B363">
        <f>AVERAGE(B354:D360)</f>
        <v>78.470666666666659</v>
      </c>
      <c r="E363">
        <f t="shared" ref="E363:N363" si="134">AVERAGE(E354:G360)</f>
        <v>97.284999999999982</v>
      </c>
      <c r="H363">
        <f t="shared" si="134"/>
        <v>85.723749999999981</v>
      </c>
      <c r="K363">
        <f t="shared" si="134"/>
        <v>122.63230769230769</v>
      </c>
      <c r="N363">
        <f t="shared" si="134"/>
        <v>80.855000000000004</v>
      </c>
      <c r="Q363">
        <f t="shared" ref="Q363:Q365" si="135">AVERAGE(B363:N363)</f>
        <v>92.993344871794861</v>
      </c>
    </row>
    <row r="364" spans="1:21" x14ac:dyDescent="0.25">
      <c r="A364" t="s">
        <v>46</v>
      </c>
      <c r="B364">
        <f>AVERAGEIF(B354:D360,"&gt;60")</f>
        <v>78.470666666666659</v>
      </c>
      <c r="E364">
        <f t="shared" ref="E364:N364" si="136">AVERAGEIF(E354:G360,"&gt;60")</f>
        <v>100.91923076923075</v>
      </c>
      <c r="H364">
        <f t="shared" si="136"/>
        <v>89.59071428571427</v>
      </c>
      <c r="K364">
        <f t="shared" si="136"/>
        <v>122.63230769230769</v>
      </c>
      <c r="N364">
        <f t="shared" si="136"/>
        <v>83.092727272727288</v>
      </c>
      <c r="Q364">
        <f t="shared" si="135"/>
        <v>94.941129337329329</v>
      </c>
    </row>
    <row r="365" spans="1:21" x14ac:dyDescent="0.25">
      <c r="A365" t="s">
        <v>42</v>
      </c>
      <c r="B365">
        <f>STDEV(B354:D360)</f>
        <v>8.0938384560343781</v>
      </c>
      <c r="E365">
        <f t="shared" ref="E365:N365" si="137">STDEV(E354:G360)</f>
        <v>37.57703978802445</v>
      </c>
      <c r="H365">
        <f t="shared" si="137"/>
        <v>18.39119494939553</v>
      </c>
      <c r="K365">
        <f t="shared" si="137"/>
        <v>24.209542248820757</v>
      </c>
      <c r="N365">
        <f t="shared" si="137"/>
        <v>10.547342189989109</v>
      </c>
      <c r="Q365">
        <f t="shared" si="135"/>
        <v>19.763791526452842</v>
      </c>
    </row>
    <row r="367" spans="1:21" x14ac:dyDescent="0.25">
      <c r="A367" s="31"/>
      <c r="B367" t="s">
        <v>47</v>
      </c>
      <c r="F367" t="s">
        <v>48</v>
      </c>
      <c r="J367" t="s">
        <v>49</v>
      </c>
      <c r="N367" t="s">
        <v>50</v>
      </c>
      <c r="R367" t="s">
        <v>51</v>
      </c>
    </row>
    <row r="368" spans="1:21" ht="14.4" thickBot="1" x14ac:dyDescent="0.3">
      <c r="A368" s="31" t="s">
        <v>25</v>
      </c>
      <c r="B368" t="s">
        <v>32</v>
      </c>
      <c r="C368" t="s">
        <v>33</v>
      </c>
      <c r="D368" t="s">
        <v>34</v>
      </c>
      <c r="E368" t="s">
        <v>35</v>
      </c>
      <c r="F368" t="s">
        <v>32</v>
      </c>
      <c r="G368" t="s">
        <v>33</v>
      </c>
      <c r="H368" t="s">
        <v>34</v>
      </c>
      <c r="I368" t="s">
        <v>35</v>
      </c>
      <c r="J368" t="s">
        <v>32</v>
      </c>
      <c r="K368" t="s">
        <v>33</v>
      </c>
      <c r="L368" t="s">
        <v>34</v>
      </c>
      <c r="M368" t="s">
        <v>35</v>
      </c>
      <c r="N368" t="s">
        <v>32</v>
      </c>
      <c r="O368" t="s">
        <v>33</v>
      </c>
      <c r="P368" t="s">
        <v>34</v>
      </c>
      <c r="Q368" t="s">
        <v>35</v>
      </c>
      <c r="R368" t="s">
        <v>32</v>
      </c>
      <c r="S368" t="s">
        <v>33</v>
      </c>
      <c r="T368" t="s">
        <v>34</v>
      </c>
      <c r="U368" t="s">
        <v>35</v>
      </c>
    </row>
    <row r="369" spans="1:22" ht="14.4" thickBot="1" x14ac:dyDescent="0.3">
      <c r="B369" s="15">
        <v>89.39</v>
      </c>
      <c r="C369" s="17">
        <v>89.73</v>
      </c>
      <c r="D369" s="17">
        <v>80.3</v>
      </c>
      <c r="E369" s="37">
        <v>82</v>
      </c>
      <c r="F369" s="18">
        <v>102.72</v>
      </c>
      <c r="G369" s="17">
        <v>73.87</v>
      </c>
      <c r="H369" s="17">
        <v>100.75</v>
      </c>
      <c r="I369" s="37">
        <v>80.38</v>
      </c>
      <c r="J369" s="15">
        <v>116.03</v>
      </c>
      <c r="K369" s="17">
        <v>85.12</v>
      </c>
      <c r="L369" s="17">
        <v>87.73</v>
      </c>
      <c r="M369" s="37">
        <v>78.47</v>
      </c>
      <c r="N369" s="15">
        <v>102.19</v>
      </c>
      <c r="O369" s="23">
        <v>92.24</v>
      </c>
      <c r="P369" s="24">
        <v>80.19</v>
      </c>
      <c r="Q369" s="24">
        <v>89.61</v>
      </c>
      <c r="R369" s="15">
        <v>114.64</v>
      </c>
      <c r="S369" s="17">
        <v>82.49</v>
      </c>
      <c r="T369" s="17">
        <v>102.26</v>
      </c>
      <c r="U369" s="37">
        <v>85.94</v>
      </c>
    </row>
    <row r="370" spans="1:22" ht="14.4" thickBot="1" x14ac:dyDescent="0.3">
      <c r="B370" s="20">
        <v>85.45</v>
      </c>
      <c r="C370" s="26">
        <v>72.52</v>
      </c>
      <c r="D370" s="17">
        <v>74.3</v>
      </c>
      <c r="E370">
        <v>66.709999999999994</v>
      </c>
      <c r="F370" s="24">
        <v>97.3</v>
      </c>
      <c r="G370" s="22">
        <v>86.11</v>
      </c>
      <c r="H370" s="22">
        <v>87.56</v>
      </c>
      <c r="I370" s="38">
        <v>69.66</v>
      </c>
      <c r="J370" s="23">
        <v>82.24</v>
      </c>
      <c r="K370" s="26">
        <v>83.94</v>
      </c>
      <c r="L370" s="17">
        <v>84.24</v>
      </c>
      <c r="M370" s="38">
        <v>61.05</v>
      </c>
      <c r="N370" s="20">
        <v>95.05</v>
      </c>
      <c r="O370" s="22">
        <v>83.5</v>
      </c>
      <c r="P370" s="24">
        <v>81.61</v>
      </c>
      <c r="Q370" s="38">
        <v>77.83</v>
      </c>
      <c r="R370" s="20">
        <v>95.3</v>
      </c>
      <c r="S370" s="26">
        <v>114.25</v>
      </c>
      <c r="T370" s="17">
        <v>66</v>
      </c>
      <c r="U370" s="38">
        <v>107.33</v>
      </c>
    </row>
    <row r="371" spans="1:22" ht="14.4" thickBot="1" x14ac:dyDescent="0.3">
      <c r="B371" s="20">
        <v>71.66</v>
      </c>
      <c r="C371" s="24">
        <v>78.92</v>
      </c>
      <c r="D371" s="17">
        <v>75.02</v>
      </c>
      <c r="E371" s="41">
        <v>60.13</v>
      </c>
      <c r="F371" s="28">
        <v>81.52</v>
      </c>
      <c r="G371" s="28">
        <v>72.819999999999993</v>
      </c>
      <c r="H371" s="22">
        <v>67.22</v>
      </c>
      <c r="I371" s="38">
        <v>68.349999999999994</v>
      </c>
      <c r="J371" s="24">
        <v>80.72</v>
      </c>
      <c r="K371" s="26">
        <v>84.35</v>
      </c>
      <c r="L371" s="17">
        <v>85.03</v>
      </c>
      <c r="M371">
        <v>60.24</v>
      </c>
      <c r="N371" s="24">
        <v>90.27</v>
      </c>
      <c r="O371" s="27">
        <v>74.569999999999993</v>
      </c>
      <c r="P371" s="24">
        <v>72.819999999999993</v>
      </c>
      <c r="Q371" s="38">
        <v>73.62</v>
      </c>
      <c r="R371" s="24">
        <v>90.44</v>
      </c>
      <c r="S371" s="26">
        <v>83.62</v>
      </c>
      <c r="T371" s="17">
        <v>72.67</v>
      </c>
      <c r="U371" s="38">
        <v>91.91</v>
      </c>
    </row>
    <row r="372" spans="1:22" ht="14.4" thickBot="1" x14ac:dyDescent="0.3">
      <c r="B372" s="24">
        <v>77.08</v>
      </c>
      <c r="C372" s="24">
        <v>75.75</v>
      </c>
      <c r="D372" s="17">
        <v>71.02</v>
      </c>
      <c r="E372" s="38">
        <v>57.24</v>
      </c>
      <c r="F372" s="28">
        <v>91.34</v>
      </c>
      <c r="G372" s="28">
        <v>68.81</v>
      </c>
      <c r="H372" s="22">
        <v>69.12</v>
      </c>
      <c r="I372" s="41">
        <v>59.62</v>
      </c>
      <c r="J372" s="28">
        <v>72.67</v>
      </c>
      <c r="K372" s="17">
        <v>80.08</v>
      </c>
      <c r="L372" s="27">
        <v>77.2</v>
      </c>
      <c r="M372" s="38"/>
      <c r="N372" s="24">
        <v>83.77</v>
      </c>
      <c r="O372" s="17">
        <v>68.739999999999995</v>
      </c>
      <c r="P372" s="27">
        <v>77.099999999999994</v>
      </c>
      <c r="Q372" s="38">
        <v>49.36</v>
      </c>
      <c r="R372" s="26">
        <v>76.180000000000007</v>
      </c>
      <c r="S372" s="27">
        <v>81.59</v>
      </c>
      <c r="T372" s="27">
        <v>76.319999999999993</v>
      </c>
      <c r="U372" s="38">
        <v>90.34</v>
      </c>
    </row>
    <row r="373" spans="1:22" ht="14.4" thickBot="1" x14ac:dyDescent="0.3">
      <c r="B373" s="24">
        <v>69.88</v>
      </c>
      <c r="C373" s="24">
        <v>61.23</v>
      </c>
      <c r="D373" s="27">
        <v>47.46</v>
      </c>
      <c r="E373" s="41"/>
      <c r="F373" s="28">
        <v>82.75</v>
      </c>
      <c r="G373" s="28">
        <v>61.13</v>
      </c>
      <c r="H373" s="30">
        <v>61.24</v>
      </c>
      <c r="I373" s="41"/>
      <c r="J373" s="46">
        <v>66.069999999999993</v>
      </c>
      <c r="K373" s="17">
        <v>77.84</v>
      </c>
      <c r="L373" s="27">
        <v>72</v>
      </c>
      <c r="M373" s="41"/>
      <c r="N373" s="29">
        <v>75.5</v>
      </c>
      <c r="O373" s="27">
        <v>65.25</v>
      </c>
      <c r="P373" s="30"/>
      <c r="Q373" s="41"/>
      <c r="R373" s="26">
        <v>66.150000000000006</v>
      </c>
      <c r="S373" s="27">
        <v>81.150000000000006</v>
      </c>
      <c r="T373" s="30">
        <v>55.25</v>
      </c>
      <c r="U373" s="38">
        <v>61.2</v>
      </c>
    </row>
    <row r="374" spans="1:22" ht="14.4" thickBot="1" x14ac:dyDescent="0.3">
      <c r="B374" s="29">
        <v>69.62</v>
      </c>
      <c r="E374" s="41"/>
      <c r="F374" s="28">
        <v>66.37</v>
      </c>
      <c r="G374" s="28">
        <v>57.66</v>
      </c>
      <c r="H374" s="30"/>
      <c r="I374" s="41"/>
      <c r="J374" s="29">
        <v>47.96</v>
      </c>
      <c r="K374" s="27">
        <v>58.49</v>
      </c>
      <c r="L374" s="27">
        <v>57.53</v>
      </c>
      <c r="M374" s="41"/>
      <c r="N374">
        <v>48.26</v>
      </c>
      <c r="R374" s="26">
        <v>52.36</v>
      </c>
      <c r="S374" s="48">
        <v>68.7</v>
      </c>
      <c r="T374" s="30"/>
    </row>
    <row r="375" spans="1:22" ht="14.4" thickBot="1" x14ac:dyDescent="0.3">
      <c r="B375" s="29">
        <v>49.08</v>
      </c>
      <c r="C375" s="30"/>
      <c r="D375" s="30"/>
      <c r="E375" s="41"/>
      <c r="S375" s="48">
        <v>58.52</v>
      </c>
    </row>
    <row r="376" spans="1:22" x14ac:dyDescent="0.25">
      <c r="A376" t="s">
        <v>43</v>
      </c>
      <c r="B376">
        <f>COUNT(B369:E375)</f>
        <v>21</v>
      </c>
      <c r="F376">
        <f t="shared" ref="F376:R376" si="138">COUNT(F369:I375)</f>
        <v>21</v>
      </c>
      <c r="J376">
        <f t="shared" si="138"/>
        <v>21</v>
      </c>
      <c r="N376">
        <f t="shared" si="138"/>
        <v>19</v>
      </c>
      <c r="R376">
        <f t="shared" si="138"/>
        <v>23</v>
      </c>
      <c r="V376">
        <f>AVERAGE(B376:R376)</f>
        <v>21</v>
      </c>
    </row>
    <row r="377" spans="1:22" x14ac:dyDescent="0.25">
      <c r="A377" t="s">
        <v>44</v>
      </c>
      <c r="B377">
        <f>COUNTIF(B369:E375,"&gt;60")</f>
        <v>18</v>
      </c>
      <c r="F377">
        <f t="shared" ref="F377:R377" si="139">COUNTIF(F369:I375,"&gt;60")</f>
        <v>19</v>
      </c>
      <c r="J377">
        <f t="shared" si="139"/>
        <v>18</v>
      </c>
      <c r="N377">
        <f t="shared" si="139"/>
        <v>17</v>
      </c>
      <c r="R377">
        <f t="shared" si="139"/>
        <v>20</v>
      </c>
      <c r="V377">
        <f>AVERAGE(B377:R377)</f>
        <v>18.399999999999999</v>
      </c>
    </row>
    <row r="378" spans="1:22" x14ac:dyDescent="0.25">
      <c r="A378" t="s">
        <v>45</v>
      </c>
      <c r="B378">
        <f>AVERAGE(B369:E375)</f>
        <v>71.642380952380947</v>
      </c>
      <c r="F378">
        <f t="shared" ref="F378:R378" si="140">AVERAGE(F369:I375)</f>
        <v>76.490476190476215</v>
      </c>
      <c r="J378">
        <f t="shared" si="140"/>
        <v>76.142857142857139</v>
      </c>
      <c r="N378">
        <f t="shared" si="140"/>
        <v>77.972631578947357</v>
      </c>
      <c r="R378">
        <f t="shared" si="140"/>
        <v>81.504782608695663</v>
      </c>
      <c r="V378">
        <f t="shared" ref="V378:V380" si="141">AVERAGE(B378:R378)</f>
        <v>76.75062569467147</v>
      </c>
    </row>
    <row r="379" spans="1:22" x14ac:dyDescent="0.25">
      <c r="A379" t="s">
        <v>46</v>
      </c>
      <c r="B379">
        <f>AVERAGEIF(B369:E375,"&gt;60")</f>
        <v>75.039444444444442</v>
      </c>
      <c r="F379">
        <f t="shared" ref="F379:R379" si="142">AVERAGEIF(F369:I375,"&gt;60")</f>
        <v>78.369473684210547</v>
      </c>
      <c r="J379">
        <f t="shared" si="142"/>
        <v>79.723333333333315</v>
      </c>
      <c r="N379">
        <f t="shared" si="142"/>
        <v>81.403529411764694</v>
      </c>
      <c r="R379">
        <f t="shared" si="142"/>
        <v>85.424000000000007</v>
      </c>
      <c r="V379">
        <f t="shared" si="141"/>
        <v>79.991956174750584</v>
      </c>
    </row>
    <row r="380" spans="1:22" x14ac:dyDescent="0.25">
      <c r="A380" t="s">
        <v>42</v>
      </c>
      <c r="B380">
        <f>STDEV(B369:E375)</f>
        <v>11.635747034360048</v>
      </c>
      <c r="F380">
        <f t="shared" ref="F380:R380" si="143">STDEV(F369:I375)</f>
        <v>13.724786510612871</v>
      </c>
      <c r="J380">
        <f t="shared" si="143"/>
        <v>14.534940021499075</v>
      </c>
      <c r="N380">
        <f t="shared" si="143"/>
        <v>13.870904737817778</v>
      </c>
      <c r="R380">
        <f t="shared" si="143"/>
        <v>17.840674638070759</v>
      </c>
      <c r="V380">
        <f t="shared" si="141"/>
        <v>14.321410588472105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270"/>
  <sheetViews>
    <sheetView topLeftCell="A9" workbookViewId="0">
      <selection activeCell="F150" sqref="F150"/>
    </sheetView>
  </sheetViews>
  <sheetFormatPr defaultRowHeight="13.8" x14ac:dyDescent="0.25"/>
  <cols>
    <col min="1" max="1" width="12.3984375" customWidth="1"/>
    <col min="2" max="2" width="11.3984375" customWidth="1"/>
    <col min="3" max="3" width="15.8984375" bestFit="1" customWidth="1"/>
    <col min="4" max="4" width="19.09765625" bestFit="1" customWidth="1"/>
    <col min="5" max="5" width="26.09765625" bestFit="1" customWidth="1"/>
    <col min="6" max="6" width="17.59765625" bestFit="1" customWidth="1"/>
    <col min="7" max="7" width="18.8984375" bestFit="1" customWidth="1"/>
    <col min="8" max="8" width="11.69921875" customWidth="1"/>
    <col min="9" max="9" width="21" bestFit="1" customWidth="1"/>
  </cols>
  <sheetData>
    <row r="3" spans="1:9" ht="14.4" thickBot="1" x14ac:dyDescent="0.3"/>
    <row r="4" spans="1:9" ht="16.2" thickBot="1" x14ac:dyDescent="0.3">
      <c r="A4" s="49" t="s">
        <v>27</v>
      </c>
      <c r="B4" s="50" t="s">
        <v>59</v>
      </c>
      <c r="C4" s="51" t="s">
        <v>60</v>
      </c>
      <c r="D4" s="51" t="s">
        <v>61</v>
      </c>
      <c r="E4" s="51" t="s">
        <v>62</v>
      </c>
      <c r="F4" s="51" t="s">
        <v>63</v>
      </c>
      <c r="G4" s="51" t="s">
        <v>64</v>
      </c>
      <c r="H4" s="52" t="s">
        <v>41</v>
      </c>
      <c r="I4" s="53" t="s">
        <v>65</v>
      </c>
    </row>
    <row r="5" spans="1:9" x14ac:dyDescent="0.25">
      <c r="A5" s="71" t="s">
        <v>0</v>
      </c>
      <c r="B5" s="54">
        <v>1</v>
      </c>
      <c r="C5" s="55">
        <v>5.15</v>
      </c>
      <c r="D5" s="55">
        <v>6</v>
      </c>
      <c r="E5" s="55">
        <f>C5/D5</f>
        <v>0.85833333333333339</v>
      </c>
      <c r="F5" s="55">
        <v>4</v>
      </c>
      <c r="G5" s="55">
        <v>0.75</v>
      </c>
      <c r="H5" s="55">
        <v>5</v>
      </c>
      <c r="I5" s="56">
        <v>174</v>
      </c>
    </row>
    <row r="6" spans="1:9" x14ac:dyDescent="0.25">
      <c r="A6" s="72"/>
      <c r="B6" s="57">
        <v>2</v>
      </c>
      <c r="C6" s="55">
        <v>5.3</v>
      </c>
      <c r="D6" s="55">
        <v>5.8</v>
      </c>
      <c r="E6" s="55">
        <f t="shared" ref="E6:E14" si="0">C6/D6</f>
        <v>0.91379310344827591</v>
      </c>
      <c r="F6" s="55">
        <v>3</v>
      </c>
      <c r="G6" s="55">
        <v>0.7</v>
      </c>
      <c r="H6" s="55">
        <v>4.5</v>
      </c>
      <c r="I6" s="56">
        <v>133</v>
      </c>
    </row>
    <row r="7" spans="1:9" x14ac:dyDescent="0.25">
      <c r="A7" s="72"/>
      <c r="B7" s="57">
        <v>3</v>
      </c>
      <c r="C7" s="55">
        <v>5.6</v>
      </c>
      <c r="D7" s="55">
        <v>6</v>
      </c>
      <c r="E7" s="55">
        <f t="shared" si="0"/>
        <v>0.93333333333333324</v>
      </c>
      <c r="F7" s="55">
        <v>3</v>
      </c>
      <c r="G7" s="55">
        <v>0.65</v>
      </c>
      <c r="H7" s="55">
        <v>4.4000000000000004</v>
      </c>
      <c r="I7" s="56">
        <v>130</v>
      </c>
    </row>
    <row r="8" spans="1:9" x14ac:dyDescent="0.25">
      <c r="A8" s="72"/>
      <c r="B8" s="57">
        <v>4</v>
      </c>
      <c r="C8" s="55">
        <v>5.4</v>
      </c>
      <c r="D8" s="55">
        <v>6.1</v>
      </c>
      <c r="E8" s="55">
        <f t="shared" si="0"/>
        <v>0.88524590163934436</v>
      </c>
      <c r="F8" s="55">
        <v>3</v>
      </c>
      <c r="G8" s="55">
        <v>0.75</v>
      </c>
      <c r="H8" s="55">
        <v>4.5</v>
      </c>
      <c r="I8" s="56">
        <v>156</v>
      </c>
    </row>
    <row r="9" spans="1:9" x14ac:dyDescent="0.25">
      <c r="A9" s="72"/>
      <c r="B9" s="57">
        <v>5</v>
      </c>
      <c r="C9" s="55">
        <v>5.55</v>
      </c>
      <c r="D9" s="55">
        <v>6.3</v>
      </c>
      <c r="E9" s="55">
        <f t="shared" si="0"/>
        <v>0.88095238095238093</v>
      </c>
      <c r="F9" s="55">
        <v>4</v>
      </c>
      <c r="G9" s="55">
        <v>0.8</v>
      </c>
      <c r="H9" s="55">
        <v>0.6</v>
      </c>
      <c r="I9" s="56">
        <v>169</v>
      </c>
    </row>
    <row r="10" spans="1:9" x14ac:dyDescent="0.25">
      <c r="A10" s="72"/>
      <c r="B10" s="57">
        <v>6</v>
      </c>
      <c r="C10" s="55">
        <v>5.5</v>
      </c>
      <c r="D10" s="55">
        <v>6.2</v>
      </c>
      <c r="E10" s="55">
        <f t="shared" si="0"/>
        <v>0.88709677419354838</v>
      </c>
      <c r="F10" s="55">
        <v>4</v>
      </c>
      <c r="G10" s="55">
        <v>0.8</v>
      </c>
      <c r="H10" s="55">
        <v>4.2</v>
      </c>
      <c r="I10" s="56">
        <v>170</v>
      </c>
    </row>
    <row r="11" spans="1:9" x14ac:dyDescent="0.25">
      <c r="A11" s="72"/>
      <c r="B11" s="57">
        <v>7</v>
      </c>
      <c r="C11" s="55">
        <v>5.35</v>
      </c>
      <c r="D11" s="55">
        <v>6.2</v>
      </c>
      <c r="E11" s="55">
        <f t="shared" si="0"/>
        <v>0.86290322580645151</v>
      </c>
      <c r="F11" s="55">
        <v>4</v>
      </c>
      <c r="G11" s="55">
        <v>0.75</v>
      </c>
      <c r="H11" s="55">
        <v>4.5</v>
      </c>
      <c r="I11" s="56">
        <v>134</v>
      </c>
    </row>
    <row r="12" spans="1:9" x14ac:dyDescent="0.25">
      <c r="A12" s="72"/>
      <c r="B12" s="57">
        <v>8</v>
      </c>
      <c r="C12" s="55">
        <v>6</v>
      </c>
      <c r="D12" s="55">
        <v>6.25</v>
      </c>
      <c r="E12" s="55">
        <f t="shared" si="0"/>
        <v>0.96</v>
      </c>
      <c r="F12" s="55">
        <v>3</v>
      </c>
      <c r="G12" s="55">
        <v>0.85</v>
      </c>
      <c r="H12" s="55">
        <v>4.2</v>
      </c>
      <c r="I12" s="56">
        <v>136</v>
      </c>
    </row>
    <row r="13" spans="1:9" x14ac:dyDescent="0.25">
      <c r="A13" s="72"/>
      <c r="B13" s="57">
        <v>9</v>
      </c>
      <c r="C13" s="55">
        <v>5.6</v>
      </c>
      <c r="D13" s="55">
        <v>6.2</v>
      </c>
      <c r="E13" s="55">
        <f t="shared" si="0"/>
        <v>0.90322580645161277</v>
      </c>
      <c r="F13" s="55">
        <v>3</v>
      </c>
      <c r="G13" s="55">
        <v>0.85</v>
      </c>
      <c r="H13" s="55">
        <v>4.8</v>
      </c>
      <c r="I13" s="56">
        <v>154</v>
      </c>
    </row>
    <row r="14" spans="1:9" x14ac:dyDescent="0.25">
      <c r="A14" s="72"/>
      <c r="B14" s="57">
        <v>10</v>
      </c>
      <c r="C14" s="55">
        <v>5.5</v>
      </c>
      <c r="D14" s="55">
        <v>6</v>
      </c>
      <c r="E14" s="55">
        <f t="shared" si="0"/>
        <v>0.91666666666666663</v>
      </c>
      <c r="F14" s="55">
        <v>3</v>
      </c>
      <c r="G14" s="55">
        <v>0.75</v>
      </c>
      <c r="H14" s="55">
        <v>4.8</v>
      </c>
      <c r="I14" s="56">
        <v>148</v>
      </c>
    </row>
    <row r="15" spans="1:9" x14ac:dyDescent="0.25">
      <c r="A15" s="74"/>
      <c r="B15" s="58" t="s">
        <v>38</v>
      </c>
      <c r="C15" s="65"/>
      <c r="D15" s="65"/>
      <c r="E15" s="65">
        <f>AVERAGE(E5:E14)</f>
        <v>0.90015505258249462</v>
      </c>
      <c r="F15" s="65">
        <f t="shared" ref="F15:I15" si="1">AVERAGE(F5:F14)</f>
        <v>3.4</v>
      </c>
      <c r="G15" s="65">
        <f t="shared" si="1"/>
        <v>0.7649999999999999</v>
      </c>
      <c r="H15" s="65">
        <f t="shared" si="1"/>
        <v>4.1499999999999995</v>
      </c>
      <c r="I15" s="65">
        <f t="shared" si="1"/>
        <v>150.4</v>
      </c>
    </row>
    <row r="16" spans="1:9" ht="14.4" thickBot="1" x14ac:dyDescent="0.3">
      <c r="A16" s="73"/>
      <c r="B16" s="58" t="s">
        <v>104</v>
      </c>
      <c r="C16" s="59"/>
      <c r="D16" s="59"/>
      <c r="E16" s="59">
        <f>STDEV(E5:E14)/SQRT(10)</f>
        <v>1.0026949363569734E-2</v>
      </c>
      <c r="F16" s="59">
        <f>STDEV(F5:F14)/SQRT(10)</f>
        <v>0.16329931618554538</v>
      </c>
      <c r="G16" s="59">
        <f t="shared" ref="G16:I16" si="2">STDEV(G5:G14)/SQRT(10)</f>
        <v>1.9790570145063194E-2</v>
      </c>
      <c r="H16" s="59">
        <f t="shared" si="2"/>
        <v>0.40283716037349165</v>
      </c>
      <c r="I16" s="59">
        <f t="shared" si="2"/>
        <v>5.3045054225420216</v>
      </c>
    </row>
    <row r="17" spans="1:9" x14ac:dyDescent="0.25">
      <c r="A17" s="71" t="s">
        <v>1</v>
      </c>
      <c r="B17" s="55">
        <v>1</v>
      </c>
      <c r="C17" s="60">
        <v>4.8</v>
      </c>
      <c r="D17" s="60">
        <v>5.5</v>
      </c>
      <c r="E17" s="60">
        <f>C17/D17</f>
        <v>0.87272727272727268</v>
      </c>
      <c r="F17" s="60">
        <v>3</v>
      </c>
      <c r="G17" s="60">
        <v>0.75</v>
      </c>
      <c r="H17" s="60">
        <v>4.5</v>
      </c>
      <c r="I17" s="61">
        <v>146</v>
      </c>
    </row>
    <row r="18" spans="1:9" x14ac:dyDescent="0.25">
      <c r="A18" s="72"/>
      <c r="B18" s="55">
        <v>2</v>
      </c>
      <c r="C18" s="55">
        <v>4.95</v>
      </c>
      <c r="D18" s="55">
        <v>5.3</v>
      </c>
      <c r="E18" s="60">
        <f t="shared" ref="E18:E26" si="3">C18/D18</f>
        <v>0.93396226415094341</v>
      </c>
      <c r="F18" s="55">
        <v>3</v>
      </c>
      <c r="G18" s="55">
        <v>0.8</v>
      </c>
      <c r="H18" s="55">
        <v>4.8</v>
      </c>
      <c r="I18" s="56">
        <v>149</v>
      </c>
    </row>
    <row r="19" spans="1:9" x14ac:dyDescent="0.25">
      <c r="A19" s="72"/>
      <c r="B19" s="55">
        <v>3</v>
      </c>
      <c r="C19" s="55">
        <v>5.25</v>
      </c>
      <c r="D19" s="55">
        <v>5.6</v>
      </c>
      <c r="E19" s="60">
        <f t="shared" si="3"/>
        <v>0.93750000000000011</v>
      </c>
      <c r="F19" s="55">
        <v>3</v>
      </c>
      <c r="G19" s="55">
        <v>0.7</v>
      </c>
      <c r="H19" s="55">
        <v>4.5999999999999996</v>
      </c>
      <c r="I19" s="56">
        <v>136</v>
      </c>
    </row>
    <row r="20" spans="1:9" x14ac:dyDescent="0.25">
      <c r="A20" s="72"/>
      <c r="B20" s="55">
        <v>4</v>
      </c>
      <c r="C20" s="55">
        <v>4.8499999999999996</v>
      </c>
      <c r="D20" s="55">
        <v>5.2</v>
      </c>
      <c r="E20" s="60">
        <f t="shared" si="3"/>
        <v>0.9326923076923076</v>
      </c>
      <c r="F20" s="55">
        <v>3</v>
      </c>
      <c r="G20" s="55">
        <v>0.7</v>
      </c>
      <c r="H20" s="55">
        <v>4.4000000000000004</v>
      </c>
      <c r="I20" s="56">
        <v>136</v>
      </c>
    </row>
    <row r="21" spans="1:9" x14ac:dyDescent="0.25">
      <c r="A21" s="72"/>
      <c r="B21" s="55">
        <v>5</v>
      </c>
      <c r="C21" s="55">
        <v>5.45</v>
      </c>
      <c r="D21" s="55">
        <v>5.5</v>
      </c>
      <c r="E21" s="60">
        <f t="shared" si="3"/>
        <v>0.99090909090909096</v>
      </c>
      <c r="F21" s="55">
        <v>3</v>
      </c>
      <c r="G21" s="55">
        <v>0.75</v>
      </c>
      <c r="H21" s="55">
        <v>4.9000000000000004</v>
      </c>
      <c r="I21" s="56">
        <v>103</v>
      </c>
    </row>
    <row r="22" spans="1:9" x14ac:dyDescent="0.25">
      <c r="A22" s="72"/>
      <c r="B22" s="55">
        <v>6</v>
      </c>
      <c r="C22" s="55">
        <v>4.8</v>
      </c>
      <c r="D22" s="55">
        <v>5.5</v>
      </c>
      <c r="E22" s="60">
        <f t="shared" si="3"/>
        <v>0.87272727272727268</v>
      </c>
      <c r="F22" s="55">
        <v>3</v>
      </c>
      <c r="G22" s="55">
        <v>0.8</v>
      </c>
      <c r="H22" s="55">
        <v>5</v>
      </c>
      <c r="I22" s="56">
        <v>117</v>
      </c>
    </row>
    <row r="23" spans="1:9" x14ac:dyDescent="0.25">
      <c r="A23" s="72"/>
      <c r="B23" s="55">
        <v>7</v>
      </c>
      <c r="C23" s="55">
        <v>5.6</v>
      </c>
      <c r="D23" s="55">
        <v>5.3</v>
      </c>
      <c r="E23" s="60">
        <f t="shared" si="3"/>
        <v>1.0566037735849056</v>
      </c>
      <c r="F23" s="55">
        <v>3</v>
      </c>
      <c r="G23" s="55">
        <v>0.8</v>
      </c>
      <c r="H23" s="55">
        <v>5</v>
      </c>
      <c r="I23" s="56">
        <v>92</v>
      </c>
    </row>
    <row r="24" spans="1:9" x14ac:dyDescent="0.25">
      <c r="A24" s="72"/>
      <c r="B24" s="55">
        <v>8</v>
      </c>
      <c r="C24" s="55">
        <v>5.05</v>
      </c>
      <c r="D24" s="55">
        <v>5.2</v>
      </c>
      <c r="E24" s="60">
        <f t="shared" si="3"/>
        <v>0.97115384615384603</v>
      </c>
      <c r="F24" s="55">
        <v>3</v>
      </c>
      <c r="G24" s="55">
        <v>0.7</v>
      </c>
      <c r="H24" s="55">
        <v>4.5999999999999996</v>
      </c>
      <c r="I24" s="56">
        <v>143</v>
      </c>
    </row>
    <row r="25" spans="1:9" x14ac:dyDescent="0.25">
      <c r="A25" s="72"/>
      <c r="B25" s="55">
        <v>9</v>
      </c>
      <c r="C25" s="55">
        <v>5</v>
      </c>
      <c r="D25" s="55">
        <v>5.4</v>
      </c>
      <c r="E25" s="60">
        <f t="shared" si="3"/>
        <v>0.92592592592592582</v>
      </c>
      <c r="F25" s="55">
        <v>3</v>
      </c>
      <c r="G25" s="55">
        <v>0.8</v>
      </c>
      <c r="H25" s="55">
        <v>4.2</v>
      </c>
      <c r="I25" s="56">
        <v>182</v>
      </c>
    </row>
    <row r="26" spans="1:9" x14ac:dyDescent="0.25">
      <c r="A26" s="72"/>
      <c r="B26" s="55">
        <v>10</v>
      </c>
      <c r="C26" s="55">
        <v>3</v>
      </c>
      <c r="D26" s="55">
        <v>5.0999999999999996</v>
      </c>
      <c r="E26" s="60">
        <f t="shared" si="3"/>
        <v>0.58823529411764708</v>
      </c>
      <c r="F26" s="55">
        <v>3</v>
      </c>
      <c r="G26" s="55">
        <v>0.75</v>
      </c>
      <c r="H26" s="55">
        <v>4.5999999999999996</v>
      </c>
      <c r="I26" s="56">
        <v>103</v>
      </c>
    </row>
    <row r="27" spans="1:9" ht="14.4" thickBot="1" x14ac:dyDescent="0.3">
      <c r="A27" s="73"/>
      <c r="B27" s="58" t="s">
        <v>38</v>
      </c>
      <c r="C27" s="59"/>
      <c r="D27" s="59"/>
      <c r="E27" s="59">
        <f>AVERAGE(E17:E26)</f>
        <v>0.90824370479892114</v>
      </c>
      <c r="F27" s="59">
        <f t="shared" ref="F27:G27" si="4">AVERAGE(F17:F26)</f>
        <v>3</v>
      </c>
      <c r="G27" s="59">
        <f t="shared" si="4"/>
        <v>0.755</v>
      </c>
      <c r="H27" s="59">
        <f>AVERAGE(H17:H26)</f>
        <v>4.660000000000001</v>
      </c>
      <c r="I27" s="59">
        <f>AVERAGE(I17:I26)</f>
        <v>130.69999999999999</v>
      </c>
    </row>
    <row r="28" spans="1:9" ht="14.4" thickBot="1" x14ac:dyDescent="0.3">
      <c r="A28" s="71" t="s">
        <v>2</v>
      </c>
      <c r="B28" s="62">
        <v>1</v>
      </c>
      <c r="C28" s="62">
        <v>5.0999999999999996</v>
      </c>
      <c r="D28" s="62">
        <v>5.0999999999999996</v>
      </c>
      <c r="E28" s="62">
        <f>C28/D28</f>
        <v>1</v>
      </c>
      <c r="F28" s="62">
        <v>3</v>
      </c>
      <c r="G28" s="62">
        <v>0.8</v>
      </c>
      <c r="H28" s="62">
        <v>4</v>
      </c>
      <c r="I28" s="63">
        <v>147</v>
      </c>
    </row>
    <row r="29" spans="1:9" ht="14.4" thickBot="1" x14ac:dyDescent="0.3">
      <c r="A29" s="72"/>
      <c r="B29" s="55">
        <v>2</v>
      </c>
      <c r="C29" s="55">
        <v>5.2</v>
      </c>
      <c r="D29" s="55">
        <v>5.7</v>
      </c>
      <c r="E29" s="62">
        <f t="shared" ref="E29:E37" si="5">C29/D29</f>
        <v>0.91228070175438591</v>
      </c>
      <c r="F29" s="55">
        <v>4</v>
      </c>
      <c r="G29" s="55">
        <v>0.8</v>
      </c>
      <c r="H29" s="55">
        <v>3.8</v>
      </c>
      <c r="I29" s="56">
        <v>154</v>
      </c>
    </row>
    <row r="30" spans="1:9" ht="14.4" thickBot="1" x14ac:dyDescent="0.3">
      <c r="A30" s="72"/>
      <c r="B30" s="55">
        <v>3</v>
      </c>
      <c r="C30" s="55">
        <v>5.0999999999999996</v>
      </c>
      <c r="D30" s="55">
        <v>5.7</v>
      </c>
      <c r="E30" s="62">
        <f t="shared" si="5"/>
        <v>0.89473684210526305</v>
      </c>
      <c r="F30" s="55">
        <v>4</v>
      </c>
      <c r="G30" s="55">
        <v>0.8</v>
      </c>
      <c r="H30" s="55">
        <v>3.8</v>
      </c>
      <c r="I30" s="56">
        <v>167</v>
      </c>
    </row>
    <row r="31" spans="1:9" ht="14.4" thickBot="1" x14ac:dyDescent="0.3">
      <c r="A31" s="72"/>
      <c r="B31" s="55">
        <v>4</v>
      </c>
      <c r="C31" s="55">
        <v>5.0999999999999996</v>
      </c>
      <c r="D31" s="55">
        <v>5.2</v>
      </c>
      <c r="E31" s="62">
        <f t="shared" si="5"/>
        <v>0.98076923076923062</v>
      </c>
      <c r="F31" s="55">
        <v>3</v>
      </c>
      <c r="G31" s="55">
        <v>0.7</v>
      </c>
      <c r="H31" s="55">
        <v>4</v>
      </c>
      <c r="I31" s="56">
        <v>8.6999999999999993</v>
      </c>
    </row>
    <row r="32" spans="1:9" ht="14.4" thickBot="1" x14ac:dyDescent="0.3">
      <c r="A32" s="72"/>
      <c r="B32" s="55">
        <v>5</v>
      </c>
      <c r="C32" s="55">
        <v>5.0999999999999996</v>
      </c>
      <c r="D32" s="55">
        <v>5.3</v>
      </c>
      <c r="E32" s="62">
        <f t="shared" si="5"/>
        <v>0.96226415094339623</v>
      </c>
      <c r="F32" s="55">
        <v>3</v>
      </c>
      <c r="G32" s="55">
        <v>0.7</v>
      </c>
      <c r="H32" s="55">
        <v>3.5</v>
      </c>
      <c r="I32" s="56">
        <v>105</v>
      </c>
    </row>
    <row r="33" spans="1:9" ht="14.4" thickBot="1" x14ac:dyDescent="0.3">
      <c r="A33" s="72"/>
      <c r="B33" s="55">
        <v>6</v>
      </c>
      <c r="C33" s="55">
        <v>5.7</v>
      </c>
      <c r="D33" s="55">
        <v>6.7</v>
      </c>
      <c r="E33" s="62">
        <f t="shared" si="5"/>
        <v>0.85074626865671643</v>
      </c>
      <c r="F33" s="55">
        <v>4</v>
      </c>
      <c r="G33" s="55">
        <v>0.7</v>
      </c>
      <c r="H33" s="55">
        <v>4.4000000000000004</v>
      </c>
      <c r="I33" s="56">
        <v>165</v>
      </c>
    </row>
    <row r="34" spans="1:9" ht="14.4" thickBot="1" x14ac:dyDescent="0.3">
      <c r="A34" s="72"/>
      <c r="B34" s="55">
        <v>7</v>
      </c>
      <c r="C34" s="55">
        <v>5.3</v>
      </c>
      <c r="D34" s="55">
        <v>5.2</v>
      </c>
      <c r="E34" s="62">
        <f t="shared" si="5"/>
        <v>1.0192307692307692</v>
      </c>
      <c r="F34" s="55">
        <v>3</v>
      </c>
      <c r="G34" s="55">
        <v>0.65</v>
      </c>
      <c r="H34" s="55">
        <v>3.8</v>
      </c>
      <c r="I34" s="56">
        <v>118</v>
      </c>
    </row>
    <row r="35" spans="1:9" ht="14.4" thickBot="1" x14ac:dyDescent="0.3">
      <c r="A35" s="72"/>
      <c r="B35" s="55">
        <v>8</v>
      </c>
      <c r="C35" s="55">
        <v>5.2</v>
      </c>
      <c r="D35" s="55">
        <v>5</v>
      </c>
      <c r="E35" s="62">
        <f t="shared" si="5"/>
        <v>1.04</v>
      </c>
      <c r="F35" s="55">
        <v>3</v>
      </c>
      <c r="G35" s="55">
        <v>0.8</v>
      </c>
      <c r="H35" s="55">
        <v>4</v>
      </c>
      <c r="I35" s="56">
        <v>74</v>
      </c>
    </row>
    <row r="36" spans="1:9" ht="14.4" thickBot="1" x14ac:dyDescent="0.3">
      <c r="A36" s="72"/>
      <c r="B36" s="55">
        <v>9</v>
      </c>
      <c r="C36" s="55">
        <v>4.8</v>
      </c>
      <c r="D36" s="55">
        <v>5.0999999999999996</v>
      </c>
      <c r="E36" s="62">
        <f t="shared" si="5"/>
        <v>0.94117647058823528</v>
      </c>
      <c r="F36" s="55">
        <v>3</v>
      </c>
      <c r="G36" s="55">
        <v>0.5</v>
      </c>
      <c r="H36" s="55">
        <v>4</v>
      </c>
      <c r="I36" s="56">
        <v>121</v>
      </c>
    </row>
    <row r="37" spans="1:9" x14ac:dyDescent="0.25">
      <c r="A37" s="72"/>
      <c r="B37" s="55">
        <v>10</v>
      </c>
      <c r="C37" s="55">
        <v>5.2</v>
      </c>
      <c r="D37" s="55">
        <v>4.8</v>
      </c>
      <c r="E37" s="62">
        <f t="shared" si="5"/>
        <v>1.0833333333333335</v>
      </c>
      <c r="F37" s="55">
        <v>3</v>
      </c>
      <c r="G37" s="55">
        <v>0.7</v>
      </c>
      <c r="H37" s="55">
        <v>3.4</v>
      </c>
      <c r="I37" s="56">
        <v>128</v>
      </c>
    </row>
    <row r="38" spans="1:9" ht="14.4" thickBot="1" x14ac:dyDescent="0.3">
      <c r="A38" s="73"/>
      <c r="B38" s="58" t="s">
        <v>38</v>
      </c>
      <c r="C38" s="59"/>
      <c r="D38" s="59"/>
      <c r="E38" s="59">
        <f>AVERAGE(E28:E37)</f>
        <v>0.96845377673813304</v>
      </c>
      <c r="F38" s="59">
        <f t="shared" ref="F38:G38" si="6">AVERAGE(F28:F37)</f>
        <v>3.3</v>
      </c>
      <c r="G38" s="59">
        <f t="shared" si="6"/>
        <v>0.71500000000000008</v>
      </c>
      <c r="H38" s="59">
        <f>AVERAGE(H28:H37)</f>
        <v>3.8699999999999997</v>
      </c>
      <c r="I38" s="59">
        <f>AVERAGE(I28:I37)</f>
        <v>118.77000000000001</v>
      </c>
    </row>
    <row r="39" spans="1:9" ht="14.4" thickBot="1" x14ac:dyDescent="0.3">
      <c r="A39" s="71" t="s">
        <v>4</v>
      </c>
      <c r="B39" s="62">
        <v>1</v>
      </c>
      <c r="C39" s="62">
        <v>5.83</v>
      </c>
      <c r="D39" s="62">
        <v>5.72</v>
      </c>
      <c r="E39" s="62">
        <f>C39/D39</f>
        <v>1.0192307692307694</v>
      </c>
      <c r="F39" s="62">
        <v>3</v>
      </c>
      <c r="G39" s="62">
        <v>0.7</v>
      </c>
      <c r="H39" s="62">
        <v>4.2</v>
      </c>
      <c r="I39" s="63">
        <v>165</v>
      </c>
    </row>
    <row r="40" spans="1:9" ht="14.4" thickBot="1" x14ac:dyDescent="0.3">
      <c r="A40" s="72"/>
      <c r="B40" s="55">
        <v>2</v>
      </c>
      <c r="C40" s="55">
        <v>5.4</v>
      </c>
      <c r="D40" s="55">
        <v>5.8</v>
      </c>
      <c r="E40" s="62">
        <f t="shared" ref="E40:E48" si="7">C40/D40</f>
        <v>0.93103448275862077</v>
      </c>
      <c r="F40" s="55">
        <v>4</v>
      </c>
      <c r="G40" s="55">
        <v>0.7</v>
      </c>
      <c r="H40" s="55">
        <v>3.2</v>
      </c>
      <c r="I40" s="56">
        <v>173</v>
      </c>
    </row>
    <row r="41" spans="1:9" ht="14.4" thickBot="1" x14ac:dyDescent="0.3">
      <c r="A41" s="72"/>
      <c r="B41" s="55">
        <v>3</v>
      </c>
      <c r="C41" s="55">
        <v>5.4</v>
      </c>
      <c r="D41" s="55">
        <v>4.9000000000000004</v>
      </c>
      <c r="E41" s="62">
        <f t="shared" si="7"/>
        <v>1.1020408163265305</v>
      </c>
      <c r="F41" s="55">
        <v>3</v>
      </c>
      <c r="G41" s="55">
        <v>0.75</v>
      </c>
      <c r="H41" s="55">
        <v>4.9000000000000004</v>
      </c>
      <c r="I41" s="56">
        <v>119</v>
      </c>
    </row>
    <row r="42" spans="1:9" ht="14.4" thickBot="1" x14ac:dyDescent="0.3">
      <c r="A42" s="72"/>
      <c r="B42" s="55">
        <v>4</v>
      </c>
      <c r="C42" s="55">
        <v>5.3</v>
      </c>
      <c r="D42" s="55">
        <v>7</v>
      </c>
      <c r="E42" s="62">
        <f t="shared" si="7"/>
        <v>0.75714285714285712</v>
      </c>
      <c r="F42" s="55">
        <v>4</v>
      </c>
      <c r="G42" s="55">
        <v>0.75</v>
      </c>
      <c r="H42" s="55">
        <v>5</v>
      </c>
      <c r="I42" s="56">
        <v>216</v>
      </c>
    </row>
    <row r="43" spans="1:9" ht="14.4" thickBot="1" x14ac:dyDescent="0.3">
      <c r="A43" s="72"/>
      <c r="B43" s="55">
        <v>5</v>
      </c>
      <c r="C43" s="55">
        <v>4.9000000000000004</v>
      </c>
      <c r="D43" s="55">
        <v>5.2</v>
      </c>
      <c r="E43" s="62">
        <f t="shared" si="7"/>
        <v>0.94230769230769229</v>
      </c>
      <c r="F43" s="55">
        <v>3</v>
      </c>
      <c r="G43" s="55">
        <v>0.7</v>
      </c>
      <c r="H43" s="55">
        <v>5.3</v>
      </c>
      <c r="I43" s="56">
        <v>218</v>
      </c>
    </row>
    <row r="44" spans="1:9" ht="14.4" thickBot="1" x14ac:dyDescent="0.3">
      <c r="A44" s="72"/>
      <c r="B44" s="55">
        <v>6</v>
      </c>
      <c r="C44" s="55">
        <v>4.5999999999999996</v>
      </c>
      <c r="D44" s="55">
        <v>5.2</v>
      </c>
      <c r="E44" s="62">
        <f t="shared" si="7"/>
        <v>0.88461538461538447</v>
      </c>
      <c r="F44" s="55">
        <v>3</v>
      </c>
      <c r="G44" s="55">
        <v>0.7</v>
      </c>
      <c r="H44" s="55">
        <v>4.5</v>
      </c>
      <c r="I44" s="56">
        <v>235</v>
      </c>
    </row>
    <row r="45" spans="1:9" ht="14.4" thickBot="1" x14ac:dyDescent="0.3">
      <c r="A45" s="72"/>
      <c r="B45" s="55">
        <v>7</v>
      </c>
      <c r="C45" s="55">
        <v>5.6</v>
      </c>
      <c r="D45" s="55">
        <v>5.9</v>
      </c>
      <c r="E45" s="62">
        <f t="shared" si="7"/>
        <v>0.94915254237288127</v>
      </c>
      <c r="F45" s="55">
        <v>3</v>
      </c>
      <c r="G45" s="55">
        <v>0.7</v>
      </c>
      <c r="H45" s="55">
        <v>4</v>
      </c>
      <c r="I45" s="56">
        <v>154</v>
      </c>
    </row>
    <row r="46" spans="1:9" ht="14.4" thickBot="1" x14ac:dyDescent="0.3">
      <c r="A46" s="72"/>
      <c r="B46" s="55">
        <v>8</v>
      </c>
      <c r="C46" s="55">
        <v>5.5</v>
      </c>
      <c r="D46" s="55">
        <v>6.3</v>
      </c>
      <c r="E46" s="62">
        <f t="shared" si="7"/>
        <v>0.87301587301587302</v>
      </c>
      <c r="F46" s="55">
        <v>3</v>
      </c>
      <c r="G46" s="55">
        <v>0.8</v>
      </c>
      <c r="H46" s="55">
        <v>4.2</v>
      </c>
      <c r="I46" s="56">
        <v>137</v>
      </c>
    </row>
    <row r="47" spans="1:9" ht="14.4" thickBot="1" x14ac:dyDescent="0.3">
      <c r="A47" s="72"/>
      <c r="B47" s="55">
        <v>9</v>
      </c>
      <c r="C47" s="55">
        <v>4.75</v>
      </c>
      <c r="D47" s="55">
        <v>4.8</v>
      </c>
      <c r="E47" s="62">
        <f t="shared" si="7"/>
        <v>0.98958333333333337</v>
      </c>
      <c r="F47" s="55">
        <v>2</v>
      </c>
      <c r="G47" s="55">
        <v>0.7</v>
      </c>
      <c r="H47" s="55">
        <v>5</v>
      </c>
      <c r="I47" s="56">
        <v>174</v>
      </c>
    </row>
    <row r="48" spans="1:9" x14ac:dyDescent="0.25">
      <c r="A48" s="72"/>
      <c r="B48" s="55">
        <v>10</v>
      </c>
      <c r="C48" s="55">
        <v>5.5</v>
      </c>
      <c r="D48" s="55">
        <v>6.2</v>
      </c>
      <c r="E48" s="62">
        <f t="shared" si="7"/>
        <v>0.88709677419354838</v>
      </c>
      <c r="F48" s="55">
        <v>4</v>
      </c>
      <c r="G48" s="55">
        <v>0.75</v>
      </c>
      <c r="H48" s="55">
        <v>4.9000000000000004</v>
      </c>
      <c r="I48" s="56">
        <v>193</v>
      </c>
    </row>
    <row r="49" spans="1:9" ht="14.4" thickBot="1" x14ac:dyDescent="0.3">
      <c r="A49" s="73"/>
      <c r="B49" s="58" t="s">
        <v>38</v>
      </c>
      <c r="C49" s="59"/>
      <c r="D49" s="59"/>
      <c r="E49" s="59">
        <f>AVERAGE(E39:E48)</f>
        <v>0.93352205252974907</v>
      </c>
      <c r="F49" s="59">
        <f t="shared" ref="F49:G49" si="8">AVERAGE(F39:F48)</f>
        <v>3.2</v>
      </c>
      <c r="G49" s="59">
        <f t="shared" si="8"/>
        <v>0.72499999999999998</v>
      </c>
      <c r="H49" s="59">
        <f>AVERAGE(H39:H48)</f>
        <v>4.5200000000000005</v>
      </c>
      <c r="I49" s="59">
        <f>AVERAGE(I39:I48)</f>
        <v>178.4</v>
      </c>
    </row>
    <row r="50" spans="1:9" ht="14.4" thickBot="1" x14ac:dyDescent="0.3">
      <c r="A50" s="71" t="s">
        <v>5</v>
      </c>
      <c r="B50" s="62">
        <v>1</v>
      </c>
      <c r="C50" s="62">
        <v>5.8</v>
      </c>
      <c r="D50" s="62">
        <v>5.8</v>
      </c>
      <c r="E50" s="62">
        <f>C50/D50</f>
        <v>1</v>
      </c>
      <c r="F50" s="62">
        <v>5</v>
      </c>
      <c r="G50" s="62">
        <v>0.7</v>
      </c>
      <c r="H50" s="62">
        <v>4</v>
      </c>
      <c r="I50" s="63">
        <v>135</v>
      </c>
    </row>
    <row r="51" spans="1:9" ht="14.4" thickBot="1" x14ac:dyDescent="0.3">
      <c r="A51" s="72"/>
      <c r="B51" s="55">
        <v>2</v>
      </c>
      <c r="C51" s="55">
        <v>4.95</v>
      </c>
      <c r="D51" s="55">
        <v>6.15</v>
      </c>
      <c r="E51" s="62">
        <f t="shared" ref="E51:E59" si="9">C51/D51</f>
        <v>0.80487804878048774</v>
      </c>
      <c r="F51" s="55">
        <v>5</v>
      </c>
      <c r="G51" s="55">
        <v>0.7</v>
      </c>
      <c r="H51" s="55">
        <v>3.7</v>
      </c>
      <c r="I51" s="56">
        <v>156</v>
      </c>
    </row>
    <row r="52" spans="1:9" ht="14.4" thickBot="1" x14ac:dyDescent="0.3">
      <c r="A52" s="72"/>
      <c r="B52" s="55">
        <v>3</v>
      </c>
      <c r="C52" s="55">
        <v>5.5</v>
      </c>
      <c r="D52" s="55">
        <v>6</v>
      </c>
      <c r="E52" s="62">
        <f t="shared" si="9"/>
        <v>0.91666666666666663</v>
      </c>
      <c r="F52" s="55">
        <v>4</v>
      </c>
      <c r="G52" s="55">
        <v>0.71</v>
      </c>
      <c r="H52" s="55">
        <v>4.0999999999999996</v>
      </c>
      <c r="I52" s="56">
        <v>145</v>
      </c>
    </row>
    <row r="53" spans="1:9" ht="14.4" thickBot="1" x14ac:dyDescent="0.3">
      <c r="A53" s="72"/>
      <c r="B53" s="55">
        <v>4</v>
      </c>
      <c r="C53" s="55">
        <v>4.5999999999999996</v>
      </c>
      <c r="D53" s="55">
        <v>5.25</v>
      </c>
      <c r="E53" s="62">
        <f t="shared" si="9"/>
        <v>0.87619047619047608</v>
      </c>
      <c r="F53" s="55">
        <v>3</v>
      </c>
      <c r="G53" s="55">
        <v>0.75</v>
      </c>
      <c r="H53" s="55">
        <v>4</v>
      </c>
      <c r="I53" s="56">
        <v>150</v>
      </c>
    </row>
    <row r="54" spans="1:9" ht="14.4" thickBot="1" x14ac:dyDescent="0.3">
      <c r="A54" s="72"/>
      <c r="B54" s="55">
        <v>5</v>
      </c>
      <c r="C54" s="55">
        <v>4.9000000000000004</v>
      </c>
      <c r="D54" s="55">
        <v>5.2</v>
      </c>
      <c r="E54" s="62">
        <f t="shared" si="9"/>
        <v>0.94230769230769229</v>
      </c>
      <c r="F54" s="55">
        <v>3</v>
      </c>
      <c r="G54" s="55">
        <v>0.9</v>
      </c>
      <c r="H54" s="55">
        <v>3.6</v>
      </c>
      <c r="I54" s="56">
        <v>92</v>
      </c>
    </row>
    <row r="55" spans="1:9" ht="14.4" thickBot="1" x14ac:dyDescent="0.3">
      <c r="A55" s="72"/>
      <c r="B55" s="55">
        <v>6</v>
      </c>
      <c r="C55" s="55">
        <v>5.5</v>
      </c>
      <c r="D55" s="55">
        <v>5.5</v>
      </c>
      <c r="E55" s="62">
        <f t="shared" si="9"/>
        <v>1</v>
      </c>
      <c r="F55" s="55">
        <v>3</v>
      </c>
      <c r="G55" s="55">
        <v>0.85</v>
      </c>
      <c r="H55" s="55">
        <v>4.2</v>
      </c>
      <c r="I55" s="56">
        <v>102</v>
      </c>
    </row>
    <row r="56" spans="1:9" ht="14.4" thickBot="1" x14ac:dyDescent="0.3">
      <c r="A56" s="72"/>
      <c r="B56" s="55">
        <v>7</v>
      </c>
      <c r="C56" s="55">
        <v>5.3</v>
      </c>
      <c r="D56" s="55">
        <v>5.45</v>
      </c>
      <c r="E56" s="62">
        <f t="shared" si="9"/>
        <v>0.97247706422018343</v>
      </c>
      <c r="F56" s="55">
        <v>3</v>
      </c>
      <c r="G56" s="55">
        <v>0.7</v>
      </c>
      <c r="H56" s="55">
        <v>4.2</v>
      </c>
      <c r="I56" s="56">
        <v>114</v>
      </c>
    </row>
    <row r="57" spans="1:9" ht="14.4" thickBot="1" x14ac:dyDescent="0.3">
      <c r="A57" s="72"/>
      <c r="B57" s="55">
        <v>8</v>
      </c>
      <c r="C57" s="55">
        <v>5.6</v>
      </c>
      <c r="D57" s="55">
        <v>5.85</v>
      </c>
      <c r="E57" s="62">
        <f t="shared" si="9"/>
        <v>0.95726495726495731</v>
      </c>
      <c r="F57" s="55">
        <v>3</v>
      </c>
      <c r="G57" s="55">
        <v>0.6</v>
      </c>
      <c r="H57" s="55">
        <v>3</v>
      </c>
      <c r="I57" s="56">
        <v>185</v>
      </c>
    </row>
    <row r="58" spans="1:9" ht="14.4" thickBot="1" x14ac:dyDescent="0.3">
      <c r="A58" s="72"/>
      <c r="B58" s="55">
        <v>9</v>
      </c>
      <c r="C58" s="55">
        <v>5.4</v>
      </c>
      <c r="D58" s="55">
        <v>5.8</v>
      </c>
      <c r="E58" s="62">
        <f t="shared" si="9"/>
        <v>0.93103448275862077</v>
      </c>
      <c r="F58" s="55">
        <v>4</v>
      </c>
      <c r="G58" s="55">
        <v>0.9</v>
      </c>
      <c r="H58" s="55">
        <v>4.2</v>
      </c>
      <c r="I58" s="56">
        <v>148</v>
      </c>
    </row>
    <row r="59" spans="1:9" x14ac:dyDescent="0.25">
      <c r="A59" s="72"/>
      <c r="B59" s="55">
        <v>10</v>
      </c>
      <c r="C59" s="55">
        <v>5.4</v>
      </c>
      <c r="D59" s="55">
        <v>5.38</v>
      </c>
      <c r="E59" s="62">
        <f t="shared" si="9"/>
        <v>1.0037174721189592</v>
      </c>
      <c r="F59" s="55">
        <v>3</v>
      </c>
      <c r="G59" s="55">
        <v>0.7</v>
      </c>
      <c r="H59" s="55">
        <v>4</v>
      </c>
      <c r="I59" s="56">
        <v>162</v>
      </c>
    </row>
    <row r="60" spans="1:9" ht="14.4" thickBot="1" x14ac:dyDescent="0.3">
      <c r="A60" s="73"/>
      <c r="B60" s="58" t="s">
        <v>38</v>
      </c>
      <c r="C60" s="59"/>
      <c r="D60" s="59"/>
      <c r="E60" s="59">
        <f>AVERAGE(E50:E59)</f>
        <v>0.94045368603080437</v>
      </c>
      <c r="F60" s="59">
        <f t="shared" ref="F60:G60" si="10">AVERAGE(F50:F59)</f>
        <v>3.6</v>
      </c>
      <c r="G60" s="59">
        <f t="shared" si="10"/>
        <v>0.751</v>
      </c>
      <c r="H60" s="59">
        <f>AVERAGE(H50:H59)</f>
        <v>3.9</v>
      </c>
      <c r="I60" s="59">
        <f>AVERAGE(I50:I59)</f>
        <v>138.9</v>
      </c>
    </row>
    <row r="61" spans="1:9" ht="14.4" thickBot="1" x14ac:dyDescent="0.3">
      <c r="A61" s="71" t="s">
        <v>6</v>
      </c>
      <c r="B61" s="62">
        <v>1</v>
      </c>
      <c r="C61" s="62">
        <v>5.5</v>
      </c>
      <c r="D61" s="62">
        <v>5.8</v>
      </c>
      <c r="E61" s="62">
        <f>C61/D61</f>
        <v>0.94827586206896552</v>
      </c>
      <c r="F61" s="62">
        <v>3</v>
      </c>
      <c r="G61" s="62">
        <v>0.7</v>
      </c>
      <c r="H61" s="62">
        <v>5.4</v>
      </c>
      <c r="I61" s="63">
        <v>154</v>
      </c>
    </row>
    <row r="62" spans="1:9" ht="14.4" thickBot="1" x14ac:dyDescent="0.3">
      <c r="A62" s="72"/>
      <c r="B62" s="55">
        <v>2</v>
      </c>
      <c r="C62" s="64">
        <v>5</v>
      </c>
      <c r="D62" s="55">
        <v>5.7</v>
      </c>
      <c r="E62" s="62">
        <f t="shared" ref="E62:E70" si="11">C62/D62</f>
        <v>0.8771929824561403</v>
      </c>
      <c r="F62" s="55">
        <v>3</v>
      </c>
      <c r="G62" s="55">
        <v>0.7</v>
      </c>
      <c r="H62" s="55">
        <v>4.2</v>
      </c>
      <c r="I62" s="56">
        <v>122</v>
      </c>
    </row>
    <row r="63" spans="1:9" ht="14.4" thickBot="1" x14ac:dyDescent="0.3">
      <c r="A63" s="72"/>
      <c r="B63" s="55">
        <v>3</v>
      </c>
      <c r="C63" s="65">
        <v>5.0999999999999996</v>
      </c>
      <c r="D63" s="55">
        <v>6.5</v>
      </c>
      <c r="E63" s="62">
        <f t="shared" si="11"/>
        <v>0.7846153846153846</v>
      </c>
      <c r="F63" s="55">
        <v>3</v>
      </c>
      <c r="G63" s="55">
        <v>0.7</v>
      </c>
      <c r="H63" s="55">
        <v>5</v>
      </c>
      <c r="I63" s="56">
        <v>162</v>
      </c>
    </row>
    <row r="64" spans="1:9" ht="14.4" thickBot="1" x14ac:dyDescent="0.3">
      <c r="A64" s="72"/>
      <c r="B64" s="55">
        <v>4</v>
      </c>
      <c r="C64" s="55">
        <v>5.2</v>
      </c>
      <c r="D64" s="55">
        <v>6</v>
      </c>
      <c r="E64" s="62">
        <f t="shared" si="11"/>
        <v>0.8666666666666667</v>
      </c>
      <c r="F64" s="55">
        <v>4</v>
      </c>
      <c r="G64" s="55">
        <v>0.7</v>
      </c>
      <c r="H64" s="55">
        <v>4.5999999999999996</v>
      </c>
      <c r="I64" s="56">
        <v>172</v>
      </c>
    </row>
    <row r="65" spans="1:9" ht="14.4" thickBot="1" x14ac:dyDescent="0.3">
      <c r="A65" s="72"/>
      <c r="B65" s="55">
        <v>5</v>
      </c>
      <c r="C65" s="55">
        <v>5.0999999999999996</v>
      </c>
      <c r="D65" s="55">
        <v>5.6</v>
      </c>
      <c r="E65" s="62">
        <f t="shared" si="11"/>
        <v>0.9107142857142857</v>
      </c>
      <c r="F65" s="55">
        <v>3</v>
      </c>
      <c r="G65" s="55">
        <v>0.6</v>
      </c>
      <c r="H65" s="55">
        <v>4.5</v>
      </c>
      <c r="I65" s="56">
        <v>184</v>
      </c>
    </row>
    <row r="66" spans="1:9" ht="14.4" thickBot="1" x14ac:dyDescent="0.3">
      <c r="A66" s="72"/>
      <c r="B66" s="55">
        <v>6</v>
      </c>
      <c r="C66" s="55">
        <v>5.2</v>
      </c>
      <c r="D66" s="55">
        <v>5.2</v>
      </c>
      <c r="E66" s="62">
        <f t="shared" si="11"/>
        <v>1</v>
      </c>
      <c r="F66" s="55">
        <v>3</v>
      </c>
      <c r="G66" s="55">
        <v>0.7</v>
      </c>
      <c r="H66" s="55">
        <v>4.2</v>
      </c>
      <c r="I66" s="56">
        <v>141</v>
      </c>
    </row>
    <row r="67" spans="1:9" ht="14.4" thickBot="1" x14ac:dyDescent="0.3">
      <c r="A67" s="72"/>
      <c r="B67" s="55">
        <v>7</v>
      </c>
      <c r="C67" s="64">
        <v>5.4</v>
      </c>
      <c r="D67" s="55">
        <v>5.8</v>
      </c>
      <c r="E67" s="62">
        <f t="shared" si="11"/>
        <v>0.93103448275862077</v>
      </c>
      <c r="F67" s="55">
        <v>3</v>
      </c>
      <c r="G67" s="55">
        <v>0.75</v>
      </c>
      <c r="H67" s="55">
        <v>4.2</v>
      </c>
      <c r="I67" s="56">
        <v>175</v>
      </c>
    </row>
    <row r="68" spans="1:9" ht="14.4" thickBot="1" x14ac:dyDescent="0.3">
      <c r="A68" s="72"/>
      <c r="B68" s="55">
        <v>8</v>
      </c>
      <c r="C68" s="65">
        <v>5.4</v>
      </c>
      <c r="D68" s="55">
        <v>5.6</v>
      </c>
      <c r="E68" s="62">
        <f t="shared" si="11"/>
        <v>0.96428571428571441</v>
      </c>
      <c r="F68" s="55">
        <v>3</v>
      </c>
      <c r="G68" s="55">
        <v>0.7</v>
      </c>
      <c r="H68" s="55">
        <v>4.2</v>
      </c>
      <c r="I68" s="56">
        <v>151</v>
      </c>
    </row>
    <row r="69" spans="1:9" ht="14.4" thickBot="1" x14ac:dyDescent="0.3">
      <c r="A69" s="72"/>
      <c r="B69" s="55">
        <v>9</v>
      </c>
      <c r="C69" s="65">
        <v>4.9000000000000004</v>
      </c>
      <c r="D69" s="55">
        <v>5.8</v>
      </c>
      <c r="E69" s="62">
        <f t="shared" si="11"/>
        <v>0.84482758620689669</v>
      </c>
      <c r="F69" s="55">
        <v>4</v>
      </c>
      <c r="G69" s="55">
        <v>0.7</v>
      </c>
      <c r="H69" s="55">
        <v>4</v>
      </c>
      <c r="I69" s="56">
        <v>156</v>
      </c>
    </row>
    <row r="70" spans="1:9" x14ac:dyDescent="0.25">
      <c r="A70" s="72"/>
      <c r="B70" s="55">
        <v>10</v>
      </c>
      <c r="C70" s="55">
        <v>5</v>
      </c>
      <c r="D70" s="55">
        <v>5.7</v>
      </c>
      <c r="E70" s="62">
        <f t="shared" si="11"/>
        <v>0.8771929824561403</v>
      </c>
      <c r="F70" s="55">
        <v>3</v>
      </c>
      <c r="G70" s="55">
        <v>0.7</v>
      </c>
      <c r="H70" s="55">
        <v>4</v>
      </c>
      <c r="I70" s="56">
        <v>144</v>
      </c>
    </row>
    <row r="71" spans="1:9" ht="14.4" thickBot="1" x14ac:dyDescent="0.3">
      <c r="A71" s="73"/>
      <c r="B71" s="58" t="s">
        <v>38</v>
      </c>
      <c r="C71" s="59"/>
      <c r="D71" s="59"/>
      <c r="E71" s="59">
        <f>AVERAGE(E61:E70)</f>
        <v>0.90048059472288156</v>
      </c>
      <c r="F71" s="59">
        <f t="shared" ref="F71:G71" si="12">AVERAGE(F61:F70)</f>
        <v>3.2</v>
      </c>
      <c r="G71" s="59">
        <f t="shared" si="12"/>
        <v>0.69500000000000006</v>
      </c>
      <c r="H71" s="59">
        <f>AVERAGE(H61:H70)</f>
        <v>4.4300000000000006</v>
      </c>
      <c r="I71" s="59">
        <f>AVERAGE(I61:I70)</f>
        <v>156.1</v>
      </c>
    </row>
    <row r="72" spans="1:9" ht="14.4" thickBot="1" x14ac:dyDescent="0.3">
      <c r="A72" s="71" t="s">
        <v>7</v>
      </c>
      <c r="B72" s="62">
        <v>1</v>
      </c>
      <c r="C72" s="62">
        <v>5.4</v>
      </c>
      <c r="D72" s="62">
        <v>5.5</v>
      </c>
      <c r="E72" s="62">
        <f>C72/D72</f>
        <v>0.98181818181818192</v>
      </c>
      <c r="F72" s="62">
        <v>3</v>
      </c>
      <c r="G72" s="62">
        <v>0.7</v>
      </c>
      <c r="H72" s="62">
        <v>4</v>
      </c>
      <c r="I72" s="63">
        <v>123</v>
      </c>
    </row>
    <row r="73" spans="1:9" ht="14.4" thickBot="1" x14ac:dyDescent="0.3">
      <c r="A73" s="72"/>
      <c r="B73" s="55">
        <v>2</v>
      </c>
      <c r="C73" s="55">
        <v>5.2</v>
      </c>
      <c r="D73" s="55">
        <v>5.9</v>
      </c>
      <c r="E73" s="62">
        <f t="shared" ref="E73:E81" si="13">C73/D73</f>
        <v>0.88135593220338981</v>
      </c>
      <c r="F73" s="55">
        <v>4</v>
      </c>
      <c r="G73" s="55">
        <v>0.8</v>
      </c>
      <c r="H73" s="55">
        <v>3.4</v>
      </c>
      <c r="I73" s="56">
        <v>119</v>
      </c>
    </row>
    <row r="74" spans="1:9" ht="14.4" thickBot="1" x14ac:dyDescent="0.3">
      <c r="A74" s="72"/>
      <c r="B74" s="55">
        <v>3</v>
      </c>
      <c r="C74" s="55">
        <v>5.15</v>
      </c>
      <c r="D74" s="55">
        <v>5.9</v>
      </c>
      <c r="E74" s="62">
        <f t="shared" si="13"/>
        <v>0.8728813559322034</v>
      </c>
      <c r="F74" s="55">
        <v>3</v>
      </c>
      <c r="G74" s="55">
        <v>0.7</v>
      </c>
      <c r="H74" s="55">
        <v>4.2</v>
      </c>
      <c r="I74" s="56">
        <v>133</v>
      </c>
    </row>
    <row r="75" spans="1:9" ht="14.4" thickBot="1" x14ac:dyDescent="0.3">
      <c r="A75" s="72"/>
      <c r="B75" s="55">
        <v>4</v>
      </c>
      <c r="C75" s="55">
        <v>5.6</v>
      </c>
      <c r="D75" s="55">
        <v>6.3</v>
      </c>
      <c r="E75" s="62">
        <f t="shared" si="13"/>
        <v>0.88888888888888884</v>
      </c>
      <c r="F75" s="55">
        <v>3</v>
      </c>
      <c r="G75" s="55">
        <v>1</v>
      </c>
      <c r="H75" s="55">
        <v>4.4000000000000004</v>
      </c>
      <c r="I75" s="56">
        <v>157</v>
      </c>
    </row>
    <row r="76" spans="1:9" ht="14.4" thickBot="1" x14ac:dyDescent="0.3">
      <c r="A76" s="72"/>
      <c r="B76" s="55">
        <v>5</v>
      </c>
      <c r="C76" s="55">
        <v>5.2</v>
      </c>
      <c r="D76" s="55">
        <v>6.2</v>
      </c>
      <c r="E76" s="62">
        <f t="shared" si="13"/>
        <v>0.83870967741935487</v>
      </c>
      <c r="F76" s="55">
        <v>3</v>
      </c>
      <c r="G76" s="55">
        <v>0.7</v>
      </c>
      <c r="H76" s="55">
        <v>3.8</v>
      </c>
      <c r="I76" s="56">
        <v>189</v>
      </c>
    </row>
    <row r="77" spans="1:9" ht="14.4" thickBot="1" x14ac:dyDescent="0.3">
      <c r="A77" s="72"/>
      <c r="B77" s="55">
        <v>6</v>
      </c>
      <c r="C77" s="55">
        <v>5.5</v>
      </c>
      <c r="D77" s="55">
        <v>5.5</v>
      </c>
      <c r="E77" s="62">
        <f t="shared" si="13"/>
        <v>1</v>
      </c>
      <c r="F77" s="55">
        <v>2</v>
      </c>
      <c r="G77" s="55">
        <v>0.65</v>
      </c>
      <c r="H77" s="55">
        <v>4.5</v>
      </c>
      <c r="I77" s="56">
        <v>133</v>
      </c>
    </row>
    <row r="78" spans="1:9" ht="14.4" thickBot="1" x14ac:dyDescent="0.3">
      <c r="A78" s="72"/>
      <c r="B78" s="55">
        <v>7</v>
      </c>
      <c r="C78" s="55">
        <v>5.7</v>
      </c>
      <c r="D78" s="55">
        <v>6.2</v>
      </c>
      <c r="E78" s="62">
        <f t="shared" si="13"/>
        <v>0.91935483870967738</v>
      </c>
      <c r="F78" s="55">
        <v>3</v>
      </c>
      <c r="G78" s="55">
        <v>0.7</v>
      </c>
      <c r="H78" s="55">
        <v>4</v>
      </c>
      <c r="I78" s="56">
        <v>136</v>
      </c>
    </row>
    <row r="79" spans="1:9" ht="14.4" thickBot="1" x14ac:dyDescent="0.3">
      <c r="A79" s="72"/>
      <c r="B79" s="55">
        <v>8</v>
      </c>
      <c r="C79" s="55">
        <v>5.3</v>
      </c>
      <c r="D79" s="55">
        <v>5.9</v>
      </c>
      <c r="E79" s="62">
        <f t="shared" si="13"/>
        <v>0.89830508474576265</v>
      </c>
      <c r="F79" s="55">
        <v>3</v>
      </c>
      <c r="G79" s="55">
        <v>0.65</v>
      </c>
      <c r="H79" s="55">
        <v>4</v>
      </c>
      <c r="I79" s="56">
        <v>157</v>
      </c>
    </row>
    <row r="80" spans="1:9" ht="14.4" thickBot="1" x14ac:dyDescent="0.3">
      <c r="A80" s="72"/>
      <c r="B80" s="55">
        <v>9</v>
      </c>
      <c r="C80" s="55">
        <v>5.3</v>
      </c>
      <c r="D80" s="55">
        <v>6</v>
      </c>
      <c r="E80" s="62">
        <f t="shared" si="13"/>
        <v>0.8833333333333333</v>
      </c>
      <c r="F80" s="55">
        <v>3</v>
      </c>
      <c r="G80" s="55">
        <v>0.7</v>
      </c>
      <c r="H80" s="55">
        <v>4.4000000000000004</v>
      </c>
      <c r="I80" s="56">
        <v>150</v>
      </c>
    </row>
    <row r="81" spans="1:9" x14ac:dyDescent="0.25">
      <c r="A81" s="72"/>
      <c r="B81" s="55">
        <v>10</v>
      </c>
      <c r="C81" s="55">
        <v>5.0999999999999996</v>
      </c>
      <c r="D81" s="55">
        <v>5.85</v>
      </c>
      <c r="E81" s="62">
        <f t="shared" si="13"/>
        <v>0.87179487179487181</v>
      </c>
      <c r="F81" s="55">
        <v>4</v>
      </c>
      <c r="G81" s="55">
        <v>0.5</v>
      </c>
      <c r="H81" s="55">
        <v>4.5</v>
      </c>
      <c r="I81" s="56">
        <v>162</v>
      </c>
    </row>
    <row r="82" spans="1:9" ht="14.4" thickBot="1" x14ac:dyDescent="0.3">
      <c r="A82" s="73"/>
      <c r="B82" s="58" t="s">
        <v>38</v>
      </c>
      <c r="C82" s="59"/>
      <c r="D82" s="59"/>
      <c r="E82" s="59">
        <f>AVERAGE(E72:E81)</f>
        <v>0.90364421648456639</v>
      </c>
      <c r="F82" s="59">
        <f t="shared" ref="F82:G82" si="14">AVERAGE(F72:F81)</f>
        <v>3.1</v>
      </c>
      <c r="G82" s="59">
        <f t="shared" si="14"/>
        <v>0.71000000000000019</v>
      </c>
      <c r="H82" s="59">
        <f>AVERAGE(H72:H81)</f>
        <v>4.1199999999999992</v>
      </c>
      <c r="I82" s="59">
        <f>AVERAGE(I72:I81)</f>
        <v>145.9</v>
      </c>
    </row>
    <row r="83" spans="1:9" ht="14.4" thickBot="1" x14ac:dyDescent="0.3">
      <c r="A83" s="71" t="s">
        <v>8</v>
      </c>
      <c r="B83" s="62">
        <v>1</v>
      </c>
      <c r="C83" s="62">
        <v>5.2</v>
      </c>
      <c r="D83" s="62">
        <v>5.5</v>
      </c>
      <c r="E83" s="62">
        <f>C83/D83</f>
        <v>0.94545454545454544</v>
      </c>
      <c r="F83" s="62">
        <v>3</v>
      </c>
      <c r="G83" s="62">
        <v>0.9</v>
      </c>
      <c r="H83" s="62">
        <v>5</v>
      </c>
      <c r="I83" s="63">
        <v>142</v>
      </c>
    </row>
    <row r="84" spans="1:9" ht="14.4" thickBot="1" x14ac:dyDescent="0.3">
      <c r="A84" s="72"/>
      <c r="B84" s="55">
        <v>2</v>
      </c>
      <c r="C84" s="55">
        <v>5.2</v>
      </c>
      <c r="D84" s="55">
        <v>5.85</v>
      </c>
      <c r="E84" s="62">
        <f t="shared" ref="E84:E92" si="15">C84/D84</f>
        <v>0.88888888888888895</v>
      </c>
      <c r="F84" s="55">
        <v>4</v>
      </c>
      <c r="G84" s="55">
        <v>0.8</v>
      </c>
      <c r="H84" s="55">
        <v>4.5</v>
      </c>
      <c r="I84" s="56">
        <v>128</v>
      </c>
    </row>
    <row r="85" spans="1:9" ht="14.4" thickBot="1" x14ac:dyDescent="0.3">
      <c r="A85" s="72"/>
      <c r="B85" s="55">
        <v>3</v>
      </c>
      <c r="C85" s="55">
        <v>5.2</v>
      </c>
      <c r="D85" s="55">
        <v>5.6</v>
      </c>
      <c r="E85" s="62">
        <f t="shared" si="15"/>
        <v>0.92857142857142871</v>
      </c>
      <c r="F85" s="55">
        <v>3</v>
      </c>
      <c r="G85" s="55">
        <v>0.65</v>
      </c>
      <c r="H85" s="55">
        <v>4.7</v>
      </c>
      <c r="I85" s="56">
        <v>177</v>
      </c>
    </row>
    <row r="86" spans="1:9" ht="14.4" thickBot="1" x14ac:dyDescent="0.3">
      <c r="A86" s="72"/>
      <c r="B86" s="55">
        <v>4</v>
      </c>
      <c r="C86" s="55">
        <v>5.2</v>
      </c>
      <c r="D86" s="55">
        <v>5.4</v>
      </c>
      <c r="E86" s="62">
        <f t="shared" si="15"/>
        <v>0.96296296296296291</v>
      </c>
      <c r="F86" s="55">
        <v>3</v>
      </c>
      <c r="G86" s="55">
        <v>0.8</v>
      </c>
      <c r="H86" s="55">
        <v>4.5999999999999996</v>
      </c>
      <c r="I86" s="56">
        <v>156</v>
      </c>
    </row>
    <row r="87" spans="1:9" ht="14.4" thickBot="1" x14ac:dyDescent="0.3">
      <c r="A87" s="72"/>
      <c r="B87" s="55">
        <v>5</v>
      </c>
      <c r="C87" s="55">
        <v>4.6500000000000004</v>
      </c>
      <c r="D87" s="55">
        <v>5.3</v>
      </c>
      <c r="E87" s="62">
        <f t="shared" si="15"/>
        <v>0.87735849056603787</v>
      </c>
      <c r="F87" s="55">
        <v>3</v>
      </c>
      <c r="G87" s="55">
        <v>0.65</v>
      </c>
      <c r="H87" s="55">
        <v>4.4000000000000004</v>
      </c>
      <c r="I87" s="56">
        <v>118</v>
      </c>
    </row>
    <row r="88" spans="1:9" ht="14.4" thickBot="1" x14ac:dyDescent="0.3">
      <c r="A88" s="72"/>
      <c r="B88" s="55">
        <v>6</v>
      </c>
      <c r="C88" s="55">
        <v>5.4</v>
      </c>
      <c r="D88" s="55">
        <v>5.7</v>
      </c>
      <c r="E88" s="62">
        <f t="shared" si="15"/>
        <v>0.94736842105263164</v>
      </c>
      <c r="F88" s="55">
        <v>3</v>
      </c>
      <c r="G88" s="55">
        <v>0.8</v>
      </c>
      <c r="H88" s="55">
        <v>4.5</v>
      </c>
      <c r="I88" s="56">
        <v>125</v>
      </c>
    </row>
    <row r="89" spans="1:9" ht="14.4" thickBot="1" x14ac:dyDescent="0.3">
      <c r="A89" s="72"/>
      <c r="B89" s="55">
        <v>7</v>
      </c>
      <c r="C89" s="55">
        <v>5.35</v>
      </c>
      <c r="D89" s="55">
        <v>6.25</v>
      </c>
      <c r="E89" s="62">
        <f t="shared" si="15"/>
        <v>0.85599999999999998</v>
      </c>
      <c r="F89" s="55">
        <v>4</v>
      </c>
      <c r="G89" s="55">
        <v>0.7</v>
      </c>
      <c r="H89" s="55">
        <v>5</v>
      </c>
      <c r="I89" s="56">
        <v>182</v>
      </c>
    </row>
    <row r="90" spans="1:9" ht="14.4" thickBot="1" x14ac:dyDescent="0.3">
      <c r="A90" s="72"/>
      <c r="B90" s="55">
        <v>8</v>
      </c>
      <c r="C90" s="55">
        <v>4.7</v>
      </c>
      <c r="D90" s="55">
        <v>5.4</v>
      </c>
      <c r="E90" s="62">
        <f t="shared" si="15"/>
        <v>0.87037037037037035</v>
      </c>
      <c r="F90" s="55">
        <v>3</v>
      </c>
      <c r="G90" s="55">
        <v>0.7</v>
      </c>
      <c r="H90" s="55">
        <v>4.5</v>
      </c>
      <c r="I90" s="56">
        <v>118</v>
      </c>
    </row>
    <row r="91" spans="1:9" ht="14.4" thickBot="1" x14ac:dyDescent="0.3">
      <c r="A91" s="72"/>
      <c r="B91" s="55">
        <v>9</v>
      </c>
      <c r="C91" s="55">
        <v>4.5999999999999996</v>
      </c>
      <c r="D91" s="55">
        <v>5.2</v>
      </c>
      <c r="E91" s="62">
        <f t="shared" si="15"/>
        <v>0.88461538461538447</v>
      </c>
      <c r="F91" s="55">
        <v>3</v>
      </c>
      <c r="G91" s="55">
        <v>0.75</v>
      </c>
      <c r="H91" s="55">
        <v>4.3</v>
      </c>
      <c r="I91" s="56">
        <v>138</v>
      </c>
    </row>
    <row r="92" spans="1:9" x14ac:dyDescent="0.25">
      <c r="A92" s="72"/>
      <c r="B92" s="55">
        <v>10</v>
      </c>
      <c r="C92" s="55">
        <v>5</v>
      </c>
      <c r="D92" s="55">
        <v>5.3</v>
      </c>
      <c r="E92" s="62">
        <f t="shared" si="15"/>
        <v>0.94339622641509435</v>
      </c>
      <c r="F92" s="55">
        <v>3</v>
      </c>
      <c r="G92" s="55">
        <v>0.7</v>
      </c>
      <c r="H92" s="55">
        <v>4.4000000000000004</v>
      </c>
      <c r="I92" s="56">
        <v>127</v>
      </c>
    </row>
    <row r="93" spans="1:9" ht="14.4" thickBot="1" x14ac:dyDescent="0.3">
      <c r="A93" s="73"/>
      <c r="B93" s="58" t="s">
        <v>38</v>
      </c>
      <c r="C93" s="59"/>
      <c r="D93" s="59"/>
      <c r="E93" s="59">
        <f>AVERAGE(E83:E92)</f>
        <v>0.91049867188973455</v>
      </c>
      <c r="F93" s="59">
        <f t="shared" ref="F93:G93" si="16">AVERAGE(F83:F92)</f>
        <v>3.2</v>
      </c>
      <c r="G93" s="59">
        <f t="shared" si="16"/>
        <v>0.74500000000000011</v>
      </c>
      <c r="H93" s="59">
        <f>AVERAGE(H83:H92)</f>
        <v>4.589999999999999</v>
      </c>
      <c r="I93" s="59">
        <f>AVERAGE(I83:I92)</f>
        <v>141.1</v>
      </c>
    </row>
    <row r="94" spans="1:9" ht="14.4" thickBot="1" x14ac:dyDescent="0.3">
      <c r="A94" s="71" t="s">
        <v>9</v>
      </c>
      <c r="B94" s="62">
        <v>1</v>
      </c>
      <c r="C94" s="62">
        <v>5.8</v>
      </c>
      <c r="D94" s="62">
        <v>5.9</v>
      </c>
      <c r="E94" s="62">
        <f>C94/D94</f>
        <v>0.98305084745762705</v>
      </c>
      <c r="F94" s="62">
        <v>4</v>
      </c>
      <c r="G94" s="62">
        <v>1</v>
      </c>
      <c r="H94" s="62">
        <v>4.5999999999999996</v>
      </c>
      <c r="I94" s="63">
        <v>89</v>
      </c>
    </row>
    <row r="95" spans="1:9" ht="14.4" thickBot="1" x14ac:dyDescent="0.3">
      <c r="A95" s="72"/>
      <c r="B95" s="55">
        <v>2</v>
      </c>
      <c r="C95" s="55">
        <v>5.5</v>
      </c>
      <c r="D95" s="55">
        <v>5.85</v>
      </c>
      <c r="E95" s="62">
        <f t="shared" ref="E95:E103" si="17">C95/D95</f>
        <v>0.94017094017094027</v>
      </c>
      <c r="F95" s="55">
        <v>4</v>
      </c>
      <c r="G95" s="55">
        <v>0.75</v>
      </c>
      <c r="H95" s="55">
        <v>4.4000000000000004</v>
      </c>
      <c r="I95" s="56">
        <v>103</v>
      </c>
    </row>
    <row r="96" spans="1:9" ht="14.4" thickBot="1" x14ac:dyDescent="0.3">
      <c r="A96" s="72"/>
      <c r="B96" s="55">
        <v>3</v>
      </c>
      <c r="C96" s="55">
        <v>5.2</v>
      </c>
      <c r="D96" s="55">
        <v>5.85</v>
      </c>
      <c r="E96" s="62">
        <f t="shared" si="17"/>
        <v>0.88888888888888895</v>
      </c>
      <c r="F96" s="55">
        <v>4</v>
      </c>
      <c r="G96" s="55">
        <v>0.7</v>
      </c>
      <c r="H96" s="55">
        <v>4.2</v>
      </c>
      <c r="I96" s="56">
        <v>173</v>
      </c>
    </row>
    <row r="97" spans="1:9" ht="14.4" thickBot="1" x14ac:dyDescent="0.3">
      <c r="A97" s="72"/>
      <c r="B97" s="55">
        <v>4</v>
      </c>
      <c r="C97" s="55">
        <v>5.0999999999999996</v>
      </c>
      <c r="D97" s="55">
        <v>5.4</v>
      </c>
      <c r="E97" s="62">
        <f t="shared" si="17"/>
        <v>0.94444444444444431</v>
      </c>
      <c r="F97" s="55">
        <v>3</v>
      </c>
      <c r="G97" s="55">
        <v>0.75</v>
      </c>
      <c r="H97" s="55">
        <v>5</v>
      </c>
      <c r="I97" s="56">
        <v>149</v>
      </c>
    </row>
    <row r="98" spans="1:9" ht="14.4" thickBot="1" x14ac:dyDescent="0.3">
      <c r="A98" s="72"/>
      <c r="B98" s="55">
        <v>5</v>
      </c>
      <c r="C98" s="55">
        <v>5.3</v>
      </c>
      <c r="D98" s="55">
        <v>5.0999999999999996</v>
      </c>
      <c r="E98" s="62">
        <f t="shared" si="17"/>
        <v>1.0392156862745099</v>
      </c>
      <c r="F98" s="55">
        <v>3</v>
      </c>
      <c r="G98" s="55">
        <v>0.7</v>
      </c>
      <c r="H98" s="55">
        <v>4.2</v>
      </c>
      <c r="I98" s="56">
        <v>107</v>
      </c>
    </row>
    <row r="99" spans="1:9" ht="14.4" thickBot="1" x14ac:dyDescent="0.3">
      <c r="A99" s="72"/>
      <c r="B99" s="55">
        <v>6</v>
      </c>
      <c r="C99" s="55">
        <v>4.7</v>
      </c>
      <c r="D99" s="55">
        <v>5.2</v>
      </c>
      <c r="E99" s="62">
        <f t="shared" si="17"/>
        <v>0.90384615384615385</v>
      </c>
      <c r="F99" s="55">
        <v>3</v>
      </c>
      <c r="G99" s="55">
        <v>0.7</v>
      </c>
      <c r="H99" s="55">
        <v>4</v>
      </c>
      <c r="I99" s="56">
        <v>145</v>
      </c>
    </row>
    <row r="100" spans="1:9" ht="14.4" thickBot="1" x14ac:dyDescent="0.3">
      <c r="A100" s="72"/>
      <c r="B100" s="55">
        <v>7</v>
      </c>
      <c r="C100" s="55">
        <v>5.2</v>
      </c>
      <c r="D100" s="55">
        <v>5.9</v>
      </c>
      <c r="E100" s="62">
        <f t="shared" si="17"/>
        <v>0.88135593220338981</v>
      </c>
      <c r="F100" s="55">
        <v>3</v>
      </c>
      <c r="G100" s="55">
        <v>0.75</v>
      </c>
      <c r="H100" s="55">
        <v>4.5999999999999996</v>
      </c>
      <c r="I100" s="56">
        <v>154</v>
      </c>
    </row>
    <row r="101" spans="1:9" ht="14.4" thickBot="1" x14ac:dyDescent="0.3">
      <c r="A101" s="72"/>
      <c r="B101" s="55">
        <v>8</v>
      </c>
      <c r="C101" s="55">
        <v>5.7</v>
      </c>
      <c r="D101" s="55">
        <v>5.8</v>
      </c>
      <c r="E101" s="62">
        <f t="shared" si="17"/>
        <v>0.98275862068965525</v>
      </c>
      <c r="F101" s="55">
        <v>4</v>
      </c>
      <c r="G101" s="55">
        <v>0.7</v>
      </c>
      <c r="H101" s="55">
        <v>3.9</v>
      </c>
      <c r="I101" s="56">
        <v>120</v>
      </c>
    </row>
    <row r="102" spans="1:9" ht="14.4" thickBot="1" x14ac:dyDescent="0.3">
      <c r="A102" s="72"/>
      <c r="B102" s="55">
        <v>9</v>
      </c>
      <c r="C102" s="55">
        <v>5.4</v>
      </c>
      <c r="D102" s="55">
        <v>5.8</v>
      </c>
      <c r="E102" s="62">
        <f t="shared" si="17"/>
        <v>0.93103448275862077</v>
      </c>
      <c r="F102" s="55">
        <v>6</v>
      </c>
      <c r="G102" s="55">
        <v>0.7</v>
      </c>
      <c r="H102" s="55">
        <v>4.5999999999999996</v>
      </c>
      <c r="I102" s="56">
        <v>157</v>
      </c>
    </row>
    <row r="103" spans="1:9" x14ac:dyDescent="0.25">
      <c r="A103" s="72"/>
      <c r="B103" s="55">
        <v>10</v>
      </c>
      <c r="C103" s="55">
        <v>5.4</v>
      </c>
      <c r="D103" s="55">
        <v>5.8</v>
      </c>
      <c r="E103" s="62">
        <f t="shared" si="17"/>
        <v>0.93103448275862077</v>
      </c>
      <c r="F103" s="55">
        <v>3</v>
      </c>
      <c r="G103" s="55">
        <v>0.8</v>
      </c>
      <c r="H103" s="55">
        <v>5</v>
      </c>
      <c r="I103" s="56">
        <v>139</v>
      </c>
    </row>
    <row r="104" spans="1:9" ht="14.4" thickBot="1" x14ac:dyDescent="0.3">
      <c r="A104" s="73"/>
      <c r="B104" s="58" t="s">
        <v>38</v>
      </c>
      <c r="C104" s="59"/>
      <c r="D104" s="59"/>
      <c r="E104" s="59">
        <f>AVERAGE(E94:E103)</f>
        <v>0.94258004794928518</v>
      </c>
      <c r="F104" s="59">
        <f t="shared" ref="F104:G104" si="18">AVERAGE(F94:F103)</f>
        <v>3.7</v>
      </c>
      <c r="G104" s="59">
        <f t="shared" si="18"/>
        <v>0.75500000000000012</v>
      </c>
      <c r="H104" s="59">
        <f>AVERAGE(H94:H103)</f>
        <v>4.45</v>
      </c>
      <c r="I104" s="59">
        <f>AVERAGE(I94:I103)</f>
        <v>133.6</v>
      </c>
    </row>
    <row r="105" spans="1:9" ht="14.4" thickBot="1" x14ac:dyDescent="0.3">
      <c r="A105" s="71" t="s">
        <v>10</v>
      </c>
      <c r="B105" s="62">
        <v>1</v>
      </c>
      <c r="C105" s="62">
        <v>6.1</v>
      </c>
      <c r="D105" s="62">
        <v>6.35</v>
      </c>
      <c r="E105" s="62">
        <f>C105/D105</f>
        <v>0.96062992125984248</v>
      </c>
      <c r="F105" s="62">
        <v>3</v>
      </c>
      <c r="G105" s="62">
        <v>0.7</v>
      </c>
      <c r="H105" s="62">
        <v>5.2</v>
      </c>
      <c r="I105" s="63">
        <v>181</v>
      </c>
    </row>
    <row r="106" spans="1:9" ht="14.4" thickBot="1" x14ac:dyDescent="0.3">
      <c r="A106" s="72"/>
      <c r="B106" s="55">
        <v>2</v>
      </c>
      <c r="C106" s="55">
        <v>5.4</v>
      </c>
      <c r="D106" s="55">
        <v>5.55</v>
      </c>
      <c r="E106" s="62">
        <f t="shared" ref="E106:E114" si="19">C106/D106</f>
        <v>0.97297297297297303</v>
      </c>
      <c r="F106" s="55">
        <v>3</v>
      </c>
      <c r="G106" s="55">
        <v>0.7</v>
      </c>
      <c r="H106" s="55">
        <v>4.0999999999999996</v>
      </c>
      <c r="I106" s="56">
        <v>106</v>
      </c>
    </row>
    <row r="107" spans="1:9" ht="14.4" thickBot="1" x14ac:dyDescent="0.3">
      <c r="A107" s="72"/>
      <c r="B107" s="55">
        <v>3</v>
      </c>
      <c r="C107" s="55">
        <v>5.4</v>
      </c>
      <c r="D107" s="55">
        <v>5.9</v>
      </c>
      <c r="E107" s="62">
        <f t="shared" si="19"/>
        <v>0.9152542372881356</v>
      </c>
      <c r="F107" s="55">
        <v>3</v>
      </c>
      <c r="G107" s="55">
        <v>0.7</v>
      </c>
      <c r="H107" s="55">
        <v>4.2</v>
      </c>
      <c r="I107" s="56">
        <v>123</v>
      </c>
    </row>
    <row r="108" spans="1:9" ht="14.4" thickBot="1" x14ac:dyDescent="0.3">
      <c r="A108" s="72"/>
      <c r="B108" s="55">
        <v>4</v>
      </c>
      <c r="C108" s="55">
        <v>5.2</v>
      </c>
      <c r="D108" s="55">
        <v>5.55</v>
      </c>
      <c r="E108" s="62">
        <f t="shared" si="19"/>
        <v>0.93693693693693703</v>
      </c>
      <c r="F108" s="55">
        <v>3</v>
      </c>
      <c r="G108" s="55">
        <v>0.7</v>
      </c>
      <c r="H108" s="55">
        <v>3.9</v>
      </c>
      <c r="I108" s="56">
        <v>149</v>
      </c>
    </row>
    <row r="109" spans="1:9" ht="14.4" thickBot="1" x14ac:dyDescent="0.3">
      <c r="A109" s="72"/>
      <c r="B109" s="55">
        <v>5</v>
      </c>
      <c r="C109" s="55">
        <v>5.4</v>
      </c>
      <c r="D109" s="55">
        <v>5.8</v>
      </c>
      <c r="E109" s="62">
        <f t="shared" si="19"/>
        <v>0.93103448275862077</v>
      </c>
      <c r="F109" s="55">
        <v>4</v>
      </c>
      <c r="G109" s="55">
        <v>0.7</v>
      </c>
      <c r="H109" s="55">
        <v>4</v>
      </c>
      <c r="I109" s="56">
        <v>143</v>
      </c>
    </row>
    <row r="110" spans="1:9" ht="14.4" thickBot="1" x14ac:dyDescent="0.3">
      <c r="A110" s="72"/>
      <c r="B110" s="55">
        <v>6</v>
      </c>
      <c r="C110" s="55">
        <v>5.4</v>
      </c>
      <c r="D110" s="55">
        <v>5.5</v>
      </c>
      <c r="E110" s="62">
        <f t="shared" si="19"/>
        <v>0.98181818181818192</v>
      </c>
      <c r="F110" s="55">
        <v>3</v>
      </c>
      <c r="G110" s="55">
        <v>0.8</v>
      </c>
      <c r="H110" s="55">
        <v>4.5</v>
      </c>
      <c r="I110" s="56">
        <v>143</v>
      </c>
    </row>
    <row r="111" spans="1:9" ht="14.4" thickBot="1" x14ac:dyDescent="0.3">
      <c r="A111" s="72"/>
      <c r="B111" s="55">
        <v>7</v>
      </c>
      <c r="C111" s="55">
        <v>5.4</v>
      </c>
      <c r="D111" s="55">
        <v>5.6</v>
      </c>
      <c r="E111" s="62">
        <f t="shared" si="19"/>
        <v>0.96428571428571441</v>
      </c>
      <c r="F111" s="55">
        <v>3</v>
      </c>
      <c r="G111" s="55">
        <v>0.75</v>
      </c>
      <c r="H111" s="55">
        <v>4.4000000000000004</v>
      </c>
      <c r="I111" s="56">
        <v>139</v>
      </c>
    </row>
    <row r="112" spans="1:9" ht="14.4" thickBot="1" x14ac:dyDescent="0.3">
      <c r="A112" s="72"/>
      <c r="B112" s="55">
        <v>8</v>
      </c>
      <c r="C112" s="55">
        <v>5.2</v>
      </c>
      <c r="D112" s="55">
        <v>5.6</v>
      </c>
      <c r="E112" s="62">
        <f t="shared" si="19"/>
        <v>0.92857142857142871</v>
      </c>
      <c r="F112" s="55">
        <v>3</v>
      </c>
      <c r="G112" s="55">
        <v>0.75</v>
      </c>
      <c r="H112" s="55">
        <v>4.5</v>
      </c>
      <c r="I112" s="56">
        <v>144</v>
      </c>
    </row>
    <row r="113" spans="1:9" ht="14.4" thickBot="1" x14ac:dyDescent="0.3">
      <c r="A113" s="72"/>
      <c r="B113" s="55">
        <v>9</v>
      </c>
      <c r="C113" s="55">
        <v>5</v>
      </c>
      <c r="D113" s="55">
        <v>5.4</v>
      </c>
      <c r="E113" s="62">
        <f t="shared" si="19"/>
        <v>0.92592592592592582</v>
      </c>
      <c r="F113" s="55">
        <v>4</v>
      </c>
      <c r="G113" s="55">
        <v>0.7</v>
      </c>
      <c r="H113" s="55">
        <v>4.2</v>
      </c>
      <c r="I113" s="56">
        <v>98</v>
      </c>
    </row>
    <row r="114" spans="1:9" x14ac:dyDescent="0.25">
      <c r="A114" s="72"/>
      <c r="B114" s="55">
        <v>10</v>
      </c>
      <c r="C114" s="55">
        <v>5.4</v>
      </c>
      <c r="D114" s="55">
        <v>5.6</v>
      </c>
      <c r="E114" s="62">
        <f t="shared" si="19"/>
        <v>0.96428571428571441</v>
      </c>
      <c r="F114" s="55">
        <v>4</v>
      </c>
      <c r="G114" s="55">
        <v>0.7</v>
      </c>
      <c r="H114" s="55">
        <v>4.7</v>
      </c>
      <c r="I114" s="56">
        <v>123</v>
      </c>
    </row>
    <row r="115" spans="1:9" ht="14.4" thickBot="1" x14ac:dyDescent="0.3">
      <c r="A115" s="73"/>
      <c r="B115" s="58" t="s">
        <v>38</v>
      </c>
      <c r="C115" s="59"/>
      <c r="D115" s="59"/>
      <c r="E115" s="59">
        <f>AVERAGE(E105:E114)</f>
        <v>0.94817155161034739</v>
      </c>
      <c r="F115" s="59">
        <f t="shared" ref="F115:G115" si="20">AVERAGE(F105:F114)</f>
        <v>3.3</v>
      </c>
      <c r="G115" s="59">
        <f t="shared" si="20"/>
        <v>0.72</v>
      </c>
      <c r="H115" s="59">
        <f>AVERAGE(H105:H114)</f>
        <v>4.37</v>
      </c>
      <c r="I115" s="59">
        <f>AVERAGE(I105:I114)</f>
        <v>134.9</v>
      </c>
    </row>
    <row r="116" spans="1:9" ht="14.4" thickBot="1" x14ac:dyDescent="0.3">
      <c r="A116" s="71" t="s">
        <v>11</v>
      </c>
      <c r="B116" s="62">
        <v>1</v>
      </c>
      <c r="C116" s="62">
        <v>5.7</v>
      </c>
      <c r="D116" s="62">
        <v>5.9</v>
      </c>
      <c r="E116" s="62">
        <f>C116/D116</f>
        <v>0.96610169491525422</v>
      </c>
      <c r="F116" s="62">
        <v>4</v>
      </c>
      <c r="G116" s="62">
        <v>0.7</v>
      </c>
      <c r="H116" s="62">
        <v>4.2</v>
      </c>
      <c r="I116" s="63">
        <v>146</v>
      </c>
    </row>
    <row r="117" spans="1:9" ht="14.4" thickBot="1" x14ac:dyDescent="0.3">
      <c r="A117" s="72"/>
      <c r="B117" s="55">
        <v>2</v>
      </c>
      <c r="C117" s="55">
        <v>5.2</v>
      </c>
      <c r="D117" s="55">
        <v>6</v>
      </c>
      <c r="E117" s="62">
        <f t="shared" ref="E117:E125" si="21">C117/D117</f>
        <v>0.8666666666666667</v>
      </c>
      <c r="F117" s="55">
        <v>5</v>
      </c>
      <c r="G117" s="55">
        <v>0.7</v>
      </c>
      <c r="H117" s="55">
        <v>4</v>
      </c>
      <c r="I117" s="56">
        <v>168</v>
      </c>
    </row>
    <row r="118" spans="1:9" ht="14.4" thickBot="1" x14ac:dyDescent="0.3">
      <c r="A118" s="72"/>
      <c r="B118" s="55">
        <v>3</v>
      </c>
      <c r="C118" s="55">
        <v>5.4</v>
      </c>
      <c r="D118" s="55">
        <v>5.8</v>
      </c>
      <c r="E118" s="62">
        <f t="shared" si="21"/>
        <v>0.93103448275862077</v>
      </c>
      <c r="F118" s="55">
        <v>4</v>
      </c>
      <c r="G118" s="55">
        <v>0.7</v>
      </c>
      <c r="H118" s="55">
        <v>4</v>
      </c>
      <c r="I118" s="56">
        <v>151</v>
      </c>
    </row>
    <row r="119" spans="1:9" ht="14.4" thickBot="1" x14ac:dyDescent="0.3">
      <c r="A119" s="72"/>
      <c r="B119" s="55">
        <v>4</v>
      </c>
      <c r="C119" s="55">
        <v>5.4</v>
      </c>
      <c r="D119" s="55">
        <v>5.8</v>
      </c>
      <c r="E119" s="62">
        <f t="shared" si="21"/>
        <v>0.93103448275862077</v>
      </c>
      <c r="F119" s="55">
        <v>3</v>
      </c>
      <c r="G119" s="55">
        <v>0.5</v>
      </c>
      <c r="H119" s="55">
        <v>4</v>
      </c>
      <c r="I119" s="56">
        <v>145</v>
      </c>
    </row>
    <row r="120" spans="1:9" ht="14.4" thickBot="1" x14ac:dyDescent="0.3">
      <c r="A120" s="72"/>
      <c r="B120" s="55">
        <v>5</v>
      </c>
      <c r="C120" s="55">
        <v>5.2</v>
      </c>
      <c r="D120" s="55">
        <v>5.2</v>
      </c>
      <c r="E120" s="62">
        <f t="shared" si="21"/>
        <v>1</v>
      </c>
      <c r="F120" s="55">
        <v>2</v>
      </c>
      <c r="G120" s="55">
        <v>0.75</v>
      </c>
      <c r="H120" s="55">
        <v>4</v>
      </c>
      <c r="I120" s="56">
        <v>166</v>
      </c>
    </row>
    <row r="121" spans="1:9" ht="14.4" thickBot="1" x14ac:dyDescent="0.3">
      <c r="A121" s="72"/>
      <c r="B121" s="55">
        <v>6</v>
      </c>
      <c r="C121" s="55">
        <v>5.4</v>
      </c>
      <c r="D121" s="55">
        <v>5.7</v>
      </c>
      <c r="E121" s="62">
        <f t="shared" si="21"/>
        <v>0.94736842105263164</v>
      </c>
      <c r="F121" s="55">
        <v>3</v>
      </c>
      <c r="G121" s="55">
        <v>0.6</v>
      </c>
      <c r="H121" s="55">
        <v>4.4000000000000004</v>
      </c>
      <c r="I121" s="56">
        <v>155</v>
      </c>
    </row>
    <row r="122" spans="1:9" ht="14.4" thickBot="1" x14ac:dyDescent="0.3">
      <c r="A122" s="72"/>
      <c r="B122" s="55">
        <v>7</v>
      </c>
      <c r="C122" s="55">
        <v>5.5</v>
      </c>
      <c r="D122" s="55">
        <v>5.9</v>
      </c>
      <c r="E122" s="62">
        <f t="shared" si="21"/>
        <v>0.93220338983050843</v>
      </c>
      <c r="F122" s="55">
        <v>3</v>
      </c>
      <c r="G122" s="55">
        <v>0.7</v>
      </c>
      <c r="H122" s="55">
        <v>3.5</v>
      </c>
      <c r="I122" s="56">
        <v>143</v>
      </c>
    </row>
    <row r="123" spans="1:9" ht="14.4" thickBot="1" x14ac:dyDescent="0.3">
      <c r="A123" s="72"/>
      <c r="B123" s="55">
        <v>8</v>
      </c>
      <c r="C123" s="55">
        <v>4.8</v>
      </c>
      <c r="D123" s="55">
        <v>5.0999999999999996</v>
      </c>
      <c r="E123" s="62">
        <f t="shared" si="21"/>
        <v>0.94117647058823528</v>
      </c>
      <c r="F123" s="55">
        <v>4</v>
      </c>
      <c r="G123" s="55">
        <v>0.7</v>
      </c>
      <c r="H123" s="55">
        <v>3.6</v>
      </c>
      <c r="I123" s="56">
        <v>154</v>
      </c>
    </row>
    <row r="124" spans="1:9" ht="14.4" thickBot="1" x14ac:dyDescent="0.3">
      <c r="A124" s="72"/>
      <c r="B124" s="55">
        <v>9</v>
      </c>
      <c r="C124" s="55">
        <v>4.7</v>
      </c>
      <c r="D124" s="55">
        <v>5.7</v>
      </c>
      <c r="E124" s="62">
        <f t="shared" si="21"/>
        <v>0.82456140350877194</v>
      </c>
      <c r="F124" s="55">
        <v>3</v>
      </c>
      <c r="G124" s="55">
        <v>0.8</v>
      </c>
      <c r="H124" s="55">
        <v>3.5</v>
      </c>
      <c r="I124" s="56">
        <v>147</v>
      </c>
    </row>
    <row r="125" spans="1:9" x14ac:dyDescent="0.25">
      <c r="A125" s="72"/>
      <c r="B125" s="55">
        <v>10</v>
      </c>
      <c r="C125" s="55">
        <v>4.0999999999999996</v>
      </c>
      <c r="D125" s="55">
        <v>4.7</v>
      </c>
      <c r="E125" s="62">
        <f t="shared" si="21"/>
        <v>0.87234042553191482</v>
      </c>
      <c r="F125" s="55">
        <v>3</v>
      </c>
      <c r="G125" s="55">
        <v>0.4</v>
      </c>
      <c r="H125" s="55">
        <v>3.4</v>
      </c>
      <c r="I125" s="56">
        <v>166</v>
      </c>
    </row>
    <row r="126" spans="1:9" ht="14.4" thickBot="1" x14ac:dyDescent="0.3">
      <c r="A126" s="73"/>
      <c r="B126" s="58" t="s">
        <v>38</v>
      </c>
      <c r="C126" s="59"/>
      <c r="D126" s="59"/>
      <c r="E126" s="59">
        <f>AVERAGE(E116:E125)</f>
        <v>0.92124874376112253</v>
      </c>
      <c r="F126" s="59">
        <f t="shared" ref="F126:G126" si="22">AVERAGE(F116:F125)</f>
        <v>3.4</v>
      </c>
      <c r="G126" s="59">
        <f t="shared" si="22"/>
        <v>0.65500000000000003</v>
      </c>
      <c r="H126" s="59">
        <f>AVERAGE(H116:H125)</f>
        <v>3.8600000000000003</v>
      </c>
      <c r="I126" s="59">
        <f>AVERAGE(I116:I125)</f>
        <v>154.1</v>
      </c>
    </row>
    <row r="127" spans="1:9" x14ac:dyDescent="0.25">
      <c r="A127" s="71" t="s">
        <v>12</v>
      </c>
      <c r="B127" s="62">
        <v>1</v>
      </c>
      <c r="C127" s="60">
        <v>5.0999999999999996</v>
      </c>
      <c r="D127" s="60">
        <v>5.2</v>
      </c>
      <c r="E127" s="60">
        <f>C127/D127</f>
        <v>0.98076923076923062</v>
      </c>
      <c r="F127" s="60">
        <v>3</v>
      </c>
      <c r="G127" s="60">
        <v>0.6</v>
      </c>
      <c r="H127" s="60">
        <v>4</v>
      </c>
      <c r="I127" s="63">
        <v>153</v>
      </c>
    </row>
    <row r="128" spans="1:9" x14ac:dyDescent="0.25">
      <c r="A128" s="72"/>
      <c r="B128" s="55">
        <v>2</v>
      </c>
      <c r="C128" s="55">
        <v>5.5</v>
      </c>
      <c r="D128" s="55">
        <v>5.8</v>
      </c>
      <c r="E128" s="60">
        <f t="shared" ref="E128:E136" si="23">C128/D128</f>
        <v>0.94827586206896552</v>
      </c>
      <c r="F128" s="55">
        <v>3</v>
      </c>
      <c r="G128" s="55">
        <v>0.7</v>
      </c>
      <c r="H128" s="55">
        <v>4.2</v>
      </c>
      <c r="I128" s="56">
        <v>170</v>
      </c>
    </row>
    <row r="129" spans="1:9" x14ac:dyDescent="0.25">
      <c r="A129" s="72"/>
      <c r="B129" s="55">
        <v>3</v>
      </c>
      <c r="C129" s="55">
        <v>5.3</v>
      </c>
      <c r="D129" s="55">
        <v>5.5</v>
      </c>
      <c r="E129" s="60">
        <f t="shared" si="23"/>
        <v>0.96363636363636362</v>
      </c>
      <c r="F129" s="55">
        <v>3</v>
      </c>
      <c r="G129" s="55">
        <v>0.7</v>
      </c>
      <c r="H129" s="55">
        <v>4.5</v>
      </c>
      <c r="I129" s="56">
        <v>163</v>
      </c>
    </row>
    <row r="130" spans="1:9" x14ac:dyDescent="0.25">
      <c r="A130" s="72"/>
      <c r="B130" s="55">
        <v>4</v>
      </c>
      <c r="C130" s="55">
        <v>4.8</v>
      </c>
      <c r="D130" s="55">
        <v>5.9</v>
      </c>
      <c r="E130" s="60">
        <f t="shared" si="23"/>
        <v>0.81355932203389825</v>
      </c>
      <c r="F130" s="55">
        <v>3</v>
      </c>
      <c r="G130" s="55">
        <v>0.4</v>
      </c>
      <c r="H130" s="55">
        <v>4.5</v>
      </c>
      <c r="I130" s="56">
        <v>168</v>
      </c>
    </row>
    <row r="131" spans="1:9" x14ac:dyDescent="0.25">
      <c r="A131" s="72"/>
      <c r="B131" s="55">
        <v>5</v>
      </c>
      <c r="C131" s="55">
        <v>4.7</v>
      </c>
      <c r="D131" s="55">
        <v>5.2</v>
      </c>
      <c r="E131" s="60">
        <f t="shared" si="23"/>
        <v>0.90384615384615385</v>
      </c>
      <c r="F131" s="55">
        <v>3</v>
      </c>
      <c r="G131" s="55">
        <v>0.5</v>
      </c>
      <c r="H131" s="55">
        <v>3.7</v>
      </c>
      <c r="I131" s="56">
        <v>148</v>
      </c>
    </row>
    <row r="132" spans="1:9" x14ac:dyDescent="0.25">
      <c r="A132" s="72"/>
      <c r="B132" s="55">
        <v>6</v>
      </c>
      <c r="C132" s="55">
        <v>5.2</v>
      </c>
      <c r="D132" s="55">
        <v>5.2</v>
      </c>
      <c r="E132" s="60">
        <f t="shared" si="23"/>
        <v>1</v>
      </c>
      <c r="F132" s="55">
        <v>3</v>
      </c>
      <c r="G132" s="55">
        <v>0.6</v>
      </c>
      <c r="H132" s="55">
        <v>3.7</v>
      </c>
      <c r="I132" s="56">
        <v>165</v>
      </c>
    </row>
    <row r="133" spans="1:9" x14ac:dyDescent="0.25">
      <c r="A133" s="72"/>
      <c r="B133" s="55">
        <v>7</v>
      </c>
      <c r="C133" s="55">
        <v>5.2</v>
      </c>
      <c r="D133" s="55">
        <v>5.0999999999999996</v>
      </c>
      <c r="E133" s="60">
        <f t="shared" si="23"/>
        <v>1.0196078431372551</v>
      </c>
      <c r="F133" s="55">
        <v>3</v>
      </c>
      <c r="G133" s="55">
        <v>0.75</v>
      </c>
      <c r="H133" s="55">
        <v>3.6</v>
      </c>
      <c r="I133" s="56">
        <v>108</v>
      </c>
    </row>
    <row r="134" spans="1:9" x14ac:dyDescent="0.25">
      <c r="A134" s="72"/>
      <c r="B134" s="55">
        <v>8</v>
      </c>
      <c r="C134" s="55">
        <v>5.0999999999999996</v>
      </c>
      <c r="D134" s="55">
        <v>5.8</v>
      </c>
      <c r="E134" s="60">
        <f t="shared" si="23"/>
        <v>0.87931034482758619</v>
      </c>
      <c r="F134" s="55">
        <v>3</v>
      </c>
      <c r="G134" s="55">
        <v>0.75</v>
      </c>
      <c r="H134" s="55">
        <v>5</v>
      </c>
      <c r="I134" s="56">
        <v>114</v>
      </c>
    </row>
    <row r="135" spans="1:9" x14ac:dyDescent="0.25">
      <c r="A135" s="72"/>
      <c r="B135" s="55">
        <v>9</v>
      </c>
      <c r="C135" s="55">
        <v>5.5</v>
      </c>
      <c r="D135" s="55">
        <v>5.4</v>
      </c>
      <c r="E135" s="60">
        <f t="shared" si="23"/>
        <v>1.0185185185185184</v>
      </c>
      <c r="F135" s="55">
        <v>3</v>
      </c>
      <c r="G135" s="55">
        <v>0.6</v>
      </c>
      <c r="H135" s="55">
        <v>3.6</v>
      </c>
      <c r="I135" s="56">
        <v>108</v>
      </c>
    </row>
    <row r="136" spans="1:9" x14ac:dyDescent="0.25">
      <c r="A136" s="72"/>
      <c r="B136" s="55">
        <v>10</v>
      </c>
      <c r="C136" s="55">
        <v>5.8</v>
      </c>
      <c r="D136" s="55">
        <v>5.8</v>
      </c>
      <c r="E136" s="60">
        <f t="shared" si="23"/>
        <v>1</v>
      </c>
      <c r="F136" s="55">
        <v>3</v>
      </c>
      <c r="G136" s="55">
        <v>0.6</v>
      </c>
      <c r="H136" s="55">
        <v>4.4000000000000004</v>
      </c>
      <c r="I136" s="56">
        <v>132</v>
      </c>
    </row>
    <row r="137" spans="1:9" ht="14.4" thickBot="1" x14ac:dyDescent="0.3">
      <c r="A137" s="73"/>
      <c r="B137" s="58" t="s">
        <v>38</v>
      </c>
      <c r="C137" s="59"/>
      <c r="D137" s="59"/>
      <c r="E137" s="59">
        <f>AVERAGE(E127:E136)</f>
        <v>0.95275236388379714</v>
      </c>
      <c r="F137" s="59">
        <f t="shared" ref="F137:G137" si="24">AVERAGE(F127:F136)</f>
        <v>3</v>
      </c>
      <c r="G137" s="59">
        <f t="shared" si="24"/>
        <v>0.61999999999999988</v>
      </c>
      <c r="H137" s="59">
        <f>AVERAGE(H127:H136)</f>
        <v>4.12</v>
      </c>
      <c r="I137" s="59">
        <f>AVERAGE(I127:I136)</f>
        <v>142.9</v>
      </c>
    </row>
    <row r="138" spans="1:9" ht="14.4" thickBot="1" x14ac:dyDescent="0.3">
      <c r="A138" s="71" t="s">
        <v>14</v>
      </c>
      <c r="B138" s="62">
        <v>1</v>
      </c>
      <c r="C138" s="62">
        <v>5.6</v>
      </c>
      <c r="D138" s="62">
        <v>5.8</v>
      </c>
      <c r="E138" s="62">
        <f>C138/D138</f>
        <v>0.96551724137931028</v>
      </c>
      <c r="F138" s="62">
        <v>4</v>
      </c>
      <c r="G138" s="62">
        <v>0.8</v>
      </c>
      <c r="H138" s="62">
        <v>4.5999999999999996</v>
      </c>
      <c r="I138" s="63">
        <v>74</v>
      </c>
    </row>
    <row r="139" spans="1:9" ht="14.4" thickBot="1" x14ac:dyDescent="0.3">
      <c r="A139" s="72"/>
      <c r="B139" s="55">
        <v>2</v>
      </c>
      <c r="C139" s="55">
        <v>5.4</v>
      </c>
      <c r="D139" s="55">
        <v>5.9</v>
      </c>
      <c r="E139" s="62">
        <f t="shared" ref="E139:E147" si="25">C139/D139</f>
        <v>0.9152542372881356</v>
      </c>
      <c r="F139" s="55">
        <v>4</v>
      </c>
      <c r="G139" s="55">
        <v>0.7</v>
      </c>
      <c r="H139" s="55">
        <v>4</v>
      </c>
      <c r="I139" s="56">
        <v>179</v>
      </c>
    </row>
    <row r="140" spans="1:9" ht="14.4" thickBot="1" x14ac:dyDescent="0.3">
      <c r="A140" s="72"/>
      <c r="B140" s="55">
        <v>3</v>
      </c>
      <c r="C140" s="55">
        <v>5.4</v>
      </c>
      <c r="D140" s="55">
        <v>5.8</v>
      </c>
      <c r="E140" s="62">
        <f t="shared" si="25"/>
        <v>0.93103448275862077</v>
      </c>
      <c r="F140" s="55">
        <v>3</v>
      </c>
      <c r="G140" s="55">
        <v>0.6</v>
      </c>
      <c r="H140" s="55">
        <v>5</v>
      </c>
      <c r="I140" s="56">
        <v>113</v>
      </c>
    </row>
    <row r="141" spans="1:9" ht="14.4" thickBot="1" x14ac:dyDescent="0.3">
      <c r="A141" s="72"/>
      <c r="B141" s="55">
        <v>4</v>
      </c>
      <c r="C141" s="55">
        <v>5.5</v>
      </c>
      <c r="D141" s="55">
        <v>5.3</v>
      </c>
      <c r="E141" s="62">
        <f t="shared" si="25"/>
        <v>1.0377358490566038</v>
      </c>
      <c r="F141" s="55">
        <v>3</v>
      </c>
      <c r="G141" s="55">
        <v>0.7</v>
      </c>
      <c r="H141" s="55">
        <v>4.2</v>
      </c>
      <c r="I141" s="56">
        <v>111</v>
      </c>
    </row>
    <row r="142" spans="1:9" ht="14.4" thickBot="1" x14ac:dyDescent="0.3">
      <c r="A142" s="72"/>
      <c r="B142" s="55">
        <v>5</v>
      </c>
      <c r="C142" s="55">
        <v>5.2</v>
      </c>
      <c r="D142" s="55">
        <v>5.4</v>
      </c>
      <c r="E142" s="62">
        <f t="shared" si="25"/>
        <v>0.96296296296296291</v>
      </c>
      <c r="F142" s="55">
        <v>2</v>
      </c>
      <c r="G142" s="55">
        <v>0.7</v>
      </c>
      <c r="H142" s="55">
        <v>4.4000000000000004</v>
      </c>
      <c r="I142" s="56">
        <v>133</v>
      </c>
    </row>
    <row r="143" spans="1:9" ht="14.4" thickBot="1" x14ac:dyDescent="0.3">
      <c r="A143" s="72"/>
      <c r="B143" s="55">
        <v>6</v>
      </c>
      <c r="C143" s="55">
        <v>4.5999999999999996</v>
      </c>
      <c r="D143" s="55">
        <v>5.2</v>
      </c>
      <c r="E143" s="62">
        <f t="shared" si="25"/>
        <v>0.88461538461538447</v>
      </c>
      <c r="F143" s="55">
        <v>3</v>
      </c>
      <c r="G143" s="55">
        <v>0.7</v>
      </c>
      <c r="H143" s="55">
        <v>3.8</v>
      </c>
      <c r="I143" s="56">
        <v>128</v>
      </c>
    </row>
    <row r="144" spans="1:9" ht="14.4" thickBot="1" x14ac:dyDescent="0.3">
      <c r="A144" s="72"/>
      <c r="B144" s="55">
        <v>7</v>
      </c>
      <c r="C144" s="55">
        <v>5.0999999999999996</v>
      </c>
      <c r="D144" s="55">
        <v>5.5</v>
      </c>
      <c r="E144" s="62">
        <f t="shared" si="25"/>
        <v>0.92727272727272725</v>
      </c>
      <c r="F144" s="55">
        <v>3</v>
      </c>
      <c r="G144" s="55">
        <v>0.7</v>
      </c>
      <c r="H144" s="55">
        <v>4</v>
      </c>
      <c r="I144" s="56">
        <v>131</v>
      </c>
    </row>
    <row r="145" spans="1:9" ht="14.4" thickBot="1" x14ac:dyDescent="0.3">
      <c r="A145" s="72"/>
      <c r="B145" s="55">
        <v>8</v>
      </c>
      <c r="C145" s="55">
        <v>5.15</v>
      </c>
      <c r="D145" s="55">
        <v>5.27</v>
      </c>
      <c r="E145" s="62">
        <f t="shared" si="25"/>
        <v>0.97722960151802674</v>
      </c>
      <c r="F145" s="55">
        <v>3</v>
      </c>
      <c r="G145" s="55">
        <v>0.6</v>
      </c>
      <c r="H145" s="55">
        <v>4.2</v>
      </c>
      <c r="I145" s="56">
        <v>137</v>
      </c>
    </row>
    <row r="146" spans="1:9" ht="14.4" thickBot="1" x14ac:dyDescent="0.3">
      <c r="A146" s="72"/>
      <c r="B146" s="55">
        <v>9</v>
      </c>
      <c r="C146" s="55">
        <v>5.5</v>
      </c>
      <c r="D146" s="55">
        <v>5.0999999999999996</v>
      </c>
      <c r="E146" s="62">
        <f t="shared" si="25"/>
        <v>1.0784313725490198</v>
      </c>
      <c r="F146" s="55">
        <v>3</v>
      </c>
      <c r="G146" s="55">
        <v>0.8</v>
      </c>
      <c r="H146" s="55">
        <v>5</v>
      </c>
      <c r="I146" s="56">
        <v>139</v>
      </c>
    </row>
    <row r="147" spans="1:9" x14ac:dyDescent="0.25">
      <c r="A147" s="72"/>
      <c r="B147" s="55">
        <v>10</v>
      </c>
      <c r="C147" s="55">
        <v>5</v>
      </c>
      <c r="D147" s="55">
        <v>5.7</v>
      </c>
      <c r="E147" s="62">
        <f t="shared" si="25"/>
        <v>0.8771929824561403</v>
      </c>
      <c r="F147" s="55">
        <v>5</v>
      </c>
      <c r="G147" s="55">
        <v>0.6</v>
      </c>
      <c r="H147" s="55">
        <v>4</v>
      </c>
      <c r="I147" s="56">
        <v>154</v>
      </c>
    </row>
    <row r="148" spans="1:9" ht="14.4" thickBot="1" x14ac:dyDescent="0.3">
      <c r="A148" s="74"/>
      <c r="B148" s="58" t="s">
        <v>38</v>
      </c>
      <c r="C148" s="59"/>
      <c r="D148" s="59"/>
      <c r="E148" s="59">
        <f>AVERAGE(E138:E147)</f>
        <v>0.95572468418569323</v>
      </c>
      <c r="F148" s="59">
        <f t="shared" ref="F148:I148" si="26">AVERAGE(F138:F147)</f>
        <v>3.3</v>
      </c>
      <c r="G148" s="59">
        <f t="shared" si="26"/>
        <v>0.69</v>
      </c>
      <c r="H148" s="59">
        <f t="shared" si="26"/>
        <v>4.32</v>
      </c>
      <c r="I148" s="59">
        <f t="shared" si="26"/>
        <v>129.9</v>
      </c>
    </row>
    <row r="149" spans="1:9" ht="14.4" thickBot="1" x14ac:dyDescent="0.3">
      <c r="A149" s="73"/>
      <c r="B149" s="58" t="s">
        <v>104</v>
      </c>
      <c r="C149" s="59"/>
      <c r="D149" s="59"/>
      <c r="E149" s="59">
        <f>STDEV(E138:E147)/SQRT(10)</f>
        <v>2.0186422414525871E-2</v>
      </c>
      <c r="F149" s="59">
        <f>STDEV(F138:F147)/SQRT(10)</f>
        <v>0.26034165586355501</v>
      </c>
      <c r="G149" s="59">
        <f t="shared" ref="G149:I149" si="27">STDEV(G138:G147)/SQRT(10)</f>
        <v>2.3333333333333421E-2</v>
      </c>
      <c r="H149" s="59">
        <f t="shared" si="27"/>
        <v>0.1339983416149452</v>
      </c>
      <c r="I149" s="59">
        <f t="shared" si="27"/>
        <v>8.7603272389410929</v>
      </c>
    </row>
    <row r="150" spans="1:9" ht="14.4" thickBot="1" x14ac:dyDescent="0.3">
      <c r="A150" s="71" t="s">
        <v>15</v>
      </c>
      <c r="B150" s="62">
        <v>1</v>
      </c>
      <c r="C150" s="62">
        <v>5.45</v>
      </c>
      <c r="D150" s="62">
        <v>5.8</v>
      </c>
      <c r="E150" s="62">
        <f>C150/D150</f>
        <v>0.93965517241379315</v>
      </c>
      <c r="F150" s="62">
        <v>4</v>
      </c>
      <c r="G150" s="62">
        <v>0.7</v>
      </c>
      <c r="H150" s="62">
        <v>4.2</v>
      </c>
      <c r="I150" s="63">
        <v>201</v>
      </c>
    </row>
    <row r="151" spans="1:9" ht="14.4" thickBot="1" x14ac:dyDescent="0.3">
      <c r="A151" s="72"/>
      <c r="B151" s="55">
        <v>2</v>
      </c>
      <c r="C151" s="55">
        <v>5.4</v>
      </c>
      <c r="D151" s="55">
        <v>6.1</v>
      </c>
      <c r="E151" s="62">
        <f t="shared" ref="E151:E159" si="28">C151/D151</f>
        <v>0.88524590163934436</v>
      </c>
      <c r="F151" s="55">
        <v>4</v>
      </c>
      <c r="G151" s="55">
        <v>0.8</v>
      </c>
      <c r="H151" s="55">
        <v>5</v>
      </c>
      <c r="I151" s="56">
        <v>195</v>
      </c>
    </row>
    <row r="152" spans="1:9" ht="14.4" thickBot="1" x14ac:dyDescent="0.3">
      <c r="A152" s="72"/>
      <c r="B152" s="55">
        <v>3</v>
      </c>
      <c r="C152" s="55">
        <v>5.45</v>
      </c>
      <c r="D152" s="55">
        <v>5.6</v>
      </c>
      <c r="E152" s="62">
        <f t="shared" si="28"/>
        <v>0.97321428571428581</v>
      </c>
      <c r="F152" s="55">
        <v>3</v>
      </c>
      <c r="G152" s="55">
        <v>0.8</v>
      </c>
      <c r="H152" s="55">
        <v>4.5999999999999996</v>
      </c>
      <c r="I152" s="56">
        <v>129</v>
      </c>
    </row>
    <row r="153" spans="1:9" ht="14.4" thickBot="1" x14ac:dyDescent="0.3">
      <c r="A153" s="72"/>
      <c r="B153" s="55">
        <v>4</v>
      </c>
      <c r="C153" s="55">
        <v>4.8</v>
      </c>
      <c r="D153" s="55">
        <v>5.5</v>
      </c>
      <c r="E153" s="62">
        <f t="shared" si="28"/>
        <v>0.87272727272727268</v>
      </c>
      <c r="F153" s="55">
        <v>4</v>
      </c>
      <c r="G153" s="55">
        <v>0.75</v>
      </c>
      <c r="H153" s="55">
        <v>4.3</v>
      </c>
      <c r="I153" s="56">
        <v>175</v>
      </c>
    </row>
    <row r="154" spans="1:9" ht="14.4" thickBot="1" x14ac:dyDescent="0.3">
      <c r="A154" s="72"/>
      <c r="B154" s="55">
        <v>5</v>
      </c>
      <c r="C154" s="55">
        <v>5.3</v>
      </c>
      <c r="D154" s="55">
        <v>5.7</v>
      </c>
      <c r="E154" s="62">
        <f t="shared" si="28"/>
        <v>0.92982456140350866</v>
      </c>
      <c r="F154" s="55">
        <v>3</v>
      </c>
      <c r="G154" s="55">
        <v>0.8</v>
      </c>
      <c r="H154" s="55">
        <v>3.4</v>
      </c>
      <c r="I154" s="56">
        <v>131</v>
      </c>
    </row>
    <row r="155" spans="1:9" ht="14.4" thickBot="1" x14ac:dyDescent="0.3">
      <c r="A155" s="72"/>
      <c r="B155" s="55">
        <v>6</v>
      </c>
      <c r="C155" s="55">
        <v>5.2</v>
      </c>
      <c r="D155" s="55">
        <v>5.7</v>
      </c>
      <c r="E155" s="62">
        <f t="shared" si="28"/>
        <v>0.91228070175438591</v>
      </c>
      <c r="F155" s="55">
        <v>4</v>
      </c>
      <c r="G155" s="55">
        <v>0.7</v>
      </c>
      <c r="H155" s="55">
        <v>4.5999999999999996</v>
      </c>
      <c r="I155" s="56">
        <v>165</v>
      </c>
    </row>
    <row r="156" spans="1:9" ht="14.4" thickBot="1" x14ac:dyDescent="0.3">
      <c r="A156" s="72"/>
      <c r="B156" s="55">
        <v>7</v>
      </c>
      <c r="C156" s="55">
        <v>5.25</v>
      </c>
      <c r="D156" s="55">
        <v>5.4</v>
      </c>
      <c r="E156" s="62">
        <f t="shared" si="28"/>
        <v>0.97222222222222221</v>
      </c>
      <c r="F156" s="55">
        <v>3</v>
      </c>
      <c r="G156" s="55">
        <v>0.7</v>
      </c>
      <c r="H156" s="55">
        <v>3.4</v>
      </c>
      <c r="I156" s="56">
        <v>96</v>
      </c>
    </row>
    <row r="157" spans="1:9" ht="14.4" thickBot="1" x14ac:dyDescent="0.3">
      <c r="A157" s="72"/>
      <c r="B157" s="55">
        <v>8</v>
      </c>
      <c r="C157" s="55">
        <v>5.2</v>
      </c>
      <c r="D157" s="55">
        <v>5.9</v>
      </c>
      <c r="E157" s="62">
        <f t="shared" si="28"/>
        <v>0.88135593220338981</v>
      </c>
      <c r="F157" s="55">
        <v>3</v>
      </c>
      <c r="G157" s="55">
        <v>0.8</v>
      </c>
      <c r="H157" s="55">
        <v>4</v>
      </c>
      <c r="I157" s="56">
        <v>155</v>
      </c>
    </row>
    <row r="158" spans="1:9" ht="14.4" thickBot="1" x14ac:dyDescent="0.3">
      <c r="A158" s="72"/>
      <c r="B158" s="55">
        <v>9</v>
      </c>
      <c r="C158" s="55">
        <v>4.8</v>
      </c>
      <c r="D158" s="55">
        <v>5.3</v>
      </c>
      <c r="E158" s="62">
        <f t="shared" si="28"/>
        <v>0.90566037735849059</v>
      </c>
      <c r="F158" s="55">
        <v>3</v>
      </c>
      <c r="G158" s="55">
        <v>0.7</v>
      </c>
      <c r="H158" s="55">
        <v>4.5999999999999996</v>
      </c>
      <c r="I158" s="56">
        <v>165</v>
      </c>
    </row>
    <row r="159" spans="1:9" x14ac:dyDescent="0.25">
      <c r="A159" s="72"/>
      <c r="B159" s="55">
        <v>10</v>
      </c>
      <c r="C159" s="55">
        <v>5.2</v>
      </c>
      <c r="D159" s="55">
        <v>5.6</v>
      </c>
      <c r="E159" s="62">
        <f t="shared" si="28"/>
        <v>0.92857142857142871</v>
      </c>
      <c r="F159" s="55">
        <v>3</v>
      </c>
      <c r="G159" s="55">
        <v>0.8</v>
      </c>
      <c r="H159" s="55">
        <v>5.2</v>
      </c>
      <c r="I159" s="56">
        <v>173</v>
      </c>
    </row>
    <row r="160" spans="1:9" ht="14.4" thickBot="1" x14ac:dyDescent="0.3">
      <c r="A160" s="73"/>
      <c r="B160" s="58" t="s">
        <v>38</v>
      </c>
      <c r="C160" s="59"/>
      <c r="D160" s="59"/>
      <c r="E160" s="59">
        <f>AVERAGE(E150:E159)</f>
        <v>0.92007578560081227</v>
      </c>
      <c r="F160" s="59">
        <f t="shared" ref="F160:G160" si="29">AVERAGE(F150:F159)</f>
        <v>3.4</v>
      </c>
      <c r="G160" s="59">
        <f t="shared" si="29"/>
        <v>0.755</v>
      </c>
      <c r="H160" s="59">
        <f>AVERAGE(H150:H159)</f>
        <v>4.33</v>
      </c>
      <c r="I160" s="59">
        <f>AVERAGE(I150:I159)</f>
        <v>158.5</v>
      </c>
    </row>
    <row r="161" spans="1:9" ht="14.4" thickBot="1" x14ac:dyDescent="0.3">
      <c r="A161" s="71" t="s">
        <v>16</v>
      </c>
      <c r="B161" s="62">
        <v>1</v>
      </c>
      <c r="C161" s="62">
        <v>5.6</v>
      </c>
      <c r="D161" s="62">
        <v>5.9</v>
      </c>
      <c r="E161" s="62">
        <f>C161/D161</f>
        <v>0.94915254237288127</v>
      </c>
      <c r="F161" s="62">
        <v>4</v>
      </c>
      <c r="G161" s="62">
        <v>0.9</v>
      </c>
      <c r="H161" s="62">
        <v>4.8</v>
      </c>
      <c r="I161" s="63">
        <v>150</v>
      </c>
    </row>
    <row r="162" spans="1:9" ht="14.4" thickBot="1" x14ac:dyDescent="0.3">
      <c r="A162" s="72"/>
      <c r="B162" s="55">
        <v>2</v>
      </c>
      <c r="C162" s="55">
        <v>5.0999999999999996</v>
      </c>
      <c r="D162" s="55">
        <v>5.7</v>
      </c>
      <c r="E162" s="62">
        <f t="shared" ref="E162:E170" si="30">C162/D162</f>
        <v>0.89473684210526305</v>
      </c>
      <c r="F162" s="55">
        <v>3</v>
      </c>
      <c r="G162" s="55">
        <v>0.8</v>
      </c>
      <c r="H162" s="55">
        <v>4.5999999999999996</v>
      </c>
      <c r="I162" s="56">
        <v>121</v>
      </c>
    </row>
    <row r="163" spans="1:9" ht="14.4" thickBot="1" x14ac:dyDescent="0.3">
      <c r="A163" s="72"/>
      <c r="B163" s="55">
        <v>3</v>
      </c>
      <c r="C163" s="55">
        <v>4.7</v>
      </c>
      <c r="D163" s="55">
        <v>5.8</v>
      </c>
      <c r="E163" s="62">
        <f t="shared" si="30"/>
        <v>0.81034482758620696</v>
      </c>
      <c r="F163" s="55">
        <v>3</v>
      </c>
      <c r="G163" s="55">
        <v>0.7</v>
      </c>
      <c r="H163" s="55">
        <v>4.4000000000000004</v>
      </c>
      <c r="I163" s="56">
        <v>161</v>
      </c>
    </row>
    <row r="164" spans="1:9" ht="14.4" thickBot="1" x14ac:dyDescent="0.3">
      <c r="A164" s="72"/>
      <c r="B164" s="55">
        <v>4</v>
      </c>
      <c r="C164" s="55">
        <v>4.8</v>
      </c>
      <c r="D164" s="55">
        <v>5.9</v>
      </c>
      <c r="E164" s="62">
        <f t="shared" si="30"/>
        <v>0.81355932203389825</v>
      </c>
      <c r="F164" s="55">
        <v>4</v>
      </c>
      <c r="G164" s="55">
        <v>0.7</v>
      </c>
      <c r="H164" s="55">
        <v>4</v>
      </c>
      <c r="I164" s="56">
        <v>139</v>
      </c>
    </row>
    <row r="165" spans="1:9" ht="14.4" thickBot="1" x14ac:dyDescent="0.3">
      <c r="A165" s="72"/>
      <c r="B165" s="55">
        <v>5</v>
      </c>
      <c r="C165" s="55">
        <v>4.9000000000000004</v>
      </c>
      <c r="D165" s="55">
        <v>5.9</v>
      </c>
      <c r="E165" s="62">
        <f t="shared" si="30"/>
        <v>0.83050847457627119</v>
      </c>
      <c r="F165" s="55">
        <v>4</v>
      </c>
      <c r="G165" s="55">
        <v>0.5</v>
      </c>
      <c r="H165" s="55">
        <v>3.8</v>
      </c>
      <c r="I165" s="56">
        <v>120</v>
      </c>
    </row>
    <row r="166" spans="1:9" ht="14.4" thickBot="1" x14ac:dyDescent="0.3">
      <c r="A166" s="72"/>
      <c r="B166" s="55">
        <v>6</v>
      </c>
      <c r="C166" s="55">
        <v>5.6</v>
      </c>
      <c r="D166" s="55">
        <v>5.5</v>
      </c>
      <c r="E166" s="62">
        <f t="shared" si="30"/>
        <v>1.0181818181818181</v>
      </c>
      <c r="F166" s="55">
        <v>3</v>
      </c>
      <c r="G166" s="55">
        <v>0.8</v>
      </c>
      <c r="H166" s="55">
        <v>4.7</v>
      </c>
      <c r="I166" s="56">
        <v>120</v>
      </c>
    </row>
    <row r="167" spans="1:9" ht="14.4" thickBot="1" x14ac:dyDescent="0.3">
      <c r="A167" s="72"/>
      <c r="B167" s="55">
        <v>7</v>
      </c>
      <c r="C167" s="55">
        <v>5.2</v>
      </c>
      <c r="D167" s="55">
        <v>5.9</v>
      </c>
      <c r="E167" s="62">
        <f t="shared" si="30"/>
        <v>0.88135593220338981</v>
      </c>
      <c r="F167" s="55">
        <v>3</v>
      </c>
      <c r="G167" s="55">
        <v>0.8</v>
      </c>
      <c r="H167" s="55">
        <v>4.4000000000000004</v>
      </c>
      <c r="I167" s="56">
        <v>128</v>
      </c>
    </row>
    <row r="168" spans="1:9" ht="14.4" thickBot="1" x14ac:dyDescent="0.3">
      <c r="A168" s="72"/>
      <c r="B168" s="55">
        <v>8</v>
      </c>
      <c r="C168" s="55">
        <v>5.3</v>
      </c>
      <c r="D168" s="55">
        <v>5.7</v>
      </c>
      <c r="E168" s="62">
        <f t="shared" si="30"/>
        <v>0.92982456140350866</v>
      </c>
      <c r="F168" s="55">
        <v>3</v>
      </c>
      <c r="G168" s="55">
        <v>0.8</v>
      </c>
      <c r="H168" s="55">
        <v>4.5</v>
      </c>
      <c r="I168" s="56">
        <v>90</v>
      </c>
    </row>
    <row r="169" spans="1:9" ht="14.4" thickBot="1" x14ac:dyDescent="0.3">
      <c r="A169" s="72"/>
      <c r="B169" s="55">
        <v>9</v>
      </c>
      <c r="C169" s="55">
        <v>5.6</v>
      </c>
      <c r="D169" s="55">
        <v>5.7</v>
      </c>
      <c r="E169" s="62">
        <f t="shared" si="30"/>
        <v>0.98245614035087714</v>
      </c>
      <c r="F169" s="55">
        <v>4</v>
      </c>
      <c r="G169" s="55">
        <v>0.8</v>
      </c>
      <c r="H169" s="55">
        <v>3.5</v>
      </c>
      <c r="I169" s="56">
        <v>129</v>
      </c>
    </row>
    <row r="170" spans="1:9" x14ac:dyDescent="0.25">
      <c r="A170" s="72"/>
      <c r="B170" s="55">
        <v>10</v>
      </c>
      <c r="C170" s="55">
        <v>5.2</v>
      </c>
      <c r="D170" s="55">
        <v>5.8</v>
      </c>
      <c r="E170" s="62">
        <f t="shared" si="30"/>
        <v>0.89655172413793105</v>
      </c>
      <c r="F170" s="55">
        <v>4</v>
      </c>
      <c r="G170" s="55">
        <v>0.8</v>
      </c>
      <c r="H170" s="55">
        <v>4</v>
      </c>
      <c r="I170" s="56">
        <v>152</v>
      </c>
    </row>
    <row r="171" spans="1:9" ht="14.4" thickBot="1" x14ac:dyDescent="0.3">
      <c r="A171" s="73"/>
      <c r="B171" s="58" t="s">
        <v>38</v>
      </c>
      <c r="C171" s="59"/>
      <c r="D171" s="59"/>
      <c r="E171" s="59">
        <f>AVERAGE(E161:E170)</f>
        <v>0.90066721849520448</v>
      </c>
      <c r="F171" s="59">
        <f t="shared" ref="F171:G171" si="31">AVERAGE(F161:F170)</f>
        <v>3.5</v>
      </c>
      <c r="G171" s="59">
        <f t="shared" si="31"/>
        <v>0.76</v>
      </c>
      <c r="H171" s="59">
        <f>AVERAGE(H161:H170)</f>
        <v>4.2699999999999996</v>
      </c>
      <c r="I171" s="59">
        <f>AVERAGE(I161:I170)</f>
        <v>131</v>
      </c>
    </row>
    <row r="172" spans="1:9" ht="14.4" thickBot="1" x14ac:dyDescent="0.3">
      <c r="A172" s="71" t="s">
        <v>17</v>
      </c>
      <c r="B172" s="62">
        <v>1</v>
      </c>
      <c r="C172" s="62">
        <v>5.15</v>
      </c>
      <c r="D172" s="62">
        <v>5.65</v>
      </c>
      <c r="E172" s="62">
        <f>C172/D172</f>
        <v>0.91150442477876104</v>
      </c>
      <c r="F172" s="62">
        <v>2</v>
      </c>
      <c r="G172" s="62">
        <v>0.8</v>
      </c>
      <c r="H172" s="62">
        <v>4.5</v>
      </c>
      <c r="I172" s="63">
        <v>140</v>
      </c>
    </row>
    <row r="173" spans="1:9" ht="14.4" thickBot="1" x14ac:dyDescent="0.3">
      <c r="A173" s="72"/>
      <c r="B173" s="55">
        <v>2</v>
      </c>
      <c r="C173" s="55">
        <v>5.5</v>
      </c>
      <c r="D173" s="55">
        <v>6</v>
      </c>
      <c r="E173" s="62">
        <f t="shared" ref="E173:E181" si="32">C173/D173</f>
        <v>0.91666666666666663</v>
      </c>
      <c r="F173" s="55">
        <v>4</v>
      </c>
      <c r="G173" s="55">
        <v>0.9</v>
      </c>
      <c r="H173" s="55">
        <v>4.7</v>
      </c>
      <c r="I173" s="56">
        <v>159</v>
      </c>
    </row>
    <row r="174" spans="1:9" ht="14.4" thickBot="1" x14ac:dyDescent="0.3">
      <c r="A174" s="72"/>
      <c r="B174" s="55">
        <v>3</v>
      </c>
      <c r="C174" s="55">
        <v>5.4</v>
      </c>
      <c r="D174" s="55">
        <v>5.6</v>
      </c>
      <c r="E174" s="62">
        <f t="shared" si="32"/>
        <v>0.96428571428571441</v>
      </c>
      <c r="F174" s="55">
        <v>3</v>
      </c>
      <c r="G174" s="55">
        <v>0.7</v>
      </c>
      <c r="H174" s="55">
        <v>5</v>
      </c>
      <c r="I174" s="56">
        <v>128</v>
      </c>
    </row>
    <row r="175" spans="1:9" ht="14.4" thickBot="1" x14ac:dyDescent="0.3">
      <c r="A175" s="72"/>
      <c r="B175" s="55">
        <v>4</v>
      </c>
      <c r="C175" s="55">
        <v>5.3</v>
      </c>
      <c r="D175" s="55">
        <v>6</v>
      </c>
      <c r="E175" s="62">
        <f t="shared" si="32"/>
        <v>0.8833333333333333</v>
      </c>
      <c r="F175" s="55">
        <v>4</v>
      </c>
      <c r="G175" s="55">
        <v>0.75</v>
      </c>
      <c r="H175" s="55">
        <v>5</v>
      </c>
      <c r="I175" s="56">
        <v>102</v>
      </c>
    </row>
    <row r="176" spans="1:9" ht="14.4" thickBot="1" x14ac:dyDescent="0.3">
      <c r="A176" s="72"/>
      <c r="B176" s="55">
        <v>5</v>
      </c>
      <c r="C176" s="55">
        <v>5.3</v>
      </c>
      <c r="D176" s="55">
        <v>5.7</v>
      </c>
      <c r="E176" s="62">
        <f t="shared" si="32"/>
        <v>0.92982456140350866</v>
      </c>
      <c r="F176" s="55">
        <v>4</v>
      </c>
      <c r="G176" s="55">
        <v>0.75</v>
      </c>
      <c r="H176" s="55">
        <v>5.3</v>
      </c>
      <c r="I176" s="56">
        <v>144</v>
      </c>
    </row>
    <row r="177" spans="1:9" ht="14.4" thickBot="1" x14ac:dyDescent="0.3">
      <c r="A177" s="72"/>
      <c r="B177" s="55">
        <v>6</v>
      </c>
      <c r="C177" s="55">
        <v>5.56</v>
      </c>
      <c r="D177" s="55">
        <v>6</v>
      </c>
      <c r="E177" s="62">
        <f t="shared" si="32"/>
        <v>0.92666666666666664</v>
      </c>
      <c r="F177" s="55">
        <v>3</v>
      </c>
      <c r="G177" s="55">
        <v>0.8</v>
      </c>
      <c r="H177" s="55">
        <v>4.4000000000000004</v>
      </c>
      <c r="I177" s="56">
        <v>153</v>
      </c>
    </row>
    <row r="178" spans="1:9" ht="14.4" thickBot="1" x14ac:dyDescent="0.3">
      <c r="A178" s="72"/>
      <c r="B178" s="55">
        <v>7</v>
      </c>
      <c r="C178" s="55">
        <v>5</v>
      </c>
      <c r="D178" s="55">
        <v>5.6</v>
      </c>
      <c r="E178" s="62">
        <f t="shared" si="32"/>
        <v>0.8928571428571429</v>
      </c>
      <c r="F178" s="55">
        <v>3</v>
      </c>
      <c r="G178" s="55">
        <v>0.8</v>
      </c>
      <c r="H178" s="55">
        <v>4.4000000000000004</v>
      </c>
      <c r="I178" s="56">
        <v>139</v>
      </c>
    </row>
    <row r="179" spans="1:9" ht="14.4" thickBot="1" x14ac:dyDescent="0.3">
      <c r="A179" s="72"/>
      <c r="B179" s="55">
        <v>8</v>
      </c>
      <c r="C179" s="55">
        <v>5.3</v>
      </c>
      <c r="D179" s="55">
        <v>5.5</v>
      </c>
      <c r="E179" s="62">
        <f t="shared" si="32"/>
        <v>0.96363636363636362</v>
      </c>
      <c r="F179" s="55">
        <v>3</v>
      </c>
      <c r="G179" s="55">
        <v>0.7</v>
      </c>
      <c r="H179" s="55">
        <v>5</v>
      </c>
      <c r="I179" s="56">
        <v>151</v>
      </c>
    </row>
    <row r="180" spans="1:9" ht="14.4" thickBot="1" x14ac:dyDescent="0.3">
      <c r="A180" s="72"/>
      <c r="B180" s="55">
        <v>9</v>
      </c>
      <c r="C180" s="55">
        <v>5</v>
      </c>
      <c r="D180" s="55">
        <v>5.5</v>
      </c>
      <c r="E180" s="62">
        <f t="shared" si="32"/>
        <v>0.90909090909090906</v>
      </c>
      <c r="F180" s="55">
        <v>4</v>
      </c>
      <c r="G180" s="55">
        <v>0.6</v>
      </c>
      <c r="H180" s="55">
        <v>4.7</v>
      </c>
      <c r="I180" s="56">
        <v>132</v>
      </c>
    </row>
    <row r="181" spans="1:9" x14ac:dyDescent="0.25">
      <c r="A181" s="72"/>
      <c r="B181" s="55">
        <v>10</v>
      </c>
      <c r="C181" s="55">
        <v>4.9000000000000004</v>
      </c>
      <c r="D181" s="55">
        <v>5.3</v>
      </c>
      <c r="E181" s="62">
        <f t="shared" si="32"/>
        <v>0.92452830188679258</v>
      </c>
      <c r="F181" s="55">
        <v>3</v>
      </c>
      <c r="G181" s="55">
        <v>0.5</v>
      </c>
      <c r="H181" s="55">
        <v>4.4000000000000004</v>
      </c>
      <c r="I181" s="56">
        <v>132</v>
      </c>
    </row>
    <row r="182" spans="1:9" ht="14.4" thickBot="1" x14ac:dyDescent="0.3">
      <c r="A182" s="73"/>
      <c r="B182" s="58" t="s">
        <v>38</v>
      </c>
      <c r="C182" s="59"/>
      <c r="D182" s="59"/>
      <c r="E182" s="59">
        <f>AVERAGE(E172:E181)</f>
        <v>0.92223940846058594</v>
      </c>
      <c r="F182" s="59">
        <f t="shared" ref="F182:G182" si="33">AVERAGE(F172:F181)</f>
        <v>3.3</v>
      </c>
      <c r="G182" s="59">
        <f t="shared" si="33"/>
        <v>0.73</v>
      </c>
      <c r="H182" s="59">
        <f>AVERAGE(H172:H181)</f>
        <v>4.74</v>
      </c>
      <c r="I182" s="59">
        <f>AVERAGE(I172:I181)</f>
        <v>138</v>
      </c>
    </row>
    <row r="183" spans="1:9" ht="14.4" thickBot="1" x14ac:dyDescent="0.3">
      <c r="A183" s="71" t="s">
        <v>18</v>
      </c>
      <c r="B183" s="62">
        <v>1</v>
      </c>
      <c r="C183" s="62">
        <v>6</v>
      </c>
      <c r="D183" s="62">
        <v>6.4</v>
      </c>
      <c r="E183" s="62">
        <f>C183/D183</f>
        <v>0.9375</v>
      </c>
      <c r="F183" s="62">
        <v>5</v>
      </c>
      <c r="G183" s="62">
        <v>0.8</v>
      </c>
      <c r="H183" s="62">
        <v>5.2</v>
      </c>
      <c r="I183" s="63">
        <v>221</v>
      </c>
    </row>
    <row r="184" spans="1:9" ht="14.4" thickBot="1" x14ac:dyDescent="0.3">
      <c r="A184" s="72"/>
      <c r="B184" s="55">
        <v>2</v>
      </c>
      <c r="C184" s="55">
        <v>5.0999999999999996</v>
      </c>
      <c r="D184" s="55">
        <v>5.9</v>
      </c>
      <c r="E184" s="62">
        <f t="shared" ref="E184:E192" si="34">C184/D184</f>
        <v>0.86440677966101687</v>
      </c>
      <c r="F184" s="55">
        <v>3</v>
      </c>
      <c r="G184" s="55">
        <v>0.7</v>
      </c>
      <c r="H184" s="55">
        <v>4.5</v>
      </c>
      <c r="I184" s="56">
        <v>134</v>
      </c>
    </row>
    <row r="185" spans="1:9" ht="14.4" thickBot="1" x14ac:dyDescent="0.3">
      <c r="A185" s="72"/>
      <c r="B185" s="55">
        <v>3</v>
      </c>
      <c r="C185" s="55">
        <v>5.3</v>
      </c>
      <c r="D185" s="55">
        <v>5.3</v>
      </c>
      <c r="E185" s="62">
        <f t="shared" si="34"/>
        <v>1</v>
      </c>
      <c r="F185" s="55">
        <v>4</v>
      </c>
      <c r="G185" s="55">
        <v>0.7</v>
      </c>
      <c r="H185" s="55">
        <v>4.2</v>
      </c>
      <c r="I185" s="56">
        <v>152</v>
      </c>
    </row>
    <row r="186" spans="1:9" ht="14.4" thickBot="1" x14ac:dyDescent="0.3">
      <c r="A186" s="72"/>
      <c r="B186" s="55">
        <v>4</v>
      </c>
      <c r="C186" s="55">
        <v>4.9000000000000004</v>
      </c>
      <c r="D186" s="55">
        <v>5.0999999999999996</v>
      </c>
      <c r="E186" s="62">
        <f t="shared" si="34"/>
        <v>0.96078431372549034</v>
      </c>
      <c r="F186" s="55">
        <v>4</v>
      </c>
      <c r="G186" s="55">
        <v>0.8</v>
      </c>
      <c r="H186" s="55">
        <v>4.4000000000000004</v>
      </c>
      <c r="I186" s="56">
        <v>145</v>
      </c>
    </row>
    <row r="187" spans="1:9" ht="14.4" thickBot="1" x14ac:dyDescent="0.3">
      <c r="A187" s="72"/>
      <c r="B187" s="55">
        <v>5</v>
      </c>
      <c r="C187" s="55">
        <v>4.5</v>
      </c>
      <c r="D187" s="55">
        <v>5.3</v>
      </c>
      <c r="E187" s="62">
        <f t="shared" si="34"/>
        <v>0.84905660377358494</v>
      </c>
      <c r="F187" s="55">
        <v>4</v>
      </c>
      <c r="G187" s="55">
        <v>0.7</v>
      </c>
      <c r="H187" s="55">
        <v>4.5</v>
      </c>
      <c r="I187" s="56">
        <v>140</v>
      </c>
    </row>
    <row r="188" spans="1:9" ht="14.4" thickBot="1" x14ac:dyDescent="0.3">
      <c r="A188" s="72"/>
      <c r="B188" s="55">
        <v>6</v>
      </c>
      <c r="C188" s="55">
        <v>5</v>
      </c>
      <c r="D188" s="55">
        <v>5.2</v>
      </c>
      <c r="E188" s="62">
        <f t="shared" si="34"/>
        <v>0.96153846153846145</v>
      </c>
      <c r="F188" s="55">
        <v>3</v>
      </c>
      <c r="G188" s="55">
        <v>0.8</v>
      </c>
      <c r="H188" s="55">
        <v>4.8</v>
      </c>
      <c r="I188" s="56">
        <v>144</v>
      </c>
    </row>
    <row r="189" spans="1:9" ht="14.4" thickBot="1" x14ac:dyDescent="0.3">
      <c r="A189" s="72"/>
      <c r="B189" s="55">
        <v>7</v>
      </c>
      <c r="C189" s="55">
        <v>5.2</v>
      </c>
      <c r="D189" s="55">
        <v>6.1</v>
      </c>
      <c r="E189" s="62">
        <f t="shared" si="34"/>
        <v>0.85245901639344268</v>
      </c>
      <c r="F189" s="55">
        <v>3</v>
      </c>
      <c r="G189" s="55">
        <v>0.8</v>
      </c>
      <c r="H189" s="55">
        <v>5</v>
      </c>
      <c r="I189" s="56">
        <v>158</v>
      </c>
    </row>
    <row r="190" spans="1:9" ht="14.4" thickBot="1" x14ac:dyDescent="0.3">
      <c r="A190" s="72"/>
      <c r="B190" s="55">
        <v>8</v>
      </c>
      <c r="C190" s="55">
        <v>5.2</v>
      </c>
      <c r="D190" s="55">
        <v>5.6</v>
      </c>
      <c r="E190" s="62">
        <f t="shared" si="34"/>
        <v>0.92857142857142871</v>
      </c>
      <c r="F190" s="55">
        <v>4</v>
      </c>
      <c r="G190" s="55">
        <v>0.7</v>
      </c>
      <c r="H190" s="55">
        <v>4</v>
      </c>
      <c r="I190" s="56">
        <v>188</v>
      </c>
    </row>
    <row r="191" spans="1:9" ht="14.4" thickBot="1" x14ac:dyDescent="0.3">
      <c r="A191" s="72"/>
      <c r="B191" s="55">
        <v>9</v>
      </c>
      <c r="C191" s="55">
        <v>5.2</v>
      </c>
      <c r="D191" s="55">
        <v>5.8</v>
      </c>
      <c r="E191" s="62">
        <f t="shared" si="34"/>
        <v>0.89655172413793105</v>
      </c>
      <c r="F191" s="55">
        <v>3</v>
      </c>
      <c r="G191" s="55">
        <v>0.8</v>
      </c>
      <c r="H191" s="55">
        <v>4.2</v>
      </c>
      <c r="I191" s="56">
        <v>145</v>
      </c>
    </row>
    <row r="192" spans="1:9" x14ac:dyDescent="0.25">
      <c r="A192" s="72"/>
      <c r="B192" s="55">
        <v>10</v>
      </c>
      <c r="C192" s="55">
        <v>4.9000000000000004</v>
      </c>
      <c r="D192" s="55">
        <v>5.4</v>
      </c>
      <c r="E192" s="62">
        <f t="shared" si="34"/>
        <v>0.90740740740740744</v>
      </c>
      <c r="F192" s="55">
        <v>3</v>
      </c>
      <c r="G192" s="55">
        <v>0.7</v>
      </c>
      <c r="H192" s="55">
        <v>5</v>
      </c>
      <c r="I192" s="56">
        <v>130</v>
      </c>
    </row>
    <row r="193" spans="1:9" ht="14.4" thickBot="1" x14ac:dyDescent="0.3">
      <c r="A193" s="73"/>
      <c r="B193" s="58" t="s">
        <v>38</v>
      </c>
      <c r="C193" s="59"/>
      <c r="D193" s="59"/>
      <c r="E193" s="59">
        <f>AVERAGE(E183:E192)</f>
        <v>0.91582757352087651</v>
      </c>
      <c r="F193" s="59">
        <f t="shared" ref="F193:G193" si="35">AVERAGE(F183:F192)</f>
        <v>3.6</v>
      </c>
      <c r="G193" s="59">
        <f t="shared" si="35"/>
        <v>0.75</v>
      </c>
      <c r="H193" s="59">
        <f>AVERAGE(H183:H192)</f>
        <v>4.58</v>
      </c>
      <c r="I193" s="59">
        <f>AVERAGE(I183:I192)</f>
        <v>155.69999999999999</v>
      </c>
    </row>
    <row r="194" spans="1:9" ht="14.4" thickBot="1" x14ac:dyDescent="0.3">
      <c r="A194" s="71" t="s">
        <v>19</v>
      </c>
      <c r="B194" s="62">
        <v>1</v>
      </c>
      <c r="C194" s="62">
        <v>5.3</v>
      </c>
      <c r="D194" s="62">
        <v>5.75</v>
      </c>
      <c r="E194" s="62">
        <f>C194/D194</f>
        <v>0.92173913043478262</v>
      </c>
      <c r="F194" s="62">
        <v>4</v>
      </c>
      <c r="G194" s="62">
        <v>0.7</v>
      </c>
      <c r="H194" s="62">
        <v>5.0999999999999996</v>
      </c>
      <c r="I194" s="63">
        <v>171</v>
      </c>
    </row>
    <row r="195" spans="1:9" ht="14.4" thickBot="1" x14ac:dyDescent="0.3">
      <c r="A195" s="72"/>
      <c r="B195" s="55">
        <v>2</v>
      </c>
      <c r="C195" s="55">
        <v>5</v>
      </c>
      <c r="D195" s="55">
        <v>5.5</v>
      </c>
      <c r="E195" s="62">
        <f t="shared" ref="E195:E203" si="36">C195/D195</f>
        <v>0.90909090909090906</v>
      </c>
      <c r="F195" s="55">
        <v>3</v>
      </c>
      <c r="G195" s="55">
        <v>0.75</v>
      </c>
      <c r="H195" s="55">
        <v>5</v>
      </c>
      <c r="I195" s="56">
        <v>143</v>
      </c>
    </row>
    <row r="196" spans="1:9" ht="14.4" thickBot="1" x14ac:dyDescent="0.3">
      <c r="A196" s="72"/>
      <c r="B196" s="55">
        <v>3</v>
      </c>
      <c r="C196" s="55">
        <v>4.95</v>
      </c>
      <c r="D196" s="55">
        <v>5.5</v>
      </c>
      <c r="E196" s="62">
        <f t="shared" si="36"/>
        <v>0.9</v>
      </c>
      <c r="F196" s="55">
        <v>3</v>
      </c>
      <c r="G196" s="55">
        <v>0.7</v>
      </c>
      <c r="H196" s="55">
        <v>4.5999999999999996</v>
      </c>
      <c r="I196" s="56">
        <v>110</v>
      </c>
    </row>
    <row r="197" spans="1:9" ht="14.4" thickBot="1" x14ac:dyDescent="0.3">
      <c r="A197" s="72"/>
      <c r="B197" s="55">
        <v>4</v>
      </c>
      <c r="C197" s="55">
        <v>4.8</v>
      </c>
      <c r="D197" s="55">
        <v>5.9</v>
      </c>
      <c r="E197" s="62">
        <f t="shared" si="36"/>
        <v>0.81355932203389825</v>
      </c>
      <c r="F197" s="55">
        <v>5</v>
      </c>
      <c r="G197" s="55">
        <v>0.5</v>
      </c>
      <c r="H197" s="55">
        <v>4.3</v>
      </c>
      <c r="I197" s="56">
        <v>215</v>
      </c>
    </row>
    <row r="198" spans="1:9" ht="14.4" thickBot="1" x14ac:dyDescent="0.3">
      <c r="A198" s="72"/>
      <c r="B198" s="55">
        <v>5</v>
      </c>
      <c r="C198" s="55">
        <v>4.5999999999999996</v>
      </c>
      <c r="D198" s="55">
        <v>5.4</v>
      </c>
      <c r="E198" s="62">
        <f t="shared" si="36"/>
        <v>0.85185185185185175</v>
      </c>
      <c r="F198" s="55">
        <v>3</v>
      </c>
      <c r="G198" s="55">
        <v>0.72</v>
      </c>
      <c r="H198" s="55">
        <v>4.2</v>
      </c>
      <c r="I198" s="56">
        <v>186</v>
      </c>
    </row>
    <row r="199" spans="1:9" ht="14.4" thickBot="1" x14ac:dyDescent="0.3">
      <c r="A199" s="72"/>
      <c r="B199" s="55">
        <v>6</v>
      </c>
      <c r="C199" s="55">
        <v>4.8499999999999996</v>
      </c>
      <c r="D199" s="55">
        <v>5.0999999999999996</v>
      </c>
      <c r="E199" s="62">
        <f t="shared" si="36"/>
        <v>0.9509803921568627</v>
      </c>
      <c r="F199" s="55">
        <v>3</v>
      </c>
      <c r="G199" s="55">
        <v>0.5</v>
      </c>
      <c r="H199" s="55">
        <v>4.5</v>
      </c>
      <c r="I199" s="56">
        <v>157</v>
      </c>
    </row>
    <row r="200" spans="1:9" ht="14.4" thickBot="1" x14ac:dyDescent="0.3">
      <c r="A200" s="72"/>
      <c r="B200" s="55">
        <v>7</v>
      </c>
      <c r="C200" s="55">
        <v>5</v>
      </c>
      <c r="D200" s="55">
        <v>5.3</v>
      </c>
      <c r="E200" s="62">
        <f t="shared" si="36"/>
        <v>0.94339622641509435</v>
      </c>
      <c r="F200" s="55">
        <v>4</v>
      </c>
      <c r="G200" s="55">
        <v>0.7</v>
      </c>
      <c r="H200" s="55">
        <v>4.3</v>
      </c>
      <c r="I200" s="56">
        <v>152</v>
      </c>
    </row>
    <row r="201" spans="1:9" ht="14.4" thickBot="1" x14ac:dyDescent="0.3">
      <c r="A201" s="72"/>
      <c r="B201" s="55">
        <v>8</v>
      </c>
      <c r="C201" s="55">
        <v>5.2</v>
      </c>
      <c r="D201" s="55">
        <v>6</v>
      </c>
      <c r="E201" s="62">
        <f t="shared" si="36"/>
        <v>0.8666666666666667</v>
      </c>
      <c r="F201" s="55">
        <v>3</v>
      </c>
      <c r="G201" s="55">
        <v>0.76</v>
      </c>
      <c r="H201" s="55">
        <v>4.5</v>
      </c>
      <c r="I201" s="56">
        <v>182</v>
      </c>
    </row>
    <row r="202" spans="1:9" ht="14.4" thickBot="1" x14ac:dyDescent="0.3">
      <c r="A202" s="72"/>
      <c r="B202" s="55">
        <v>9</v>
      </c>
      <c r="C202" s="55">
        <v>4.9000000000000004</v>
      </c>
      <c r="D202" s="55">
        <v>5.35</v>
      </c>
      <c r="E202" s="62">
        <f t="shared" si="36"/>
        <v>0.91588785046728982</v>
      </c>
      <c r="F202" s="55">
        <v>4</v>
      </c>
      <c r="G202" s="55">
        <v>0.55000000000000004</v>
      </c>
      <c r="H202" s="55">
        <v>4.3</v>
      </c>
      <c r="I202" s="56">
        <v>152</v>
      </c>
    </row>
    <row r="203" spans="1:9" x14ac:dyDescent="0.25">
      <c r="A203" s="72"/>
      <c r="B203" s="55">
        <v>10</v>
      </c>
      <c r="C203" s="55">
        <v>5.0999999999999996</v>
      </c>
      <c r="D203" s="55">
        <v>5.75</v>
      </c>
      <c r="E203" s="62">
        <f t="shared" si="36"/>
        <v>0.88695652173913042</v>
      </c>
      <c r="F203" s="55">
        <v>4</v>
      </c>
      <c r="G203" s="55">
        <v>0.7</v>
      </c>
      <c r="H203" s="55">
        <v>4.0999999999999996</v>
      </c>
      <c r="I203" s="56">
        <v>154</v>
      </c>
    </row>
    <row r="204" spans="1:9" ht="14.4" thickBot="1" x14ac:dyDescent="0.3">
      <c r="A204" s="73"/>
      <c r="B204" s="58" t="s">
        <v>38</v>
      </c>
      <c r="C204" s="59"/>
      <c r="D204" s="59"/>
      <c r="E204" s="59">
        <f>AVERAGE(E194:E203)</f>
        <v>0.89601288708564852</v>
      </c>
      <c r="F204" s="59">
        <f t="shared" ref="F204:G204" si="37">AVERAGE(F194:F203)</f>
        <v>3.6</v>
      </c>
      <c r="G204" s="59">
        <f t="shared" si="37"/>
        <v>0.65800000000000003</v>
      </c>
      <c r="H204" s="59">
        <f>AVERAGE(H194:H203)</f>
        <v>4.49</v>
      </c>
      <c r="I204" s="59">
        <f>AVERAGE(I194:I203)</f>
        <v>162.19999999999999</v>
      </c>
    </row>
    <row r="205" spans="1:9" ht="14.4" thickBot="1" x14ac:dyDescent="0.3">
      <c r="A205" s="71" t="s">
        <v>20</v>
      </c>
      <c r="B205" s="62">
        <v>1</v>
      </c>
      <c r="C205" s="62">
        <v>5.8</v>
      </c>
      <c r="D205" s="62">
        <v>5.9</v>
      </c>
      <c r="E205" s="62">
        <f>C205/D205</f>
        <v>0.98305084745762705</v>
      </c>
      <c r="F205" s="62">
        <v>3</v>
      </c>
      <c r="G205" s="62">
        <v>0.9</v>
      </c>
      <c r="H205" s="62">
        <v>4.8</v>
      </c>
      <c r="I205" s="63">
        <v>146</v>
      </c>
    </row>
    <row r="206" spans="1:9" ht="14.4" thickBot="1" x14ac:dyDescent="0.3">
      <c r="A206" s="72"/>
      <c r="B206" s="55">
        <v>2</v>
      </c>
      <c r="C206" s="55">
        <v>5.6</v>
      </c>
      <c r="D206" s="55">
        <v>5.7</v>
      </c>
      <c r="E206" s="62">
        <f t="shared" ref="E206:E214" si="38">C206/D206</f>
        <v>0.98245614035087714</v>
      </c>
      <c r="F206" s="55">
        <v>4</v>
      </c>
      <c r="G206" s="55">
        <v>0.8</v>
      </c>
      <c r="H206" s="55">
        <v>4.8</v>
      </c>
      <c r="I206" s="56">
        <v>131</v>
      </c>
    </row>
    <row r="207" spans="1:9" ht="14.4" thickBot="1" x14ac:dyDescent="0.3">
      <c r="A207" s="72"/>
      <c r="B207" s="55">
        <v>3</v>
      </c>
      <c r="C207" s="55">
        <v>5.3</v>
      </c>
      <c r="D207" s="55">
        <v>5.4</v>
      </c>
      <c r="E207" s="62">
        <f t="shared" si="38"/>
        <v>0.9814814814814814</v>
      </c>
      <c r="F207" s="55">
        <v>3</v>
      </c>
      <c r="G207" s="55">
        <v>0.8</v>
      </c>
      <c r="H207" s="55">
        <v>4.5</v>
      </c>
      <c r="I207" s="56">
        <v>122</v>
      </c>
    </row>
    <row r="208" spans="1:9" ht="14.4" thickBot="1" x14ac:dyDescent="0.3">
      <c r="A208" s="72"/>
      <c r="B208" s="55">
        <v>4</v>
      </c>
      <c r="C208" s="55">
        <v>5.0999999999999996</v>
      </c>
      <c r="D208" s="55">
        <v>5.6</v>
      </c>
      <c r="E208" s="62">
        <f t="shared" si="38"/>
        <v>0.9107142857142857</v>
      </c>
      <c r="F208" s="55">
        <v>3</v>
      </c>
      <c r="G208" s="55">
        <v>0.6</v>
      </c>
      <c r="H208" s="55">
        <v>4.5999999999999996</v>
      </c>
      <c r="I208" s="56">
        <v>158</v>
      </c>
    </row>
    <row r="209" spans="1:9" ht="14.4" thickBot="1" x14ac:dyDescent="0.3">
      <c r="A209" s="72"/>
      <c r="B209" s="55">
        <v>5</v>
      </c>
      <c r="C209" s="55">
        <v>5.5</v>
      </c>
      <c r="D209" s="55">
        <v>5.5</v>
      </c>
      <c r="E209" s="62">
        <f t="shared" si="38"/>
        <v>1</v>
      </c>
      <c r="F209" s="55">
        <v>3</v>
      </c>
      <c r="G209" s="55">
        <v>0.5</v>
      </c>
      <c r="H209" s="55">
        <v>4</v>
      </c>
      <c r="I209" s="56">
        <v>137</v>
      </c>
    </row>
    <row r="210" spans="1:9" ht="14.4" thickBot="1" x14ac:dyDescent="0.3">
      <c r="A210" s="72"/>
      <c r="B210" s="55">
        <v>6</v>
      </c>
      <c r="C210" s="55">
        <v>5.4</v>
      </c>
      <c r="D210" s="55">
        <v>6.4</v>
      </c>
      <c r="E210" s="62">
        <f t="shared" si="38"/>
        <v>0.84375</v>
      </c>
      <c r="F210" s="55">
        <v>4</v>
      </c>
      <c r="G210" s="55">
        <v>0.8</v>
      </c>
      <c r="H210" s="55">
        <v>4.5</v>
      </c>
      <c r="I210" s="56">
        <v>168</v>
      </c>
    </row>
    <row r="211" spans="1:9" ht="14.4" thickBot="1" x14ac:dyDescent="0.3">
      <c r="A211" s="72"/>
      <c r="B211" s="55">
        <v>7</v>
      </c>
      <c r="C211" s="55">
        <v>5.3</v>
      </c>
      <c r="D211" s="55">
        <v>5.6</v>
      </c>
      <c r="E211" s="62">
        <f t="shared" si="38"/>
        <v>0.94642857142857151</v>
      </c>
      <c r="F211" s="55">
        <v>3</v>
      </c>
      <c r="G211" s="55">
        <v>0.8</v>
      </c>
      <c r="H211" s="55">
        <v>4.5</v>
      </c>
      <c r="I211" s="56">
        <v>136</v>
      </c>
    </row>
    <row r="212" spans="1:9" ht="14.4" thickBot="1" x14ac:dyDescent="0.3">
      <c r="A212" s="72"/>
      <c r="B212" s="55">
        <v>8</v>
      </c>
      <c r="C212" s="55">
        <v>5.8</v>
      </c>
      <c r="D212" s="55">
        <v>5.9</v>
      </c>
      <c r="E212" s="62">
        <f t="shared" si="38"/>
        <v>0.98305084745762705</v>
      </c>
      <c r="F212" s="55">
        <v>3</v>
      </c>
      <c r="G212" s="55">
        <v>0.8</v>
      </c>
      <c r="H212" s="55">
        <v>4</v>
      </c>
      <c r="I212" s="56">
        <v>117</v>
      </c>
    </row>
    <row r="213" spans="1:9" ht="14.4" thickBot="1" x14ac:dyDescent="0.3">
      <c r="A213" s="72"/>
      <c r="B213" s="55">
        <v>9</v>
      </c>
      <c r="C213" s="55">
        <v>5.0999999999999996</v>
      </c>
      <c r="D213" s="55">
        <v>5.3</v>
      </c>
      <c r="E213" s="62">
        <f t="shared" si="38"/>
        <v>0.96226415094339623</v>
      </c>
      <c r="F213" s="55">
        <v>3</v>
      </c>
      <c r="G213" s="55">
        <v>0.6</v>
      </c>
      <c r="H213" s="55">
        <v>4.4000000000000004</v>
      </c>
      <c r="I213" s="56">
        <v>147</v>
      </c>
    </row>
    <row r="214" spans="1:9" x14ac:dyDescent="0.25">
      <c r="A214" s="72"/>
      <c r="B214" s="55">
        <v>10</v>
      </c>
      <c r="C214" s="55">
        <v>5.5</v>
      </c>
      <c r="D214" s="55">
        <v>5.9</v>
      </c>
      <c r="E214" s="62">
        <f t="shared" si="38"/>
        <v>0.93220338983050843</v>
      </c>
      <c r="F214" s="55">
        <v>5</v>
      </c>
      <c r="G214" s="55">
        <v>0.7</v>
      </c>
      <c r="H214" s="55">
        <v>5</v>
      </c>
      <c r="I214" s="56">
        <v>110</v>
      </c>
    </row>
    <row r="215" spans="1:9" ht="14.4" thickBot="1" x14ac:dyDescent="0.3">
      <c r="A215" s="73"/>
      <c r="B215" s="58" t="s">
        <v>38</v>
      </c>
      <c r="C215" s="59"/>
      <c r="D215" s="59"/>
      <c r="E215" s="59">
        <f>AVERAGE(E205:E214)</f>
        <v>0.95253997146643743</v>
      </c>
      <c r="F215" s="59">
        <f t="shared" ref="F215:G215" si="39">AVERAGE(F205:F214)</f>
        <v>3.4</v>
      </c>
      <c r="G215" s="59">
        <f t="shared" si="39"/>
        <v>0.73</v>
      </c>
      <c r="H215" s="59">
        <f>AVERAGE(H205:H214)</f>
        <v>4.51</v>
      </c>
      <c r="I215" s="59">
        <f>AVERAGE(I205:I214)</f>
        <v>137.19999999999999</v>
      </c>
    </row>
    <row r="216" spans="1:9" ht="14.4" thickBot="1" x14ac:dyDescent="0.3">
      <c r="A216" s="71" t="s">
        <v>21</v>
      </c>
      <c r="B216" s="62">
        <v>1</v>
      </c>
      <c r="C216" s="62">
        <v>5.2</v>
      </c>
      <c r="D216" s="62">
        <v>5.5</v>
      </c>
      <c r="E216" s="62">
        <f>C216/D216</f>
        <v>0.94545454545454544</v>
      </c>
      <c r="F216" s="62">
        <v>3</v>
      </c>
      <c r="G216" s="62">
        <v>0.6</v>
      </c>
      <c r="H216" s="62">
        <v>5</v>
      </c>
      <c r="I216" s="63">
        <v>138</v>
      </c>
    </row>
    <row r="217" spans="1:9" ht="14.4" thickBot="1" x14ac:dyDescent="0.3">
      <c r="A217" s="72"/>
      <c r="B217" s="55">
        <v>2</v>
      </c>
      <c r="C217" s="55">
        <v>5.0999999999999996</v>
      </c>
      <c r="D217" s="55">
        <v>5.4</v>
      </c>
      <c r="E217" s="62">
        <f t="shared" ref="E217:E225" si="40">C217/D217</f>
        <v>0.94444444444444431</v>
      </c>
      <c r="F217" s="55">
        <v>3</v>
      </c>
      <c r="G217" s="55">
        <v>0.8</v>
      </c>
      <c r="H217" s="55">
        <v>4.5999999999999996</v>
      </c>
      <c r="I217" s="56">
        <v>125</v>
      </c>
    </row>
    <row r="218" spans="1:9" ht="14.4" thickBot="1" x14ac:dyDescent="0.3">
      <c r="A218" s="72"/>
      <c r="B218" s="55">
        <v>3</v>
      </c>
      <c r="C218" s="55">
        <v>5</v>
      </c>
      <c r="D218" s="55">
        <v>5.05</v>
      </c>
      <c r="E218" s="62">
        <f t="shared" si="40"/>
        <v>0.99009900990099009</v>
      </c>
      <c r="F218" s="55">
        <v>3</v>
      </c>
      <c r="G218" s="55">
        <v>0.65</v>
      </c>
      <c r="H218" s="55">
        <v>5.6</v>
      </c>
      <c r="I218" s="56">
        <v>111</v>
      </c>
    </row>
    <row r="219" spans="1:9" ht="14.4" thickBot="1" x14ac:dyDescent="0.3">
      <c r="A219" s="72"/>
      <c r="B219" s="55">
        <v>4</v>
      </c>
      <c r="C219" s="55">
        <v>5.35</v>
      </c>
      <c r="D219" s="55">
        <v>5.6</v>
      </c>
      <c r="E219" s="62">
        <f t="shared" si="40"/>
        <v>0.9553571428571429</v>
      </c>
      <c r="F219" s="55">
        <v>3</v>
      </c>
      <c r="G219" s="55">
        <v>0.8</v>
      </c>
      <c r="H219" s="55">
        <v>4.2</v>
      </c>
      <c r="I219" s="56">
        <v>144</v>
      </c>
    </row>
    <row r="220" spans="1:9" ht="14.4" thickBot="1" x14ac:dyDescent="0.3">
      <c r="A220" s="72"/>
      <c r="B220" s="55">
        <v>5</v>
      </c>
      <c r="C220" s="55">
        <v>5.35</v>
      </c>
      <c r="D220" s="55">
        <v>5.05</v>
      </c>
      <c r="E220" s="62">
        <f t="shared" si="40"/>
        <v>1.0594059405940595</v>
      </c>
      <c r="F220" s="55">
        <v>3</v>
      </c>
      <c r="G220" s="55">
        <v>0.75</v>
      </c>
      <c r="H220" s="55">
        <v>4</v>
      </c>
      <c r="I220" s="56">
        <v>130</v>
      </c>
    </row>
    <row r="221" spans="1:9" ht="14.4" thickBot="1" x14ac:dyDescent="0.3">
      <c r="A221" s="72"/>
      <c r="B221" s="55">
        <v>6</v>
      </c>
      <c r="C221" s="55">
        <v>5.35</v>
      </c>
      <c r="D221" s="55">
        <v>5.8</v>
      </c>
      <c r="E221" s="62">
        <f t="shared" si="40"/>
        <v>0.92241379310344829</v>
      </c>
      <c r="F221" s="55">
        <v>4</v>
      </c>
      <c r="G221" s="55">
        <v>0.8</v>
      </c>
      <c r="H221" s="55">
        <v>4</v>
      </c>
      <c r="I221" s="56">
        <v>146</v>
      </c>
    </row>
    <row r="222" spans="1:9" ht="14.4" thickBot="1" x14ac:dyDescent="0.3">
      <c r="A222" s="72"/>
      <c r="B222" s="55">
        <v>7</v>
      </c>
      <c r="C222" s="55">
        <v>4.9000000000000004</v>
      </c>
      <c r="D222" s="55">
        <v>5.2</v>
      </c>
      <c r="E222" s="62">
        <f t="shared" si="40"/>
        <v>0.94230769230769229</v>
      </c>
      <c r="F222" s="55">
        <v>2</v>
      </c>
      <c r="G222" s="55">
        <v>0.7</v>
      </c>
      <c r="H222" s="55">
        <v>4.4000000000000004</v>
      </c>
      <c r="I222" s="56">
        <v>142</v>
      </c>
    </row>
    <row r="223" spans="1:9" ht="14.4" thickBot="1" x14ac:dyDescent="0.3">
      <c r="A223" s="72"/>
      <c r="B223" s="55">
        <v>8</v>
      </c>
      <c r="C223" s="55">
        <v>5.0999999999999996</v>
      </c>
      <c r="D223" s="55">
        <v>5.85</v>
      </c>
      <c r="E223" s="62">
        <f t="shared" si="40"/>
        <v>0.87179487179487181</v>
      </c>
      <c r="F223" s="55">
        <v>4</v>
      </c>
      <c r="G223" s="55">
        <v>0.75</v>
      </c>
      <c r="H223" s="55">
        <v>4.8</v>
      </c>
      <c r="I223" s="56">
        <v>132</v>
      </c>
    </row>
    <row r="224" spans="1:9" ht="14.4" thickBot="1" x14ac:dyDescent="0.3">
      <c r="A224" s="72"/>
      <c r="B224" s="55">
        <v>9</v>
      </c>
      <c r="C224" s="55">
        <v>5.0999999999999996</v>
      </c>
      <c r="D224" s="55">
        <v>4.8</v>
      </c>
      <c r="E224" s="62">
        <f t="shared" si="40"/>
        <v>1.0625</v>
      </c>
      <c r="F224" s="55">
        <v>3</v>
      </c>
      <c r="G224" s="55">
        <v>0.7</v>
      </c>
      <c r="H224" s="55">
        <v>3.5</v>
      </c>
      <c r="I224" s="56">
        <v>132</v>
      </c>
    </row>
    <row r="225" spans="1:9" x14ac:dyDescent="0.25">
      <c r="A225" s="72"/>
      <c r="B225" s="55">
        <v>10</v>
      </c>
      <c r="C225" s="55">
        <v>5.2</v>
      </c>
      <c r="D225" s="55">
        <v>5.6</v>
      </c>
      <c r="E225" s="62">
        <f t="shared" si="40"/>
        <v>0.92857142857142871</v>
      </c>
      <c r="F225" s="55">
        <v>3</v>
      </c>
      <c r="G225" s="55">
        <v>0.7</v>
      </c>
      <c r="H225" s="55">
        <v>4.5999999999999996</v>
      </c>
      <c r="I225" s="56">
        <v>168</v>
      </c>
    </row>
    <row r="226" spans="1:9" ht="14.4" thickBot="1" x14ac:dyDescent="0.3">
      <c r="A226" s="73"/>
      <c r="B226" s="58" t="s">
        <v>38</v>
      </c>
      <c r="C226" s="59"/>
      <c r="D226" s="59"/>
      <c r="E226" s="59">
        <f>AVERAGE(E216:E225)</f>
        <v>0.96223488690286241</v>
      </c>
      <c r="F226" s="59">
        <f t="shared" ref="F226:G226" si="41">AVERAGE(F216:F225)</f>
        <v>3.1</v>
      </c>
      <c r="G226" s="59">
        <f t="shared" si="41"/>
        <v>0.72499999999999998</v>
      </c>
      <c r="H226" s="59">
        <f>AVERAGE(H216:H225)</f>
        <v>4.47</v>
      </c>
      <c r="I226" s="59">
        <f>AVERAGE(I216:I225)</f>
        <v>136.80000000000001</v>
      </c>
    </row>
    <row r="227" spans="1:9" ht="14.4" thickBot="1" x14ac:dyDescent="0.3">
      <c r="A227" s="71" t="s">
        <v>22</v>
      </c>
      <c r="B227" s="62">
        <v>1</v>
      </c>
      <c r="C227" s="62">
        <v>4.3</v>
      </c>
      <c r="D227" s="62">
        <v>4.5999999999999996</v>
      </c>
      <c r="E227" s="62">
        <f>C227/D227</f>
        <v>0.93478260869565222</v>
      </c>
      <c r="F227" s="62">
        <v>3</v>
      </c>
      <c r="G227" s="62">
        <v>0.5</v>
      </c>
      <c r="H227" s="62">
        <v>4.5</v>
      </c>
      <c r="I227" s="63">
        <v>142</v>
      </c>
    </row>
    <row r="228" spans="1:9" ht="14.4" thickBot="1" x14ac:dyDescent="0.3">
      <c r="A228" s="72"/>
      <c r="B228" s="55">
        <v>2</v>
      </c>
      <c r="C228" s="55">
        <v>5.2</v>
      </c>
      <c r="D228" s="55">
        <v>5.6</v>
      </c>
      <c r="E228" s="62">
        <f t="shared" ref="E228:E236" si="42">C228/D228</f>
        <v>0.92857142857142871</v>
      </c>
      <c r="F228" s="55">
        <v>3</v>
      </c>
      <c r="G228" s="55">
        <v>0.6</v>
      </c>
      <c r="H228" s="55">
        <v>4.3</v>
      </c>
      <c r="I228" s="56">
        <v>139</v>
      </c>
    </row>
    <row r="229" spans="1:9" ht="14.4" thickBot="1" x14ac:dyDescent="0.3">
      <c r="A229" s="72"/>
      <c r="B229" s="55">
        <v>3</v>
      </c>
      <c r="C229" s="55">
        <v>5.0999999999999996</v>
      </c>
      <c r="D229" s="55">
        <v>5.7</v>
      </c>
      <c r="E229" s="62">
        <f t="shared" si="42"/>
        <v>0.89473684210526305</v>
      </c>
      <c r="F229" s="55">
        <v>3</v>
      </c>
      <c r="G229" s="55">
        <v>0.7</v>
      </c>
      <c r="H229" s="55">
        <v>4.5</v>
      </c>
      <c r="I229" s="56">
        <v>128</v>
      </c>
    </row>
    <row r="230" spans="1:9" ht="14.4" thickBot="1" x14ac:dyDescent="0.3">
      <c r="A230" s="72"/>
      <c r="B230" s="55">
        <v>4</v>
      </c>
      <c r="C230" s="55">
        <v>5.6</v>
      </c>
      <c r="D230" s="55">
        <v>6.1</v>
      </c>
      <c r="E230" s="62">
        <f t="shared" si="42"/>
        <v>0.91803278688524592</v>
      </c>
      <c r="F230" s="55">
        <v>5</v>
      </c>
      <c r="G230" s="55">
        <v>0.7</v>
      </c>
      <c r="H230" s="55">
        <v>4.8</v>
      </c>
      <c r="I230" s="56">
        <v>140</v>
      </c>
    </row>
    <row r="231" spans="1:9" ht="14.4" thickBot="1" x14ac:dyDescent="0.3">
      <c r="A231" s="72"/>
      <c r="B231" s="55">
        <v>5</v>
      </c>
      <c r="C231" s="55">
        <v>5.2</v>
      </c>
      <c r="D231" s="55">
        <v>5.4</v>
      </c>
      <c r="E231" s="62">
        <f t="shared" si="42"/>
        <v>0.96296296296296291</v>
      </c>
      <c r="F231" s="55">
        <v>3</v>
      </c>
      <c r="G231" s="55">
        <v>0.6</v>
      </c>
      <c r="H231" s="55">
        <v>4.4000000000000004</v>
      </c>
      <c r="I231" s="56">
        <v>105</v>
      </c>
    </row>
    <row r="232" spans="1:9" ht="14.4" thickBot="1" x14ac:dyDescent="0.3">
      <c r="A232" s="72"/>
      <c r="B232" s="55">
        <v>6</v>
      </c>
      <c r="C232" s="55">
        <v>5.0999999999999996</v>
      </c>
      <c r="D232" s="55">
        <v>5</v>
      </c>
      <c r="E232" s="62">
        <f t="shared" si="42"/>
        <v>1.02</v>
      </c>
      <c r="F232" s="55">
        <v>3</v>
      </c>
      <c r="G232" s="55">
        <v>0.6</v>
      </c>
      <c r="H232" s="55">
        <v>4.2</v>
      </c>
      <c r="I232" s="56">
        <v>116</v>
      </c>
    </row>
    <row r="233" spans="1:9" ht="14.4" thickBot="1" x14ac:dyDescent="0.3">
      <c r="A233" s="72"/>
      <c r="B233" s="55">
        <v>7</v>
      </c>
      <c r="C233" s="55">
        <v>5.2</v>
      </c>
      <c r="D233" s="55">
        <v>5</v>
      </c>
      <c r="E233" s="62">
        <f t="shared" si="42"/>
        <v>1.04</v>
      </c>
      <c r="F233" s="55">
        <v>3</v>
      </c>
      <c r="G233" s="55">
        <v>0.8</v>
      </c>
      <c r="H233" s="55">
        <v>4.5999999999999996</v>
      </c>
      <c r="I233" s="56">
        <v>135</v>
      </c>
    </row>
    <row r="234" spans="1:9" ht="14.4" thickBot="1" x14ac:dyDescent="0.3">
      <c r="A234" s="72"/>
      <c r="B234" s="55">
        <v>8</v>
      </c>
      <c r="C234" s="55">
        <v>5</v>
      </c>
      <c r="D234" s="55">
        <v>5.3</v>
      </c>
      <c r="E234" s="62">
        <f t="shared" si="42"/>
        <v>0.94339622641509435</v>
      </c>
      <c r="F234" s="55">
        <v>3</v>
      </c>
      <c r="G234" s="55">
        <v>0.6</v>
      </c>
      <c r="H234" s="55">
        <v>4</v>
      </c>
      <c r="I234" s="56">
        <v>120</v>
      </c>
    </row>
    <row r="235" spans="1:9" ht="14.4" thickBot="1" x14ac:dyDescent="0.3">
      <c r="A235" s="72"/>
      <c r="B235" s="55">
        <v>9</v>
      </c>
      <c r="C235" s="55">
        <v>5.5</v>
      </c>
      <c r="D235" s="55">
        <v>5.8</v>
      </c>
      <c r="E235" s="62">
        <f t="shared" si="42"/>
        <v>0.94827586206896552</v>
      </c>
      <c r="F235" s="55">
        <v>3</v>
      </c>
      <c r="G235" s="55">
        <v>0.8</v>
      </c>
      <c r="H235" s="55">
        <v>4.2</v>
      </c>
      <c r="I235" s="56">
        <v>122</v>
      </c>
    </row>
    <row r="236" spans="1:9" x14ac:dyDescent="0.25">
      <c r="A236" s="72"/>
      <c r="B236" s="55">
        <v>10</v>
      </c>
      <c r="C236" s="55">
        <v>5.8</v>
      </c>
      <c r="D236" s="55">
        <v>5.9</v>
      </c>
      <c r="E236" s="62">
        <f t="shared" si="42"/>
        <v>0.98305084745762705</v>
      </c>
      <c r="F236" s="55">
        <v>3</v>
      </c>
      <c r="G236" s="55">
        <v>0.8</v>
      </c>
      <c r="H236" s="55">
        <v>4</v>
      </c>
      <c r="I236" s="56">
        <v>170</v>
      </c>
    </row>
    <row r="237" spans="1:9" ht="14.4" thickBot="1" x14ac:dyDescent="0.3">
      <c r="A237" s="73"/>
      <c r="B237" s="58" t="s">
        <v>38</v>
      </c>
      <c r="C237" s="59"/>
      <c r="D237" s="59"/>
      <c r="E237" s="59">
        <f>AVERAGE(E227:E236)</f>
        <v>0.9573809565162239</v>
      </c>
      <c r="F237" s="59">
        <f t="shared" ref="F237:G237" si="43">AVERAGE(F227:F236)</f>
        <v>3.2</v>
      </c>
      <c r="G237" s="59">
        <f t="shared" si="43"/>
        <v>0.66999999999999993</v>
      </c>
      <c r="H237" s="59">
        <f>AVERAGE(H227:H236)</f>
        <v>4.3499999999999996</v>
      </c>
      <c r="I237" s="59">
        <f>AVERAGE(I227:I236)</f>
        <v>131.69999999999999</v>
      </c>
    </row>
    <row r="238" spans="1:9" ht="14.4" thickBot="1" x14ac:dyDescent="0.3">
      <c r="A238" s="71" t="s">
        <v>23</v>
      </c>
      <c r="B238" s="62">
        <v>1</v>
      </c>
      <c r="C238" s="62">
        <v>5.3</v>
      </c>
      <c r="D238" s="62">
        <v>5.3</v>
      </c>
      <c r="E238" s="62">
        <f>C238/D238</f>
        <v>1</v>
      </c>
      <c r="F238" s="62">
        <v>3</v>
      </c>
      <c r="G238" s="62">
        <v>0.7</v>
      </c>
      <c r="H238" s="62">
        <v>4.4000000000000004</v>
      </c>
      <c r="I238" s="63">
        <v>157</v>
      </c>
    </row>
    <row r="239" spans="1:9" ht="14.4" thickBot="1" x14ac:dyDescent="0.3">
      <c r="A239" s="72"/>
      <c r="B239" s="55">
        <v>2</v>
      </c>
      <c r="C239" s="55">
        <v>5.8</v>
      </c>
      <c r="D239" s="55">
        <v>6</v>
      </c>
      <c r="E239" s="62">
        <f t="shared" ref="E239:E247" si="44">C239/D239</f>
        <v>0.96666666666666667</v>
      </c>
      <c r="F239" s="55">
        <v>4</v>
      </c>
      <c r="G239" s="55">
        <v>0.7</v>
      </c>
      <c r="H239" s="55">
        <v>4.5999999999999996</v>
      </c>
      <c r="I239" s="56">
        <v>130</v>
      </c>
    </row>
    <row r="240" spans="1:9" ht="14.4" thickBot="1" x14ac:dyDescent="0.3">
      <c r="A240" s="72"/>
      <c r="B240" s="55">
        <v>3</v>
      </c>
      <c r="C240" s="55">
        <v>5.8</v>
      </c>
      <c r="D240" s="55">
        <v>6.4</v>
      </c>
      <c r="E240" s="62">
        <f t="shared" si="44"/>
        <v>0.90624999999999989</v>
      </c>
      <c r="F240" s="55">
        <v>3</v>
      </c>
      <c r="G240" s="55">
        <v>0.8</v>
      </c>
      <c r="H240" s="55">
        <v>4.8</v>
      </c>
      <c r="I240" s="56">
        <v>136</v>
      </c>
    </row>
    <row r="241" spans="1:9" ht="14.4" thickBot="1" x14ac:dyDescent="0.3">
      <c r="A241" s="72"/>
      <c r="B241" s="55">
        <v>4</v>
      </c>
      <c r="C241" s="55">
        <v>4.9000000000000004</v>
      </c>
      <c r="D241" s="55">
        <v>4.9000000000000004</v>
      </c>
      <c r="E241" s="62">
        <f t="shared" si="44"/>
        <v>1</v>
      </c>
      <c r="F241" s="55">
        <v>4</v>
      </c>
      <c r="G241" s="55">
        <v>0.8</v>
      </c>
      <c r="H241" s="55">
        <v>4.2</v>
      </c>
      <c r="I241" s="56">
        <v>116</v>
      </c>
    </row>
    <row r="242" spans="1:9" ht="14.4" thickBot="1" x14ac:dyDescent="0.3">
      <c r="A242" s="72"/>
      <c r="B242" s="55">
        <v>5</v>
      </c>
      <c r="C242" s="55">
        <v>5.4</v>
      </c>
      <c r="D242" s="55">
        <v>5.8</v>
      </c>
      <c r="E242" s="62">
        <f t="shared" si="44"/>
        <v>0.93103448275862077</v>
      </c>
      <c r="F242" s="55">
        <v>3</v>
      </c>
      <c r="G242" s="55">
        <v>0.7</v>
      </c>
      <c r="H242" s="55">
        <v>4.5999999999999996</v>
      </c>
      <c r="I242" s="56">
        <v>149</v>
      </c>
    </row>
    <row r="243" spans="1:9" ht="14.4" thickBot="1" x14ac:dyDescent="0.3">
      <c r="A243" s="72"/>
      <c r="B243" s="55">
        <v>6</v>
      </c>
      <c r="C243" s="55">
        <v>5.3</v>
      </c>
      <c r="D243" s="55">
        <v>5.2</v>
      </c>
      <c r="E243" s="62">
        <f t="shared" si="44"/>
        <v>1.0192307692307692</v>
      </c>
      <c r="F243" s="55">
        <v>3</v>
      </c>
      <c r="G243" s="55">
        <v>0.75</v>
      </c>
      <c r="H243" s="55">
        <v>4.3</v>
      </c>
      <c r="I243" s="56">
        <v>131</v>
      </c>
    </row>
    <row r="244" spans="1:9" ht="14.4" thickBot="1" x14ac:dyDescent="0.3">
      <c r="A244" s="72"/>
      <c r="B244" s="55">
        <v>7</v>
      </c>
      <c r="C244" s="55">
        <v>5.2</v>
      </c>
      <c r="D244" s="55">
        <v>5.5</v>
      </c>
      <c r="E244" s="62">
        <f t="shared" si="44"/>
        <v>0.94545454545454544</v>
      </c>
      <c r="F244" s="55">
        <v>4</v>
      </c>
      <c r="G244" s="55">
        <v>0.75</v>
      </c>
      <c r="H244" s="55">
        <v>4.4000000000000004</v>
      </c>
      <c r="I244" s="56">
        <v>104</v>
      </c>
    </row>
    <row r="245" spans="1:9" ht="14.4" thickBot="1" x14ac:dyDescent="0.3">
      <c r="A245" s="72"/>
      <c r="B245" s="55">
        <v>8</v>
      </c>
      <c r="C245" s="55">
        <v>5</v>
      </c>
      <c r="D245" s="55">
        <v>5.4</v>
      </c>
      <c r="E245" s="62">
        <f t="shared" si="44"/>
        <v>0.92592592592592582</v>
      </c>
      <c r="F245" s="55">
        <v>3</v>
      </c>
      <c r="G245" s="55">
        <v>0.75</v>
      </c>
      <c r="H245" s="55">
        <v>4.5</v>
      </c>
      <c r="I245" s="56">
        <v>154</v>
      </c>
    </row>
    <row r="246" spans="1:9" ht="14.4" thickBot="1" x14ac:dyDescent="0.3">
      <c r="A246" s="72"/>
      <c r="B246" s="55">
        <v>9</v>
      </c>
      <c r="C246" s="55">
        <v>5.2</v>
      </c>
      <c r="D246" s="55">
        <v>5.5</v>
      </c>
      <c r="E246" s="62">
        <f t="shared" si="44"/>
        <v>0.94545454545454544</v>
      </c>
      <c r="F246" s="55">
        <v>3</v>
      </c>
      <c r="G246" s="55">
        <v>0.6</v>
      </c>
      <c r="H246" s="55">
        <v>4</v>
      </c>
      <c r="I246" s="56">
        <v>136</v>
      </c>
    </row>
    <row r="247" spans="1:9" x14ac:dyDescent="0.25">
      <c r="A247" s="72"/>
      <c r="B247" s="55">
        <v>10</v>
      </c>
      <c r="C247" s="55">
        <v>5.5</v>
      </c>
      <c r="D247" s="55">
        <v>6</v>
      </c>
      <c r="E247" s="62">
        <f t="shared" si="44"/>
        <v>0.91666666666666663</v>
      </c>
      <c r="F247" s="55">
        <v>3</v>
      </c>
      <c r="G247" s="55">
        <v>0.7</v>
      </c>
      <c r="H247" s="55">
        <v>4</v>
      </c>
      <c r="I247" s="56">
        <v>165</v>
      </c>
    </row>
    <row r="248" spans="1:9" ht="14.4" thickBot="1" x14ac:dyDescent="0.3">
      <c r="A248" s="73"/>
      <c r="B248" s="58" t="s">
        <v>38</v>
      </c>
      <c r="C248" s="59"/>
      <c r="D248" s="59"/>
      <c r="E248" s="59">
        <f>AVERAGE(E238:E247)</f>
        <v>0.95566836021577406</v>
      </c>
      <c r="F248" s="59">
        <f t="shared" ref="F248:G248" si="45">AVERAGE(F238:F247)</f>
        <v>3.3</v>
      </c>
      <c r="G248" s="59">
        <f t="shared" si="45"/>
        <v>0.72499999999999998</v>
      </c>
      <c r="H248" s="59">
        <f>AVERAGE(H238:H247)</f>
        <v>4.3800000000000008</v>
      </c>
      <c r="I248" s="59">
        <f>AVERAGE(I238:I247)</f>
        <v>137.80000000000001</v>
      </c>
    </row>
    <row r="249" spans="1:9" ht="14.4" thickBot="1" x14ac:dyDescent="0.3">
      <c r="A249" s="71" t="s">
        <v>24</v>
      </c>
      <c r="B249" s="62">
        <v>1</v>
      </c>
      <c r="C249" s="62">
        <v>5.0999999999999996</v>
      </c>
      <c r="D249" s="62">
        <v>5.9</v>
      </c>
      <c r="E249" s="62">
        <f>C249/D249</f>
        <v>0.86440677966101687</v>
      </c>
      <c r="F249" s="62">
        <v>5</v>
      </c>
      <c r="G249" s="62">
        <v>0.65</v>
      </c>
      <c r="H249" s="62">
        <v>4.8</v>
      </c>
      <c r="I249" s="63">
        <v>177</v>
      </c>
    </row>
    <row r="250" spans="1:9" ht="14.4" thickBot="1" x14ac:dyDescent="0.3">
      <c r="A250" s="72"/>
      <c r="B250" s="55">
        <v>2</v>
      </c>
      <c r="C250" s="55">
        <v>5.4</v>
      </c>
      <c r="D250" s="55">
        <v>6.5</v>
      </c>
      <c r="E250" s="62">
        <f t="shared" ref="E250:E258" si="46">C250/D250</f>
        <v>0.83076923076923082</v>
      </c>
      <c r="F250" s="55">
        <v>3</v>
      </c>
      <c r="G250" s="55">
        <v>0.75</v>
      </c>
      <c r="H250" s="55">
        <v>4.2</v>
      </c>
      <c r="I250" s="56">
        <v>158</v>
      </c>
    </row>
    <row r="251" spans="1:9" ht="14.4" thickBot="1" x14ac:dyDescent="0.3">
      <c r="A251" s="72"/>
      <c r="B251" s="55">
        <v>3</v>
      </c>
      <c r="C251" s="55">
        <v>5.05</v>
      </c>
      <c r="D251" s="55">
        <v>5.3</v>
      </c>
      <c r="E251" s="62">
        <f t="shared" si="46"/>
        <v>0.95283018867924529</v>
      </c>
      <c r="F251" s="55">
        <v>3</v>
      </c>
      <c r="G251" s="55">
        <v>0.65</v>
      </c>
      <c r="H251" s="55">
        <v>4.2</v>
      </c>
      <c r="I251" s="56">
        <v>130</v>
      </c>
    </row>
    <row r="252" spans="1:9" ht="14.4" thickBot="1" x14ac:dyDescent="0.3">
      <c r="A252" s="72"/>
      <c r="B252" s="55">
        <v>4</v>
      </c>
      <c r="C252" s="55">
        <v>5.15</v>
      </c>
      <c r="D252" s="55">
        <v>5.25</v>
      </c>
      <c r="E252" s="62">
        <f t="shared" si="46"/>
        <v>0.98095238095238102</v>
      </c>
      <c r="F252" s="55">
        <v>3</v>
      </c>
      <c r="G252" s="55">
        <v>0.7</v>
      </c>
      <c r="H252" s="55">
        <v>5</v>
      </c>
      <c r="I252" s="56">
        <v>105</v>
      </c>
    </row>
    <row r="253" spans="1:9" ht="14.4" thickBot="1" x14ac:dyDescent="0.3">
      <c r="A253" s="72"/>
      <c r="B253" s="55">
        <v>5</v>
      </c>
      <c r="C253" s="55">
        <v>5.2</v>
      </c>
      <c r="D253" s="55">
        <v>5.4</v>
      </c>
      <c r="E253" s="62">
        <f t="shared" si="46"/>
        <v>0.96296296296296291</v>
      </c>
      <c r="F253" s="55">
        <v>3</v>
      </c>
      <c r="G253" s="55">
        <v>0.7</v>
      </c>
      <c r="H253" s="55">
        <v>4.2</v>
      </c>
      <c r="I253" s="56">
        <v>136</v>
      </c>
    </row>
    <row r="254" spans="1:9" ht="14.4" thickBot="1" x14ac:dyDescent="0.3">
      <c r="A254" s="72"/>
      <c r="B254" s="55">
        <v>6</v>
      </c>
      <c r="C254" s="55">
        <v>5.4</v>
      </c>
      <c r="D254" s="55">
        <v>5.75</v>
      </c>
      <c r="E254" s="62">
        <f t="shared" si="46"/>
        <v>0.93913043478260871</v>
      </c>
      <c r="F254" s="55">
        <v>4</v>
      </c>
      <c r="G254" s="55">
        <v>0.7</v>
      </c>
      <c r="H254" s="55">
        <v>5.2</v>
      </c>
      <c r="I254" s="56">
        <v>165</v>
      </c>
    </row>
    <row r="255" spans="1:9" ht="14.4" thickBot="1" x14ac:dyDescent="0.3">
      <c r="A255" s="72"/>
      <c r="B255" s="55">
        <v>7</v>
      </c>
      <c r="C255" s="55">
        <v>5.0999999999999996</v>
      </c>
      <c r="D255" s="55">
        <v>5.5</v>
      </c>
      <c r="E255" s="62">
        <f t="shared" si="46"/>
        <v>0.92727272727272725</v>
      </c>
      <c r="F255" s="55">
        <v>3</v>
      </c>
      <c r="G255" s="55">
        <v>0.65</v>
      </c>
      <c r="H255" s="55">
        <v>4.2</v>
      </c>
      <c r="I255" s="56">
        <v>144</v>
      </c>
    </row>
    <row r="256" spans="1:9" ht="14.4" thickBot="1" x14ac:dyDescent="0.3">
      <c r="A256" s="72"/>
      <c r="B256" s="55">
        <v>8</v>
      </c>
      <c r="C256" s="55">
        <v>5</v>
      </c>
      <c r="D256" s="55">
        <v>5.2</v>
      </c>
      <c r="E256" s="62">
        <f t="shared" si="46"/>
        <v>0.96153846153846145</v>
      </c>
      <c r="F256" s="55">
        <v>3</v>
      </c>
      <c r="G256" s="55">
        <v>0.5</v>
      </c>
      <c r="H256" s="55">
        <v>5</v>
      </c>
      <c r="I256" s="56">
        <v>147</v>
      </c>
    </row>
    <row r="257" spans="1:9" ht="14.4" thickBot="1" x14ac:dyDescent="0.3">
      <c r="A257" s="72"/>
      <c r="B257" s="55">
        <v>9</v>
      </c>
      <c r="C257" s="55">
        <v>4.9000000000000004</v>
      </c>
      <c r="D257" s="55">
        <v>6.35</v>
      </c>
      <c r="E257" s="62">
        <f t="shared" si="46"/>
        <v>0.77165354330708669</v>
      </c>
      <c r="F257" s="55">
        <v>6</v>
      </c>
      <c r="G257" s="55">
        <v>0.6</v>
      </c>
      <c r="H257" s="55">
        <v>4.5</v>
      </c>
      <c r="I257" s="56">
        <v>205</v>
      </c>
    </row>
    <row r="258" spans="1:9" x14ac:dyDescent="0.25">
      <c r="A258" s="72"/>
      <c r="B258" s="55">
        <v>10</v>
      </c>
      <c r="C258" s="55">
        <v>5</v>
      </c>
      <c r="D258" s="55">
        <v>5.2</v>
      </c>
      <c r="E258" s="62">
        <f t="shared" si="46"/>
        <v>0.96153846153846145</v>
      </c>
      <c r="F258" s="55">
        <v>3</v>
      </c>
      <c r="G258" s="55">
        <v>0.6</v>
      </c>
      <c r="H258" s="55">
        <v>4.0999999999999996</v>
      </c>
      <c r="I258" s="56">
        <v>93</v>
      </c>
    </row>
    <row r="259" spans="1:9" ht="14.4" thickBot="1" x14ac:dyDescent="0.3">
      <c r="A259" s="73"/>
      <c r="B259" s="58" t="s">
        <v>38</v>
      </c>
      <c r="C259" s="59"/>
      <c r="D259" s="59"/>
      <c r="E259" s="59">
        <f>AVERAGE(E249:E258)</f>
        <v>0.91530551714641839</v>
      </c>
      <c r="F259" s="59">
        <f t="shared" ref="F259:G259" si="47">AVERAGE(F249:F258)</f>
        <v>3.6</v>
      </c>
      <c r="G259" s="59">
        <f t="shared" si="47"/>
        <v>0.65</v>
      </c>
      <c r="H259" s="59">
        <f>AVERAGE(H249:H258)</f>
        <v>4.54</v>
      </c>
      <c r="I259" s="59">
        <f>AVERAGE(I249:I258)</f>
        <v>146</v>
      </c>
    </row>
    <row r="260" spans="1:9" ht="14.4" thickBot="1" x14ac:dyDescent="0.3">
      <c r="A260" s="71" t="s">
        <v>25</v>
      </c>
      <c r="B260" s="62">
        <v>1</v>
      </c>
      <c r="C260" s="62">
        <v>5.6</v>
      </c>
      <c r="D260" s="62">
        <v>6.1</v>
      </c>
      <c r="E260" s="62">
        <f>C260/D260</f>
        <v>0.91803278688524592</v>
      </c>
      <c r="F260" s="62">
        <v>4</v>
      </c>
      <c r="G260" s="62">
        <v>0.6</v>
      </c>
      <c r="H260" s="62">
        <v>4</v>
      </c>
      <c r="I260" s="63">
        <v>130</v>
      </c>
    </row>
    <row r="261" spans="1:9" ht="14.4" thickBot="1" x14ac:dyDescent="0.3">
      <c r="A261" s="72"/>
      <c r="B261" s="55">
        <v>2</v>
      </c>
      <c r="C261" s="55">
        <v>5.2</v>
      </c>
      <c r="D261" s="55">
        <v>5.6</v>
      </c>
      <c r="E261" s="62">
        <f t="shared" ref="E261:E269" si="48">C261/D261</f>
        <v>0.92857142857142871</v>
      </c>
      <c r="F261" s="55">
        <v>3</v>
      </c>
      <c r="G261" s="55">
        <v>0.7</v>
      </c>
      <c r="H261" s="55">
        <v>3.8</v>
      </c>
      <c r="I261" s="56">
        <v>159</v>
      </c>
    </row>
    <row r="262" spans="1:9" ht="14.4" thickBot="1" x14ac:dyDescent="0.3">
      <c r="A262" s="72"/>
      <c r="B262" s="55">
        <v>3</v>
      </c>
      <c r="C262" s="55">
        <v>5.6</v>
      </c>
      <c r="D262" s="55">
        <v>5.6</v>
      </c>
      <c r="E262" s="62">
        <f t="shared" si="48"/>
        <v>1</v>
      </c>
      <c r="F262" s="55">
        <v>3</v>
      </c>
      <c r="G262" s="55">
        <v>0.7</v>
      </c>
      <c r="H262" s="55">
        <v>4.2</v>
      </c>
      <c r="I262" s="56">
        <v>117</v>
      </c>
    </row>
    <row r="263" spans="1:9" ht="14.4" thickBot="1" x14ac:dyDescent="0.3">
      <c r="A263" s="72"/>
      <c r="B263" s="55">
        <v>4</v>
      </c>
      <c r="C263" s="55">
        <v>5.3</v>
      </c>
      <c r="D263" s="55">
        <v>5.9</v>
      </c>
      <c r="E263" s="62">
        <f t="shared" si="48"/>
        <v>0.89830508474576265</v>
      </c>
      <c r="F263" s="55">
        <v>4</v>
      </c>
      <c r="G263" s="55">
        <v>0.7</v>
      </c>
      <c r="H263" s="55">
        <v>4.5</v>
      </c>
      <c r="I263" s="56">
        <v>145</v>
      </c>
    </row>
    <row r="264" spans="1:9" ht="14.4" thickBot="1" x14ac:dyDescent="0.3">
      <c r="A264" s="72"/>
      <c r="B264" s="55">
        <v>5</v>
      </c>
      <c r="C264" s="55">
        <v>5.6</v>
      </c>
      <c r="D264" s="55">
        <v>5.9</v>
      </c>
      <c r="E264" s="62">
        <f t="shared" si="48"/>
        <v>0.94915254237288127</v>
      </c>
      <c r="F264" s="55">
        <v>3</v>
      </c>
      <c r="G264" s="55">
        <v>0.6</v>
      </c>
      <c r="H264" s="55">
        <v>4.4000000000000004</v>
      </c>
      <c r="I264" s="56">
        <v>150</v>
      </c>
    </row>
    <row r="265" spans="1:9" ht="14.4" thickBot="1" x14ac:dyDescent="0.3">
      <c r="A265" s="72"/>
      <c r="B265" s="55">
        <v>6</v>
      </c>
      <c r="C265" s="55">
        <v>5.3</v>
      </c>
      <c r="D265" s="55">
        <v>5.15</v>
      </c>
      <c r="E265" s="62">
        <f t="shared" si="48"/>
        <v>1.029126213592233</v>
      </c>
      <c r="F265" s="55">
        <v>2</v>
      </c>
      <c r="G265" s="55">
        <v>0.65</v>
      </c>
      <c r="H265" s="55">
        <v>4</v>
      </c>
      <c r="I265" s="56">
        <v>134</v>
      </c>
    </row>
    <row r="266" spans="1:9" ht="14.4" thickBot="1" x14ac:dyDescent="0.3">
      <c r="A266" s="72"/>
      <c r="B266" s="55">
        <v>7</v>
      </c>
      <c r="C266" s="55">
        <v>5.2</v>
      </c>
      <c r="D266" s="55">
        <v>5.6</v>
      </c>
      <c r="E266" s="62">
        <f t="shared" si="48"/>
        <v>0.92857142857142871</v>
      </c>
      <c r="F266" s="55">
        <v>4</v>
      </c>
      <c r="G266" s="55">
        <v>0.65</v>
      </c>
      <c r="H266" s="55">
        <v>4</v>
      </c>
      <c r="I266" s="56">
        <v>148</v>
      </c>
    </row>
    <row r="267" spans="1:9" ht="14.4" thickBot="1" x14ac:dyDescent="0.3">
      <c r="A267" s="72"/>
      <c r="B267" s="55">
        <v>8</v>
      </c>
      <c r="C267" s="55">
        <v>5.2</v>
      </c>
      <c r="D267" s="55">
        <v>5.3</v>
      </c>
      <c r="E267" s="62">
        <f t="shared" si="48"/>
        <v>0.98113207547169823</v>
      </c>
      <c r="F267" s="55">
        <v>4</v>
      </c>
      <c r="G267" s="55">
        <v>0.7</v>
      </c>
      <c r="H267" s="55">
        <v>4</v>
      </c>
      <c r="I267" s="56">
        <v>173</v>
      </c>
    </row>
    <row r="268" spans="1:9" ht="14.4" thickBot="1" x14ac:dyDescent="0.3">
      <c r="A268" s="72"/>
      <c r="B268" s="55">
        <v>9</v>
      </c>
      <c r="C268" s="55">
        <v>5.3</v>
      </c>
      <c r="D268" s="55">
        <v>5.0999999999999996</v>
      </c>
      <c r="E268" s="62">
        <f t="shared" si="48"/>
        <v>1.0392156862745099</v>
      </c>
      <c r="F268" s="55">
        <v>3</v>
      </c>
      <c r="G268" s="55">
        <v>0.6</v>
      </c>
      <c r="H268" s="55">
        <v>4.4000000000000004</v>
      </c>
      <c r="I268" s="56">
        <v>128</v>
      </c>
    </row>
    <row r="269" spans="1:9" x14ac:dyDescent="0.25">
      <c r="A269" s="72"/>
      <c r="B269" s="55">
        <v>10</v>
      </c>
      <c r="C269" s="55">
        <v>4.9000000000000004</v>
      </c>
      <c r="D269" s="55">
        <v>5.0999999999999996</v>
      </c>
      <c r="E269" s="62">
        <f t="shared" si="48"/>
        <v>0.96078431372549034</v>
      </c>
      <c r="F269" s="55">
        <v>3</v>
      </c>
      <c r="G269" s="55">
        <v>0.5</v>
      </c>
      <c r="H269" s="55">
        <v>4.3</v>
      </c>
      <c r="I269" s="56">
        <v>148</v>
      </c>
    </row>
    <row r="270" spans="1:9" ht="14.4" thickBot="1" x14ac:dyDescent="0.3">
      <c r="A270" s="73"/>
      <c r="B270" s="58" t="s">
        <v>38</v>
      </c>
      <c r="C270" s="59"/>
      <c r="D270" s="59"/>
      <c r="E270" s="59">
        <f>AVERAGE(E260:E269)</f>
        <v>0.9632891560210679</v>
      </c>
      <c r="F270" s="59">
        <f t="shared" ref="F270:G270" si="49">AVERAGE(F260:F269)</f>
        <v>3.3</v>
      </c>
      <c r="G270" s="59">
        <f t="shared" si="49"/>
        <v>0.6399999999999999</v>
      </c>
      <c r="H270" s="59">
        <f>AVERAGE(H260:H269)</f>
        <v>4.1599999999999993</v>
      </c>
      <c r="I270" s="59">
        <f>AVERAGE(I260:I269)</f>
        <v>143.19999999999999</v>
      </c>
    </row>
  </sheetData>
  <mergeCells count="24">
    <mergeCell ref="A260:A270"/>
    <mergeCell ref="A194:A204"/>
    <mergeCell ref="A205:A215"/>
    <mergeCell ref="A216:A226"/>
    <mergeCell ref="A227:A237"/>
    <mergeCell ref="A238:A248"/>
    <mergeCell ref="A249:A259"/>
    <mergeCell ref="A138:A149"/>
    <mergeCell ref="A150:A160"/>
    <mergeCell ref="A161:A171"/>
    <mergeCell ref="A172:A182"/>
    <mergeCell ref="A183:A193"/>
    <mergeCell ref="A127:A137"/>
    <mergeCell ref="A5:A16"/>
    <mergeCell ref="A17:A27"/>
    <mergeCell ref="A28:A38"/>
    <mergeCell ref="A39:A49"/>
    <mergeCell ref="A50:A60"/>
    <mergeCell ref="A61:A71"/>
    <mergeCell ref="A72:A82"/>
    <mergeCell ref="A83:A93"/>
    <mergeCell ref="A94:A104"/>
    <mergeCell ref="A105:A115"/>
    <mergeCell ref="A116:A126"/>
  </mergeCells>
  <pageMargins left="0.7" right="0.7" top="0.75" bottom="0.75" header="0.3" footer="0.3"/>
  <ignoredErrors>
    <ignoredError sqref="F16 G16:I1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4"/>
  <sheetViews>
    <sheetView workbookViewId="0">
      <selection activeCell="L14" sqref="L14"/>
    </sheetView>
  </sheetViews>
  <sheetFormatPr defaultRowHeight="13.8" x14ac:dyDescent="0.25"/>
  <sheetData>
    <row r="1" spans="1:18" s="67" customFormat="1" ht="13.2" x14ac:dyDescent="0.25">
      <c r="A1" s="76" t="s">
        <v>87</v>
      </c>
      <c r="B1" s="76" t="s">
        <v>88</v>
      </c>
      <c r="C1" s="77" t="s">
        <v>89</v>
      </c>
      <c r="D1" s="75" t="s">
        <v>90</v>
      </c>
      <c r="E1" s="75"/>
      <c r="F1" s="75"/>
      <c r="G1" s="75" t="s">
        <v>91</v>
      </c>
      <c r="H1" s="75"/>
      <c r="I1" s="75"/>
      <c r="J1" s="75" t="s">
        <v>92</v>
      </c>
      <c r="K1" s="75"/>
      <c r="L1" s="75"/>
      <c r="M1" s="75" t="s">
        <v>93</v>
      </c>
      <c r="N1" s="75"/>
      <c r="O1" s="75"/>
      <c r="P1" s="75" t="s">
        <v>94</v>
      </c>
      <c r="Q1" s="75"/>
      <c r="R1" s="75"/>
    </row>
    <row r="2" spans="1:18" x14ac:dyDescent="0.25">
      <c r="A2" s="76"/>
      <c r="B2" s="76"/>
      <c r="C2" s="77"/>
      <c r="D2" s="70" t="s">
        <v>95</v>
      </c>
      <c r="E2" s="70" t="s">
        <v>96</v>
      </c>
      <c r="F2" s="70" t="s">
        <v>97</v>
      </c>
      <c r="G2" s="70" t="s">
        <v>95</v>
      </c>
      <c r="H2" s="70" t="s">
        <v>96</v>
      </c>
      <c r="I2" s="70" t="s">
        <v>97</v>
      </c>
      <c r="J2" s="70" t="s">
        <v>95</v>
      </c>
      <c r="K2" s="70" t="s">
        <v>96</v>
      </c>
      <c r="L2" s="70" t="s">
        <v>97</v>
      </c>
      <c r="M2" s="70" t="s">
        <v>95</v>
      </c>
      <c r="N2" s="70" t="s">
        <v>96</v>
      </c>
      <c r="O2" s="70" t="s">
        <v>97</v>
      </c>
      <c r="P2" s="70" t="s">
        <v>95</v>
      </c>
      <c r="Q2" s="70" t="s">
        <v>96</v>
      </c>
      <c r="R2" s="70" t="s">
        <v>97</v>
      </c>
    </row>
    <row r="3" spans="1:18" x14ac:dyDescent="0.25">
      <c r="A3">
        <v>2019</v>
      </c>
      <c r="B3" t="s">
        <v>98</v>
      </c>
      <c r="C3" s="68">
        <v>1</v>
      </c>
      <c r="D3" s="68">
        <v>33</v>
      </c>
      <c r="E3" s="68">
        <v>28.2</v>
      </c>
      <c r="F3" s="68">
        <v>24</v>
      </c>
      <c r="G3" s="68">
        <v>22</v>
      </c>
      <c r="H3" s="68">
        <v>21.3</v>
      </c>
      <c r="I3" s="68">
        <v>20</v>
      </c>
      <c r="J3" s="68">
        <v>89</v>
      </c>
      <c r="K3" s="68">
        <v>67.599999999999994</v>
      </c>
      <c r="L3" s="68">
        <v>46</v>
      </c>
      <c r="M3" s="68">
        <v>22</v>
      </c>
      <c r="N3" s="68">
        <v>9.3000000000000007</v>
      </c>
      <c r="O3" s="68">
        <v>2</v>
      </c>
      <c r="P3" s="68">
        <v>1011.3</v>
      </c>
      <c r="Q3" s="68">
        <v>1009</v>
      </c>
      <c r="R3" s="68">
        <v>1006.3</v>
      </c>
    </row>
    <row r="4" spans="1:18" x14ac:dyDescent="0.25">
      <c r="A4">
        <v>2019</v>
      </c>
      <c r="B4" t="s">
        <v>98</v>
      </c>
      <c r="C4" s="68">
        <v>2</v>
      </c>
      <c r="D4" s="68">
        <v>32</v>
      </c>
      <c r="E4" s="68">
        <v>28.1</v>
      </c>
      <c r="F4" s="68">
        <v>25</v>
      </c>
      <c r="G4" s="68">
        <v>24</v>
      </c>
      <c r="H4" s="68">
        <v>23.6</v>
      </c>
      <c r="I4" s="68">
        <v>23</v>
      </c>
      <c r="J4" s="68">
        <v>89</v>
      </c>
      <c r="K4" s="68">
        <v>77.3</v>
      </c>
      <c r="L4" s="68">
        <v>62</v>
      </c>
      <c r="M4" s="68">
        <v>19</v>
      </c>
      <c r="N4" s="68">
        <v>11.2</v>
      </c>
      <c r="O4" s="68">
        <v>7</v>
      </c>
      <c r="P4" s="68">
        <v>1011.3</v>
      </c>
      <c r="Q4" s="68"/>
      <c r="R4" s="68" t="s">
        <v>99</v>
      </c>
    </row>
    <row r="5" spans="1:18" x14ac:dyDescent="0.25">
      <c r="A5">
        <v>2019</v>
      </c>
      <c r="B5" t="s">
        <v>98</v>
      </c>
      <c r="C5" s="68">
        <v>3</v>
      </c>
      <c r="D5" s="68">
        <v>28</v>
      </c>
      <c r="E5" s="68">
        <v>25.6</v>
      </c>
      <c r="F5" s="68">
        <v>22</v>
      </c>
      <c r="G5" s="68">
        <v>25</v>
      </c>
      <c r="H5" s="68">
        <v>23.1</v>
      </c>
      <c r="I5" s="68">
        <v>21</v>
      </c>
      <c r="J5" s="68">
        <v>100</v>
      </c>
      <c r="K5" s="68">
        <v>86.3</v>
      </c>
      <c r="L5" s="68">
        <v>74</v>
      </c>
      <c r="M5" s="68">
        <v>20</v>
      </c>
      <c r="N5" s="68">
        <v>8.6999999999999993</v>
      </c>
      <c r="O5" s="68">
        <v>2</v>
      </c>
      <c r="P5" s="68">
        <v>1012.3</v>
      </c>
      <c r="Q5" s="68">
        <v>1010.1</v>
      </c>
      <c r="R5" s="68">
        <v>1008.3</v>
      </c>
    </row>
    <row r="6" spans="1:18" x14ac:dyDescent="0.25">
      <c r="A6">
        <v>2019</v>
      </c>
      <c r="B6" t="s">
        <v>98</v>
      </c>
      <c r="C6" s="68">
        <v>4</v>
      </c>
      <c r="D6" s="68">
        <v>29</v>
      </c>
      <c r="E6" s="68">
        <v>25.6</v>
      </c>
      <c r="F6" s="68">
        <v>23</v>
      </c>
      <c r="G6" s="68">
        <v>26</v>
      </c>
      <c r="H6" s="68">
        <v>23.6</v>
      </c>
      <c r="I6" s="68">
        <v>21</v>
      </c>
      <c r="J6" s="68">
        <v>94</v>
      </c>
      <c r="K6" s="68">
        <v>88.9</v>
      </c>
      <c r="L6" s="68">
        <v>74</v>
      </c>
      <c r="M6" s="68">
        <v>17</v>
      </c>
      <c r="N6" s="68">
        <v>7.1</v>
      </c>
      <c r="O6" s="68">
        <v>4</v>
      </c>
      <c r="P6" s="68">
        <v>1012.3</v>
      </c>
      <c r="Q6" s="68">
        <v>1009.9</v>
      </c>
      <c r="R6" s="68">
        <v>1007.3</v>
      </c>
    </row>
    <row r="7" spans="1:18" x14ac:dyDescent="0.25">
      <c r="A7">
        <v>2019</v>
      </c>
      <c r="B7" t="s">
        <v>98</v>
      </c>
      <c r="C7" s="68">
        <v>5</v>
      </c>
      <c r="D7" s="68">
        <v>32</v>
      </c>
      <c r="E7" s="68">
        <v>27.2</v>
      </c>
      <c r="F7" s="68">
        <v>23</v>
      </c>
      <c r="G7" s="68">
        <v>25</v>
      </c>
      <c r="H7" s="68">
        <v>22.9</v>
      </c>
      <c r="I7" s="68">
        <v>21</v>
      </c>
      <c r="J7" s="68">
        <v>94</v>
      </c>
      <c r="K7" s="68">
        <v>78.5</v>
      </c>
      <c r="L7" s="68">
        <v>58</v>
      </c>
      <c r="M7" s="68">
        <v>17</v>
      </c>
      <c r="N7" s="68">
        <v>7.3</v>
      </c>
      <c r="O7" s="68">
        <v>0</v>
      </c>
      <c r="P7" s="68">
        <v>1013.3</v>
      </c>
      <c r="Q7" s="68">
        <v>1011.2</v>
      </c>
      <c r="R7" s="68">
        <v>1009.3</v>
      </c>
    </row>
    <row r="8" spans="1:18" x14ac:dyDescent="0.25">
      <c r="A8">
        <v>2019</v>
      </c>
      <c r="B8" t="s">
        <v>98</v>
      </c>
      <c r="C8" s="68">
        <v>6</v>
      </c>
      <c r="D8" s="68">
        <v>33</v>
      </c>
      <c r="E8" s="68">
        <v>28.3</v>
      </c>
      <c r="F8" s="68">
        <v>24</v>
      </c>
      <c r="G8" s="68">
        <v>24</v>
      </c>
      <c r="H8" s="68">
        <v>22.5</v>
      </c>
      <c r="I8" s="68">
        <v>20</v>
      </c>
      <c r="J8" s="68">
        <v>94</v>
      </c>
      <c r="K8" s="68">
        <v>72.400000000000006</v>
      </c>
      <c r="L8" s="68">
        <v>49</v>
      </c>
      <c r="M8" s="68">
        <v>13</v>
      </c>
      <c r="N8" s="68">
        <v>6.8</v>
      </c>
      <c r="O8" s="68">
        <v>2</v>
      </c>
      <c r="P8" s="68">
        <v>1015.3</v>
      </c>
      <c r="Q8" s="68">
        <v>1012.5</v>
      </c>
      <c r="R8" s="68">
        <v>1010.3</v>
      </c>
    </row>
    <row r="9" spans="1:18" x14ac:dyDescent="0.25">
      <c r="A9">
        <v>2019</v>
      </c>
      <c r="B9" t="s">
        <v>98</v>
      </c>
      <c r="C9" s="68">
        <v>7</v>
      </c>
      <c r="D9" s="68">
        <v>33</v>
      </c>
      <c r="E9" s="68">
        <v>26.8</v>
      </c>
      <c r="F9" s="68">
        <v>23</v>
      </c>
      <c r="G9" s="68">
        <v>24</v>
      </c>
      <c r="H9" s="68">
        <v>22.5</v>
      </c>
      <c r="I9" s="68">
        <v>21</v>
      </c>
      <c r="J9" s="68">
        <v>94</v>
      </c>
      <c r="K9" s="68">
        <v>78.599999999999994</v>
      </c>
      <c r="L9" s="68">
        <v>49</v>
      </c>
      <c r="M9" s="68">
        <v>30</v>
      </c>
      <c r="N9" s="68">
        <v>7.1</v>
      </c>
      <c r="O9" s="68">
        <v>0</v>
      </c>
      <c r="P9" s="68">
        <v>1014.3</v>
      </c>
      <c r="Q9" s="68">
        <v>1012.6</v>
      </c>
      <c r="R9" s="68">
        <v>1010.3</v>
      </c>
    </row>
    <row r="10" spans="1:18" x14ac:dyDescent="0.25">
      <c r="A10">
        <v>2019</v>
      </c>
      <c r="B10" t="s">
        <v>98</v>
      </c>
      <c r="C10" s="68">
        <v>8</v>
      </c>
      <c r="D10" s="68">
        <v>27</v>
      </c>
      <c r="E10" s="68">
        <v>25.8</v>
      </c>
      <c r="F10" s="68">
        <v>24</v>
      </c>
      <c r="G10" s="68">
        <v>24</v>
      </c>
      <c r="H10" s="68">
        <v>23.3</v>
      </c>
      <c r="I10" s="68">
        <v>22</v>
      </c>
      <c r="J10" s="68">
        <v>94</v>
      </c>
      <c r="K10" s="68">
        <v>86.5</v>
      </c>
      <c r="L10" s="68">
        <v>78</v>
      </c>
      <c r="M10" s="68">
        <v>17</v>
      </c>
      <c r="N10" s="68">
        <v>6.6</v>
      </c>
      <c r="O10" s="68">
        <v>2</v>
      </c>
      <c r="P10" s="68">
        <v>1016.3</v>
      </c>
      <c r="Q10" s="68">
        <v>1014.2</v>
      </c>
      <c r="R10" s="68">
        <v>1012.3</v>
      </c>
    </row>
    <row r="11" spans="1:18" x14ac:dyDescent="0.25">
      <c r="A11">
        <v>2019</v>
      </c>
      <c r="B11" t="s">
        <v>98</v>
      </c>
      <c r="C11" s="68">
        <v>9</v>
      </c>
      <c r="D11" s="68">
        <v>27</v>
      </c>
      <c r="E11" s="68">
        <v>24.7</v>
      </c>
      <c r="F11" s="68">
        <v>22</v>
      </c>
      <c r="G11" s="68">
        <v>24</v>
      </c>
      <c r="H11" s="68">
        <v>22.8</v>
      </c>
      <c r="I11" s="68">
        <v>21</v>
      </c>
      <c r="J11" s="68">
        <v>100</v>
      </c>
      <c r="K11" s="68">
        <v>89.5</v>
      </c>
      <c r="L11" s="68">
        <v>79</v>
      </c>
      <c r="M11" s="68">
        <v>19</v>
      </c>
      <c r="N11" s="68">
        <v>8.1999999999999993</v>
      </c>
      <c r="O11" s="68">
        <v>2</v>
      </c>
      <c r="P11" s="68">
        <v>1015.3</v>
      </c>
      <c r="Q11" s="68">
        <v>1013.1</v>
      </c>
      <c r="R11" s="68">
        <v>1010.3</v>
      </c>
    </row>
    <row r="12" spans="1:18" x14ac:dyDescent="0.25">
      <c r="A12">
        <v>2019</v>
      </c>
      <c r="B12" t="s">
        <v>98</v>
      </c>
      <c r="C12" s="68">
        <v>10</v>
      </c>
      <c r="D12" s="68">
        <v>33</v>
      </c>
      <c r="E12" s="68">
        <v>27.4</v>
      </c>
      <c r="F12" s="68">
        <v>24</v>
      </c>
      <c r="G12" s="68">
        <v>25</v>
      </c>
      <c r="H12" s="68">
        <v>23.3</v>
      </c>
      <c r="I12" s="68">
        <v>21</v>
      </c>
      <c r="J12" s="68">
        <v>100</v>
      </c>
      <c r="K12" s="68">
        <v>79.7</v>
      </c>
      <c r="L12" s="68">
        <v>52</v>
      </c>
      <c r="M12" s="68">
        <v>22</v>
      </c>
      <c r="N12" s="68">
        <v>9.4</v>
      </c>
      <c r="O12" s="68">
        <v>2</v>
      </c>
      <c r="P12" s="68">
        <v>1014.3</v>
      </c>
      <c r="Q12" s="68">
        <v>1011.4</v>
      </c>
      <c r="R12" s="68">
        <v>1008.3</v>
      </c>
    </row>
    <row r="13" spans="1:18" x14ac:dyDescent="0.25">
      <c r="A13">
        <v>2019</v>
      </c>
      <c r="B13" t="s">
        <v>98</v>
      </c>
      <c r="C13" s="68">
        <v>11</v>
      </c>
      <c r="D13" s="68">
        <v>33</v>
      </c>
      <c r="E13" s="68">
        <v>28.5</v>
      </c>
      <c r="F13" s="68">
        <v>24</v>
      </c>
      <c r="G13" s="68">
        <v>25</v>
      </c>
      <c r="H13" s="68">
        <v>23.5</v>
      </c>
      <c r="I13" s="68">
        <v>22</v>
      </c>
      <c r="J13" s="68">
        <v>94</v>
      </c>
      <c r="K13" s="68">
        <v>76.099999999999994</v>
      </c>
      <c r="L13" s="68">
        <v>52</v>
      </c>
      <c r="M13" s="68">
        <v>19</v>
      </c>
      <c r="N13" s="68">
        <v>12.5</v>
      </c>
      <c r="O13" s="68">
        <v>7</v>
      </c>
      <c r="P13" s="68">
        <v>1012.3</v>
      </c>
      <c r="Q13" s="68">
        <v>1010.3</v>
      </c>
      <c r="R13" s="68">
        <v>1007.3</v>
      </c>
    </row>
    <row r="14" spans="1:18" x14ac:dyDescent="0.25">
      <c r="A14">
        <v>2019</v>
      </c>
      <c r="B14" t="s">
        <v>98</v>
      </c>
      <c r="C14" s="68">
        <v>12</v>
      </c>
      <c r="D14" s="68">
        <v>33</v>
      </c>
      <c r="E14" s="68">
        <v>27.9</v>
      </c>
      <c r="F14" s="68">
        <v>25</v>
      </c>
      <c r="G14" s="68">
        <v>25</v>
      </c>
      <c r="H14" s="68">
        <v>23.8</v>
      </c>
      <c r="I14" s="68">
        <v>22</v>
      </c>
      <c r="J14" s="68">
        <v>94</v>
      </c>
      <c r="K14" s="68">
        <v>79.400000000000006</v>
      </c>
      <c r="L14" s="68">
        <v>52</v>
      </c>
      <c r="M14" s="68">
        <v>24</v>
      </c>
      <c r="N14" s="68">
        <v>11.8</v>
      </c>
      <c r="O14" s="68">
        <v>7</v>
      </c>
      <c r="P14" s="68">
        <v>1012.3</v>
      </c>
      <c r="Q14" s="68">
        <v>1010.4</v>
      </c>
      <c r="R14" s="68">
        <v>1007.3</v>
      </c>
    </row>
    <row r="15" spans="1:18" x14ac:dyDescent="0.25">
      <c r="A15">
        <v>2019</v>
      </c>
      <c r="B15" t="s">
        <v>98</v>
      </c>
      <c r="C15" s="68">
        <v>13</v>
      </c>
      <c r="D15" s="68">
        <v>31</v>
      </c>
      <c r="E15" s="68">
        <v>27.1</v>
      </c>
      <c r="F15" s="68">
        <v>25</v>
      </c>
      <c r="G15" s="68">
        <v>24</v>
      </c>
      <c r="H15" s="68">
        <v>22.9</v>
      </c>
      <c r="I15" s="68">
        <v>21</v>
      </c>
      <c r="J15" s="68">
        <v>94</v>
      </c>
      <c r="K15" s="68">
        <v>78.5</v>
      </c>
      <c r="L15" s="68">
        <v>58</v>
      </c>
      <c r="M15" s="68">
        <v>22</v>
      </c>
      <c r="N15" s="68">
        <v>11.2</v>
      </c>
      <c r="O15" s="68">
        <v>4</v>
      </c>
      <c r="P15" s="68">
        <v>1015.3</v>
      </c>
      <c r="Q15" s="68">
        <v>1012.9</v>
      </c>
      <c r="R15" s="68">
        <v>1011.3</v>
      </c>
    </row>
    <row r="16" spans="1:18" x14ac:dyDescent="0.25">
      <c r="A16">
        <v>2019</v>
      </c>
      <c r="B16" t="s">
        <v>98</v>
      </c>
      <c r="C16" s="68">
        <v>14</v>
      </c>
      <c r="D16" s="68">
        <v>30</v>
      </c>
      <c r="E16" s="68">
        <v>26.7</v>
      </c>
      <c r="F16" s="68">
        <v>24</v>
      </c>
      <c r="G16" s="68">
        <v>23</v>
      </c>
      <c r="H16" s="68">
        <v>21.7</v>
      </c>
      <c r="I16" s="68">
        <v>20</v>
      </c>
      <c r="J16" s="68">
        <v>94</v>
      </c>
      <c r="K16" s="68">
        <v>74.599999999999994</v>
      </c>
      <c r="L16" s="68">
        <v>62</v>
      </c>
      <c r="M16" s="68">
        <v>19</v>
      </c>
      <c r="N16" s="68">
        <v>11.2</v>
      </c>
      <c r="O16" s="68">
        <v>4</v>
      </c>
      <c r="P16" s="68">
        <v>1018.3</v>
      </c>
      <c r="Q16" s="68">
        <v>1016.5</v>
      </c>
      <c r="R16" s="68">
        <v>1014.3</v>
      </c>
    </row>
    <row r="17" spans="1:18" x14ac:dyDescent="0.25">
      <c r="A17">
        <v>2019</v>
      </c>
      <c r="B17" t="s">
        <v>98</v>
      </c>
      <c r="C17" s="68">
        <v>15</v>
      </c>
      <c r="D17" s="68">
        <v>28</v>
      </c>
      <c r="E17" s="68">
        <v>25.5</v>
      </c>
      <c r="F17" s="68">
        <v>24</v>
      </c>
      <c r="G17" s="68">
        <v>22</v>
      </c>
      <c r="H17" s="68">
        <v>20.5</v>
      </c>
      <c r="I17" s="68">
        <v>20</v>
      </c>
      <c r="J17" s="68">
        <v>89</v>
      </c>
      <c r="K17" s="68">
        <v>74.099999999999994</v>
      </c>
      <c r="L17" s="68">
        <v>62</v>
      </c>
      <c r="M17" s="68">
        <v>17</v>
      </c>
      <c r="N17" s="68">
        <v>10.6</v>
      </c>
      <c r="O17" s="68">
        <v>4</v>
      </c>
      <c r="P17" s="68">
        <v>1020.3</v>
      </c>
      <c r="Q17" s="68">
        <v>1017.7</v>
      </c>
      <c r="R17" s="68">
        <v>1016.3</v>
      </c>
    </row>
    <row r="18" spans="1:18" x14ac:dyDescent="0.25">
      <c r="A18">
        <v>2019</v>
      </c>
      <c r="B18" t="s">
        <v>98</v>
      </c>
      <c r="C18" s="68">
        <v>16</v>
      </c>
      <c r="D18" s="68">
        <v>30</v>
      </c>
      <c r="E18" s="68">
        <v>26.3</v>
      </c>
      <c r="F18" s="68">
        <v>24</v>
      </c>
      <c r="G18" s="68">
        <v>23</v>
      </c>
      <c r="H18" s="68">
        <v>21.7</v>
      </c>
      <c r="I18" s="68">
        <v>20</v>
      </c>
      <c r="J18" s="68">
        <v>94</v>
      </c>
      <c r="K18" s="68">
        <v>76.599999999999994</v>
      </c>
      <c r="L18" s="68">
        <v>58</v>
      </c>
      <c r="M18" s="68">
        <v>13</v>
      </c>
      <c r="N18" s="68">
        <v>7</v>
      </c>
      <c r="O18" s="68">
        <v>2</v>
      </c>
      <c r="P18" s="68">
        <v>1019.3</v>
      </c>
      <c r="Q18" s="68">
        <v>1016.6</v>
      </c>
      <c r="R18" s="68">
        <v>1014.3</v>
      </c>
    </row>
    <row r="19" spans="1:18" x14ac:dyDescent="0.25">
      <c r="A19">
        <v>2019</v>
      </c>
      <c r="B19" t="s">
        <v>98</v>
      </c>
      <c r="C19" s="68">
        <v>17</v>
      </c>
      <c r="D19" s="68">
        <v>30</v>
      </c>
      <c r="E19" s="68">
        <v>25.8</v>
      </c>
      <c r="F19" s="68">
        <v>23</v>
      </c>
      <c r="G19" s="68">
        <v>24</v>
      </c>
      <c r="H19" s="68">
        <v>22.4</v>
      </c>
      <c r="I19" s="68">
        <v>21</v>
      </c>
      <c r="J19" s="68">
        <v>100</v>
      </c>
      <c r="K19" s="68">
        <v>82.2</v>
      </c>
      <c r="L19" s="68">
        <v>62</v>
      </c>
      <c r="M19" s="68">
        <v>19</v>
      </c>
      <c r="N19" s="68">
        <v>6.7</v>
      </c>
      <c r="O19" s="68">
        <v>0</v>
      </c>
      <c r="P19" s="68">
        <v>1018.3</v>
      </c>
      <c r="Q19" s="68">
        <v>1016</v>
      </c>
      <c r="R19" s="68">
        <v>1013.3</v>
      </c>
    </row>
    <row r="20" spans="1:18" x14ac:dyDescent="0.25">
      <c r="A20">
        <v>2019</v>
      </c>
      <c r="B20" t="s">
        <v>98</v>
      </c>
      <c r="C20" s="68">
        <v>18</v>
      </c>
      <c r="D20" s="68">
        <v>27</v>
      </c>
      <c r="E20" s="68">
        <v>23.8</v>
      </c>
      <c r="F20" s="68">
        <v>22</v>
      </c>
      <c r="G20" s="68">
        <v>22</v>
      </c>
      <c r="H20" s="68">
        <v>19</v>
      </c>
      <c r="I20" s="68">
        <v>17</v>
      </c>
      <c r="J20" s="68">
        <v>89</v>
      </c>
      <c r="K20" s="68">
        <v>75</v>
      </c>
      <c r="L20" s="68">
        <v>58</v>
      </c>
      <c r="M20" s="68">
        <v>26</v>
      </c>
      <c r="N20" s="68">
        <v>13</v>
      </c>
      <c r="O20" s="68">
        <v>4</v>
      </c>
      <c r="P20" s="68">
        <v>1020.3</v>
      </c>
      <c r="Q20" s="68">
        <v>1017.4</v>
      </c>
      <c r="R20" s="68">
        <v>1016.3</v>
      </c>
    </row>
    <row r="21" spans="1:18" x14ac:dyDescent="0.25">
      <c r="A21">
        <v>2019</v>
      </c>
      <c r="B21" t="s">
        <v>98</v>
      </c>
      <c r="C21" s="68">
        <v>19</v>
      </c>
      <c r="D21" s="68">
        <v>31</v>
      </c>
      <c r="E21" s="68">
        <v>25.1</v>
      </c>
      <c r="F21" s="68">
        <v>21</v>
      </c>
      <c r="G21" s="68">
        <v>21</v>
      </c>
      <c r="H21" s="68">
        <v>18.899999999999999</v>
      </c>
      <c r="I21" s="68">
        <v>17</v>
      </c>
      <c r="J21" s="68">
        <v>94</v>
      </c>
      <c r="K21" s="68">
        <v>70</v>
      </c>
      <c r="L21" s="68">
        <v>45</v>
      </c>
      <c r="M21" s="68">
        <v>13</v>
      </c>
      <c r="N21" s="68">
        <v>7</v>
      </c>
      <c r="O21" s="68">
        <v>2</v>
      </c>
      <c r="P21" s="68">
        <v>1019.3</v>
      </c>
      <c r="Q21" s="68">
        <v>1016.7</v>
      </c>
      <c r="R21" s="68">
        <v>1014.3</v>
      </c>
    </row>
    <row r="22" spans="1:18" x14ac:dyDescent="0.25">
      <c r="A22">
        <v>2019</v>
      </c>
      <c r="B22" t="s">
        <v>98</v>
      </c>
      <c r="C22" s="68">
        <v>20</v>
      </c>
      <c r="D22" s="68">
        <v>31</v>
      </c>
      <c r="E22" s="68">
        <v>26.3</v>
      </c>
      <c r="F22" s="68">
        <v>22</v>
      </c>
      <c r="G22" s="68">
        <v>22</v>
      </c>
      <c r="H22" s="68">
        <v>20.9</v>
      </c>
      <c r="I22" s="68">
        <v>20</v>
      </c>
      <c r="J22" s="68">
        <v>94</v>
      </c>
      <c r="K22" s="68">
        <v>73.2</v>
      </c>
      <c r="L22" s="68">
        <v>52</v>
      </c>
      <c r="M22" s="68">
        <v>17</v>
      </c>
      <c r="N22" s="68">
        <v>6.7</v>
      </c>
      <c r="O22" s="68">
        <v>0</v>
      </c>
      <c r="P22" s="68">
        <v>1017.3</v>
      </c>
      <c r="Q22" s="68">
        <v>1014.9</v>
      </c>
      <c r="R22" s="68">
        <v>1012.3</v>
      </c>
    </row>
    <row r="23" spans="1:18" x14ac:dyDescent="0.25">
      <c r="A23">
        <v>2019</v>
      </c>
      <c r="B23" t="s">
        <v>98</v>
      </c>
      <c r="C23" s="68">
        <v>21</v>
      </c>
      <c r="D23" s="68">
        <v>31</v>
      </c>
      <c r="E23" s="68">
        <v>26.6</v>
      </c>
      <c r="F23" s="68">
        <v>24</v>
      </c>
      <c r="G23" s="68">
        <v>24</v>
      </c>
      <c r="H23" s="68">
        <v>22.6</v>
      </c>
      <c r="I23" s="68">
        <v>21</v>
      </c>
      <c r="J23" s="68">
        <v>94</v>
      </c>
      <c r="K23" s="68">
        <v>79.400000000000006</v>
      </c>
      <c r="L23" s="68">
        <v>58</v>
      </c>
      <c r="M23" s="68">
        <v>19</v>
      </c>
      <c r="N23" s="68">
        <v>9.3000000000000007</v>
      </c>
      <c r="O23" s="68">
        <v>2</v>
      </c>
      <c r="P23" s="68">
        <v>1014.3</v>
      </c>
      <c r="Q23" s="68">
        <v>1011.6</v>
      </c>
      <c r="R23" s="68">
        <v>1008.3</v>
      </c>
    </row>
    <row r="24" spans="1:18" x14ac:dyDescent="0.25">
      <c r="A24">
        <v>2019</v>
      </c>
      <c r="B24" t="s">
        <v>98</v>
      </c>
      <c r="C24" s="68">
        <v>22</v>
      </c>
      <c r="D24" s="68">
        <v>32</v>
      </c>
      <c r="E24" s="68">
        <v>27.7</v>
      </c>
      <c r="F24" s="68">
        <v>24</v>
      </c>
      <c r="G24" s="68">
        <v>24</v>
      </c>
      <c r="H24" s="68">
        <v>22.7</v>
      </c>
      <c r="I24" s="68">
        <v>21</v>
      </c>
      <c r="J24" s="68">
        <v>94</v>
      </c>
      <c r="K24" s="68">
        <v>75.3</v>
      </c>
      <c r="L24" s="68">
        <v>52</v>
      </c>
      <c r="M24" s="68">
        <v>20</v>
      </c>
      <c r="N24" s="68">
        <v>14.1</v>
      </c>
      <c r="O24" s="68">
        <v>7</v>
      </c>
      <c r="P24" s="68">
        <v>1010.3</v>
      </c>
      <c r="Q24" s="68">
        <v>1008</v>
      </c>
      <c r="R24" s="68">
        <v>1004.3</v>
      </c>
    </row>
    <row r="25" spans="1:18" x14ac:dyDescent="0.25">
      <c r="A25">
        <v>2019</v>
      </c>
      <c r="B25" t="s">
        <v>98</v>
      </c>
      <c r="C25" s="68">
        <v>23</v>
      </c>
      <c r="D25" s="68">
        <v>32</v>
      </c>
      <c r="E25" s="68">
        <v>28.3</v>
      </c>
      <c r="F25" s="68">
        <v>25</v>
      </c>
      <c r="G25" s="68">
        <v>25</v>
      </c>
      <c r="H25" s="68">
        <v>24</v>
      </c>
      <c r="I25" s="68">
        <v>21</v>
      </c>
      <c r="J25" s="68">
        <v>89</v>
      </c>
      <c r="K25" s="68">
        <v>78</v>
      </c>
      <c r="L25" s="68">
        <v>62</v>
      </c>
      <c r="M25" s="68">
        <v>24</v>
      </c>
      <c r="N25" s="68">
        <v>15.1</v>
      </c>
      <c r="O25" s="68">
        <v>9</v>
      </c>
      <c r="P25" s="68">
        <v>1011.3</v>
      </c>
      <c r="Q25" s="68">
        <v>1007.7</v>
      </c>
      <c r="R25" s="68">
        <v>1005.3</v>
      </c>
    </row>
    <row r="26" spans="1:18" x14ac:dyDescent="0.25">
      <c r="A26">
        <v>2019</v>
      </c>
      <c r="B26" t="s">
        <v>98</v>
      </c>
      <c r="C26" s="68">
        <v>24</v>
      </c>
      <c r="D26" s="68">
        <v>25</v>
      </c>
      <c r="E26" s="68">
        <v>22.7</v>
      </c>
      <c r="F26" s="68">
        <v>21</v>
      </c>
      <c r="G26" s="68">
        <v>21</v>
      </c>
      <c r="H26" s="68">
        <v>19.8</v>
      </c>
      <c r="I26" s="68">
        <v>19</v>
      </c>
      <c r="J26" s="68">
        <v>94</v>
      </c>
      <c r="K26" s="68">
        <v>83.8</v>
      </c>
      <c r="L26" s="68">
        <v>74</v>
      </c>
      <c r="M26" s="68">
        <v>20</v>
      </c>
      <c r="N26" s="68">
        <v>13.2</v>
      </c>
      <c r="O26" s="68">
        <v>7</v>
      </c>
      <c r="P26" s="68">
        <v>1015.3</v>
      </c>
      <c r="Q26" s="68">
        <v>1013.3</v>
      </c>
      <c r="R26" s="68">
        <v>1010.3</v>
      </c>
    </row>
    <row r="27" spans="1:18" x14ac:dyDescent="0.25">
      <c r="A27">
        <v>2019</v>
      </c>
      <c r="B27" t="s">
        <v>98</v>
      </c>
      <c r="C27" s="68">
        <v>25</v>
      </c>
      <c r="D27" s="68">
        <v>26</v>
      </c>
      <c r="E27" s="68">
        <v>23.6</v>
      </c>
      <c r="F27" s="68">
        <v>22</v>
      </c>
      <c r="G27" s="68">
        <v>23</v>
      </c>
      <c r="H27" s="68">
        <v>20.399999999999999</v>
      </c>
      <c r="I27" s="68">
        <v>19</v>
      </c>
      <c r="J27" s="68">
        <v>94</v>
      </c>
      <c r="K27" s="68">
        <v>82.5</v>
      </c>
      <c r="L27" s="68">
        <v>73</v>
      </c>
      <c r="M27" s="68">
        <v>11</v>
      </c>
      <c r="N27" s="68">
        <v>7.1</v>
      </c>
      <c r="O27" s="68">
        <v>2</v>
      </c>
      <c r="P27" s="68">
        <v>1017.3</v>
      </c>
      <c r="Q27" s="68">
        <v>1015.1</v>
      </c>
      <c r="R27" s="68">
        <v>1013.3</v>
      </c>
    </row>
    <row r="28" spans="1:18" x14ac:dyDescent="0.25">
      <c r="A28">
        <v>2019</v>
      </c>
      <c r="B28" t="s">
        <v>98</v>
      </c>
      <c r="C28" s="68">
        <v>26</v>
      </c>
      <c r="D28" s="68">
        <v>30</v>
      </c>
      <c r="E28" s="68">
        <v>25.6</v>
      </c>
      <c r="F28" s="68">
        <v>23</v>
      </c>
      <c r="G28" s="68">
        <v>23</v>
      </c>
      <c r="H28" s="68">
        <v>22.3</v>
      </c>
      <c r="I28" s="68">
        <v>21</v>
      </c>
      <c r="J28" s="68">
        <v>100</v>
      </c>
      <c r="K28" s="68">
        <v>82.4</v>
      </c>
      <c r="L28" s="68">
        <v>62</v>
      </c>
      <c r="M28" s="68">
        <v>11</v>
      </c>
      <c r="N28" s="68">
        <v>5.7</v>
      </c>
      <c r="O28" s="68">
        <v>0</v>
      </c>
      <c r="P28" s="68">
        <v>1017.3</v>
      </c>
      <c r="Q28" s="68">
        <v>1014.9</v>
      </c>
      <c r="R28" s="68">
        <v>1013.3</v>
      </c>
    </row>
    <row r="29" spans="1:18" x14ac:dyDescent="0.25">
      <c r="A29">
        <v>2019</v>
      </c>
      <c r="B29" t="s">
        <v>98</v>
      </c>
      <c r="C29" s="68">
        <v>27</v>
      </c>
      <c r="D29" s="68">
        <v>31</v>
      </c>
      <c r="E29" s="68">
        <v>26.2</v>
      </c>
      <c r="F29" s="68">
        <v>24</v>
      </c>
      <c r="G29" s="68">
        <v>23</v>
      </c>
      <c r="H29" s="68">
        <v>22.7</v>
      </c>
      <c r="I29" s="68">
        <v>22</v>
      </c>
      <c r="J29" s="68">
        <v>94</v>
      </c>
      <c r="K29" s="68">
        <v>81.3</v>
      </c>
      <c r="L29" s="68">
        <v>62</v>
      </c>
      <c r="M29" s="68">
        <v>20</v>
      </c>
      <c r="N29" s="68">
        <v>9.1</v>
      </c>
      <c r="O29" s="68">
        <v>4</v>
      </c>
      <c r="P29" s="68">
        <v>1015.3</v>
      </c>
      <c r="Q29" s="68">
        <v>1013.1</v>
      </c>
      <c r="R29" s="68">
        <v>1010.3</v>
      </c>
    </row>
    <row r="30" spans="1:18" x14ac:dyDescent="0.25">
      <c r="A30">
        <v>2019</v>
      </c>
      <c r="B30" t="s">
        <v>98</v>
      </c>
      <c r="C30" s="68">
        <v>28</v>
      </c>
      <c r="D30" s="68">
        <v>25</v>
      </c>
      <c r="E30" s="68">
        <v>21.6</v>
      </c>
      <c r="F30" s="68">
        <v>19</v>
      </c>
      <c r="G30" s="68">
        <v>23</v>
      </c>
      <c r="H30" s="68">
        <v>19.7</v>
      </c>
      <c r="I30" s="68">
        <v>16</v>
      </c>
      <c r="J30" s="68">
        <v>100</v>
      </c>
      <c r="K30" s="68">
        <v>89</v>
      </c>
      <c r="L30" s="68">
        <v>73</v>
      </c>
      <c r="M30" s="68">
        <v>31</v>
      </c>
      <c r="N30" s="68">
        <v>13.6</v>
      </c>
      <c r="O30" s="68">
        <v>4</v>
      </c>
      <c r="P30" s="68">
        <v>1019.3</v>
      </c>
      <c r="Q30" s="68">
        <v>1015.8</v>
      </c>
      <c r="R30" s="68">
        <v>1012.3</v>
      </c>
    </row>
    <row r="31" spans="1:18" x14ac:dyDescent="0.25">
      <c r="A31">
        <v>2019</v>
      </c>
      <c r="B31" t="s">
        <v>98</v>
      </c>
      <c r="C31" s="68">
        <v>29</v>
      </c>
      <c r="D31" s="68">
        <v>28</v>
      </c>
      <c r="E31" s="68">
        <v>22.9</v>
      </c>
      <c r="F31" s="68">
        <v>18</v>
      </c>
      <c r="G31" s="68">
        <v>18</v>
      </c>
      <c r="H31" s="68">
        <v>15.5</v>
      </c>
      <c r="I31" s="68">
        <v>11</v>
      </c>
      <c r="J31" s="68">
        <v>100</v>
      </c>
      <c r="K31" s="68">
        <v>66.599999999999994</v>
      </c>
      <c r="L31" s="68">
        <v>35</v>
      </c>
      <c r="M31" s="68">
        <v>20</v>
      </c>
      <c r="N31" s="68">
        <v>7.8</v>
      </c>
      <c r="O31" s="68">
        <v>0</v>
      </c>
      <c r="P31" s="68">
        <v>1019.3</v>
      </c>
      <c r="Q31" s="68">
        <v>1016.8</v>
      </c>
      <c r="R31" s="68">
        <v>1013.3</v>
      </c>
    </row>
    <row r="32" spans="1:18" x14ac:dyDescent="0.25">
      <c r="A32">
        <v>2019</v>
      </c>
      <c r="B32" t="s">
        <v>98</v>
      </c>
      <c r="C32" s="68">
        <v>30</v>
      </c>
      <c r="D32" s="68">
        <v>29</v>
      </c>
      <c r="E32" s="68">
        <v>22.3</v>
      </c>
      <c r="F32" s="68">
        <v>17</v>
      </c>
      <c r="G32" s="68">
        <v>17</v>
      </c>
      <c r="H32" s="68">
        <v>14.4</v>
      </c>
      <c r="I32" s="68">
        <v>11</v>
      </c>
      <c r="J32" s="68">
        <v>88</v>
      </c>
      <c r="K32" s="68">
        <v>64.900000000000006</v>
      </c>
      <c r="L32" s="68">
        <v>33</v>
      </c>
      <c r="M32" s="68">
        <v>17</v>
      </c>
      <c r="N32" s="68">
        <v>7.1</v>
      </c>
      <c r="O32" s="68">
        <v>0</v>
      </c>
      <c r="P32" s="68">
        <v>1019.3</v>
      </c>
      <c r="Q32" s="68">
        <v>1016.1</v>
      </c>
      <c r="R32" s="68">
        <v>1013.3</v>
      </c>
    </row>
    <row r="33" spans="1:18" x14ac:dyDescent="0.25">
      <c r="A33">
        <v>2019</v>
      </c>
      <c r="B33" t="s">
        <v>98</v>
      </c>
      <c r="C33" s="68">
        <v>31</v>
      </c>
      <c r="D33" s="68">
        <v>27</v>
      </c>
      <c r="E33" s="68">
        <v>22</v>
      </c>
      <c r="F33" s="68">
        <v>17</v>
      </c>
      <c r="G33" s="68">
        <v>18</v>
      </c>
      <c r="H33" s="68">
        <v>14.3</v>
      </c>
      <c r="I33" s="68">
        <v>10</v>
      </c>
      <c r="J33" s="68">
        <v>94</v>
      </c>
      <c r="K33" s="68">
        <v>64.3</v>
      </c>
      <c r="L33" s="68">
        <v>34</v>
      </c>
      <c r="M33" s="68">
        <v>19</v>
      </c>
      <c r="N33" s="68">
        <v>7.4</v>
      </c>
      <c r="O33" s="68">
        <v>0</v>
      </c>
      <c r="P33" s="68">
        <v>1017.3</v>
      </c>
      <c r="Q33" s="68">
        <v>1015.6</v>
      </c>
      <c r="R33" s="68">
        <v>1014.3</v>
      </c>
    </row>
    <row r="34" spans="1:18" x14ac:dyDescent="0.25">
      <c r="A34">
        <v>2019</v>
      </c>
      <c r="B34" t="s">
        <v>100</v>
      </c>
      <c r="C34" s="68">
        <v>1</v>
      </c>
      <c r="D34" s="68">
        <v>20</v>
      </c>
      <c r="E34" s="68">
        <v>19.399999999999999</v>
      </c>
      <c r="F34" s="68">
        <v>18</v>
      </c>
      <c r="G34" s="68">
        <v>19</v>
      </c>
      <c r="H34" s="68">
        <v>18.5</v>
      </c>
      <c r="I34" s="68">
        <v>17</v>
      </c>
      <c r="J34" s="68">
        <v>100</v>
      </c>
      <c r="K34" s="68">
        <v>94.7</v>
      </c>
      <c r="L34" s="68">
        <v>83</v>
      </c>
      <c r="M34" s="68">
        <v>15</v>
      </c>
      <c r="N34" s="68">
        <v>9.3000000000000007</v>
      </c>
      <c r="O34" s="68">
        <v>2</v>
      </c>
      <c r="P34" s="68">
        <v>1018.3</v>
      </c>
      <c r="Q34" s="68">
        <v>1015.7</v>
      </c>
      <c r="R34" s="68">
        <v>1014.3</v>
      </c>
    </row>
    <row r="35" spans="1:18" x14ac:dyDescent="0.25">
      <c r="A35">
        <v>2019</v>
      </c>
      <c r="B35" t="s">
        <v>100</v>
      </c>
      <c r="C35" s="68">
        <v>2</v>
      </c>
      <c r="D35" s="68">
        <v>24</v>
      </c>
      <c r="E35" s="68">
        <v>21.7</v>
      </c>
      <c r="F35" s="68">
        <v>20</v>
      </c>
      <c r="G35" s="68">
        <v>21</v>
      </c>
      <c r="H35" s="68">
        <v>20.3</v>
      </c>
      <c r="I35" s="68">
        <v>19</v>
      </c>
      <c r="J35" s="68">
        <v>100</v>
      </c>
      <c r="K35" s="68">
        <v>91.3</v>
      </c>
      <c r="L35" s="68">
        <v>83</v>
      </c>
      <c r="M35" s="68">
        <v>17</v>
      </c>
      <c r="N35" s="68">
        <v>12.7</v>
      </c>
      <c r="O35" s="68">
        <v>7</v>
      </c>
      <c r="P35" s="68">
        <v>1015.5</v>
      </c>
      <c r="Q35" s="68">
        <v>1013.9</v>
      </c>
      <c r="R35" s="68">
        <v>1011.6</v>
      </c>
    </row>
    <row r="36" spans="1:18" x14ac:dyDescent="0.25">
      <c r="A36">
        <v>2019</v>
      </c>
      <c r="B36" t="s">
        <v>100</v>
      </c>
      <c r="C36" s="68">
        <v>3</v>
      </c>
      <c r="D36" s="68">
        <v>28</v>
      </c>
      <c r="E36" s="68">
        <v>23.9</v>
      </c>
      <c r="F36" s="68">
        <v>21</v>
      </c>
      <c r="G36" s="68">
        <v>22</v>
      </c>
      <c r="H36" s="68">
        <v>21</v>
      </c>
      <c r="I36" s="68">
        <v>19</v>
      </c>
      <c r="J36" s="68">
        <v>100</v>
      </c>
      <c r="K36" s="68">
        <v>84.3</v>
      </c>
      <c r="L36" s="68">
        <v>66</v>
      </c>
      <c r="M36" s="68">
        <v>13</v>
      </c>
      <c r="N36" s="68">
        <v>8.4</v>
      </c>
      <c r="O36" s="68">
        <v>4</v>
      </c>
      <c r="P36" s="68">
        <v>1015.5</v>
      </c>
      <c r="Q36" s="68">
        <v>1013.9</v>
      </c>
      <c r="R36" s="68">
        <v>1012.6</v>
      </c>
    </row>
    <row r="37" spans="1:18" x14ac:dyDescent="0.25">
      <c r="A37">
        <v>2019</v>
      </c>
      <c r="B37" t="s">
        <v>100</v>
      </c>
      <c r="C37" s="68">
        <v>4</v>
      </c>
      <c r="D37" s="68">
        <v>29</v>
      </c>
      <c r="E37" s="68">
        <v>24.6</v>
      </c>
      <c r="F37" s="68">
        <v>22</v>
      </c>
      <c r="G37" s="68">
        <v>20</v>
      </c>
      <c r="H37" s="68">
        <v>18.2</v>
      </c>
      <c r="I37" s="68">
        <v>16</v>
      </c>
      <c r="J37" s="68">
        <v>88</v>
      </c>
      <c r="K37" s="68">
        <v>68.5</v>
      </c>
      <c r="L37" s="68">
        <v>48</v>
      </c>
      <c r="M37" s="68">
        <v>19</v>
      </c>
      <c r="N37" s="68">
        <v>9.9</v>
      </c>
      <c r="O37" s="68">
        <v>2</v>
      </c>
      <c r="P37" s="68">
        <v>1017.5</v>
      </c>
      <c r="Q37" s="68">
        <v>1014.5</v>
      </c>
      <c r="R37" s="68">
        <v>1011.6</v>
      </c>
    </row>
    <row r="38" spans="1:18" x14ac:dyDescent="0.25">
      <c r="A38">
        <v>2019</v>
      </c>
      <c r="B38" t="s">
        <v>100</v>
      </c>
      <c r="C38" s="68">
        <v>5</v>
      </c>
      <c r="D38" s="68">
        <v>28</v>
      </c>
      <c r="E38" s="68">
        <v>23.5</v>
      </c>
      <c r="F38" s="68">
        <v>20</v>
      </c>
      <c r="G38" s="68">
        <v>18</v>
      </c>
      <c r="H38" s="68">
        <v>14.8</v>
      </c>
      <c r="I38" s="68">
        <v>11</v>
      </c>
      <c r="J38" s="68">
        <v>83</v>
      </c>
      <c r="K38" s="68">
        <v>60.6</v>
      </c>
      <c r="L38" s="68">
        <v>35</v>
      </c>
      <c r="M38" s="68">
        <v>19</v>
      </c>
      <c r="N38" s="68">
        <v>8</v>
      </c>
      <c r="O38" s="68">
        <v>2</v>
      </c>
      <c r="P38" s="68">
        <v>1015.5</v>
      </c>
      <c r="Q38" s="68">
        <v>1012.5</v>
      </c>
      <c r="R38" s="68">
        <v>1009.6</v>
      </c>
    </row>
    <row r="39" spans="1:18" x14ac:dyDescent="0.25">
      <c r="A39">
        <v>2019</v>
      </c>
      <c r="B39" t="s">
        <v>100</v>
      </c>
      <c r="C39" s="68">
        <v>6</v>
      </c>
      <c r="D39" s="68">
        <v>28</v>
      </c>
      <c r="E39" s="68">
        <v>23.3</v>
      </c>
      <c r="F39" s="68">
        <v>18</v>
      </c>
      <c r="G39" s="68">
        <v>19</v>
      </c>
      <c r="H39" s="68">
        <v>17</v>
      </c>
      <c r="I39" s="68">
        <v>16</v>
      </c>
      <c r="J39" s="68">
        <v>94</v>
      </c>
      <c r="K39" s="68">
        <v>69.400000000000006</v>
      </c>
      <c r="L39" s="68">
        <v>48</v>
      </c>
      <c r="M39" s="68">
        <v>13</v>
      </c>
      <c r="N39" s="68">
        <v>7.5</v>
      </c>
      <c r="O39" s="68">
        <v>4</v>
      </c>
      <c r="P39" s="68">
        <v>1012.6</v>
      </c>
      <c r="Q39" s="68">
        <v>1010.2</v>
      </c>
      <c r="R39" s="68">
        <v>1007.6</v>
      </c>
    </row>
    <row r="40" spans="1:18" x14ac:dyDescent="0.25">
      <c r="A40">
        <v>2019</v>
      </c>
      <c r="B40" t="s">
        <v>100</v>
      </c>
      <c r="C40" s="68">
        <v>7</v>
      </c>
      <c r="D40" s="68">
        <v>28</v>
      </c>
      <c r="E40" s="68">
        <v>24.5</v>
      </c>
      <c r="F40" s="68">
        <v>22</v>
      </c>
      <c r="G40" s="68">
        <v>20</v>
      </c>
      <c r="H40" s="68">
        <v>17.5</v>
      </c>
      <c r="I40" s="68">
        <v>15</v>
      </c>
      <c r="J40" s="68">
        <v>83</v>
      </c>
      <c r="K40" s="68">
        <v>66.2</v>
      </c>
      <c r="L40" s="68">
        <v>45</v>
      </c>
      <c r="M40" s="68">
        <v>24</v>
      </c>
      <c r="N40" s="68">
        <v>9.5</v>
      </c>
      <c r="O40" s="68">
        <v>2</v>
      </c>
      <c r="P40" s="68">
        <v>1016.5</v>
      </c>
      <c r="Q40" s="68">
        <v>1013.8</v>
      </c>
      <c r="R40" s="68">
        <v>1011.6</v>
      </c>
    </row>
    <row r="41" spans="1:18" x14ac:dyDescent="0.25">
      <c r="A41">
        <v>2019</v>
      </c>
      <c r="B41" t="s">
        <v>100</v>
      </c>
      <c r="C41" s="68">
        <v>8</v>
      </c>
      <c r="D41" s="68">
        <v>27</v>
      </c>
      <c r="E41" s="68">
        <v>23.4</v>
      </c>
      <c r="F41" s="68">
        <v>20</v>
      </c>
      <c r="G41" s="68">
        <v>19</v>
      </c>
      <c r="H41" s="68">
        <v>15.3</v>
      </c>
      <c r="I41" s="68">
        <v>13</v>
      </c>
      <c r="J41" s="68">
        <v>83</v>
      </c>
      <c r="K41" s="68">
        <v>61.6</v>
      </c>
      <c r="L41" s="68">
        <v>42</v>
      </c>
      <c r="M41" s="68">
        <v>17</v>
      </c>
      <c r="N41" s="68">
        <v>8.6</v>
      </c>
      <c r="O41" s="68">
        <v>2</v>
      </c>
      <c r="P41" s="68">
        <v>1019.5</v>
      </c>
      <c r="Q41" s="68">
        <v>1016.7</v>
      </c>
      <c r="R41" s="68">
        <v>1014.5</v>
      </c>
    </row>
    <row r="42" spans="1:18" x14ac:dyDescent="0.25">
      <c r="A42">
        <v>2019</v>
      </c>
      <c r="B42" t="s">
        <v>100</v>
      </c>
      <c r="C42" s="68">
        <v>9</v>
      </c>
      <c r="D42" s="68">
        <v>27</v>
      </c>
      <c r="E42" s="68">
        <v>21.9</v>
      </c>
      <c r="F42" s="68">
        <v>17</v>
      </c>
      <c r="G42" s="68">
        <v>17</v>
      </c>
      <c r="H42" s="68">
        <v>15</v>
      </c>
      <c r="I42" s="68">
        <v>11</v>
      </c>
      <c r="J42" s="68">
        <v>94</v>
      </c>
      <c r="K42" s="68">
        <v>67.599999999999994</v>
      </c>
      <c r="L42" s="68">
        <v>37</v>
      </c>
      <c r="M42" s="68">
        <v>13</v>
      </c>
      <c r="N42" s="68">
        <v>6.9</v>
      </c>
      <c r="O42" s="68">
        <v>0</v>
      </c>
      <c r="P42" s="68">
        <v>1019.5</v>
      </c>
      <c r="Q42" s="68">
        <v>1016.2</v>
      </c>
      <c r="R42" s="68">
        <v>1013.6</v>
      </c>
    </row>
    <row r="43" spans="1:18" x14ac:dyDescent="0.25">
      <c r="A43">
        <v>2019</v>
      </c>
      <c r="B43" t="s">
        <v>100</v>
      </c>
      <c r="C43" s="68">
        <v>10</v>
      </c>
      <c r="D43" s="68">
        <v>28</v>
      </c>
      <c r="E43" s="68">
        <v>21.8</v>
      </c>
      <c r="F43" s="68">
        <v>17</v>
      </c>
      <c r="G43" s="68">
        <v>18</v>
      </c>
      <c r="H43" s="68">
        <v>15.8</v>
      </c>
      <c r="I43" s="68">
        <v>13</v>
      </c>
      <c r="J43" s="68">
        <v>94</v>
      </c>
      <c r="K43" s="68">
        <v>71.400000000000006</v>
      </c>
      <c r="L43" s="68">
        <v>42</v>
      </c>
      <c r="M43" s="68">
        <v>15</v>
      </c>
      <c r="N43" s="68">
        <v>7.3</v>
      </c>
      <c r="O43" s="68">
        <v>2</v>
      </c>
      <c r="P43" s="68">
        <v>1018.5</v>
      </c>
      <c r="Q43" s="68">
        <v>1014.9</v>
      </c>
      <c r="R43" s="68">
        <v>1011.6</v>
      </c>
    </row>
    <row r="44" spans="1:18" x14ac:dyDescent="0.25">
      <c r="A44">
        <v>2019</v>
      </c>
      <c r="B44" t="s">
        <v>100</v>
      </c>
      <c r="C44" s="68">
        <v>11</v>
      </c>
      <c r="D44" s="68">
        <v>29</v>
      </c>
      <c r="E44" s="68">
        <v>22.4</v>
      </c>
      <c r="F44" s="68">
        <v>17</v>
      </c>
      <c r="G44" s="68">
        <v>18</v>
      </c>
      <c r="H44" s="68">
        <v>16.600000000000001</v>
      </c>
      <c r="I44" s="68">
        <v>13</v>
      </c>
      <c r="J44" s="68">
        <v>100</v>
      </c>
      <c r="K44" s="68">
        <v>73</v>
      </c>
      <c r="L44" s="68">
        <v>39</v>
      </c>
      <c r="M44" s="68">
        <v>7</v>
      </c>
      <c r="N44" s="68">
        <v>4.7</v>
      </c>
      <c r="O44" s="68">
        <v>0</v>
      </c>
      <c r="P44" s="68">
        <v>1014.5</v>
      </c>
      <c r="Q44" s="68">
        <v>1012</v>
      </c>
      <c r="R44" s="68">
        <v>1009.6</v>
      </c>
    </row>
    <row r="45" spans="1:18" x14ac:dyDescent="0.25">
      <c r="A45">
        <v>2019</v>
      </c>
      <c r="B45" t="s">
        <v>100</v>
      </c>
      <c r="C45" s="68">
        <v>12</v>
      </c>
      <c r="D45" s="68">
        <v>28</v>
      </c>
      <c r="E45" s="68">
        <v>23.4</v>
      </c>
      <c r="F45" s="68">
        <v>18</v>
      </c>
      <c r="G45" s="68">
        <v>22</v>
      </c>
      <c r="H45" s="68">
        <v>18.399999999999999</v>
      </c>
      <c r="I45" s="68">
        <v>16</v>
      </c>
      <c r="J45" s="68">
        <v>89</v>
      </c>
      <c r="K45" s="68">
        <v>74.2</v>
      </c>
      <c r="L45" s="68">
        <v>54</v>
      </c>
      <c r="M45" s="68">
        <v>15</v>
      </c>
      <c r="N45" s="68">
        <v>8.1</v>
      </c>
      <c r="O45" s="68">
        <v>2</v>
      </c>
      <c r="P45" s="68">
        <v>1014.5</v>
      </c>
      <c r="Q45" s="68">
        <v>1012.1</v>
      </c>
      <c r="R45" s="68">
        <v>1009.6</v>
      </c>
    </row>
    <row r="46" spans="1:18" x14ac:dyDescent="0.25">
      <c r="A46">
        <v>2019</v>
      </c>
      <c r="B46" t="s">
        <v>100</v>
      </c>
      <c r="C46" s="68">
        <v>13</v>
      </c>
      <c r="D46" s="68">
        <v>28</v>
      </c>
      <c r="E46" s="68">
        <v>24.1</v>
      </c>
      <c r="F46" s="68">
        <v>21</v>
      </c>
      <c r="G46" s="68">
        <v>23</v>
      </c>
      <c r="H46" s="68">
        <v>21.7</v>
      </c>
      <c r="I46" s="68">
        <v>18</v>
      </c>
      <c r="J46" s="68">
        <v>100</v>
      </c>
      <c r="K46" s="68">
        <v>86.5</v>
      </c>
      <c r="L46" s="68">
        <v>70</v>
      </c>
      <c r="M46" s="68">
        <v>28</v>
      </c>
      <c r="N46" s="68">
        <v>8.9</v>
      </c>
      <c r="O46" s="68">
        <v>0</v>
      </c>
      <c r="P46" s="68">
        <v>1020.5</v>
      </c>
      <c r="Q46" s="68">
        <v>1016.2</v>
      </c>
      <c r="R46" s="68">
        <v>1012.6</v>
      </c>
    </row>
    <row r="47" spans="1:18" x14ac:dyDescent="0.25">
      <c r="A47">
        <v>2019</v>
      </c>
      <c r="B47" t="s">
        <v>100</v>
      </c>
      <c r="C47" s="68">
        <v>14</v>
      </c>
      <c r="D47" s="68">
        <v>24</v>
      </c>
      <c r="E47" s="68">
        <v>21.5</v>
      </c>
      <c r="F47" s="68">
        <v>20</v>
      </c>
      <c r="G47" s="68">
        <v>18</v>
      </c>
      <c r="H47" s="68">
        <v>16.8</v>
      </c>
      <c r="I47" s="68">
        <v>15</v>
      </c>
      <c r="J47" s="68">
        <v>88</v>
      </c>
      <c r="K47" s="68">
        <v>75.099999999999994</v>
      </c>
      <c r="L47" s="68">
        <v>61</v>
      </c>
      <c r="M47" s="68">
        <v>22</v>
      </c>
      <c r="N47" s="68">
        <v>9.8000000000000007</v>
      </c>
      <c r="O47" s="68">
        <v>0</v>
      </c>
      <c r="P47" s="68">
        <v>1023.5</v>
      </c>
      <c r="Q47" s="68">
        <v>1019.1</v>
      </c>
      <c r="R47" s="68">
        <v>1015.5</v>
      </c>
    </row>
    <row r="48" spans="1:18" x14ac:dyDescent="0.25">
      <c r="A48">
        <v>2019</v>
      </c>
      <c r="B48" t="s">
        <v>100</v>
      </c>
      <c r="C48" s="68">
        <v>15</v>
      </c>
      <c r="D48" s="68">
        <v>27</v>
      </c>
      <c r="E48" s="68">
        <v>22.7</v>
      </c>
      <c r="F48" s="68">
        <v>18</v>
      </c>
      <c r="G48" s="68">
        <v>20</v>
      </c>
      <c r="H48" s="68">
        <v>17.8</v>
      </c>
      <c r="I48" s="68">
        <v>16</v>
      </c>
      <c r="J48" s="68">
        <v>94</v>
      </c>
      <c r="K48" s="68">
        <v>74.599999999999994</v>
      </c>
      <c r="L48" s="68">
        <v>58</v>
      </c>
      <c r="M48" s="68">
        <v>17</v>
      </c>
      <c r="N48" s="68">
        <v>10.199999999999999</v>
      </c>
      <c r="O48" s="68">
        <v>6</v>
      </c>
      <c r="P48" s="68">
        <v>1016.5</v>
      </c>
      <c r="Q48" s="68">
        <v>1013.9</v>
      </c>
      <c r="R48" s="68">
        <v>1010.6</v>
      </c>
    </row>
    <row r="49" spans="1:18" x14ac:dyDescent="0.25">
      <c r="A49">
        <v>2019</v>
      </c>
      <c r="B49" t="s">
        <v>100</v>
      </c>
      <c r="C49" s="68">
        <v>16</v>
      </c>
      <c r="D49" s="68">
        <v>28</v>
      </c>
      <c r="E49" s="68">
        <v>24.8</v>
      </c>
      <c r="F49" s="68">
        <v>22</v>
      </c>
      <c r="G49" s="68">
        <v>22</v>
      </c>
      <c r="H49" s="68">
        <v>20.7</v>
      </c>
      <c r="I49" s="68">
        <v>20</v>
      </c>
      <c r="J49" s="68">
        <v>94</v>
      </c>
      <c r="K49" s="68">
        <v>79</v>
      </c>
      <c r="L49" s="68">
        <v>62</v>
      </c>
      <c r="M49" s="68">
        <v>24</v>
      </c>
      <c r="N49" s="68">
        <v>15.4</v>
      </c>
      <c r="O49" s="68">
        <v>7</v>
      </c>
      <c r="P49" s="68">
        <v>1013.6</v>
      </c>
      <c r="Q49" s="68">
        <v>1010.5</v>
      </c>
      <c r="R49" s="68">
        <v>1007.6</v>
      </c>
    </row>
    <row r="50" spans="1:18" x14ac:dyDescent="0.25">
      <c r="A50">
        <v>2019</v>
      </c>
      <c r="B50" t="s">
        <v>100</v>
      </c>
      <c r="C50" s="68">
        <v>17</v>
      </c>
      <c r="D50" s="68">
        <v>30</v>
      </c>
      <c r="E50" s="68">
        <v>26.2</v>
      </c>
      <c r="F50" s="68">
        <v>23</v>
      </c>
      <c r="G50" s="68">
        <v>23</v>
      </c>
      <c r="H50" s="68">
        <v>22.2</v>
      </c>
      <c r="I50" s="68">
        <v>21</v>
      </c>
      <c r="J50" s="68">
        <v>94</v>
      </c>
      <c r="K50" s="68">
        <v>79.7</v>
      </c>
      <c r="L50" s="68">
        <v>58</v>
      </c>
      <c r="M50" s="68">
        <v>19</v>
      </c>
      <c r="N50" s="68">
        <v>12.7</v>
      </c>
      <c r="O50" s="68">
        <v>9</v>
      </c>
      <c r="P50" s="68">
        <v>1011.6</v>
      </c>
      <c r="Q50" s="68">
        <v>1009.2</v>
      </c>
      <c r="R50" s="68">
        <v>1006.6</v>
      </c>
    </row>
    <row r="51" spans="1:18" x14ac:dyDescent="0.25">
      <c r="A51">
        <v>2019</v>
      </c>
      <c r="B51" t="s">
        <v>100</v>
      </c>
      <c r="C51" s="68">
        <v>18</v>
      </c>
      <c r="D51" s="68">
        <v>30</v>
      </c>
      <c r="E51" s="68">
        <v>25.1</v>
      </c>
      <c r="F51" s="68">
        <v>20</v>
      </c>
      <c r="G51" s="68">
        <v>23</v>
      </c>
      <c r="H51" s="68">
        <v>20.5</v>
      </c>
      <c r="I51" s="68">
        <v>14</v>
      </c>
      <c r="J51" s="68">
        <v>94</v>
      </c>
      <c r="K51" s="68">
        <v>76.2</v>
      </c>
      <c r="L51" s="68">
        <v>61</v>
      </c>
      <c r="M51" s="68">
        <v>26</v>
      </c>
      <c r="N51" s="68">
        <v>14.5</v>
      </c>
      <c r="O51" s="68">
        <v>7</v>
      </c>
      <c r="P51" s="68">
        <v>1017.5</v>
      </c>
      <c r="Q51" s="68">
        <v>1014</v>
      </c>
      <c r="R51" s="68">
        <v>1011.6</v>
      </c>
    </row>
    <row r="52" spans="1:18" x14ac:dyDescent="0.25">
      <c r="A52">
        <v>2019</v>
      </c>
      <c r="B52" t="s">
        <v>100</v>
      </c>
      <c r="C52" s="68">
        <v>19</v>
      </c>
      <c r="D52" s="68">
        <v>22</v>
      </c>
      <c r="E52" s="68">
        <v>19.100000000000001</v>
      </c>
      <c r="F52" s="68">
        <v>17</v>
      </c>
      <c r="G52" s="68">
        <v>15</v>
      </c>
      <c r="H52" s="68">
        <v>13.4</v>
      </c>
      <c r="I52" s="68">
        <v>12</v>
      </c>
      <c r="J52" s="68">
        <v>88</v>
      </c>
      <c r="K52" s="68">
        <v>70.5</v>
      </c>
      <c r="L52" s="68">
        <v>56</v>
      </c>
      <c r="M52" s="68">
        <v>17</v>
      </c>
      <c r="N52" s="68">
        <v>10.4</v>
      </c>
      <c r="O52" s="68">
        <v>4</v>
      </c>
      <c r="P52" s="68">
        <v>1020.5</v>
      </c>
      <c r="Q52" s="68">
        <v>1018</v>
      </c>
      <c r="R52" s="68">
        <v>1016.5</v>
      </c>
    </row>
    <row r="53" spans="1:18" x14ac:dyDescent="0.25">
      <c r="A53">
        <v>2019</v>
      </c>
      <c r="B53" t="s">
        <v>100</v>
      </c>
      <c r="C53" s="68">
        <v>20</v>
      </c>
      <c r="D53" s="68">
        <v>24</v>
      </c>
      <c r="E53" s="68">
        <v>20.5</v>
      </c>
      <c r="F53" s="68">
        <v>17</v>
      </c>
      <c r="G53" s="68">
        <v>17</v>
      </c>
      <c r="H53" s="68">
        <v>14.9</v>
      </c>
      <c r="I53" s="68">
        <v>13</v>
      </c>
      <c r="J53" s="68">
        <v>88</v>
      </c>
      <c r="K53" s="68">
        <v>70.8</v>
      </c>
      <c r="L53" s="68">
        <v>57</v>
      </c>
      <c r="M53" s="68">
        <v>11</v>
      </c>
      <c r="N53" s="68">
        <v>6.9</v>
      </c>
      <c r="O53" s="68">
        <v>2</v>
      </c>
      <c r="P53" s="68">
        <v>1021.5</v>
      </c>
      <c r="Q53" s="68">
        <v>1017.6</v>
      </c>
      <c r="R53" s="68">
        <v>1015.5</v>
      </c>
    </row>
    <row r="54" spans="1:18" x14ac:dyDescent="0.25">
      <c r="A54">
        <v>2019</v>
      </c>
      <c r="B54" t="s">
        <v>100</v>
      </c>
      <c r="C54" s="68">
        <v>21</v>
      </c>
      <c r="D54" s="68">
        <v>25</v>
      </c>
      <c r="E54" s="68">
        <v>20.5</v>
      </c>
      <c r="F54" s="68">
        <v>18</v>
      </c>
      <c r="G54" s="68">
        <v>17</v>
      </c>
      <c r="H54" s="68">
        <v>16.2</v>
      </c>
      <c r="I54" s="68">
        <v>15</v>
      </c>
      <c r="J54" s="68">
        <v>94</v>
      </c>
      <c r="K54" s="68">
        <v>77.2</v>
      </c>
      <c r="L54" s="68">
        <v>57</v>
      </c>
      <c r="M54" s="68">
        <v>9</v>
      </c>
      <c r="N54" s="68">
        <v>5.4</v>
      </c>
      <c r="O54" s="68">
        <v>0</v>
      </c>
      <c r="P54" s="68">
        <v>1020.5</v>
      </c>
      <c r="Q54" s="68">
        <v>1017.3</v>
      </c>
      <c r="R54" s="68">
        <v>1015.5</v>
      </c>
    </row>
    <row r="55" spans="1:18" x14ac:dyDescent="0.25">
      <c r="A55">
        <v>2019</v>
      </c>
      <c r="B55" t="s">
        <v>100</v>
      </c>
      <c r="C55" s="68">
        <v>22</v>
      </c>
      <c r="D55" s="68">
        <v>27</v>
      </c>
      <c r="E55" s="68">
        <v>22.5</v>
      </c>
      <c r="F55" s="68">
        <v>19</v>
      </c>
      <c r="G55" s="68">
        <v>19</v>
      </c>
      <c r="H55" s="68">
        <v>17</v>
      </c>
      <c r="I55" s="68">
        <v>15</v>
      </c>
      <c r="J55" s="68">
        <v>88</v>
      </c>
      <c r="K55" s="68">
        <v>72.3</v>
      </c>
      <c r="L55" s="68">
        <v>48</v>
      </c>
      <c r="M55" s="68">
        <v>15</v>
      </c>
      <c r="N55" s="68">
        <v>8.6</v>
      </c>
      <c r="O55" s="68">
        <v>0</v>
      </c>
      <c r="P55" s="68">
        <v>1018.5</v>
      </c>
      <c r="Q55" s="68">
        <v>1015.2</v>
      </c>
      <c r="R55" s="68">
        <v>1012.6</v>
      </c>
    </row>
    <row r="56" spans="1:18" x14ac:dyDescent="0.25">
      <c r="A56">
        <v>2019</v>
      </c>
      <c r="B56" t="s">
        <v>100</v>
      </c>
      <c r="C56" s="68">
        <v>23</v>
      </c>
      <c r="D56" s="68">
        <v>27</v>
      </c>
      <c r="E56" s="68">
        <v>23.6</v>
      </c>
      <c r="F56" s="68">
        <v>20</v>
      </c>
      <c r="G56" s="68">
        <v>21</v>
      </c>
      <c r="H56" s="68">
        <v>19.100000000000001</v>
      </c>
      <c r="I56" s="68">
        <v>18</v>
      </c>
      <c r="J56" s="68">
        <v>94</v>
      </c>
      <c r="K56" s="68">
        <v>76.400000000000006</v>
      </c>
      <c r="L56" s="68">
        <v>58</v>
      </c>
      <c r="M56" s="68">
        <v>19</v>
      </c>
      <c r="N56" s="68">
        <v>11.8</v>
      </c>
      <c r="O56" s="68">
        <v>7</v>
      </c>
      <c r="P56" s="68">
        <v>1015.5</v>
      </c>
      <c r="Q56" s="68">
        <v>1013.5</v>
      </c>
      <c r="R56" s="68">
        <v>1011.6</v>
      </c>
    </row>
    <row r="57" spans="1:18" x14ac:dyDescent="0.25">
      <c r="A57">
        <v>2019</v>
      </c>
      <c r="B57" t="s">
        <v>100</v>
      </c>
      <c r="C57" s="68">
        <v>24</v>
      </c>
      <c r="D57" s="68">
        <v>29</v>
      </c>
      <c r="E57" s="68">
        <v>24.4</v>
      </c>
      <c r="F57" s="68">
        <v>22</v>
      </c>
      <c r="G57" s="68">
        <v>21</v>
      </c>
      <c r="H57" s="68">
        <v>20.100000000000001</v>
      </c>
      <c r="I57" s="68">
        <v>18</v>
      </c>
      <c r="J57" s="68">
        <v>94</v>
      </c>
      <c r="K57" s="68">
        <v>78.2</v>
      </c>
      <c r="L57" s="68">
        <v>51</v>
      </c>
      <c r="M57" s="68">
        <v>20</v>
      </c>
      <c r="N57" s="68">
        <v>12.1</v>
      </c>
      <c r="O57" s="68">
        <v>7</v>
      </c>
      <c r="P57" s="68">
        <v>1017.5</v>
      </c>
      <c r="Q57" s="68">
        <v>1014.4</v>
      </c>
      <c r="R57" s="68">
        <v>1012.6</v>
      </c>
    </row>
    <row r="58" spans="1:18" x14ac:dyDescent="0.25">
      <c r="A58">
        <v>2019</v>
      </c>
      <c r="B58" t="s">
        <v>100</v>
      </c>
      <c r="C58" s="68">
        <v>25</v>
      </c>
      <c r="D58" s="68">
        <v>29</v>
      </c>
      <c r="E58" s="68">
        <v>24.3</v>
      </c>
      <c r="F58" s="68">
        <v>21</v>
      </c>
      <c r="G58" s="68">
        <v>20</v>
      </c>
      <c r="H58" s="68">
        <v>17.899999999999999</v>
      </c>
      <c r="I58" s="68">
        <v>15</v>
      </c>
      <c r="J58" s="68">
        <v>94</v>
      </c>
      <c r="K58" s="68">
        <v>69.599999999999994</v>
      </c>
      <c r="L58" s="68">
        <v>45</v>
      </c>
      <c r="M58" s="68">
        <v>17</v>
      </c>
      <c r="N58" s="68">
        <v>6.9</v>
      </c>
      <c r="O58" s="68">
        <v>0</v>
      </c>
      <c r="P58" s="68">
        <v>1020.5</v>
      </c>
      <c r="Q58" s="68">
        <v>1017.3</v>
      </c>
      <c r="R58" s="68">
        <v>1015.5</v>
      </c>
    </row>
    <row r="59" spans="1:18" x14ac:dyDescent="0.25">
      <c r="A59">
        <v>2019</v>
      </c>
      <c r="B59" t="s">
        <v>100</v>
      </c>
      <c r="C59" s="68">
        <v>26</v>
      </c>
      <c r="D59" s="68">
        <v>25</v>
      </c>
      <c r="E59" s="68">
        <v>22.1</v>
      </c>
      <c r="F59" s="68">
        <v>19</v>
      </c>
      <c r="G59" s="68">
        <v>19</v>
      </c>
      <c r="H59" s="68">
        <v>16.600000000000001</v>
      </c>
      <c r="I59" s="68">
        <v>15</v>
      </c>
      <c r="J59" s="68">
        <v>83</v>
      </c>
      <c r="K59" s="68">
        <v>71.3</v>
      </c>
      <c r="L59" s="68">
        <v>61</v>
      </c>
      <c r="M59" s="68">
        <v>17</v>
      </c>
      <c r="N59" s="68">
        <v>9.1999999999999993</v>
      </c>
      <c r="O59" s="68">
        <v>4</v>
      </c>
      <c r="P59" s="68">
        <v>1019.5</v>
      </c>
      <c r="Q59" s="68">
        <v>1017.3</v>
      </c>
      <c r="R59" s="68">
        <v>1014.5</v>
      </c>
    </row>
    <row r="60" spans="1:18" x14ac:dyDescent="0.25">
      <c r="A60">
        <v>2019</v>
      </c>
      <c r="B60" t="s">
        <v>100</v>
      </c>
      <c r="C60" s="68">
        <v>27</v>
      </c>
      <c r="D60" s="68">
        <v>27</v>
      </c>
      <c r="E60" s="68">
        <v>23.9</v>
      </c>
      <c r="F60" s="68">
        <v>22</v>
      </c>
      <c r="G60" s="68">
        <v>20</v>
      </c>
      <c r="H60" s="68">
        <v>18.899999999999999</v>
      </c>
      <c r="I60" s="68">
        <v>16</v>
      </c>
      <c r="J60" s="68">
        <v>83</v>
      </c>
      <c r="K60" s="68">
        <v>73.599999999999994</v>
      </c>
      <c r="L60" s="68">
        <v>61</v>
      </c>
      <c r="M60" s="68">
        <v>19</v>
      </c>
      <c r="N60" s="68">
        <v>8</v>
      </c>
      <c r="O60" s="68">
        <v>0</v>
      </c>
      <c r="P60" s="68">
        <v>1019.5</v>
      </c>
      <c r="Q60" s="68">
        <v>1017.1</v>
      </c>
      <c r="R60" s="68">
        <v>1014.5</v>
      </c>
    </row>
    <row r="61" spans="1:18" x14ac:dyDescent="0.25">
      <c r="A61">
        <v>2019</v>
      </c>
      <c r="B61" t="s">
        <v>100</v>
      </c>
      <c r="C61" s="68">
        <v>28</v>
      </c>
      <c r="D61" s="68">
        <v>22</v>
      </c>
      <c r="E61" s="68">
        <v>20.3</v>
      </c>
      <c r="F61" s="68">
        <v>19</v>
      </c>
      <c r="G61" s="68">
        <v>16</v>
      </c>
      <c r="H61" s="68">
        <v>13.7</v>
      </c>
      <c r="I61" s="68">
        <v>12</v>
      </c>
      <c r="J61" s="68">
        <v>73</v>
      </c>
      <c r="K61" s="68">
        <v>66.099999999999994</v>
      </c>
      <c r="L61" s="68">
        <v>53</v>
      </c>
      <c r="M61" s="68">
        <v>24</v>
      </c>
      <c r="N61" s="68">
        <v>14.2</v>
      </c>
      <c r="O61" s="68">
        <v>4</v>
      </c>
      <c r="P61" s="68">
        <v>1022.5</v>
      </c>
      <c r="Q61" s="68">
        <v>1019.8</v>
      </c>
      <c r="R61" s="68">
        <v>1018.5</v>
      </c>
    </row>
    <row r="62" spans="1:18" x14ac:dyDescent="0.25">
      <c r="A62">
        <v>2019</v>
      </c>
      <c r="B62" t="s">
        <v>100</v>
      </c>
      <c r="C62" s="68">
        <v>29</v>
      </c>
      <c r="D62" s="68">
        <v>23</v>
      </c>
      <c r="E62" s="68">
        <v>20.3</v>
      </c>
      <c r="F62" s="68">
        <v>18</v>
      </c>
      <c r="G62" s="68">
        <v>16</v>
      </c>
      <c r="H62" s="68">
        <v>13.2</v>
      </c>
      <c r="I62" s="68">
        <v>11</v>
      </c>
      <c r="J62" s="68">
        <v>83</v>
      </c>
      <c r="K62" s="68">
        <v>64.3</v>
      </c>
      <c r="L62" s="68">
        <v>53</v>
      </c>
      <c r="M62" s="68">
        <v>19</v>
      </c>
      <c r="N62" s="68">
        <v>10.8</v>
      </c>
      <c r="O62" s="68">
        <v>2</v>
      </c>
      <c r="P62" s="68">
        <v>1021.5</v>
      </c>
      <c r="Q62" s="68">
        <v>1018.6</v>
      </c>
      <c r="R62" s="68">
        <v>1016.5</v>
      </c>
    </row>
    <row r="63" spans="1:18" x14ac:dyDescent="0.25">
      <c r="A63">
        <v>2019</v>
      </c>
      <c r="B63" t="s">
        <v>100</v>
      </c>
      <c r="C63" s="68">
        <v>30</v>
      </c>
      <c r="D63" s="68">
        <v>25</v>
      </c>
      <c r="E63" s="68">
        <v>21.7</v>
      </c>
      <c r="F63" s="68">
        <v>18</v>
      </c>
      <c r="G63" s="68">
        <v>19</v>
      </c>
      <c r="H63" s="68">
        <v>17.3</v>
      </c>
      <c r="I63" s="68">
        <v>16</v>
      </c>
      <c r="J63" s="68">
        <v>94</v>
      </c>
      <c r="K63" s="68">
        <v>76.8</v>
      </c>
      <c r="L63" s="68">
        <v>61</v>
      </c>
      <c r="M63" s="68">
        <v>15</v>
      </c>
      <c r="N63" s="68">
        <v>7.9</v>
      </c>
      <c r="O63" s="68">
        <v>2</v>
      </c>
      <c r="P63" s="68">
        <v>1019.5</v>
      </c>
      <c r="Q63" s="68">
        <v>1016.3</v>
      </c>
      <c r="R63" s="68">
        <v>1013.6</v>
      </c>
    </row>
    <row r="64" spans="1:18" x14ac:dyDescent="0.25">
      <c r="A64">
        <v>2019</v>
      </c>
      <c r="B64" t="s">
        <v>101</v>
      </c>
      <c r="C64" s="68">
        <v>1</v>
      </c>
      <c r="D64" s="68">
        <v>25</v>
      </c>
      <c r="E64" s="68">
        <v>20.9</v>
      </c>
      <c r="F64" s="68">
        <v>18</v>
      </c>
      <c r="G64" s="68">
        <v>18</v>
      </c>
      <c r="H64" s="68">
        <v>15.6</v>
      </c>
      <c r="I64" s="68">
        <v>10</v>
      </c>
      <c r="J64" s="68">
        <v>83</v>
      </c>
      <c r="K64" s="68">
        <v>72.2</v>
      </c>
      <c r="L64" s="68">
        <v>59</v>
      </c>
      <c r="M64" s="68">
        <v>28</v>
      </c>
      <c r="N64" s="68">
        <v>15.7</v>
      </c>
      <c r="O64" s="68">
        <v>4</v>
      </c>
      <c r="P64" s="68">
        <v>1021.5</v>
      </c>
      <c r="Q64" s="68">
        <v>1017.3</v>
      </c>
      <c r="R64" s="68">
        <v>1015.5</v>
      </c>
    </row>
    <row r="65" spans="1:18" x14ac:dyDescent="0.25">
      <c r="A65">
        <v>2019</v>
      </c>
      <c r="B65" t="s">
        <v>101</v>
      </c>
      <c r="C65" s="68">
        <v>2</v>
      </c>
      <c r="D65" s="68">
        <v>21</v>
      </c>
      <c r="E65" s="68">
        <v>18.399999999999999</v>
      </c>
      <c r="F65" s="68">
        <v>17</v>
      </c>
      <c r="G65" s="68">
        <v>11</v>
      </c>
      <c r="H65" s="68">
        <v>7.7</v>
      </c>
      <c r="I65" s="68">
        <v>5</v>
      </c>
      <c r="J65" s="68">
        <v>68</v>
      </c>
      <c r="K65" s="68">
        <v>50.3</v>
      </c>
      <c r="L65" s="68">
        <v>38</v>
      </c>
      <c r="M65" s="68">
        <v>24</v>
      </c>
      <c r="N65" s="68">
        <v>15.2</v>
      </c>
      <c r="O65" s="68">
        <v>4</v>
      </c>
      <c r="P65" s="68">
        <v>1025.5</v>
      </c>
      <c r="Q65" s="68">
        <v>1022.6</v>
      </c>
      <c r="R65" s="68">
        <v>1020.5</v>
      </c>
    </row>
    <row r="66" spans="1:18" x14ac:dyDescent="0.25">
      <c r="A66">
        <v>2019</v>
      </c>
      <c r="B66" t="s">
        <v>101</v>
      </c>
      <c r="C66" s="68">
        <v>3</v>
      </c>
      <c r="D66" s="68">
        <v>22</v>
      </c>
      <c r="E66" s="68">
        <v>17.7</v>
      </c>
      <c r="F66" s="68">
        <v>15</v>
      </c>
      <c r="G66" s="68">
        <v>10</v>
      </c>
      <c r="H66" s="68">
        <v>6.2</v>
      </c>
      <c r="I66" s="68">
        <v>3</v>
      </c>
      <c r="J66" s="68">
        <v>68</v>
      </c>
      <c r="K66" s="68">
        <v>48.4</v>
      </c>
      <c r="L66" s="68">
        <v>31</v>
      </c>
      <c r="M66" s="68">
        <v>19</v>
      </c>
      <c r="N66" s="68">
        <v>11.2</v>
      </c>
      <c r="O66" s="68">
        <v>4</v>
      </c>
      <c r="P66" s="68">
        <v>1024.5</v>
      </c>
      <c r="Q66" s="68">
        <v>1022.3</v>
      </c>
      <c r="R66" s="68">
        <v>1019.5</v>
      </c>
    </row>
    <row r="67" spans="1:18" x14ac:dyDescent="0.25">
      <c r="A67">
        <v>2019</v>
      </c>
      <c r="B67" t="s">
        <v>101</v>
      </c>
      <c r="C67" s="68">
        <v>4</v>
      </c>
      <c r="D67" s="68">
        <v>23</v>
      </c>
      <c r="E67" s="68">
        <v>17.7</v>
      </c>
      <c r="F67" s="68">
        <v>13</v>
      </c>
      <c r="G67" s="68">
        <v>10</v>
      </c>
      <c r="H67" s="68">
        <v>5.7</v>
      </c>
      <c r="I67" s="68">
        <v>2</v>
      </c>
      <c r="J67" s="68">
        <v>77</v>
      </c>
      <c r="K67" s="68">
        <v>47.7</v>
      </c>
      <c r="L67" s="68">
        <v>27</v>
      </c>
      <c r="M67" s="68">
        <v>17</v>
      </c>
      <c r="N67" s="68">
        <v>8.6</v>
      </c>
      <c r="O67" s="68">
        <v>0</v>
      </c>
      <c r="P67" s="68">
        <v>1026.5</v>
      </c>
      <c r="Q67" s="68">
        <v>1023</v>
      </c>
      <c r="R67" s="68">
        <v>1020.5</v>
      </c>
    </row>
    <row r="68" spans="1:18" x14ac:dyDescent="0.25">
      <c r="A68">
        <v>2019</v>
      </c>
      <c r="B68" t="s">
        <v>101</v>
      </c>
      <c r="C68" s="68">
        <v>5</v>
      </c>
      <c r="D68" s="68">
        <v>23</v>
      </c>
      <c r="E68" s="68">
        <v>18.7</v>
      </c>
      <c r="F68" s="68">
        <v>15</v>
      </c>
      <c r="G68" s="68">
        <v>7</v>
      </c>
      <c r="H68" s="68">
        <v>4.5</v>
      </c>
      <c r="I68" s="68">
        <v>2</v>
      </c>
      <c r="J68" s="68">
        <v>51</v>
      </c>
      <c r="K68" s="68">
        <v>40</v>
      </c>
      <c r="L68" s="68">
        <v>27</v>
      </c>
      <c r="M68" s="68">
        <v>24</v>
      </c>
      <c r="N68" s="68">
        <v>13.7</v>
      </c>
      <c r="O68" s="68">
        <v>6</v>
      </c>
      <c r="P68" s="68">
        <v>1026.5</v>
      </c>
      <c r="Q68" s="68">
        <v>1024.0999999999999</v>
      </c>
      <c r="R68" s="68">
        <v>1021.5</v>
      </c>
    </row>
    <row r="69" spans="1:18" x14ac:dyDescent="0.25">
      <c r="A69">
        <v>2019</v>
      </c>
      <c r="B69" t="s">
        <v>101</v>
      </c>
      <c r="C69" s="68">
        <v>6</v>
      </c>
      <c r="D69" s="68">
        <v>22</v>
      </c>
      <c r="E69" s="68">
        <v>16.899999999999999</v>
      </c>
      <c r="F69" s="68">
        <v>13</v>
      </c>
      <c r="G69" s="68">
        <v>7</v>
      </c>
      <c r="H69" s="68">
        <v>2.8</v>
      </c>
      <c r="I69" s="68">
        <v>0</v>
      </c>
      <c r="J69" s="68">
        <v>67</v>
      </c>
      <c r="K69" s="68">
        <v>40.6</v>
      </c>
      <c r="L69" s="68">
        <v>25</v>
      </c>
      <c r="M69" s="68">
        <v>20</v>
      </c>
      <c r="N69" s="68">
        <v>11.2</v>
      </c>
      <c r="O69" s="68">
        <v>4</v>
      </c>
      <c r="P69" s="68">
        <v>1030.5</v>
      </c>
      <c r="Q69" s="68">
        <v>1026.3</v>
      </c>
      <c r="R69" s="68">
        <v>1023.5</v>
      </c>
    </row>
    <row r="70" spans="1:18" x14ac:dyDescent="0.25">
      <c r="A70">
        <v>2019</v>
      </c>
      <c r="B70" t="s">
        <v>101</v>
      </c>
      <c r="C70" s="68">
        <v>7</v>
      </c>
      <c r="D70" s="68">
        <v>22</v>
      </c>
      <c r="E70" s="68">
        <v>15.4</v>
      </c>
      <c r="F70" s="68">
        <v>10</v>
      </c>
      <c r="G70" s="68">
        <v>10</v>
      </c>
      <c r="H70" s="68">
        <v>4.3</v>
      </c>
      <c r="I70" s="68">
        <v>-3</v>
      </c>
      <c r="J70" s="68">
        <v>88</v>
      </c>
      <c r="K70" s="68">
        <v>53.5</v>
      </c>
      <c r="L70" s="68">
        <v>19</v>
      </c>
      <c r="M70" s="68">
        <v>17</v>
      </c>
      <c r="N70" s="68">
        <v>6.8</v>
      </c>
      <c r="O70" s="68">
        <v>0</v>
      </c>
      <c r="P70" s="68">
        <v>1027.5</v>
      </c>
      <c r="Q70" s="68">
        <v>1024.9000000000001</v>
      </c>
      <c r="R70" s="68">
        <v>1022.5</v>
      </c>
    </row>
    <row r="71" spans="1:18" x14ac:dyDescent="0.25">
      <c r="A71">
        <v>2019</v>
      </c>
      <c r="B71" t="s">
        <v>101</v>
      </c>
      <c r="C71" s="68">
        <v>8</v>
      </c>
      <c r="D71" s="68">
        <v>22</v>
      </c>
      <c r="E71" s="68">
        <v>15</v>
      </c>
      <c r="F71" s="68">
        <v>8</v>
      </c>
      <c r="G71" s="68">
        <v>8</v>
      </c>
      <c r="H71" s="68">
        <v>3.7</v>
      </c>
      <c r="I71" s="68">
        <v>-4</v>
      </c>
      <c r="J71" s="68">
        <v>87</v>
      </c>
      <c r="K71" s="68">
        <v>53.3</v>
      </c>
      <c r="L71" s="68">
        <v>18</v>
      </c>
      <c r="M71" s="68">
        <v>11</v>
      </c>
      <c r="N71" s="68">
        <v>6.4</v>
      </c>
      <c r="O71" s="68">
        <v>0</v>
      </c>
      <c r="P71" s="68">
        <v>1027.5</v>
      </c>
      <c r="Q71" s="68">
        <v>1023.7</v>
      </c>
      <c r="R71" s="68">
        <v>1020.5</v>
      </c>
    </row>
    <row r="72" spans="1:18" x14ac:dyDescent="0.25">
      <c r="A72">
        <v>2019</v>
      </c>
      <c r="B72" t="s">
        <v>101</v>
      </c>
      <c r="C72" s="68">
        <v>9</v>
      </c>
      <c r="D72" s="68">
        <v>23</v>
      </c>
      <c r="E72" s="68">
        <v>16.100000000000001</v>
      </c>
      <c r="F72" s="68">
        <v>10</v>
      </c>
      <c r="G72" s="68">
        <v>9</v>
      </c>
      <c r="H72" s="68">
        <v>5.5</v>
      </c>
      <c r="I72" s="68">
        <v>-1</v>
      </c>
      <c r="J72" s="68">
        <v>88</v>
      </c>
      <c r="K72" s="68">
        <v>54.5</v>
      </c>
      <c r="L72" s="68">
        <v>20</v>
      </c>
      <c r="M72" s="68">
        <v>11</v>
      </c>
      <c r="N72" s="68">
        <v>6.5</v>
      </c>
      <c r="O72" s="68">
        <v>0</v>
      </c>
      <c r="P72" s="68">
        <v>1023.5</v>
      </c>
      <c r="Q72" s="68">
        <v>1020.3</v>
      </c>
      <c r="R72" s="68">
        <v>1017.5</v>
      </c>
    </row>
    <row r="73" spans="1:18" x14ac:dyDescent="0.25">
      <c r="A73">
        <v>2019</v>
      </c>
      <c r="B73" t="s">
        <v>101</v>
      </c>
      <c r="C73" s="68">
        <v>10</v>
      </c>
      <c r="D73" s="68">
        <v>23</v>
      </c>
      <c r="E73" s="68">
        <v>15.3</v>
      </c>
      <c r="F73" s="68">
        <v>9</v>
      </c>
      <c r="G73" s="68">
        <v>9</v>
      </c>
      <c r="H73" s="68">
        <v>6.6</v>
      </c>
      <c r="I73" s="68">
        <v>3</v>
      </c>
      <c r="J73" s="68">
        <v>87</v>
      </c>
      <c r="K73" s="68">
        <v>60.2</v>
      </c>
      <c r="L73" s="68">
        <v>31</v>
      </c>
      <c r="M73" s="68">
        <v>15</v>
      </c>
      <c r="N73" s="68">
        <v>5.9</v>
      </c>
      <c r="O73" s="68">
        <v>0</v>
      </c>
      <c r="P73" s="68">
        <v>1020.5</v>
      </c>
      <c r="Q73" s="68">
        <v>1017.4</v>
      </c>
      <c r="R73" s="68">
        <v>1014.5</v>
      </c>
    </row>
    <row r="74" spans="1:18" x14ac:dyDescent="0.25">
      <c r="A74">
        <v>2019</v>
      </c>
      <c r="B74" t="s">
        <v>101</v>
      </c>
      <c r="C74" s="68">
        <v>11</v>
      </c>
      <c r="D74" s="68">
        <v>23</v>
      </c>
      <c r="E74" s="68">
        <v>15.7</v>
      </c>
      <c r="F74" s="68">
        <v>10</v>
      </c>
      <c r="G74" s="68">
        <v>10</v>
      </c>
      <c r="H74" s="68">
        <v>8</v>
      </c>
      <c r="I74" s="68">
        <v>5</v>
      </c>
      <c r="J74" s="68">
        <v>94</v>
      </c>
      <c r="K74" s="68">
        <v>64</v>
      </c>
      <c r="L74" s="68">
        <v>31</v>
      </c>
      <c r="M74" s="68">
        <v>11</v>
      </c>
      <c r="N74" s="68">
        <v>5.2</v>
      </c>
      <c r="O74" s="68">
        <v>0</v>
      </c>
      <c r="P74" s="68">
        <v>1020.5</v>
      </c>
      <c r="Q74" s="68">
        <v>1017.2</v>
      </c>
      <c r="R74" s="68">
        <v>1014.5</v>
      </c>
    </row>
    <row r="75" spans="1:18" x14ac:dyDescent="0.25">
      <c r="A75">
        <v>2019</v>
      </c>
      <c r="B75" t="s">
        <v>101</v>
      </c>
      <c r="C75" s="68">
        <v>12</v>
      </c>
      <c r="D75" s="68">
        <v>24</v>
      </c>
      <c r="E75" s="68">
        <v>16.600000000000001</v>
      </c>
      <c r="F75" s="68">
        <v>11</v>
      </c>
      <c r="G75" s="68">
        <v>12</v>
      </c>
      <c r="H75" s="68">
        <v>9.4</v>
      </c>
      <c r="I75" s="68">
        <v>8</v>
      </c>
      <c r="J75" s="68">
        <v>88</v>
      </c>
      <c r="K75" s="68">
        <v>65.2</v>
      </c>
      <c r="L75" s="68">
        <v>36</v>
      </c>
      <c r="M75" s="68">
        <v>13</v>
      </c>
      <c r="N75" s="68">
        <v>6.4</v>
      </c>
      <c r="O75" s="68">
        <v>2</v>
      </c>
      <c r="P75" s="68">
        <v>1020.5</v>
      </c>
      <c r="Q75" s="68">
        <v>1017.7</v>
      </c>
      <c r="R75" s="68">
        <v>1014.5</v>
      </c>
    </row>
    <row r="76" spans="1:18" x14ac:dyDescent="0.25">
      <c r="A76">
        <v>2019</v>
      </c>
      <c r="B76" t="s">
        <v>101</v>
      </c>
      <c r="C76" s="68">
        <v>13</v>
      </c>
      <c r="D76" s="68">
        <v>24</v>
      </c>
      <c r="E76" s="68">
        <v>19.2</v>
      </c>
      <c r="F76" s="68">
        <v>14</v>
      </c>
      <c r="G76" s="68">
        <v>16</v>
      </c>
      <c r="H76" s="68">
        <v>13.9</v>
      </c>
      <c r="I76" s="68">
        <v>12</v>
      </c>
      <c r="J76" s="68">
        <v>88</v>
      </c>
      <c r="K76" s="68">
        <v>72.5</v>
      </c>
      <c r="L76" s="68">
        <v>53</v>
      </c>
      <c r="M76" s="68">
        <v>11</v>
      </c>
      <c r="N76" s="68">
        <v>6.2</v>
      </c>
      <c r="O76" s="68">
        <v>0</v>
      </c>
      <c r="P76" s="68">
        <v>1021.5</v>
      </c>
      <c r="Q76" s="68">
        <v>1019.1</v>
      </c>
      <c r="R76" s="68">
        <v>1017.5</v>
      </c>
    </row>
    <row r="77" spans="1:18" x14ac:dyDescent="0.25">
      <c r="A77">
        <v>2019</v>
      </c>
      <c r="B77" t="s">
        <v>101</v>
      </c>
      <c r="C77" s="68">
        <v>14</v>
      </c>
      <c r="D77" s="68">
        <v>24</v>
      </c>
      <c r="E77" s="68">
        <v>19.7</v>
      </c>
      <c r="F77" s="68">
        <v>15</v>
      </c>
      <c r="G77" s="68">
        <v>18</v>
      </c>
      <c r="H77" s="68">
        <v>16.3</v>
      </c>
      <c r="I77" s="68">
        <v>14</v>
      </c>
      <c r="J77" s="68">
        <v>94</v>
      </c>
      <c r="K77" s="68">
        <v>81.400000000000006</v>
      </c>
      <c r="L77" s="68">
        <v>65</v>
      </c>
      <c r="M77" s="68">
        <v>11</v>
      </c>
      <c r="N77" s="68">
        <v>6.3</v>
      </c>
      <c r="O77" s="68">
        <v>2</v>
      </c>
      <c r="P77" s="68">
        <v>1021.5</v>
      </c>
      <c r="Q77" s="68">
        <v>1018.2</v>
      </c>
      <c r="R77" s="68">
        <v>1015.5</v>
      </c>
    </row>
    <row r="78" spans="1:18" x14ac:dyDescent="0.25">
      <c r="A78">
        <v>2019</v>
      </c>
      <c r="B78" t="s">
        <v>101</v>
      </c>
      <c r="C78" s="68">
        <v>15</v>
      </c>
      <c r="D78" s="68">
        <v>26</v>
      </c>
      <c r="E78" s="68">
        <v>22.3</v>
      </c>
      <c r="F78" s="68">
        <v>20</v>
      </c>
      <c r="G78" s="68">
        <v>19</v>
      </c>
      <c r="H78" s="68">
        <v>18.399999999999999</v>
      </c>
      <c r="I78" s="68">
        <v>18</v>
      </c>
      <c r="J78" s="68">
        <v>88</v>
      </c>
      <c r="K78" s="68">
        <v>79</v>
      </c>
      <c r="L78" s="68">
        <v>61</v>
      </c>
      <c r="M78" s="68">
        <v>20</v>
      </c>
      <c r="N78" s="68">
        <v>10.9</v>
      </c>
      <c r="O78" s="68">
        <v>6</v>
      </c>
      <c r="P78" s="68">
        <v>1018.5</v>
      </c>
      <c r="Q78" s="68">
        <v>1015.8</v>
      </c>
      <c r="R78" s="68">
        <v>1013.6</v>
      </c>
    </row>
    <row r="79" spans="1:18" x14ac:dyDescent="0.25">
      <c r="A79">
        <v>2019</v>
      </c>
      <c r="B79" t="s">
        <v>101</v>
      </c>
      <c r="C79" s="68">
        <v>16</v>
      </c>
      <c r="D79" s="68">
        <v>27</v>
      </c>
      <c r="E79" s="68">
        <v>22.8</v>
      </c>
      <c r="F79" s="68">
        <v>20</v>
      </c>
      <c r="G79" s="68">
        <v>20</v>
      </c>
      <c r="H79" s="68">
        <v>18.8</v>
      </c>
      <c r="I79" s="68">
        <v>18</v>
      </c>
      <c r="J79" s="68">
        <v>94</v>
      </c>
      <c r="K79" s="68">
        <v>79.5</v>
      </c>
      <c r="L79" s="68">
        <v>58</v>
      </c>
      <c r="M79" s="68">
        <v>17</v>
      </c>
      <c r="N79" s="68">
        <v>9.1999999999999993</v>
      </c>
      <c r="O79" s="68">
        <v>6</v>
      </c>
      <c r="P79" s="68">
        <v>1016.5</v>
      </c>
      <c r="Q79" s="68">
        <v>1014.2</v>
      </c>
      <c r="R79" s="68">
        <v>1011.6</v>
      </c>
    </row>
    <row r="80" spans="1:18" x14ac:dyDescent="0.25">
      <c r="A80">
        <v>2019</v>
      </c>
      <c r="B80" t="s">
        <v>101</v>
      </c>
      <c r="C80" s="68">
        <v>17</v>
      </c>
      <c r="D80" s="68">
        <v>27</v>
      </c>
      <c r="E80" s="68">
        <v>23</v>
      </c>
      <c r="F80" s="68">
        <v>20</v>
      </c>
      <c r="G80" s="68">
        <v>21</v>
      </c>
      <c r="H80" s="68">
        <v>19.7</v>
      </c>
      <c r="I80" s="68">
        <v>18</v>
      </c>
      <c r="J80" s="68">
        <v>94</v>
      </c>
      <c r="K80" s="68">
        <v>82.2</v>
      </c>
      <c r="L80" s="68">
        <v>58</v>
      </c>
      <c r="M80" s="68">
        <v>19</v>
      </c>
      <c r="N80" s="68">
        <v>8.9</v>
      </c>
      <c r="O80" s="68">
        <v>2</v>
      </c>
      <c r="P80" s="68">
        <v>1016.5</v>
      </c>
      <c r="Q80" s="68">
        <v>1014.2</v>
      </c>
      <c r="R80" s="68">
        <v>1012.6</v>
      </c>
    </row>
    <row r="81" spans="1:18" x14ac:dyDescent="0.25">
      <c r="A81">
        <v>2019</v>
      </c>
      <c r="B81" t="s">
        <v>101</v>
      </c>
      <c r="C81" s="68">
        <v>18</v>
      </c>
      <c r="D81" s="68">
        <v>29</v>
      </c>
      <c r="E81" s="68">
        <v>24.3</v>
      </c>
      <c r="F81" s="68">
        <v>21</v>
      </c>
      <c r="G81" s="68">
        <v>21</v>
      </c>
      <c r="H81" s="68">
        <v>20.2</v>
      </c>
      <c r="I81" s="68">
        <v>19</v>
      </c>
      <c r="J81" s="68">
        <v>94</v>
      </c>
      <c r="K81" s="68">
        <v>78.900000000000006</v>
      </c>
      <c r="L81" s="68">
        <v>58</v>
      </c>
      <c r="M81" s="68">
        <v>20</v>
      </c>
      <c r="N81" s="68">
        <v>12.3</v>
      </c>
      <c r="O81" s="68">
        <v>6</v>
      </c>
      <c r="P81" s="68">
        <v>1016.5</v>
      </c>
      <c r="Q81" s="68">
        <v>1014.4</v>
      </c>
      <c r="R81" s="68">
        <v>1011.6</v>
      </c>
    </row>
    <row r="82" spans="1:18" x14ac:dyDescent="0.25">
      <c r="A82">
        <v>2019</v>
      </c>
      <c r="B82" t="s">
        <v>101</v>
      </c>
      <c r="C82" s="68">
        <v>19</v>
      </c>
      <c r="D82" s="68">
        <v>26</v>
      </c>
      <c r="E82" s="68">
        <v>21.9</v>
      </c>
      <c r="F82" s="68">
        <v>18</v>
      </c>
      <c r="G82" s="68">
        <v>21</v>
      </c>
      <c r="H82" s="68">
        <v>17.7</v>
      </c>
      <c r="I82" s="68">
        <v>13</v>
      </c>
      <c r="J82" s="68">
        <v>100</v>
      </c>
      <c r="K82" s="68">
        <v>77.7</v>
      </c>
      <c r="L82" s="68">
        <v>64</v>
      </c>
      <c r="M82" s="68">
        <v>28</v>
      </c>
      <c r="N82" s="68">
        <v>15.8</v>
      </c>
      <c r="O82" s="68">
        <v>4</v>
      </c>
      <c r="P82" s="68">
        <v>1017.5</v>
      </c>
      <c r="Q82" s="68">
        <v>1015.5</v>
      </c>
      <c r="R82" s="68">
        <v>1013.6</v>
      </c>
    </row>
    <row r="83" spans="1:18" x14ac:dyDescent="0.25">
      <c r="A83">
        <v>2019</v>
      </c>
      <c r="B83" t="s">
        <v>101</v>
      </c>
      <c r="C83" s="68">
        <v>20</v>
      </c>
      <c r="D83" s="68">
        <v>18</v>
      </c>
      <c r="E83" s="68">
        <v>16.5</v>
      </c>
      <c r="F83" s="68">
        <v>15</v>
      </c>
      <c r="G83" s="68">
        <v>14</v>
      </c>
      <c r="H83" s="68">
        <v>13</v>
      </c>
      <c r="I83" s="68">
        <v>12</v>
      </c>
      <c r="J83" s="68">
        <v>88</v>
      </c>
      <c r="K83" s="68">
        <v>79.900000000000006</v>
      </c>
      <c r="L83" s="68">
        <v>72</v>
      </c>
      <c r="M83" s="68">
        <v>22</v>
      </c>
      <c r="N83" s="68">
        <v>14.9</v>
      </c>
      <c r="O83" s="68">
        <v>7</v>
      </c>
      <c r="P83" s="68">
        <v>1018.5</v>
      </c>
      <c r="Q83" s="68">
        <v>1016.5</v>
      </c>
      <c r="R83" s="68">
        <v>1014.5</v>
      </c>
    </row>
    <row r="84" spans="1:18" x14ac:dyDescent="0.25">
      <c r="A84">
        <v>2019</v>
      </c>
      <c r="B84" t="s">
        <v>101</v>
      </c>
      <c r="C84" s="68">
        <v>21</v>
      </c>
      <c r="D84" s="68">
        <v>16</v>
      </c>
      <c r="E84" s="68">
        <v>15.6</v>
      </c>
      <c r="F84" s="68">
        <v>15</v>
      </c>
      <c r="G84" s="68">
        <v>15</v>
      </c>
      <c r="H84" s="68">
        <v>14.5</v>
      </c>
      <c r="I84" s="68">
        <v>13</v>
      </c>
      <c r="J84" s="68">
        <v>94</v>
      </c>
      <c r="K84" s="68">
        <v>93.6</v>
      </c>
      <c r="L84" s="68">
        <v>88</v>
      </c>
      <c r="M84" s="68">
        <v>17</v>
      </c>
      <c r="N84" s="68">
        <v>10.4</v>
      </c>
      <c r="O84" s="68">
        <v>7</v>
      </c>
      <c r="P84" s="68">
        <v>1017.5</v>
      </c>
      <c r="Q84" s="68">
        <v>1015.3</v>
      </c>
      <c r="R84" s="68">
        <v>1012.6</v>
      </c>
    </row>
    <row r="85" spans="1:18" x14ac:dyDescent="0.25">
      <c r="A85">
        <v>2019</v>
      </c>
      <c r="B85" t="s">
        <v>101</v>
      </c>
      <c r="C85" s="68">
        <v>22</v>
      </c>
      <c r="D85" s="68">
        <v>16</v>
      </c>
      <c r="E85" s="68">
        <v>15.7</v>
      </c>
      <c r="F85" s="68">
        <v>15</v>
      </c>
      <c r="G85" s="68">
        <v>15</v>
      </c>
      <c r="H85" s="68">
        <v>14.3</v>
      </c>
      <c r="I85" s="68">
        <v>14</v>
      </c>
      <c r="J85" s="68">
        <v>100</v>
      </c>
      <c r="K85" s="68">
        <v>92</v>
      </c>
      <c r="L85" s="68">
        <v>88</v>
      </c>
      <c r="M85" s="68">
        <v>17</v>
      </c>
      <c r="N85" s="68">
        <v>9.8000000000000007</v>
      </c>
      <c r="O85" s="68">
        <v>6</v>
      </c>
      <c r="P85" s="68">
        <v>1017.5</v>
      </c>
      <c r="Q85" s="68">
        <v>1014.4</v>
      </c>
      <c r="R85" s="68">
        <v>1011.6</v>
      </c>
    </row>
    <row r="86" spans="1:18" x14ac:dyDescent="0.25">
      <c r="A86">
        <v>2019</v>
      </c>
      <c r="B86" t="s">
        <v>101</v>
      </c>
      <c r="C86" s="68">
        <v>23</v>
      </c>
      <c r="D86" s="68">
        <v>20</v>
      </c>
      <c r="E86" s="68">
        <v>17.8</v>
      </c>
      <c r="F86" s="68">
        <v>15</v>
      </c>
      <c r="G86" s="68">
        <v>18</v>
      </c>
      <c r="H86" s="68">
        <v>16.7</v>
      </c>
      <c r="I86" s="68">
        <v>15</v>
      </c>
      <c r="J86" s="68">
        <v>100</v>
      </c>
      <c r="K86" s="68">
        <v>93.5</v>
      </c>
      <c r="L86" s="68">
        <v>88</v>
      </c>
      <c r="M86" s="68">
        <v>9</v>
      </c>
      <c r="N86" s="68">
        <v>5</v>
      </c>
      <c r="O86" s="68">
        <v>0</v>
      </c>
      <c r="P86" s="68">
        <v>1014.5</v>
      </c>
      <c r="Q86" s="68">
        <v>1012.5</v>
      </c>
      <c r="R86" s="68">
        <v>1010.6</v>
      </c>
    </row>
    <row r="87" spans="1:18" x14ac:dyDescent="0.25">
      <c r="A87">
        <v>2019</v>
      </c>
      <c r="B87" t="s">
        <v>101</v>
      </c>
      <c r="C87" s="68">
        <v>24</v>
      </c>
      <c r="D87" s="68">
        <v>25</v>
      </c>
      <c r="E87" s="68">
        <v>21.3</v>
      </c>
      <c r="F87" s="68">
        <v>19</v>
      </c>
      <c r="G87" s="68">
        <v>20</v>
      </c>
      <c r="H87" s="68">
        <v>19.100000000000001</v>
      </c>
      <c r="I87" s="68">
        <v>18</v>
      </c>
      <c r="J87" s="68">
        <v>100</v>
      </c>
      <c r="K87" s="68">
        <v>87.6</v>
      </c>
      <c r="L87" s="68">
        <v>69</v>
      </c>
      <c r="M87" s="68">
        <v>17</v>
      </c>
      <c r="N87" s="68">
        <v>8.1</v>
      </c>
      <c r="O87" s="68">
        <v>0</v>
      </c>
      <c r="P87" s="68">
        <v>1016.5</v>
      </c>
      <c r="Q87" s="68">
        <v>1013.7</v>
      </c>
      <c r="R87" s="68">
        <v>1011.6</v>
      </c>
    </row>
    <row r="88" spans="1:18" x14ac:dyDescent="0.25">
      <c r="A88">
        <v>2019</v>
      </c>
      <c r="B88" t="s">
        <v>101</v>
      </c>
      <c r="C88" s="68">
        <v>25</v>
      </c>
      <c r="D88" s="68">
        <v>28</v>
      </c>
      <c r="E88" s="68">
        <v>23.5</v>
      </c>
      <c r="F88" s="68">
        <v>21</v>
      </c>
      <c r="G88" s="68">
        <v>20</v>
      </c>
      <c r="H88" s="68">
        <v>19.2</v>
      </c>
      <c r="I88" s="68">
        <v>18</v>
      </c>
      <c r="J88" s="68">
        <v>94</v>
      </c>
      <c r="K88" s="68">
        <v>78.2</v>
      </c>
      <c r="L88" s="68">
        <v>54</v>
      </c>
      <c r="M88" s="68">
        <v>20</v>
      </c>
      <c r="N88" s="68">
        <v>14.9</v>
      </c>
      <c r="O88" s="68">
        <v>9</v>
      </c>
      <c r="P88" s="68">
        <v>1014.5</v>
      </c>
      <c r="Q88" s="68">
        <v>1011.2</v>
      </c>
      <c r="R88" s="68">
        <v>1008.6</v>
      </c>
    </row>
    <row r="89" spans="1:18" x14ac:dyDescent="0.25">
      <c r="A89">
        <v>2019</v>
      </c>
      <c r="B89" t="s">
        <v>101</v>
      </c>
      <c r="C89" s="68">
        <v>26</v>
      </c>
      <c r="D89" s="68">
        <v>26</v>
      </c>
      <c r="E89" s="68">
        <v>21.1</v>
      </c>
      <c r="F89" s="68">
        <v>17</v>
      </c>
      <c r="G89" s="68">
        <v>20</v>
      </c>
      <c r="H89" s="68">
        <v>16.899999999999999</v>
      </c>
      <c r="I89" s="68">
        <v>11</v>
      </c>
      <c r="J89" s="68">
        <v>94</v>
      </c>
      <c r="K89" s="68">
        <v>77.900000000000006</v>
      </c>
      <c r="L89" s="68">
        <v>64</v>
      </c>
      <c r="M89" s="68">
        <v>30</v>
      </c>
      <c r="N89" s="68">
        <v>13.3</v>
      </c>
      <c r="O89" s="68">
        <v>4</v>
      </c>
      <c r="P89" s="68">
        <v>1018.5</v>
      </c>
      <c r="Q89" s="68">
        <v>1014.7</v>
      </c>
      <c r="R89" s="68">
        <v>1011.6</v>
      </c>
    </row>
    <row r="90" spans="1:18" x14ac:dyDescent="0.25">
      <c r="A90">
        <v>2019</v>
      </c>
      <c r="B90" t="s">
        <v>101</v>
      </c>
      <c r="C90" s="68">
        <v>27</v>
      </c>
      <c r="D90" s="68">
        <v>18</v>
      </c>
      <c r="E90" s="68">
        <v>16.600000000000001</v>
      </c>
      <c r="F90" s="68">
        <v>16</v>
      </c>
      <c r="G90" s="68">
        <v>11</v>
      </c>
      <c r="H90" s="68">
        <v>9.4</v>
      </c>
      <c r="I90" s="68">
        <v>8</v>
      </c>
      <c r="J90" s="68">
        <v>68</v>
      </c>
      <c r="K90" s="68">
        <v>62.4</v>
      </c>
      <c r="L90" s="68">
        <v>55</v>
      </c>
      <c r="M90" s="68">
        <v>19</v>
      </c>
      <c r="N90" s="68">
        <v>11.7</v>
      </c>
      <c r="O90" s="68">
        <v>6</v>
      </c>
      <c r="P90" s="68">
        <v>1021.5</v>
      </c>
      <c r="Q90" s="68">
        <v>1019.5</v>
      </c>
      <c r="R90" s="68">
        <v>1018.5</v>
      </c>
    </row>
    <row r="91" spans="1:18" x14ac:dyDescent="0.25">
      <c r="A91">
        <v>2019</v>
      </c>
      <c r="B91" t="s">
        <v>101</v>
      </c>
      <c r="C91" s="68">
        <v>28</v>
      </c>
      <c r="D91" s="68">
        <v>19</v>
      </c>
      <c r="E91" s="68">
        <v>17</v>
      </c>
      <c r="F91" s="68">
        <v>16</v>
      </c>
      <c r="G91" s="68">
        <v>13</v>
      </c>
      <c r="H91" s="68">
        <v>10.7</v>
      </c>
      <c r="I91" s="68">
        <v>8</v>
      </c>
      <c r="J91" s="68">
        <v>82</v>
      </c>
      <c r="K91" s="68">
        <v>66.7</v>
      </c>
      <c r="L91" s="68">
        <v>59</v>
      </c>
      <c r="M91" s="68">
        <v>13</v>
      </c>
      <c r="N91" s="68">
        <v>7.8</v>
      </c>
      <c r="O91" s="68">
        <v>4</v>
      </c>
      <c r="P91" s="68">
        <v>1020.5</v>
      </c>
      <c r="Q91" s="68">
        <v>1018.1</v>
      </c>
      <c r="R91" s="68">
        <v>1016.5</v>
      </c>
    </row>
    <row r="92" spans="1:18" x14ac:dyDescent="0.25">
      <c r="A92">
        <v>2019</v>
      </c>
      <c r="B92" t="s">
        <v>101</v>
      </c>
      <c r="C92" s="68">
        <v>29</v>
      </c>
      <c r="D92" s="68">
        <v>24</v>
      </c>
      <c r="E92" s="68">
        <v>18.8</v>
      </c>
      <c r="F92" s="68">
        <v>15</v>
      </c>
      <c r="G92" s="68">
        <v>16</v>
      </c>
      <c r="H92" s="68">
        <v>14.2</v>
      </c>
      <c r="I92" s="68">
        <v>13</v>
      </c>
      <c r="J92" s="68">
        <v>88</v>
      </c>
      <c r="K92" s="68">
        <v>75.3</v>
      </c>
      <c r="L92" s="68">
        <v>57</v>
      </c>
      <c r="M92" s="68">
        <v>15</v>
      </c>
      <c r="N92" s="68">
        <v>7.8</v>
      </c>
      <c r="O92" s="68">
        <v>2</v>
      </c>
      <c r="P92" s="68">
        <v>1018.5</v>
      </c>
      <c r="Q92" s="68">
        <v>1016.3</v>
      </c>
      <c r="R92" s="68">
        <v>1013.6</v>
      </c>
    </row>
    <row r="93" spans="1:18" x14ac:dyDescent="0.25">
      <c r="A93">
        <v>2019</v>
      </c>
      <c r="B93" t="s">
        <v>101</v>
      </c>
      <c r="C93" s="68">
        <v>30</v>
      </c>
      <c r="D93" s="68">
        <v>23</v>
      </c>
      <c r="E93" s="68">
        <v>20</v>
      </c>
      <c r="F93" s="68">
        <v>18</v>
      </c>
      <c r="G93" s="68">
        <v>17</v>
      </c>
      <c r="H93" s="68">
        <v>16.100000000000001</v>
      </c>
      <c r="I93" s="68">
        <v>15</v>
      </c>
      <c r="J93" s="68">
        <v>88</v>
      </c>
      <c r="K93" s="68">
        <v>78.900000000000006</v>
      </c>
      <c r="L93" s="68">
        <v>65</v>
      </c>
      <c r="M93" s="68">
        <v>11</v>
      </c>
      <c r="N93" s="68">
        <v>7</v>
      </c>
      <c r="O93" s="68">
        <v>4</v>
      </c>
      <c r="P93" s="68">
        <v>1020.5</v>
      </c>
      <c r="Q93" s="68">
        <v>1018.2</v>
      </c>
      <c r="R93" s="68">
        <v>1016.5</v>
      </c>
    </row>
    <row r="94" spans="1:18" x14ac:dyDescent="0.25">
      <c r="A94">
        <v>2019</v>
      </c>
      <c r="B94" t="s">
        <v>101</v>
      </c>
      <c r="C94" s="68">
        <v>31</v>
      </c>
      <c r="D94" s="68">
        <v>23</v>
      </c>
      <c r="E94" s="68">
        <v>21</v>
      </c>
      <c r="F94" s="68">
        <v>19</v>
      </c>
      <c r="G94" s="68">
        <v>18</v>
      </c>
      <c r="H94" s="68">
        <v>16.8</v>
      </c>
      <c r="I94" s="68">
        <v>15</v>
      </c>
      <c r="J94" s="68">
        <v>88</v>
      </c>
      <c r="K94" s="68">
        <v>77.5</v>
      </c>
      <c r="L94" s="68">
        <v>61</v>
      </c>
      <c r="M94" s="68">
        <v>15</v>
      </c>
      <c r="N94" s="68">
        <v>7.1</v>
      </c>
      <c r="O94" s="68">
        <v>0</v>
      </c>
      <c r="P94" s="68">
        <v>1024.5</v>
      </c>
      <c r="Q94" s="68">
        <v>1021.7</v>
      </c>
      <c r="R94" s="68">
        <v>1020.5</v>
      </c>
    </row>
    <row r="95" spans="1:18" x14ac:dyDescent="0.25">
      <c r="A95">
        <v>2020</v>
      </c>
      <c r="B95" t="s">
        <v>102</v>
      </c>
      <c r="C95" s="68">
        <v>1</v>
      </c>
      <c r="D95" s="68">
        <v>23</v>
      </c>
      <c r="E95" s="68">
        <v>21.3</v>
      </c>
      <c r="F95" s="68">
        <v>20</v>
      </c>
      <c r="G95" s="68">
        <v>18</v>
      </c>
      <c r="H95" s="68">
        <v>17</v>
      </c>
      <c r="I95" s="68">
        <v>16</v>
      </c>
      <c r="J95" s="68">
        <v>88</v>
      </c>
      <c r="K95" s="68">
        <v>76.8</v>
      </c>
      <c r="L95" s="68">
        <v>65</v>
      </c>
      <c r="M95" s="68">
        <v>11</v>
      </c>
      <c r="N95" s="68">
        <v>5.6</v>
      </c>
      <c r="O95" s="68">
        <v>0</v>
      </c>
      <c r="P95" s="68">
        <v>1024.5</v>
      </c>
      <c r="Q95" s="68">
        <v>1022.3</v>
      </c>
      <c r="R95" s="68">
        <v>1020.5</v>
      </c>
    </row>
    <row r="96" spans="1:18" x14ac:dyDescent="0.25">
      <c r="A96">
        <v>2020</v>
      </c>
      <c r="B96" t="s">
        <v>102</v>
      </c>
      <c r="C96" s="68">
        <v>2</v>
      </c>
      <c r="D96" s="68">
        <v>24</v>
      </c>
      <c r="E96" s="68">
        <v>21.6</v>
      </c>
      <c r="F96" s="68">
        <v>20</v>
      </c>
      <c r="G96" s="68">
        <v>19</v>
      </c>
      <c r="H96" s="68">
        <v>18.3</v>
      </c>
      <c r="I96" s="68">
        <v>18</v>
      </c>
      <c r="J96" s="68">
        <v>94</v>
      </c>
      <c r="K96" s="68">
        <v>81.3</v>
      </c>
      <c r="L96" s="68">
        <v>69</v>
      </c>
      <c r="M96" s="68">
        <v>17</v>
      </c>
      <c r="N96" s="68">
        <v>7.1</v>
      </c>
      <c r="O96" s="68">
        <v>0</v>
      </c>
      <c r="P96" s="68">
        <v>1023.5</v>
      </c>
      <c r="Q96" s="68">
        <v>1020.8</v>
      </c>
      <c r="R96" s="68">
        <v>1018.5</v>
      </c>
    </row>
    <row r="97" spans="1:18" x14ac:dyDescent="0.25">
      <c r="A97">
        <v>2020</v>
      </c>
      <c r="B97" t="s">
        <v>102</v>
      </c>
      <c r="C97" s="68">
        <v>3</v>
      </c>
      <c r="D97" s="68">
        <v>26</v>
      </c>
      <c r="E97" s="68">
        <v>22.7</v>
      </c>
      <c r="F97" s="68">
        <v>20</v>
      </c>
      <c r="G97" s="68">
        <v>19</v>
      </c>
      <c r="H97" s="68">
        <v>18.2</v>
      </c>
      <c r="I97" s="68">
        <v>18</v>
      </c>
      <c r="J97" s="68">
        <v>94</v>
      </c>
      <c r="K97" s="68">
        <v>76</v>
      </c>
      <c r="L97" s="68">
        <v>61</v>
      </c>
      <c r="M97" s="68">
        <v>20</v>
      </c>
      <c r="N97" s="68">
        <v>13</v>
      </c>
      <c r="O97" s="68">
        <v>7</v>
      </c>
      <c r="P97" s="68">
        <v>1021.5</v>
      </c>
      <c r="Q97" s="68">
        <v>1018.6</v>
      </c>
      <c r="R97" s="68">
        <v>1016.5</v>
      </c>
    </row>
    <row r="98" spans="1:18" x14ac:dyDescent="0.25">
      <c r="A98">
        <v>2020</v>
      </c>
      <c r="B98" t="s">
        <v>102</v>
      </c>
      <c r="C98" s="68">
        <v>4</v>
      </c>
      <c r="D98" s="68">
        <v>25</v>
      </c>
      <c r="E98" s="68">
        <v>21.3</v>
      </c>
      <c r="F98" s="68">
        <v>20</v>
      </c>
      <c r="G98" s="68">
        <v>21</v>
      </c>
      <c r="H98" s="68">
        <v>18.899999999999999</v>
      </c>
      <c r="I98" s="68">
        <v>18</v>
      </c>
      <c r="J98" s="68">
        <v>94</v>
      </c>
      <c r="K98" s="68">
        <v>86.4</v>
      </c>
      <c r="L98" s="68">
        <v>73</v>
      </c>
      <c r="M98" s="68">
        <v>22</v>
      </c>
      <c r="N98" s="68">
        <v>9.4</v>
      </c>
      <c r="O98" s="68">
        <v>2</v>
      </c>
      <c r="P98" s="68">
        <v>1019.5</v>
      </c>
      <c r="Q98" s="68">
        <v>1017</v>
      </c>
      <c r="R98" s="68">
        <v>1014.5</v>
      </c>
    </row>
    <row r="99" spans="1:18" x14ac:dyDescent="0.25">
      <c r="A99">
        <v>2020</v>
      </c>
      <c r="B99" t="s">
        <v>102</v>
      </c>
      <c r="C99" s="68">
        <v>5</v>
      </c>
      <c r="D99" s="68">
        <v>25</v>
      </c>
      <c r="E99" s="68">
        <v>21.4</v>
      </c>
      <c r="F99" s="68">
        <v>19</v>
      </c>
      <c r="G99" s="68">
        <v>20</v>
      </c>
      <c r="H99" s="68">
        <v>19</v>
      </c>
      <c r="I99" s="68">
        <v>18</v>
      </c>
      <c r="J99" s="68">
        <v>94</v>
      </c>
      <c r="K99" s="68">
        <v>86.6</v>
      </c>
      <c r="L99" s="68">
        <v>65</v>
      </c>
      <c r="M99" s="68">
        <v>19</v>
      </c>
      <c r="N99" s="68">
        <v>8.8000000000000007</v>
      </c>
      <c r="O99" s="68">
        <v>0</v>
      </c>
      <c r="P99" s="68">
        <v>1018.5</v>
      </c>
      <c r="Q99" s="68">
        <v>1016</v>
      </c>
      <c r="R99" s="68">
        <v>1013.6</v>
      </c>
    </row>
    <row r="100" spans="1:18" x14ac:dyDescent="0.25">
      <c r="A100">
        <v>2020</v>
      </c>
      <c r="B100" t="s">
        <v>102</v>
      </c>
      <c r="C100" s="68">
        <v>6</v>
      </c>
      <c r="D100" s="68">
        <v>27</v>
      </c>
      <c r="E100" s="68">
        <v>22.6</v>
      </c>
      <c r="F100" s="68">
        <v>20</v>
      </c>
      <c r="G100" s="68">
        <v>20</v>
      </c>
      <c r="H100" s="68">
        <v>18.899999999999999</v>
      </c>
      <c r="I100" s="68">
        <v>18</v>
      </c>
      <c r="J100" s="68">
        <v>94</v>
      </c>
      <c r="K100" s="68">
        <v>80.5</v>
      </c>
      <c r="L100" s="68">
        <v>58</v>
      </c>
      <c r="M100" s="68">
        <v>26</v>
      </c>
      <c r="N100" s="68">
        <v>15</v>
      </c>
      <c r="O100" s="68">
        <v>6</v>
      </c>
      <c r="P100" s="68">
        <v>1017.5</v>
      </c>
      <c r="Q100" s="68">
        <v>1014.5</v>
      </c>
      <c r="R100" s="68">
        <v>1011.6</v>
      </c>
    </row>
    <row r="101" spans="1:18" x14ac:dyDescent="0.25">
      <c r="A101">
        <v>2020</v>
      </c>
      <c r="B101" t="s">
        <v>102</v>
      </c>
      <c r="C101" s="68">
        <v>7</v>
      </c>
      <c r="D101" s="68">
        <v>25</v>
      </c>
      <c r="E101" s="68">
        <v>22</v>
      </c>
      <c r="F101" s="68">
        <v>20</v>
      </c>
      <c r="G101" s="68">
        <v>20</v>
      </c>
      <c r="H101" s="68">
        <v>19.7</v>
      </c>
      <c r="I101" s="68">
        <v>19</v>
      </c>
      <c r="J101" s="68">
        <v>100</v>
      </c>
      <c r="K101" s="68">
        <v>86.8</v>
      </c>
      <c r="L101" s="68">
        <v>69</v>
      </c>
      <c r="M101" s="68">
        <v>15</v>
      </c>
      <c r="N101" s="68">
        <v>7.8</v>
      </c>
      <c r="O101" s="68">
        <v>2</v>
      </c>
      <c r="P101" s="68">
        <v>1017.5</v>
      </c>
      <c r="Q101" s="68">
        <v>1014.7</v>
      </c>
      <c r="R101" s="68">
        <v>1013.6</v>
      </c>
    </row>
    <row r="102" spans="1:18" x14ac:dyDescent="0.25">
      <c r="A102">
        <v>2020</v>
      </c>
      <c r="B102" t="s">
        <v>102</v>
      </c>
      <c r="C102" s="68">
        <v>8</v>
      </c>
      <c r="D102" s="68">
        <v>28</v>
      </c>
      <c r="E102" s="68">
        <v>23.4</v>
      </c>
      <c r="F102" s="68">
        <v>21</v>
      </c>
      <c r="G102" s="68">
        <v>20</v>
      </c>
      <c r="H102" s="68">
        <v>18.7</v>
      </c>
      <c r="I102" s="68">
        <v>16</v>
      </c>
      <c r="J102" s="68">
        <v>94</v>
      </c>
      <c r="K102" s="68">
        <v>75.900000000000006</v>
      </c>
      <c r="L102" s="68">
        <v>51</v>
      </c>
      <c r="M102" s="68">
        <v>26</v>
      </c>
      <c r="N102" s="68">
        <v>12.5</v>
      </c>
      <c r="O102" s="68">
        <v>4</v>
      </c>
      <c r="P102" s="68">
        <v>1017.5</v>
      </c>
      <c r="Q102" s="68">
        <v>1014.9</v>
      </c>
      <c r="R102" s="68">
        <v>1012.6</v>
      </c>
    </row>
    <row r="103" spans="1:18" x14ac:dyDescent="0.25">
      <c r="A103">
        <v>2020</v>
      </c>
      <c r="B103" t="s">
        <v>102</v>
      </c>
      <c r="C103" s="68">
        <v>9</v>
      </c>
      <c r="D103" s="68">
        <v>28</v>
      </c>
      <c r="E103" s="68">
        <v>23.5</v>
      </c>
      <c r="F103" s="68">
        <v>21</v>
      </c>
      <c r="G103" s="68">
        <v>20</v>
      </c>
      <c r="H103" s="68">
        <v>18.8</v>
      </c>
      <c r="I103" s="68">
        <v>18</v>
      </c>
      <c r="J103" s="68">
        <v>88</v>
      </c>
      <c r="K103" s="68">
        <v>75.400000000000006</v>
      </c>
      <c r="L103" s="68">
        <v>54</v>
      </c>
      <c r="M103" s="68">
        <v>19</v>
      </c>
      <c r="N103" s="68">
        <v>11.3</v>
      </c>
      <c r="O103" s="68">
        <v>4</v>
      </c>
      <c r="P103" s="68">
        <v>1016.5</v>
      </c>
      <c r="Q103" s="68">
        <v>1013.1</v>
      </c>
      <c r="R103" s="68">
        <v>1010.6</v>
      </c>
    </row>
    <row r="104" spans="1:18" x14ac:dyDescent="0.25">
      <c r="A104">
        <v>2020</v>
      </c>
      <c r="B104" t="s">
        <v>102</v>
      </c>
      <c r="C104" s="68">
        <v>10</v>
      </c>
      <c r="D104" s="68">
        <v>28</v>
      </c>
      <c r="E104" s="68">
        <v>24.1</v>
      </c>
      <c r="F104" s="68">
        <v>21</v>
      </c>
      <c r="G104" s="68">
        <v>20</v>
      </c>
      <c r="H104" s="68">
        <v>18.8</v>
      </c>
      <c r="I104" s="68">
        <v>17</v>
      </c>
      <c r="J104" s="68">
        <v>94</v>
      </c>
      <c r="K104" s="68">
        <v>73.8</v>
      </c>
      <c r="L104" s="68">
        <v>51</v>
      </c>
      <c r="M104" s="68">
        <v>20</v>
      </c>
      <c r="N104" s="68">
        <v>15.1</v>
      </c>
      <c r="O104" s="68">
        <v>9</v>
      </c>
      <c r="P104" s="68">
        <v>1014.5</v>
      </c>
      <c r="Q104" s="68">
        <v>1011.7</v>
      </c>
      <c r="R104" s="68">
        <v>1009.6</v>
      </c>
    </row>
    <row r="105" spans="1:18" x14ac:dyDescent="0.25">
      <c r="A105">
        <v>2020</v>
      </c>
      <c r="B105" t="s">
        <v>102</v>
      </c>
      <c r="C105" s="68">
        <v>11</v>
      </c>
      <c r="D105" s="68">
        <v>26</v>
      </c>
      <c r="E105" s="68">
        <v>21.2</v>
      </c>
      <c r="F105" s="68">
        <v>17</v>
      </c>
      <c r="G105" s="68">
        <v>20</v>
      </c>
      <c r="H105" s="68">
        <v>17.3</v>
      </c>
      <c r="I105" s="68">
        <v>10</v>
      </c>
      <c r="J105" s="68">
        <v>94</v>
      </c>
      <c r="K105" s="68">
        <v>78.900000000000006</v>
      </c>
      <c r="L105" s="68">
        <v>61</v>
      </c>
      <c r="M105" s="68">
        <v>28</v>
      </c>
      <c r="N105" s="68">
        <v>15.5</v>
      </c>
      <c r="O105" s="68">
        <v>7</v>
      </c>
      <c r="P105" s="68">
        <v>1015.5</v>
      </c>
      <c r="Q105" s="68">
        <v>1012.6</v>
      </c>
      <c r="R105" s="68">
        <v>1010.6</v>
      </c>
    </row>
    <row r="106" spans="1:18" x14ac:dyDescent="0.25">
      <c r="A106">
        <v>2020</v>
      </c>
      <c r="B106" t="s">
        <v>102</v>
      </c>
      <c r="C106" s="68">
        <v>12</v>
      </c>
      <c r="D106" s="68">
        <v>18</v>
      </c>
      <c r="E106" s="68">
        <v>16.3</v>
      </c>
      <c r="F106" s="68">
        <v>14</v>
      </c>
      <c r="G106" s="68">
        <v>12</v>
      </c>
      <c r="H106" s="68">
        <v>10.3</v>
      </c>
      <c r="I106" s="68">
        <v>9</v>
      </c>
      <c r="J106" s="68">
        <v>82</v>
      </c>
      <c r="K106" s="68">
        <v>68.099999999999994</v>
      </c>
      <c r="L106" s="68">
        <v>56</v>
      </c>
      <c r="M106" s="68">
        <v>20</v>
      </c>
      <c r="N106" s="68">
        <v>10.4</v>
      </c>
      <c r="O106" s="68">
        <v>4</v>
      </c>
      <c r="P106" s="68">
        <v>1019.5</v>
      </c>
      <c r="Q106" s="68">
        <v>1016.3</v>
      </c>
      <c r="R106" s="68">
        <v>1013.6</v>
      </c>
    </row>
    <row r="107" spans="1:18" x14ac:dyDescent="0.25">
      <c r="A107">
        <v>2020</v>
      </c>
      <c r="B107" t="s">
        <v>102</v>
      </c>
      <c r="C107" s="68">
        <v>13</v>
      </c>
      <c r="D107" s="68">
        <v>18</v>
      </c>
      <c r="E107" s="68">
        <v>16.399999999999999</v>
      </c>
      <c r="F107" s="68">
        <v>15</v>
      </c>
      <c r="G107" s="68">
        <v>16</v>
      </c>
      <c r="H107" s="68">
        <v>14</v>
      </c>
      <c r="I107" s="68">
        <v>12</v>
      </c>
      <c r="J107" s="68">
        <v>94</v>
      </c>
      <c r="K107" s="68">
        <v>86.5</v>
      </c>
      <c r="L107" s="68">
        <v>72</v>
      </c>
      <c r="M107" s="68">
        <v>11</v>
      </c>
      <c r="N107" s="68">
        <v>5.0999999999999996</v>
      </c>
      <c r="O107" s="68">
        <v>0</v>
      </c>
      <c r="P107" s="68">
        <v>1016.5</v>
      </c>
      <c r="Q107" s="68">
        <v>1014.2</v>
      </c>
      <c r="R107" s="68">
        <v>1011.6</v>
      </c>
    </row>
    <row r="108" spans="1:18" x14ac:dyDescent="0.25">
      <c r="A108">
        <v>2020</v>
      </c>
      <c r="B108" t="s">
        <v>102</v>
      </c>
      <c r="C108" s="68">
        <v>14</v>
      </c>
      <c r="D108" s="68">
        <v>22</v>
      </c>
      <c r="E108" s="68">
        <v>19.3</v>
      </c>
      <c r="F108" s="68">
        <v>17</v>
      </c>
      <c r="G108" s="68">
        <v>19</v>
      </c>
      <c r="H108" s="68">
        <v>17.100000000000001</v>
      </c>
      <c r="I108" s="68">
        <v>16</v>
      </c>
      <c r="J108" s="68">
        <v>94</v>
      </c>
      <c r="K108" s="68">
        <v>87.2</v>
      </c>
      <c r="L108" s="68">
        <v>73</v>
      </c>
      <c r="M108" s="68">
        <v>13</v>
      </c>
      <c r="N108" s="68">
        <v>5.3</v>
      </c>
      <c r="O108" s="68">
        <v>2</v>
      </c>
      <c r="P108" s="68">
        <v>1015.5</v>
      </c>
      <c r="Q108" s="68">
        <v>1013.1</v>
      </c>
      <c r="R108" s="68">
        <v>1010.6</v>
      </c>
    </row>
    <row r="109" spans="1:18" x14ac:dyDescent="0.25">
      <c r="A109">
        <v>2020</v>
      </c>
      <c r="B109" t="s">
        <v>102</v>
      </c>
      <c r="C109" s="68">
        <v>15</v>
      </c>
      <c r="D109" s="68">
        <v>27</v>
      </c>
      <c r="E109" s="68">
        <v>22.7</v>
      </c>
      <c r="F109" s="68">
        <v>20</v>
      </c>
      <c r="G109" s="68">
        <v>20</v>
      </c>
      <c r="H109" s="68">
        <v>18.8</v>
      </c>
      <c r="I109" s="68">
        <v>18</v>
      </c>
      <c r="J109" s="68">
        <v>94</v>
      </c>
      <c r="K109" s="68">
        <v>79.400000000000006</v>
      </c>
      <c r="L109" s="68">
        <v>61</v>
      </c>
      <c r="M109" s="68">
        <v>26</v>
      </c>
      <c r="N109" s="68">
        <v>17.5</v>
      </c>
      <c r="O109" s="68">
        <v>7</v>
      </c>
      <c r="P109" s="68">
        <v>1013.6</v>
      </c>
      <c r="Q109" s="68">
        <v>1011.5</v>
      </c>
      <c r="R109" s="68">
        <v>1008.6</v>
      </c>
    </row>
    <row r="110" spans="1:18" x14ac:dyDescent="0.25">
      <c r="A110">
        <v>2020</v>
      </c>
      <c r="B110" t="s">
        <v>102</v>
      </c>
      <c r="C110" s="68">
        <v>16</v>
      </c>
      <c r="D110" s="68">
        <v>26</v>
      </c>
      <c r="E110" s="68">
        <v>22.7</v>
      </c>
      <c r="F110" s="68">
        <v>18</v>
      </c>
      <c r="G110" s="68">
        <v>20</v>
      </c>
      <c r="H110" s="68">
        <v>18.600000000000001</v>
      </c>
      <c r="I110" s="68">
        <v>13</v>
      </c>
      <c r="J110" s="68">
        <v>88</v>
      </c>
      <c r="K110" s="68">
        <v>78</v>
      </c>
      <c r="L110" s="68">
        <v>61</v>
      </c>
      <c r="M110" s="68">
        <v>22</v>
      </c>
      <c r="N110" s="68">
        <v>16</v>
      </c>
      <c r="O110" s="68">
        <v>7</v>
      </c>
      <c r="P110" s="68">
        <v>1016.5</v>
      </c>
      <c r="Q110" s="68">
        <v>1013.3</v>
      </c>
      <c r="R110" s="68">
        <v>1011.6</v>
      </c>
    </row>
    <row r="111" spans="1:18" x14ac:dyDescent="0.25">
      <c r="A111">
        <v>2020</v>
      </c>
      <c r="B111" t="s">
        <v>102</v>
      </c>
      <c r="C111" s="68">
        <v>17</v>
      </c>
      <c r="D111" s="68">
        <v>18</v>
      </c>
      <c r="E111" s="68">
        <v>16</v>
      </c>
      <c r="F111" s="68">
        <v>14</v>
      </c>
      <c r="G111" s="68">
        <v>13</v>
      </c>
      <c r="H111" s="68">
        <v>12</v>
      </c>
      <c r="I111" s="68">
        <v>11</v>
      </c>
      <c r="J111" s="68">
        <v>94</v>
      </c>
      <c r="K111" s="68">
        <v>77.2</v>
      </c>
      <c r="L111" s="68">
        <v>72</v>
      </c>
      <c r="M111" s="68">
        <v>24</v>
      </c>
      <c r="N111" s="68">
        <v>16.899999999999999</v>
      </c>
      <c r="O111" s="68">
        <v>9</v>
      </c>
      <c r="P111" s="68">
        <v>1020.5</v>
      </c>
      <c r="Q111" s="68">
        <v>1017.6</v>
      </c>
      <c r="R111" s="68">
        <v>1015.5</v>
      </c>
    </row>
    <row r="112" spans="1:18" x14ac:dyDescent="0.25">
      <c r="A112">
        <v>2020</v>
      </c>
      <c r="B112" t="s">
        <v>102</v>
      </c>
      <c r="C112" s="68">
        <v>18</v>
      </c>
      <c r="D112" s="68">
        <v>15</v>
      </c>
      <c r="E112" s="68">
        <v>14.6</v>
      </c>
      <c r="F112" s="68">
        <v>14</v>
      </c>
      <c r="G112" s="68">
        <v>14</v>
      </c>
      <c r="H112" s="68">
        <v>13.3</v>
      </c>
      <c r="I112" s="68">
        <v>13</v>
      </c>
      <c r="J112" s="68">
        <v>94</v>
      </c>
      <c r="K112" s="68">
        <v>92</v>
      </c>
      <c r="L112" s="68">
        <v>88</v>
      </c>
      <c r="M112" s="68">
        <v>15</v>
      </c>
      <c r="N112" s="68">
        <v>10.7</v>
      </c>
      <c r="O112" s="68">
        <v>6</v>
      </c>
      <c r="P112" s="68">
        <v>1018.5</v>
      </c>
      <c r="Q112" s="68">
        <v>1016.4</v>
      </c>
      <c r="R112" s="68">
        <v>1014.5</v>
      </c>
    </row>
    <row r="113" spans="1:18" x14ac:dyDescent="0.25">
      <c r="A113">
        <v>2020</v>
      </c>
      <c r="B113" t="s">
        <v>102</v>
      </c>
      <c r="C113" s="68">
        <v>19</v>
      </c>
      <c r="D113" s="68">
        <v>16</v>
      </c>
      <c r="E113" s="68">
        <v>14.8</v>
      </c>
      <c r="F113" s="68">
        <v>13</v>
      </c>
      <c r="G113" s="68">
        <v>14</v>
      </c>
      <c r="H113" s="68">
        <v>11.2</v>
      </c>
      <c r="I113" s="68">
        <v>9</v>
      </c>
      <c r="J113" s="68">
        <v>94</v>
      </c>
      <c r="K113" s="68">
        <v>79.5</v>
      </c>
      <c r="L113" s="68">
        <v>63</v>
      </c>
      <c r="M113" s="68">
        <v>19</v>
      </c>
      <c r="N113" s="68">
        <v>12.8</v>
      </c>
      <c r="O113" s="68">
        <v>7</v>
      </c>
      <c r="P113" s="68">
        <v>1021.5</v>
      </c>
      <c r="Q113" s="68">
        <v>1018.9</v>
      </c>
      <c r="R113" s="68">
        <v>1016.5</v>
      </c>
    </row>
    <row r="114" spans="1:18" x14ac:dyDescent="0.25">
      <c r="A114">
        <v>2020</v>
      </c>
      <c r="B114" t="s">
        <v>102</v>
      </c>
      <c r="C114" s="68">
        <v>20</v>
      </c>
      <c r="D114" s="68">
        <v>15</v>
      </c>
      <c r="E114" s="68">
        <v>14.3</v>
      </c>
      <c r="F114" s="68">
        <v>13</v>
      </c>
      <c r="G114" s="68">
        <v>14</v>
      </c>
      <c r="H114" s="68">
        <v>12.6</v>
      </c>
      <c r="I114" s="68">
        <v>11</v>
      </c>
      <c r="J114" s="68">
        <v>94</v>
      </c>
      <c r="K114" s="68">
        <v>89.8</v>
      </c>
      <c r="L114" s="68">
        <v>82</v>
      </c>
      <c r="M114" s="68">
        <v>11</v>
      </c>
      <c r="N114" s="68">
        <v>7.4</v>
      </c>
      <c r="O114" s="68">
        <v>2</v>
      </c>
      <c r="P114" s="68">
        <v>1021.5</v>
      </c>
      <c r="Q114" s="68">
        <v>1018.8</v>
      </c>
      <c r="R114" s="68">
        <v>1016.5</v>
      </c>
    </row>
    <row r="115" spans="1:18" x14ac:dyDescent="0.25">
      <c r="A115">
        <v>2020</v>
      </c>
      <c r="B115" t="s">
        <v>102</v>
      </c>
      <c r="C115" s="68">
        <v>21</v>
      </c>
      <c r="D115" s="68">
        <v>22</v>
      </c>
      <c r="E115" s="68">
        <v>17.899999999999999</v>
      </c>
      <c r="F115" s="68">
        <v>15</v>
      </c>
      <c r="G115" s="68">
        <v>19</v>
      </c>
      <c r="H115" s="68">
        <v>15.9</v>
      </c>
      <c r="I115" s="68">
        <v>14</v>
      </c>
      <c r="J115" s="68">
        <v>100</v>
      </c>
      <c r="K115" s="68">
        <v>88.7</v>
      </c>
      <c r="L115" s="68">
        <v>73</v>
      </c>
      <c r="M115" s="68">
        <v>17</v>
      </c>
      <c r="N115" s="68">
        <v>6.2</v>
      </c>
      <c r="O115" s="68">
        <v>0</v>
      </c>
      <c r="P115" s="68">
        <v>1020.5</v>
      </c>
      <c r="Q115" s="68">
        <v>1017.4</v>
      </c>
      <c r="R115" s="68">
        <v>1014.5</v>
      </c>
    </row>
    <row r="116" spans="1:18" x14ac:dyDescent="0.25">
      <c r="A116">
        <v>2020</v>
      </c>
      <c r="B116" t="s">
        <v>102</v>
      </c>
      <c r="C116" s="68">
        <v>22</v>
      </c>
      <c r="D116" s="68">
        <v>24</v>
      </c>
      <c r="E116" s="68">
        <v>20.7</v>
      </c>
      <c r="F116" s="68">
        <v>18</v>
      </c>
      <c r="G116" s="68">
        <v>20</v>
      </c>
      <c r="H116" s="68">
        <v>18.3</v>
      </c>
      <c r="I116" s="68">
        <v>17</v>
      </c>
      <c r="J116" s="68">
        <v>100</v>
      </c>
      <c r="K116" s="68">
        <v>86.4</v>
      </c>
      <c r="L116" s="68">
        <v>73</v>
      </c>
      <c r="M116" s="68">
        <v>15</v>
      </c>
      <c r="N116" s="68">
        <v>8.5</v>
      </c>
      <c r="O116" s="68">
        <v>2</v>
      </c>
      <c r="P116" s="68">
        <v>1017.5</v>
      </c>
      <c r="Q116" s="68">
        <v>1014.5</v>
      </c>
      <c r="R116" s="68">
        <v>1011.6</v>
      </c>
    </row>
    <row r="117" spans="1:18" x14ac:dyDescent="0.25">
      <c r="A117">
        <v>2020</v>
      </c>
      <c r="B117" t="s">
        <v>102</v>
      </c>
      <c r="C117" s="68">
        <v>23</v>
      </c>
      <c r="D117" s="68">
        <v>27</v>
      </c>
      <c r="E117" s="68">
        <v>23.4</v>
      </c>
      <c r="F117" s="68">
        <v>21</v>
      </c>
      <c r="G117" s="68">
        <v>21</v>
      </c>
      <c r="H117" s="68">
        <v>19.899999999999999</v>
      </c>
      <c r="I117" s="68">
        <v>19</v>
      </c>
      <c r="J117" s="68">
        <v>94</v>
      </c>
      <c r="K117" s="68">
        <v>81.400000000000006</v>
      </c>
      <c r="L117" s="68">
        <v>61</v>
      </c>
      <c r="M117" s="68">
        <v>24</v>
      </c>
      <c r="N117" s="68">
        <v>14.9</v>
      </c>
      <c r="O117" s="68">
        <v>7</v>
      </c>
      <c r="P117" s="68">
        <v>1015.5</v>
      </c>
      <c r="Q117" s="68">
        <v>1012.5</v>
      </c>
      <c r="R117" s="68">
        <v>1009.6</v>
      </c>
    </row>
    <row r="118" spans="1:18" x14ac:dyDescent="0.25">
      <c r="A118">
        <v>2020</v>
      </c>
      <c r="B118" t="s">
        <v>102</v>
      </c>
      <c r="C118" s="68">
        <v>24</v>
      </c>
      <c r="D118" s="68">
        <v>23</v>
      </c>
      <c r="E118" s="68">
        <v>21.8</v>
      </c>
      <c r="F118" s="68">
        <v>21</v>
      </c>
      <c r="G118" s="68">
        <v>21</v>
      </c>
      <c r="H118" s="68">
        <v>20.3</v>
      </c>
      <c r="I118" s="68">
        <v>20</v>
      </c>
      <c r="J118" s="68">
        <v>94</v>
      </c>
      <c r="K118" s="68">
        <v>91.4</v>
      </c>
      <c r="L118" s="68">
        <v>83</v>
      </c>
      <c r="M118" s="68">
        <v>24</v>
      </c>
      <c r="N118" s="68">
        <v>12.7</v>
      </c>
      <c r="O118" s="68">
        <v>6</v>
      </c>
      <c r="P118" s="68">
        <v>1014.5</v>
      </c>
      <c r="Q118" s="68">
        <v>1012.3</v>
      </c>
      <c r="R118" s="68">
        <v>1009.6</v>
      </c>
    </row>
    <row r="119" spans="1:18" x14ac:dyDescent="0.25">
      <c r="A119">
        <v>2020</v>
      </c>
      <c r="B119" t="s">
        <v>102</v>
      </c>
      <c r="C119" s="68">
        <v>25</v>
      </c>
      <c r="D119" s="68">
        <v>21</v>
      </c>
      <c r="E119" s="68">
        <v>17.399999999999999</v>
      </c>
      <c r="F119" s="68">
        <v>13</v>
      </c>
      <c r="G119" s="68">
        <v>19</v>
      </c>
      <c r="H119" s="68">
        <v>15</v>
      </c>
      <c r="I119" s="68">
        <v>9</v>
      </c>
      <c r="J119" s="68">
        <v>94</v>
      </c>
      <c r="K119" s="68">
        <v>86.1</v>
      </c>
      <c r="L119" s="68">
        <v>72</v>
      </c>
      <c r="M119" s="68">
        <v>33</v>
      </c>
      <c r="N119" s="68">
        <v>18.100000000000001</v>
      </c>
      <c r="O119" s="68">
        <v>9</v>
      </c>
      <c r="P119" s="68">
        <v>1018.5</v>
      </c>
      <c r="Q119" s="68">
        <v>1012.7</v>
      </c>
      <c r="R119" s="68">
        <v>1009.6</v>
      </c>
    </row>
    <row r="120" spans="1:18" x14ac:dyDescent="0.25">
      <c r="A120">
        <v>2020</v>
      </c>
      <c r="B120" t="s">
        <v>102</v>
      </c>
      <c r="C120" s="68">
        <v>26</v>
      </c>
      <c r="D120" s="68">
        <v>19</v>
      </c>
      <c r="E120" s="68">
        <v>15.8</v>
      </c>
      <c r="F120" s="68">
        <v>13</v>
      </c>
      <c r="G120" s="68">
        <v>11</v>
      </c>
      <c r="H120" s="68">
        <v>8.5</v>
      </c>
      <c r="I120" s="68">
        <v>7</v>
      </c>
      <c r="J120" s="68">
        <v>82</v>
      </c>
      <c r="K120" s="68">
        <v>62.3</v>
      </c>
      <c r="L120" s="68">
        <v>46</v>
      </c>
      <c r="M120" s="68">
        <v>24</v>
      </c>
      <c r="N120" s="68">
        <v>12.2</v>
      </c>
      <c r="O120" s="68">
        <v>4</v>
      </c>
      <c r="P120" s="68">
        <v>1019.5</v>
      </c>
      <c r="Q120" s="68">
        <v>1016.6</v>
      </c>
      <c r="R120" s="68">
        <v>1013.6</v>
      </c>
    </row>
    <row r="121" spans="1:18" x14ac:dyDescent="0.25">
      <c r="A121">
        <v>2020</v>
      </c>
      <c r="B121" t="s">
        <v>102</v>
      </c>
      <c r="C121" s="68">
        <v>27</v>
      </c>
      <c r="D121" s="68">
        <v>16</v>
      </c>
      <c r="E121" s="68">
        <v>14.6</v>
      </c>
      <c r="F121" s="68">
        <v>13</v>
      </c>
      <c r="G121" s="68">
        <v>9</v>
      </c>
      <c r="H121" s="68">
        <v>7.2</v>
      </c>
      <c r="I121" s="68">
        <v>5</v>
      </c>
      <c r="J121" s="68">
        <v>77</v>
      </c>
      <c r="K121" s="68">
        <v>62</v>
      </c>
      <c r="L121" s="68">
        <v>51</v>
      </c>
      <c r="M121" s="68">
        <v>19</v>
      </c>
      <c r="N121" s="68">
        <v>11.2</v>
      </c>
      <c r="O121" s="68">
        <v>6</v>
      </c>
      <c r="P121" s="68">
        <v>1017.5</v>
      </c>
      <c r="Q121" s="68">
        <v>1015.5</v>
      </c>
      <c r="R121" s="68">
        <v>1012.6</v>
      </c>
    </row>
    <row r="122" spans="1:18" x14ac:dyDescent="0.25">
      <c r="A122">
        <v>2020</v>
      </c>
      <c r="B122" t="s">
        <v>102</v>
      </c>
      <c r="C122" s="68">
        <v>28</v>
      </c>
      <c r="D122" s="68">
        <v>16</v>
      </c>
      <c r="E122" s="68">
        <v>14.7</v>
      </c>
      <c r="F122" s="68">
        <v>14</v>
      </c>
      <c r="G122" s="68">
        <v>9</v>
      </c>
      <c r="H122" s="68">
        <v>7.4</v>
      </c>
      <c r="I122" s="68">
        <v>6</v>
      </c>
      <c r="J122" s="68">
        <v>72</v>
      </c>
      <c r="K122" s="68">
        <v>61.7</v>
      </c>
      <c r="L122" s="68">
        <v>52</v>
      </c>
      <c r="M122" s="68">
        <v>17</v>
      </c>
      <c r="N122" s="68">
        <v>11</v>
      </c>
      <c r="O122" s="68">
        <v>6</v>
      </c>
      <c r="P122" s="68">
        <v>1020.5</v>
      </c>
      <c r="Q122" s="68">
        <v>1017.2</v>
      </c>
      <c r="R122" s="68">
        <v>1015.5</v>
      </c>
    </row>
    <row r="123" spans="1:18" x14ac:dyDescent="0.25">
      <c r="A123">
        <v>2020</v>
      </c>
      <c r="B123" t="s">
        <v>102</v>
      </c>
      <c r="C123" s="68">
        <v>29</v>
      </c>
      <c r="D123" s="68">
        <v>16</v>
      </c>
      <c r="E123" s="68">
        <v>14.7</v>
      </c>
      <c r="F123" s="68">
        <v>14</v>
      </c>
      <c r="G123" s="68">
        <v>11</v>
      </c>
      <c r="H123" s="68">
        <v>7.5</v>
      </c>
      <c r="I123" s="68">
        <v>5</v>
      </c>
      <c r="J123" s="68">
        <v>82</v>
      </c>
      <c r="K123" s="68">
        <v>63</v>
      </c>
      <c r="L123" s="68">
        <v>48</v>
      </c>
      <c r="M123" s="68">
        <v>17</v>
      </c>
      <c r="N123" s="68">
        <v>9.3000000000000007</v>
      </c>
      <c r="O123" s="68">
        <v>4</v>
      </c>
      <c r="P123" s="68">
        <v>1023.5</v>
      </c>
      <c r="Q123" s="68">
        <v>1020.7</v>
      </c>
      <c r="R123" s="68">
        <v>1018.5</v>
      </c>
    </row>
    <row r="124" spans="1:18" x14ac:dyDescent="0.25">
      <c r="A124">
        <v>2020</v>
      </c>
      <c r="B124" t="s">
        <v>102</v>
      </c>
      <c r="C124" s="68">
        <v>30</v>
      </c>
      <c r="D124" s="68">
        <v>20</v>
      </c>
      <c r="E124" s="68">
        <v>15.5</v>
      </c>
      <c r="F124" s="68">
        <v>10</v>
      </c>
      <c r="G124" s="68">
        <v>11</v>
      </c>
      <c r="H124" s="68">
        <v>7.1</v>
      </c>
      <c r="I124" s="68">
        <v>1</v>
      </c>
      <c r="J124" s="68">
        <v>94</v>
      </c>
      <c r="K124" s="68">
        <v>62.8</v>
      </c>
      <c r="L124" s="68">
        <v>28</v>
      </c>
      <c r="M124" s="68">
        <v>17</v>
      </c>
      <c r="N124" s="68">
        <v>6.4</v>
      </c>
      <c r="O124" s="68">
        <v>0</v>
      </c>
      <c r="P124" s="68">
        <v>1023.5</v>
      </c>
      <c r="Q124" s="68">
        <v>1020.3</v>
      </c>
      <c r="R124" s="68">
        <v>1017.5</v>
      </c>
    </row>
    <row r="125" spans="1:18" x14ac:dyDescent="0.25">
      <c r="A125">
        <v>2020</v>
      </c>
      <c r="B125" t="s">
        <v>102</v>
      </c>
      <c r="C125" s="68">
        <v>31</v>
      </c>
      <c r="D125" s="68">
        <v>21</v>
      </c>
      <c r="E125" s="68">
        <v>16.5</v>
      </c>
      <c r="F125" s="68">
        <v>12</v>
      </c>
      <c r="G125" s="68">
        <v>12</v>
      </c>
      <c r="H125" s="68">
        <v>9.5</v>
      </c>
      <c r="I125" s="68">
        <v>7</v>
      </c>
      <c r="J125" s="68">
        <v>88</v>
      </c>
      <c r="K125" s="68">
        <v>64.7</v>
      </c>
      <c r="L125" s="68">
        <v>46</v>
      </c>
      <c r="M125" s="68">
        <v>15</v>
      </c>
      <c r="N125" s="68">
        <v>8.1</v>
      </c>
      <c r="O125" s="68">
        <v>2</v>
      </c>
      <c r="P125" s="68">
        <v>1021.5</v>
      </c>
      <c r="Q125" s="68">
        <v>1018.6</v>
      </c>
      <c r="R125" s="68">
        <v>1016.5</v>
      </c>
    </row>
    <row r="126" spans="1:18" x14ac:dyDescent="0.25">
      <c r="A126">
        <v>2020</v>
      </c>
      <c r="B126" t="s">
        <v>103</v>
      </c>
      <c r="C126" s="69">
        <v>1</v>
      </c>
      <c r="D126" s="69">
        <v>17</v>
      </c>
      <c r="E126" s="69">
        <v>15.9</v>
      </c>
      <c r="F126" s="69">
        <v>15</v>
      </c>
      <c r="G126" s="69">
        <v>14</v>
      </c>
      <c r="H126" s="69">
        <v>12.8</v>
      </c>
      <c r="I126" s="69">
        <v>10</v>
      </c>
      <c r="J126" s="69">
        <v>88</v>
      </c>
      <c r="K126" s="69">
        <v>81.599999999999994</v>
      </c>
      <c r="L126" s="69">
        <v>68</v>
      </c>
      <c r="M126" s="69">
        <v>9</v>
      </c>
      <c r="N126" s="69">
        <v>5.2</v>
      </c>
      <c r="O126" s="69">
        <v>2</v>
      </c>
      <c r="P126" s="69">
        <v>1019.5</v>
      </c>
      <c r="Q126" s="69">
        <v>1017.5</v>
      </c>
      <c r="R126" s="69">
        <v>1015.5</v>
      </c>
    </row>
    <row r="127" spans="1:18" x14ac:dyDescent="0.25">
      <c r="A127">
        <v>2020</v>
      </c>
      <c r="B127" t="s">
        <v>103</v>
      </c>
      <c r="C127" s="69">
        <v>2</v>
      </c>
      <c r="D127" s="69">
        <v>20</v>
      </c>
      <c r="E127" s="69">
        <v>17.600000000000001</v>
      </c>
      <c r="F127" s="69">
        <v>16</v>
      </c>
      <c r="G127" s="69">
        <v>17</v>
      </c>
      <c r="H127" s="69">
        <v>15.4</v>
      </c>
      <c r="I127" s="69">
        <v>14</v>
      </c>
      <c r="J127" s="69">
        <v>94</v>
      </c>
      <c r="K127" s="69">
        <v>87.3</v>
      </c>
      <c r="L127" s="69">
        <v>78</v>
      </c>
      <c r="M127" s="69">
        <v>9</v>
      </c>
      <c r="N127" s="69">
        <v>4.3</v>
      </c>
      <c r="O127" s="69">
        <v>0</v>
      </c>
      <c r="P127" s="69">
        <v>1019.5</v>
      </c>
      <c r="Q127" s="69">
        <v>1017</v>
      </c>
      <c r="R127" s="69">
        <v>1014.5</v>
      </c>
    </row>
    <row r="128" spans="1:18" x14ac:dyDescent="0.25">
      <c r="A128">
        <v>2020</v>
      </c>
      <c r="B128" t="s">
        <v>103</v>
      </c>
      <c r="C128" s="69">
        <v>3</v>
      </c>
      <c r="D128" s="69">
        <v>20</v>
      </c>
      <c r="E128" s="69">
        <v>17.399999999999999</v>
      </c>
      <c r="F128" s="69">
        <v>15</v>
      </c>
      <c r="G128" s="69">
        <v>19</v>
      </c>
      <c r="H128" s="69">
        <v>16.100000000000001</v>
      </c>
      <c r="I128" s="69">
        <v>12</v>
      </c>
      <c r="J128" s="69">
        <v>100</v>
      </c>
      <c r="K128" s="69">
        <v>92.4</v>
      </c>
      <c r="L128" s="69">
        <v>82</v>
      </c>
      <c r="M128" s="69">
        <v>28</v>
      </c>
      <c r="N128" s="69">
        <v>11.8</v>
      </c>
      <c r="O128" s="69">
        <v>0</v>
      </c>
      <c r="P128" s="69">
        <v>1017.5</v>
      </c>
      <c r="Q128" s="69">
        <v>1015.7</v>
      </c>
      <c r="R128" s="69">
        <v>1013.6</v>
      </c>
    </row>
    <row r="129" spans="1:18" x14ac:dyDescent="0.25">
      <c r="A129">
        <v>2020</v>
      </c>
      <c r="B129" t="s">
        <v>103</v>
      </c>
      <c r="C129" s="69">
        <v>4</v>
      </c>
      <c r="D129" s="69">
        <v>15</v>
      </c>
      <c r="E129" s="69">
        <v>14</v>
      </c>
      <c r="F129" s="69">
        <v>13</v>
      </c>
      <c r="G129" s="69">
        <v>13</v>
      </c>
      <c r="H129" s="69">
        <v>12.3</v>
      </c>
      <c r="I129" s="69">
        <v>12</v>
      </c>
      <c r="J129" s="69">
        <v>94</v>
      </c>
      <c r="K129" s="69">
        <v>90.1</v>
      </c>
      <c r="L129" s="69">
        <v>82</v>
      </c>
      <c r="M129" s="69">
        <v>19</v>
      </c>
      <c r="N129" s="69">
        <v>12.5</v>
      </c>
      <c r="O129" s="69">
        <v>7</v>
      </c>
      <c r="P129" s="69">
        <v>1019.5</v>
      </c>
      <c r="Q129" s="69">
        <v>1017.7</v>
      </c>
      <c r="R129" s="69">
        <v>1016.5</v>
      </c>
    </row>
    <row r="130" spans="1:18" x14ac:dyDescent="0.25">
      <c r="A130">
        <v>2020</v>
      </c>
      <c r="B130" t="s">
        <v>103</v>
      </c>
      <c r="C130" s="69">
        <v>5</v>
      </c>
      <c r="D130" s="69">
        <v>15</v>
      </c>
      <c r="E130" s="69">
        <v>14.2</v>
      </c>
      <c r="F130" s="69">
        <v>14</v>
      </c>
      <c r="G130" s="69">
        <v>14</v>
      </c>
      <c r="H130" s="69">
        <v>13</v>
      </c>
      <c r="I130" s="69">
        <v>12</v>
      </c>
      <c r="J130" s="69">
        <v>94</v>
      </c>
      <c r="K130" s="69">
        <v>92.9</v>
      </c>
      <c r="L130" s="69">
        <v>88</v>
      </c>
      <c r="M130" s="69">
        <v>13</v>
      </c>
      <c r="N130" s="69">
        <v>8.1</v>
      </c>
      <c r="O130" s="69">
        <v>2</v>
      </c>
      <c r="P130" s="69">
        <v>1019.5</v>
      </c>
      <c r="Q130" s="69">
        <v>1016.7</v>
      </c>
      <c r="R130" s="69">
        <v>1014.5</v>
      </c>
    </row>
    <row r="131" spans="1:18" x14ac:dyDescent="0.25">
      <c r="A131">
        <v>2020</v>
      </c>
      <c r="B131" t="s">
        <v>103</v>
      </c>
      <c r="C131" s="69">
        <v>6</v>
      </c>
      <c r="D131" s="69">
        <v>20</v>
      </c>
      <c r="E131" s="69">
        <v>16.899999999999999</v>
      </c>
      <c r="F131" s="69">
        <v>15</v>
      </c>
      <c r="G131" s="69">
        <v>16</v>
      </c>
      <c r="H131" s="69">
        <v>15.3</v>
      </c>
      <c r="I131" s="69">
        <v>14</v>
      </c>
      <c r="J131" s="69">
        <v>100</v>
      </c>
      <c r="K131" s="69">
        <v>91</v>
      </c>
      <c r="L131" s="69">
        <v>78</v>
      </c>
      <c r="M131" s="69">
        <v>9</v>
      </c>
      <c r="N131" s="69">
        <v>6.1</v>
      </c>
      <c r="O131" s="69">
        <v>0</v>
      </c>
      <c r="P131" s="69">
        <v>1016.5</v>
      </c>
      <c r="Q131" s="69">
        <v>1014.7</v>
      </c>
      <c r="R131" s="69">
        <v>1012.6</v>
      </c>
    </row>
    <row r="132" spans="1:18" x14ac:dyDescent="0.25">
      <c r="A132">
        <v>2020</v>
      </c>
      <c r="B132" t="s">
        <v>103</v>
      </c>
      <c r="C132" s="69">
        <v>7</v>
      </c>
      <c r="D132" s="69">
        <v>20</v>
      </c>
      <c r="E132" s="69">
        <v>18.7</v>
      </c>
      <c r="F132" s="69">
        <v>17</v>
      </c>
      <c r="G132" s="69">
        <v>19</v>
      </c>
      <c r="H132" s="69">
        <v>17.399999999999999</v>
      </c>
      <c r="I132" s="69">
        <v>16</v>
      </c>
      <c r="J132" s="69">
        <v>100</v>
      </c>
      <c r="K132" s="69">
        <v>92</v>
      </c>
      <c r="L132" s="69">
        <v>83</v>
      </c>
      <c r="M132" s="69">
        <v>17</v>
      </c>
      <c r="N132" s="69">
        <v>7.2</v>
      </c>
      <c r="O132" s="69">
        <v>4</v>
      </c>
      <c r="P132" s="69">
        <v>1019.5</v>
      </c>
      <c r="Q132" s="69">
        <v>1016.9</v>
      </c>
      <c r="R132" s="69">
        <v>1014.5</v>
      </c>
    </row>
    <row r="133" spans="1:18" x14ac:dyDescent="0.25">
      <c r="A133">
        <v>2020</v>
      </c>
      <c r="B133" t="s">
        <v>103</v>
      </c>
      <c r="C133" s="69">
        <v>8</v>
      </c>
      <c r="D133" s="69">
        <v>19</v>
      </c>
      <c r="E133" s="69">
        <v>17.5</v>
      </c>
      <c r="F133" s="69">
        <v>16</v>
      </c>
      <c r="G133" s="69">
        <v>17</v>
      </c>
      <c r="H133" s="69">
        <v>15.1</v>
      </c>
      <c r="I133" s="69">
        <v>12</v>
      </c>
      <c r="J133" s="69">
        <v>100</v>
      </c>
      <c r="K133" s="69">
        <v>86.1</v>
      </c>
      <c r="L133" s="69">
        <v>72</v>
      </c>
      <c r="M133" s="69">
        <v>22</v>
      </c>
      <c r="N133" s="69">
        <v>14.4</v>
      </c>
      <c r="O133" s="69">
        <v>9</v>
      </c>
      <c r="P133" s="69">
        <v>1023.5</v>
      </c>
      <c r="Q133" s="69">
        <v>1020.3</v>
      </c>
      <c r="R133" s="69">
        <v>1017.5</v>
      </c>
    </row>
    <row r="134" spans="1:18" x14ac:dyDescent="0.25">
      <c r="A134">
        <v>2020</v>
      </c>
      <c r="B134" t="s">
        <v>103</v>
      </c>
      <c r="C134" s="69">
        <v>9</v>
      </c>
      <c r="D134" s="69">
        <v>16</v>
      </c>
      <c r="E134" s="69">
        <v>15</v>
      </c>
      <c r="F134" s="69">
        <v>14</v>
      </c>
      <c r="G134" s="69">
        <v>13</v>
      </c>
      <c r="H134" s="69">
        <v>11.8</v>
      </c>
      <c r="I134" s="69">
        <v>11</v>
      </c>
      <c r="J134" s="69">
        <v>94</v>
      </c>
      <c r="K134" s="69">
        <v>81.3</v>
      </c>
      <c r="L134" s="69">
        <v>72</v>
      </c>
      <c r="M134" s="69">
        <v>20</v>
      </c>
      <c r="N134" s="69">
        <v>12.7</v>
      </c>
      <c r="O134" s="69">
        <v>4</v>
      </c>
      <c r="P134" s="69">
        <v>1026.5</v>
      </c>
      <c r="Q134" s="69">
        <v>1023.9</v>
      </c>
      <c r="R134" s="69">
        <v>1022.5</v>
      </c>
    </row>
    <row r="135" spans="1:18" x14ac:dyDescent="0.25">
      <c r="A135">
        <v>2020</v>
      </c>
      <c r="B135" t="s">
        <v>103</v>
      </c>
      <c r="C135" s="69">
        <v>10</v>
      </c>
      <c r="D135" s="69">
        <v>19</v>
      </c>
      <c r="E135" s="69">
        <v>16.399999999999999</v>
      </c>
      <c r="F135" s="69">
        <v>14</v>
      </c>
      <c r="G135" s="69">
        <v>15</v>
      </c>
      <c r="H135" s="69">
        <v>12.2</v>
      </c>
      <c r="I135" s="69">
        <v>10</v>
      </c>
      <c r="J135" s="69">
        <v>88</v>
      </c>
      <c r="K135" s="69">
        <v>76.5</v>
      </c>
      <c r="L135" s="69">
        <v>64</v>
      </c>
      <c r="M135" s="69">
        <v>15</v>
      </c>
      <c r="N135" s="69">
        <v>7.8</v>
      </c>
      <c r="O135" s="69">
        <v>4</v>
      </c>
      <c r="P135" s="69">
        <v>1022.5</v>
      </c>
      <c r="Q135" s="69">
        <v>1020.2</v>
      </c>
      <c r="R135" s="69">
        <v>1017.5</v>
      </c>
    </row>
    <row r="136" spans="1:18" x14ac:dyDescent="0.25">
      <c r="A136">
        <v>2020</v>
      </c>
      <c r="B136" t="s">
        <v>103</v>
      </c>
      <c r="C136" s="69">
        <v>11</v>
      </c>
      <c r="D136" s="69">
        <v>22</v>
      </c>
      <c r="E136" s="69">
        <v>18.7</v>
      </c>
      <c r="F136" s="69">
        <v>16</v>
      </c>
      <c r="G136" s="69">
        <v>18</v>
      </c>
      <c r="H136" s="69">
        <v>16.100000000000001</v>
      </c>
      <c r="I136" s="69">
        <v>15</v>
      </c>
      <c r="J136" s="69">
        <v>94</v>
      </c>
      <c r="K136" s="69">
        <v>85</v>
      </c>
      <c r="L136" s="69">
        <v>69</v>
      </c>
      <c r="M136" s="69">
        <v>17</v>
      </c>
      <c r="N136" s="69">
        <v>6.8</v>
      </c>
      <c r="O136" s="69">
        <v>0</v>
      </c>
      <c r="P136" s="69">
        <v>1019.5</v>
      </c>
      <c r="Q136" s="69">
        <v>1016.5</v>
      </c>
      <c r="R136" s="69">
        <v>1013.6</v>
      </c>
    </row>
    <row r="137" spans="1:18" x14ac:dyDescent="0.25">
      <c r="A137">
        <v>2020</v>
      </c>
      <c r="B137" t="s">
        <v>103</v>
      </c>
      <c r="C137" s="69">
        <v>12</v>
      </c>
      <c r="D137" s="69">
        <v>23</v>
      </c>
      <c r="E137" s="69">
        <v>20.3</v>
      </c>
      <c r="F137" s="69">
        <v>18</v>
      </c>
      <c r="G137" s="69">
        <v>20</v>
      </c>
      <c r="H137" s="69">
        <v>18.3</v>
      </c>
      <c r="I137" s="69">
        <v>17</v>
      </c>
      <c r="J137" s="69">
        <v>100</v>
      </c>
      <c r="K137" s="69">
        <v>88.8</v>
      </c>
      <c r="L137" s="69">
        <v>73</v>
      </c>
      <c r="M137" s="69">
        <v>15</v>
      </c>
      <c r="N137" s="69">
        <v>7.4</v>
      </c>
      <c r="O137" s="69">
        <v>0</v>
      </c>
      <c r="P137" s="69">
        <v>1016.5</v>
      </c>
      <c r="Q137" s="69">
        <v>1013.7</v>
      </c>
      <c r="R137" s="69">
        <v>1010.6</v>
      </c>
    </row>
    <row r="138" spans="1:18" x14ac:dyDescent="0.25">
      <c r="A138">
        <v>2020</v>
      </c>
      <c r="B138" t="s">
        <v>103</v>
      </c>
      <c r="C138" s="69">
        <v>13</v>
      </c>
      <c r="D138" s="69">
        <v>22</v>
      </c>
      <c r="E138" s="69">
        <v>21.1</v>
      </c>
      <c r="F138" s="69">
        <v>20</v>
      </c>
      <c r="G138" s="69">
        <v>21</v>
      </c>
      <c r="H138" s="69">
        <v>20.100000000000001</v>
      </c>
      <c r="I138" s="69">
        <v>19</v>
      </c>
      <c r="J138" s="69">
        <v>100</v>
      </c>
      <c r="K138" s="69">
        <v>94</v>
      </c>
      <c r="L138" s="69">
        <v>88</v>
      </c>
      <c r="M138" s="69">
        <v>17</v>
      </c>
      <c r="N138" s="69">
        <v>7.2</v>
      </c>
      <c r="O138" s="69">
        <v>0</v>
      </c>
      <c r="P138" s="69">
        <v>1012.6</v>
      </c>
      <c r="Q138" s="69">
        <v>1009.6</v>
      </c>
      <c r="R138" s="69">
        <v>1005.6</v>
      </c>
    </row>
    <row r="139" spans="1:18" x14ac:dyDescent="0.25">
      <c r="A139">
        <v>2020</v>
      </c>
      <c r="B139" t="s">
        <v>103</v>
      </c>
      <c r="C139" s="69">
        <v>14</v>
      </c>
      <c r="D139" s="69">
        <v>27</v>
      </c>
      <c r="E139" s="69">
        <v>23.3</v>
      </c>
      <c r="F139" s="69">
        <v>22</v>
      </c>
      <c r="G139" s="69">
        <v>23</v>
      </c>
      <c r="H139" s="69">
        <v>21.5</v>
      </c>
      <c r="I139" s="69">
        <v>21</v>
      </c>
      <c r="J139" s="69">
        <v>100</v>
      </c>
      <c r="K139" s="69">
        <v>89.8</v>
      </c>
      <c r="L139" s="69">
        <v>78</v>
      </c>
      <c r="M139" s="69">
        <v>22</v>
      </c>
      <c r="N139" s="69">
        <v>12.8</v>
      </c>
      <c r="O139" s="69">
        <v>4</v>
      </c>
      <c r="P139" s="69">
        <v>1008.6</v>
      </c>
      <c r="Q139" s="69">
        <v>1006.1</v>
      </c>
      <c r="R139" s="69">
        <v>1002.6</v>
      </c>
    </row>
    <row r="140" spans="1:18" x14ac:dyDescent="0.25">
      <c r="A140">
        <v>2020</v>
      </c>
      <c r="B140" t="s">
        <v>103</v>
      </c>
      <c r="C140" s="69">
        <v>15</v>
      </c>
      <c r="D140" s="69">
        <v>29</v>
      </c>
      <c r="E140" s="69">
        <v>24.8</v>
      </c>
      <c r="F140" s="69">
        <v>23</v>
      </c>
      <c r="G140" s="69">
        <v>22</v>
      </c>
      <c r="H140" s="69">
        <v>21.9</v>
      </c>
      <c r="I140" s="69">
        <v>21</v>
      </c>
      <c r="J140" s="69">
        <v>94</v>
      </c>
      <c r="K140" s="69">
        <v>84.6</v>
      </c>
      <c r="L140" s="69">
        <v>66</v>
      </c>
      <c r="M140" s="69">
        <v>20</v>
      </c>
      <c r="N140" s="69">
        <v>11.1</v>
      </c>
      <c r="O140" s="69">
        <v>4</v>
      </c>
      <c r="P140" s="69">
        <v>1012.6</v>
      </c>
      <c r="Q140" s="69">
        <v>1007.9</v>
      </c>
      <c r="R140" s="69">
        <v>1005.6</v>
      </c>
    </row>
    <row r="141" spans="1:18" x14ac:dyDescent="0.25">
      <c r="A141">
        <v>2020</v>
      </c>
      <c r="B141" t="s">
        <v>103</v>
      </c>
      <c r="C141" s="69">
        <v>16</v>
      </c>
      <c r="D141" s="69">
        <v>23</v>
      </c>
      <c r="E141" s="69">
        <v>18.7</v>
      </c>
      <c r="F141" s="69">
        <v>17</v>
      </c>
      <c r="G141" s="69">
        <v>18</v>
      </c>
      <c r="H141" s="69">
        <v>7.8</v>
      </c>
      <c r="I141" s="69">
        <v>5</v>
      </c>
      <c r="J141" s="69">
        <v>78</v>
      </c>
      <c r="K141" s="69">
        <v>49.8</v>
      </c>
      <c r="L141" s="69">
        <v>40</v>
      </c>
      <c r="M141" s="69">
        <v>33</v>
      </c>
      <c r="N141" s="69">
        <v>19.3</v>
      </c>
      <c r="O141" s="69">
        <v>6</v>
      </c>
      <c r="P141" s="69">
        <v>1023.5</v>
      </c>
      <c r="Q141" s="69">
        <v>1019.3</v>
      </c>
      <c r="R141" s="69">
        <v>1013.6</v>
      </c>
    </row>
    <row r="142" spans="1:18" x14ac:dyDescent="0.25">
      <c r="A142">
        <v>2020</v>
      </c>
      <c r="B142" t="s">
        <v>103</v>
      </c>
      <c r="C142" s="69">
        <v>17</v>
      </c>
      <c r="D142" s="69">
        <v>21</v>
      </c>
      <c r="E142" s="69">
        <v>17.600000000000001</v>
      </c>
      <c r="F142" s="69">
        <v>16</v>
      </c>
      <c r="G142" s="69">
        <v>8</v>
      </c>
      <c r="H142" s="69">
        <v>6</v>
      </c>
      <c r="I142" s="69">
        <v>4</v>
      </c>
      <c r="J142" s="69">
        <v>59</v>
      </c>
      <c r="K142" s="69">
        <v>47</v>
      </c>
      <c r="L142" s="69">
        <v>35</v>
      </c>
      <c r="M142" s="69">
        <v>20</v>
      </c>
      <c r="N142" s="69">
        <v>10.8</v>
      </c>
      <c r="O142" s="69">
        <v>6</v>
      </c>
      <c r="P142" s="69">
        <v>1027.5</v>
      </c>
      <c r="Q142" s="69">
        <v>1024.5999999999999</v>
      </c>
      <c r="R142" s="69">
        <v>1021.5</v>
      </c>
    </row>
    <row r="143" spans="1:18" x14ac:dyDescent="0.25">
      <c r="A143">
        <v>2020</v>
      </c>
      <c r="B143" t="s">
        <v>103</v>
      </c>
      <c r="C143" s="69">
        <v>18</v>
      </c>
      <c r="D143" s="69">
        <v>21</v>
      </c>
      <c r="E143" s="69">
        <v>17.8</v>
      </c>
      <c r="F143" s="69">
        <v>15</v>
      </c>
      <c r="G143" s="69">
        <v>10</v>
      </c>
      <c r="H143" s="69">
        <v>4.9000000000000004</v>
      </c>
      <c r="I143" s="69">
        <v>1</v>
      </c>
      <c r="J143" s="69">
        <v>68</v>
      </c>
      <c r="K143" s="69">
        <v>44.5</v>
      </c>
      <c r="L143" s="69">
        <v>27</v>
      </c>
      <c r="M143" s="69">
        <v>17</v>
      </c>
      <c r="N143" s="69">
        <v>8.8000000000000007</v>
      </c>
      <c r="O143" s="69">
        <v>2</v>
      </c>
      <c r="P143" s="69">
        <v>1026.5</v>
      </c>
      <c r="Q143" s="69">
        <v>1023.3</v>
      </c>
      <c r="R143" s="69">
        <v>1019.5</v>
      </c>
    </row>
    <row r="144" spans="1:18" x14ac:dyDescent="0.25">
      <c r="A144">
        <v>2020</v>
      </c>
      <c r="B144" t="s">
        <v>103</v>
      </c>
      <c r="C144" s="69">
        <v>19</v>
      </c>
      <c r="D144" s="69">
        <v>21</v>
      </c>
      <c r="E144" s="69">
        <v>18</v>
      </c>
      <c r="F144" s="69">
        <v>15</v>
      </c>
      <c r="G144" s="69">
        <v>14</v>
      </c>
      <c r="H144" s="69">
        <v>10.5</v>
      </c>
      <c r="I144" s="69">
        <v>7</v>
      </c>
      <c r="J144" s="69">
        <v>77</v>
      </c>
      <c r="K144" s="69">
        <v>62.6</v>
      </c>
      <c r="L144" s="69">
        <v>46</v>
      </c>
      <c r="M144" s="69">
        <v>13</v>
      </c>
      <c r="N144" s="69">
        <v>6.7</v>
      </c>
      <c r="O144" s="69">
        <v>4</v>
      </c>
      <c r="P144" s="69">
        <v>1024.5</v>
      </c>
      <c r="Q144" s="69">
        <v>1020.7</v>
      </c>
      <c r="R144" s="69">
        <v>1017.5</v>
      </c>
    </row>
    <row r="145" spans="1:18" x14ac:dyDescent="0.25">
      <c r="A145">
        <v>2020</v>
      </c>
      <c r="B145" t="s">
        <v>103</v>
      </c>
      <c r="C145" s="69">
        <v>20</v>
      </c>
      <c r="D145" s="69">
        <v>20</v>
      </c>
      <c r="E145" s="69">
        <v>18.399999999999999</v>
      </c>
      <c r="F145" s="69">
        <v>18</v>
      </c>
      <c r="G145" s="69">
        <v>17</v>
      </c>
      <c r="H145" s="69">
        <v>15.9</v>
      </c>
      <c r="I145" s="69">
        <v>15</v>
      </c>
      <c r="J145" s="69">
        <v>94</v>
      </c>
      <c r="K145" s="69">
        <v>85.5</v>
      </c>
      <c r="L145" s="69">
        <v>73</v>
      </c>
      <c r="M145" s="69">
        <v>13</v>
      </c>
      <c r="N145" s="69">
        <v>7.3</v>
      </c>
      <c r="O145" s="69">
        <v>0</v>
      </c>
      <c r="P145" s="69">
        <v>1023.5</v>
      </c>
      <c r="Q145" s="69">
        <v>1020.6</v>
      </c>
      <c r="R145" s="69">
        <v>1018.5</v>
      </c>
    </row>
    <row r="146" spans="1:18" x14ac:dyDescent="0.25">
      <c r="A146">
        <v>2020</v>
      </c>
      <c r="B146" t="s">
        <v>103</v>
      </c>
      <c r="C146" s="69">
        <v>21</v>
      </c>
      <c r="D146" s="69">
        <v>23</v>
      </c>
      <c r="E146" s="69">
        <v>19.2</v>
      </c>
      <c r="F146" s="69">
        <v>17</v>
      </c>
      <c r="G146" s="69">
        <v>17</v>
      </c>
      <c r="H146" s="69">
        <v>16.7</v>
      </c>
      <c r="I146" s="69">
        <v>16</v>
      </c>
      <c r="J146" s="69">
        <v>94</v>
      </c>
      <c r="K146" s="69">
        <v>86.1</v>
      </c>
      <c r="L146" s="69">
        <v>69</v>
      </c>
      <c r="M146" s="69">
        <v>15</v>
      </c>
      <c r="N146" s="69">
        <v>9.1</v>
      </c>
      <c r="O146" s="69">
        <v>4</v>
      </c>
      <c r="P146" s="69">
        <v>1026.5</v>
      </c>
      <c r="Q146" s="69">
        <v>1023.5</v>
      </c>
      <c r="R146" s="69">
        <v>1020.5</v>
      </c>
    </row>
    <row r="147" spans="1:18" x14ac:dyDescent="0.25">
      <c r="A147">
        <v>2020</v>
      </c>
      <c r="B147" t="s">
        <v>103</v>
      </c>
      <c r="C147" s="69">
        <v>22</v>
      </c>
      <c r="D147" s="69">
        <v>24</v>
      </c>
      <c r="E147" s="69">
        <v>19.600000000000001</v>
      </c>
      <c r="F147" s="69">
        <v>17</v>
      </c>
      <c r="G147" s="69">
        <v>19</v>
      </c>
      <c r="H147" s="69">
        <v>17</v>
      </c>
      <c r="I147" s="69">
        <v>16</v>
      </c>
      <c r="J147" s="69">
        <v>100</v>
      </c>
      <c r="K147" s="69">
        <v>86.1</v>
      </c>
      <c r="L147" s="69">
        <v>61</v>
      </c>
      <c r="M147" s="69">
        <v>13</v>
      </c>
      <c r="N147" s="69">
        <v>6.7</v>
      </c>
      <c r="O147" s="69">
        <v>0</v>
      </c>
      <c r="P147" s="69">
        <v>1027.5</v>
      </c>
      <c r="Q147" s="69">
        <v>1024</v>
      </c>
      <c r="R147" s="69">
        <v>1021.5</v>
      </c>
    </row>
    <row r="148" spans="1:18" x14ac:dyDescent="0.25">
      <c r="A148">
        <v>2020</v>
      </c>
      <c r="B148" t="s">
        <v>103</v>
      </c>
      <c r="C148" s="69">
        <v>23</v>
      </c>
      <c r="D148" s="69">
        <v>26</v>
      </c>
      <c r="E148" s="69">
        <v>20.5</v>
      </c>
      <c r="F148" s="69">
        <v>15</v>
      </c>
      <c r="G148" s="69">
        <v>18</v>
      </c>
      <c r="H148" s="69">
        <v>16</v>
      </c>
      <c r="I148" s="69">
        <v>15</v>
      </c>
      <c r="J148" s="69">
        <v>100</v>
      </c>
      <c r="K148" s="69">
        <v>77.7</v>
      </c>
      <c r="L148" s="69">
        <v>51</v>
      </c>
      <c r="M148" s="69">
        <v>15</v>
      </c>
      <c r="N148" s="69">
        <v>6.8</v>
      </c>
      <c r="O148" s="69">
        <v>0</v>
      </c>
      <c r="P148" s="69">
        <v>1024.5</v>
      </c>
      <c r="Q148" s="69">
        <v>1021.1</v>
      </c>
      <c r="R148" s="69">
        <v>1018.5</v>
      </c>
    </row>
    <row r="149" spans="1:18" x14ac:dyDescent="0.25">
      <c r="A149">
        <v>2020</v>
      </c>
      <c r="B149" t="s">
        <v>103</v>
      </c>
      <c r="C149" s="69">
        <v>24</v>
      </c>
      <c r="D149" s="69">
        <v>26</v>
      </c>
      <c r="E149" s="69">
        <v>21.6</v>
      </c>
      <c r="F149" s="69">
        <v>17</v>
      </c>
      <c r="G149" s="69">
        <v>20</v>
      </c>
      <c r="H149" s="69">
        <v>17</v>
      </c>
      <c r="I149" s="69">
        <v>15</v>
      </c>
      <c r="J149" s="69">
        <v>100</v>
      </c>
      <c r="K149" s="69">
        <v>77.5</v>
      </c>
      <c r="L149" s="69">
        <v>51</v>
      </c>
      <c r="M149" s="69">
        <v>20</v>
      </c>
      <c r="N149" s="69">
        <v>10.6</v>
      </c>
      <c r="O149" s="69">
        <v>6</v>
      </c>
      <c r="P149" s="69">
        <v>1019.5</v>
      </c>
      <c r="Q149" s="69">
        <v>1016.8</v>
      </c>
      <c r="R149" s="69">
        <v>1013.6</v>
      </c>
    </row>
    <row r="150" spans="1:18" x14ac:dyDescent="0.25">
      <c r="A150">
        <v>2020</v>
      </c>
      <c r="B150" t="s">
        <v>103</v>
      </c>
      <c r="C150" s="69">
        <v>25</v>
      </c>
      <c r="D150" s="69">
        <v>26</v>
      </c>
      <c r="E150" s="69">
        <v>21.8</v>
      </c>
      <c r="F150" s="69">
        <v>18</v>
      </c>
      <c r="G150" s="69">
        <v>20</v>
      </c>
      <c r="H150" s="69">
        <v>18</v>
      </c>
      <c r="I150" s="69">
        <v>16</v>
      </c>
      <c r="J150" s="69">
        <v>100</v>
      </c>
      <c r="K150" s="69">
        <v>80.7</v>
      </c>
      <c r="L150" s="69">
        <v>54</v>
      </c>
      <c r="M150" s="69">
        <v>15</v>
      </c>
      <c r="N150" s="69">
        <v>9.8000000000000007</v>
      </c>
      <c r="O150" s="69">
        <v>6</v>
      </c>
      <c r="P150" s="69">
        <v>1017.5</v>
      </c>
      <c r="Q150" s="69">
        <v>1014.9</v>
      </c>
      <c r="R150" s="69">
        <v>1012.6</v>
      </c>
    </row>
    <row r="151" spans="1:18" x14ac:dyDescent="0.25">
      <c r="A151">
        <v>2020</v>
      </c>
      <c r="B151" t="s">
        <v>103</v>
      </c>
      <c r="C151" s="69">
        <v>26</v>
      </c>
      <c r="D151" s="69">
        <v>27</v>
      </c>
      <c r="E151" s="69">
        <v>22.3</v>
      </c>
      <c r="F151" s="69">
        <v>18</v>
      </c>
      <c r="G151" s="69">
        <v>19</v>
      </c>
      <c r="H151" s="69">
        <v>18</v>
      </c>
      <c r="I151" s="69">
        <v>17</v>
      </c>
      <c r="J151" s="69">
        <v>100</v>
      </c>
      <c r="K151" s="69">
        <v>78.099999999999994</v>
      </c>
      <c r="L151" s="69">
        <v>54</v>
      </c>
      <c r="M151" s="69">
        <v>17</v>
      </c>
      <c r="N151" s="69">
        <v>10.4</v>
      </c>
      <c r="O151" s="69">
        <v>6</v>
      </c>
      <c r="P151" s="69">
        <v>1018.5</v>
      </c>
      <c r="Q151" s="69">
        <v>1015.5</v>
      </c>
      <c r="R151" s="69">
        <v>1013.6</v>
      </c>
    </row>
    <row r="152" spans="1:18" x14ac:dyDescent="0.25">
      <c r="A152">
        <v>2020</v>
      </c>
      <c r="B152" t="s">
        <v>103</v>
      </c>
      <c r="C152" s="69">
        <v>27</v>
      </c>
      <c r="D152" s="69">
        <v>28</v>
      </c>
      <c r="E152" s="69">
        <v>23.9</v>
      </c>
      <c r="F152" s="69">
        <v>20</v>
      </c>
      <c r="G152" s="69">
        <v>20</v>
      </c>
      <c r="H152" s="69">
        <v>17.899999999999999</v>
      </c>
      <c r="I152" s="69">
        <v>16</v>
      </c>
      <c r="J152" s="69">
        <v>88</v>
      </c>
      <c r="K152" s="69">
        <v>70.2</v>
      </c>
      <c r="L152" s="69">
        <v>51</v>
      </c>
      <c r="M152" s="69">
        <v>19</v>
      </c>
      <c r="N152" s="69">
        <v>10.3</v>
      </c>
      <c r="O152" s="69">
        <v>4</v>
      </c>
      <c r="P152" s="69">
        <v>1018.5</v>
      </c>
      <c r="Q152" s="69">
        <v>1015.3</v>
      </c>
      <c r="R152" s="69">
        <v>1012.6</v>
      </c>
    </row>
    <row r="153" spans="1:18" x14ac:dyDescent="0.25">
      <c r="A153">
        <v>2020</v>
      </c>
      <c r="B153" t="s">
        <v>103</v>
      </c>
      <c r="C153" s="69">
        <v>28</v>
      </c>
      <c r="D153" s="69">
        <v>27</v>
      </c>
      <c r="E153" s="69">
        <v>23.8</v>
      </c>
      <c r="F153" s="69">
        <v>21</v>
      </c>
      <c r="G153" s="69">
        <v>19</v>
      </c>
      <c r="H153" s="69">
        <v>18.399999999999999</v>
      </c>
      <c r="I153" s="69">
        <v>17</v>
      </c>
      <c r="J153" s="69">
        <v>88</v>
      </c>
      <c r="K153" s="69">
        <v>72.099999999999994</v>
      </c>
      <c r="L153" s="69">
        <v>54</v>
      </c>
      <c r="M153" s="69">
        <v>19</v>
      </c>
      <c r="N153" s="69">
        <v>12.4</v>
      </c>
      <c r="O153" s="69">
        <v>7</v>
      </c>
      <c r="P153" s="69">
        <v>1016.5</v>
      </c>
      <c r="Q153" s="69">
        <v>1013.7</v>
      </c>
      <c r="R153" s="69">
        <v>1011.6</v>
      </c>
    </row>
    <row r="154" spans="1:18" x14ac:dyDescent="0.25">
      <c r="A154">
        <v>2020</v>
      </c>
      <c r="B154" t="s">
        <v>103</v>
      </c>
      <c r="C154" s="69">
        <v>29</v>
      </c>
      <c r="D154" s="69">
        <v>27</v>
      </c>
      <c r="E154" s="69">
        <v>23.7</v>
      </c>
      <c r="F154" s="69">
        <v>21</v>
      </c>
      <c r="G154" s="69">
        <v>20</v>
      </c>
      <c r="H154" s="69">
        <v>19.2</v>
      </c>
      <c r="I154" s="69">
        <v>18</v>
      </c>
      <c r="J154" s="69">
        <v>88</v>
      </c>
      <c r="K154" s="69">
        <v>76.7</v>
      </c>
      <c r="L154" s="69">
        <v>58</v>
      </c>
      <c r="M154" s="69">
        <v>19</v>
      </c>
      <c r="N154" s="69">
        <v>13.3</v>
      </c>
      <c r="O154" s="69">
        <v>7</v>
      </c>
      <c r="P154" s="69">
        <v>1013.6</v>
      </c>
      <c r="Q154" s="69">
        <v>1011.4</v>
      </c>
      <c r="R154" s="69">
        <v>1008.6</v>
      </c>
    </row>
  </sheetData>
  <mergeCells count="8">
    <mergeCell ref="M1:O1"/>
    <mergeCell ref="P1:R1"/>
    <mergeCell ref="A1:A2"/>
    <mergeCell ref="B1:B2"/>
    <mergeCell ref="C1:C2"/>
    <mergeCell ref="D1:F1"/>
    <mergeCell ref="G1:I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O42"/>
  <sheetViews>
    <sheetView workbookViewId="0">
      <selection activeCell="G9" sqref="G9"/>
    </sheetView>
  </sheetViews>
  <sheetFormatPr defaultRowHeight="13.8" x14ac:dyDescent="0.25"/>
  <cols>
    <col min="5" max="5" width="13.69921875" customWidth="1"/>
    <col min="6" max="6" width="14.296875" customWidth="1"/>
  </cols>
  <sheetData>
    <row r="3" spans="1:15" x14ac:dyDescent="0.25">
      <c r="A3" t="s">
        <v>40</v>
      </c>
      <c r="B3" t="s">
        <v>66</v>
      </c>
      <c r="C3" t="s">
        <v>67</v>
      </c>
      <c r="D3" t="s">
        <v>68</v>
      </c>
      <c r="E3" t="s">
        <v>69</v>
      </c>
      <c r="F3" t="s">
        <v>70</v>
      </c>
      <c r="G3" s="31" t="s">
        <v>71</v>
      </c>
      <c r="H3" t="s">
        <v>72</v>
      </c>
      <c r="I3" t="s">
        <v>73</v>
      </c>
      <c r="J3" t="s">
        <v>74</v>
      </c>
      <c r="K3" s="31" t="s">
        <v>75</v>
      </c>
      <c r="L3" t="s">
        <v>76</v>
      </c>
      <c r="M3" t="s">
        <v>77</v>
      </c>
      <c r="N3" s="31" t="s">
        <v>78</v>
      </c>
      <c r="O3" s="31" t="s">
        <v>79</v>
      </c>
    </row>
    <row r="4" spans="1:15" x14ac:dyDescent="0.25">
      <c r="A4">
        <v>1</v>
      </c>
      <c r="B4" t="s">
        <v>80</v>
      </c>
      <c r="C4" t="s">
        <v>81</v>
      </c>
      <c r="D4">
        <v>11.4</v>
      </c>
      <c r="E4" s="4">
        <v>96.289419047619049</v>
      </c>
      <c r="F4" s="4">
        <v>1093.0319999999999</v>
      </c>
      <c r="G4" s="4">
        <f t="shared" ref="G4:G9" si="0">F4*66700/1000000</f>
        <v>72.905234399999998</v>
      </c>
      <c r="H4">
        <v>10.6</v>
      </c>
      <c r="I4" s="4">
        <v>98.768678787878784</v>
      </c>
      <c r="J4" s="4">
        <v>1062.8679999999999</v>
      </c>
      <c r="K4" s="4">
        <f>J4*66700/1000000</f>
        <v>70.893295599999988</v>
      </c>
      <c r="L4">
        <v>7.4</v>
      </c>
      <c r="M4" s="4">
        <v>100.83509523809525</v>
      </c>
      <c r="N4" s="66">
        <v>751.28199999999993</v>
      </c>
      <c r="O4" s="4">
        <f>N4*66700/1000000</f>
        <v>50.110509399999998</v>
      </c>
    </row>
    <row r="5" spans="1:15" x14ac:dyDescent="0.25">
      <c r="A5">
        <v>2</v>
      </c>
      <c r="B5" t="s">
        <v>80</v>
      </c>
      <c r="C5" t="s">
        <v>81</v>
      </c>
      <c r="D5">
        <v>12.2</v>
      </c>
      <c r="E5" s="4">
        <v>92.329867965367967</v>
      </c>
      <c r="F5" s="4">
        <v>1121.6179999999999</v>
      </c>
      <c r="G5" s="4">
        <f t="shared" si="0"/>
        <v>74.811920599999993</v>
      </c>
      <c r="H5">
        <v>11.6</v>
      </c>
      <c r="I5" s="4">
        <v>93.799800932400927</v>
      </c>
      <c r="J5" s="4">
        <v>1087.952</v>
      </c>
      <c r="K5" s="4">
        <f t="shared" ref="K5:K9" si="1">J5*66700/1000000</f>
        <v>72.566398400000011</v>
      </c>
      <c r="L5">
        <v>10.4</v>
      </c>
      <c r="M5" s="4">
        <v>95.386913558663565</v>
      </c>
      <c r="N5" s="66">
        <v>1007.9979999999999</v>
      </c>
      <c r="O5" s="4">
        <f t="shared" ref="O5:O9" si="2">N5*66700/1000000</f>
        <v>67.2334666</v>
      </c>
    </row>
    <row r="6" spans="1:15" x14ac:dyDescent="0.25">
      <c r="A6">
        <v>1</v>
      </c>
      <c r="B6" t="s">
        <v>80</v>
      </c>
      <c r="C6" t="s">
        <v>82</v>
      </c>
      <c r="D6">
        <v>14.8</v>
      </c>
      <c r="E6" s="4">
        <v>87.129499999999993</v>
      </c>
      <c r="F6" s="4">
        <v>1286.3960000000002</v>
      </c>
      <c r="G6" s="4">
        <f t="shared" si="0"/>
        <v>85.802613200000025</v>
      </c>
      <c r="H6">
        <v>13.8</v>
      </c>
      <c r="I6" s="4">
        <v>89.492857142857147</v>
      </c>
      <c r="J6" s="4">
        <v>1235.7900000000002</v>
      </c>
      <c r="K6" s="4">
        <f t="shared" si="1"/>
        <v>82.427193000000017</v>
      </c>
      <c r="L6">
        <v>8.6</v>
      </c>
      <c r="M6" s="4">
        <v>92.507746897546909</v>
      </c>
      <c r="N6" s="66">
        <v>783.99199999999996</v>
      </c>
      <c r="O6" s="4">
        <f t="shared" si="2"/>
        <v>52.292266399999995</v>
      </c>
    </row>
    <row r="7" spans="1:15" x14ac:dyDescent="0.25">
      <c r="A7">
        <v>2</v>
      </c>
      <c r="B7" t="s">
        <v>80</v>
      </c>
      <c r="C7" t="s">
        <v>82</v>
      </c>
      <c r="D7">
        <v>14</v>
      </c>
      <c r="E7" s="4">
        <v>87.149583638583636</v>
      </c>
      <c r="F7" s="4">
        <v>1217.49</v>
      </c>
      <c r="G7" s="4">
        <f t="shared" si="0"/>
        <v>81.206582999999995</v>
      </c>
      <c r="H7" s="10">
        <v>13.666666666666666</v>
      </c>
      <c r="I7" s="4">
        <v>87.715567765567769</v>
      </c>
      <c r="J7" s="4">
        <v>1198.5466666666669</v>
      </c>
      <c r="K7" s="4">
        <f t="shared" si="1"/>
        <v>79.943062666666677</v>
      </c>
      <c r="L7" s="10">
        <v>9.6666666666666661</v>
      </c>
      <c r="M7" s="4">
        <v>88.770202020202021</v>
      </c>
      <c r="N7" s="66">
        <v>858.01666666666677</v>
      </c>
      <c r="O7" s="4">
        <f t="shared" si="2"/>
        <v>57.229711666666674</v>
      </c>
    </row>
    <row r="8" spans="1:15" x14ac:dyDescent="0.25">
      <c r="A8">
        <v>1</v>
      </c>
      <c r="B8" t="s">
        <v>80</v>
      </c>
      <c r="C8" t="s">
        <v>83</v>
      </c>
      <c r="D8">
        <v>23</v>
      </c>
      <c r="E8" s="4">
        <v>83.407855518394655</v>
      </c>
      <c r="F8" s="4">
        <v>1911.1</v>
      </c>
      <c r="G8" s="4">
        <f t="shared" si="0"/>
        <v>127.47037</v>
      </c>
      <c r="H8">
        <v>19.8</v>
      </c>
      <c r="I8" s="4">
        <v>88.3054884370016</v>
      </c>
      <c r="J8" s="4">
        <v>1737.7339999999999</v>
      </c>
      <c r="K8" s="4">
        <f t="shared" si="1"/>
        <v>115.9068578</v>
      </c>
      <c r="L8">
        <v>12.6</v>
      </c>
      <c r="M8" s="4">
        <v>92.640053501400573</v>
      </c>
      <c r="N8" s="66">
        <v>1165.1060000000002</v>
      </c>
      <c r="O8" s="4">
        <f t="shared" si="2"/>
        <v>77.712570200000016</v>
      </c>
    </row>
    <row r="9" spans="1:15" x14ac:dyDescent="0.25">
      <c r="A9">
        <v>2</v>
      </c>
      <c r="B9" t="s">
        <v>80</v>
      </c>
      <c r="C9" t="s">
        <v>83</v>
      </c>
      <c r="D9">
        <v>20.5</v>
      </c>
      <c r="E9" s="4">
        <v>82.148083333333332</v>
      </c>
      <c r="F9" s="4">
        <v>1684.27</v>
      </c>
      <c r="G9" s="4">
        <f t="shared" si="0"/>
        <v>112.34080899999999</v>
      </c>
      <c r="H9">
        <v>19</v>
      </c>
      <c r="I9" s="4">
        <v>84.620178362573114</v>
      </c>
      <c r="J9" s="4">
        <v>1608.0324999999998</v>
      </c>
      <c r="K9" s="4">
        <f t="shared" si="1"/>
        <v>107.25576774999999</v>
      </c>
      <c r="L9">
        <v>10</v>
      </c>
      <c r="M9" s="4">
        <v>91.027541666666679</v>
      </c>
      <c r="N9" s="66">
        <v>906.10500000000002</v>
      </c>
      <c r="O9" s="4">
        <f t="shared" si="2"/>
        <v>60.437203500000003</v>
      </c>
    </row>
    <row r="10" spans="1:15" x14ac:dyDescent="0.25">
      <c r="A10">
        <v>1</v>
      </c>
      <c r="B10" t="s">
        <v>84</v>
      </c>
      <c r="C10" t="s">
        <v>81</v>
      </c>
      <c r="D10">
        <v>11</v>
      </c>
      <c r="E10" s="4">
        <v>80.792741025641021</v>
      </c>
      <c r="F10" s="4">
        <v>894.05599999999993</v>
      </c>
      <c r="G10" s="4">
        <f t="shared" ref="G10:G15" si="3">F10*57100/1000000</f>
        <v>51.050597599999996</v>
      </c>
      <c r="H10">
        <v>9.8000000000000007</v>
      </c>
      <c r="I10" s="4">
        <v>84.610764041514045</v>
      </c>
      <c r="J10" s="4">
        <v>835.06000000000006</v>
      </c>
      <c r="K10" s="4">
        <f>J10*57100/1000000</f>
        <v>47.681925999999997</v>
      </c>
      <c r="L10">
        <v>7</v>
      </c>
      <c r="M10" s="4">
        <v>87.843023015873015</v>
      </c>
      <c r="N10" s="66">
        <v>623.80399999999997</v>
      </c>
      <c r="O10" s="4">
        <f>N10*57100/1000000</f>
        <v>35.619208399999998</v>
      </c>
    </row>
    <row r="11" spans="1:15" x14ac:dyDescent="0.25">
      <c r="A11">
        <v>2</v>
      </c>
      <c r="B11" t="s">
        <v>84</v>
      </c>
      <c r="C11" t="s">
        <v>81</v>
      </c>
      <c r="D11">
        <v>11.4</v>
      </c>
      <c r="E11" s="4">
        <v>85.46627272727271</v>
      </c>
      <c r="F11" s="4">
        <v>969.75200000000007</v>
      </c>
      <c r="G11" s="4">
        <f t="shared" si="3"/>
        <v>55.372839200000001</v>
      </c>
      <c r="H11">
        <v>10.8</v>
      </c>
      <c r="I11" s="4">
        <v>86.714145454545445</v>
      </c>
      <c r="J11" s="4">
        <v>937.46800000000007</v>
      </c>
      <c r="K11" s="4">
        <f t="shared" ref="K11:K15" si="4">J11*57100/1000000</f>
        <v>53.529422800000006</v>
      </c>
      <c r="L11">
        <v>8.4</v>
      </c>
      <c r="M11" s="4">
        <v>88.861555555555555</v>
      </c>
      <c r="N11" s="66">
        <v>744.87</v>
      </c>
      <c r="O11" s="4">
        <f t="shared" ref="O11:O15" si="5">N11*57100/1000000</f>
        <v>42.532077000000001</v>
      </c>
    </row>
    <row r="12" spans="1:15" x14ac:dyDescent="0.25">
      <c r="A12">
        <v>1</v>
      </c>
      <c r="B12" t="s">
        <v>84</v>
      </c>
      <c r="C12" t="s">
        <v>82</v>
      </c>
      <c r="D12">
        <v>15.8</v>
      </c>
      <c r="E12" s="4">
        <v>89.573114900373113</v>
      </c>
      <c r="F12" s="4">
        <v>1413.4659999999999</v>
      </c>
      <c r="G12" s="4">
        <f t="shared" si="3"/>
        <v>80.708908600000001</v>
      </c>
      <c r="H12">
        <v>14.8</v>
      </c>
      <c r="I12" s="4">
        <v>91.711640476190482</v>
      </c>
      <c r="J12" s="4">
        <v>1359.442</v>
      </c>
      <c r="K12" s="4">
        <f t="shared" si="4"/>
        <v>77.624138200000004</v>
      </c>
      <c r="L12">
        <v>9.4</v>
      </c>
      <c r="M12" s="4">
        <v>96.395910256410247</v>
      </c>
      <c r="N12" s="66">
        <v>915.84799999999996</v>
      </c>
      <c r="O12" s="4">
        <f t="shared" si="5"/>
        <v>52.2949208</v>
      </c>
    </row>
    <row r="13" spans="1:15" x14ac:dyDescent="0.25">
      <c r="A13">
        <v>2</v>
      </c>
      <c r="B13" t="s">
        <v>84</v>
      </c>
      <c r="C13" t="s">
        <v>82</v>
      </c>
      <c r="D13">
        <v>16.399999999999999</v>
      </c>
      <c r="E13" s="4">
        <v>92.297779411764708</v>
      </c>
      <c r="F13" s="4">
        <v>1510.89</v>
      </c>
      <c r="G13" s="4">
        <f t="shared" si="3"/>
        <v>86.271818999999994</v>
      </c>
      <c r="H13">
        <v>16</v>
      </c>
      <c r="I13" s="4">
        <v>93.025518137254906</v>
      </c>
      <c r="J13" s="4">
        <v>1487.8980000000001</v>
      </c>
      <c r="K13" s="4">
        <f t="shared" si="4"/>
        <v>84.958975800000019</v>
      </c>
      <c r="L13">
        <v>9.1999999999999993</v>
      </c>
      <c r="M13" s="4">
        <v>100.278473015873</v>
      </c>
      <c r="N13" s="66">
        <v>904.96600000000001</v>
      </c>
      <c r="O13" s="4">
        <f t="shared" si="5"/>
        <v>51.6735586</v>
      </c>
    </row>
    <row r="14" spans="1:15" x14ac:dyDescent="0.25">
      <c r="A14">
        <v>1</v>
      </c>
      <c r="B14" t="s">
        <v>84</v>
      </c>
      <c r="C14" t="s">
        <v>83</v>
      </c>
      <c r="D14">
        <v>20.5</v>
      </c>
      <c r="E14" s="4">
        <v>89.451224828375288</v>
      </c>
      <c r="F14" s="4">
        <v>1836.6750000000002</v>
      </c>
      <c r="G14" s="4">
        <f t="shared" si="3"/>
        <v>104.87414250000002</v>
      </c>
      <c r="H14">
        <v>19.5</v>
      </c>
      <c r="I14" s="4">
        <v>90.846053388746824</v>
      </c>
      <c r="J14" s="4">
        <v>1780.2525000000003</v>
      </c>
      <c r="K14" s="4">
        <f t="shared" si="4"/>
        <v>101.65241775000001</v>
      </c>
      <c r="L14">
        <v>14.25</v>
      </c>
      <c r="M14" s="4">
        <v>94.102932315233801</v>
      </c>
      <c r="N14" s="66">
        <v>1374.7650000000003</v>
      </c>
      <c r="O14" s="4">
        <f t="shared" si="5"/>
        <v>78.499081500000017</v>
      </c>
    </row>
    <row r="15" spans="1:15" x14ac:dyDescent="0.25">
      <c r="A15">
        <v>2</v>
      </c>
      <c r="B15" t="s">
        <v>84</v>
      </c>
      <c r="C15" t="s">
        <v>83</v>
      </c>
      <c r="D15">
        <v>19.8</v>
      </c>
      <c r="E15" s="4">
        <v>85.343564661654142</v>
      </c>
      <c r="F15" s="4">
        <v>1688.5740000000001</v>
      </c>
      <c r="G15" s="4">
        <f t="shared" si="3"/>
        <v>96.417575400000004</v>
      </c>
      <c r="H15">
        <v>19.399999999999999</v>
      </c>
      <c r="I15" s="4">
        <v>85.999332497911453</v>
      </c>
      <c r="J15" s="4">
        <v>1666.9280000000003</v>
      </c>
      <c r="K15" s="4">
        <f t="shared" si="4"/>
        <v>95.181588800000014</v>
      </c>
      <c r="L15">
        <v>10.199999999999999</v>
      </c>
      <c r="M15" s="4">
        <v>88.414067676767672</v>
      </c>
      <c r="N15" s="66">
        <v>901.49599999999987</v>
      </c>
      <c r="O15" s="4">
        <f t="shared" si="5"/>
        <v>51.475421599999997</v>
      </c>
    </row>
    <row r="16" spans="1:15" x14ac:dyDescent="0.25">
      <c r="A16">
        <v>1</v>
      </c>
      <c r="B16" t="s">
        <v>85</v>
      </c>
      <c r="C16" t="s">
        <v>81</v>
      </c>
      <c r="D16">
        <v>11.2</v>
      </c>
      <c r="E16" s="4">
        <v>101.97823863636364</v>
      </c>
      <c r="F16" s="4">
        <v>1135.26</v>
      </c>
      <c r="G16" s="4">
        <f t="shared" ref="G16:G21" si="6">F16*50000/1000000</f>
        <v>56.762999999999998</v>
      </c>
      <c r="H16">
        <v>11</v>
      </c>
      <c r="I16" s="4">
        <v>102.5004803030303</v>
      </c>
      <c r="J16" s="4">
        <v>1124.492</v>
      </c>
      <c r="K16" s="4">
        <f>J16*50000/1000000</f>
        <v>56.224600000000002</v>
      </c>
      <c r="L16">
        <v>9.4</v>
      </c>
      <c r="M16" s="4">
        <v>105.50991741591743</v>
      </c>
      <c r="N16" s="66">
        <v>990.86599999999999</v>
      </c>
      <c r="O16" s="4">
        <f>N16*50000/1000000</f>
        <v>49.543300000000002</v>
      </c>
    </row>
    <row r="17" spans="1:15" x14ac:dyDescent="0.25">
      <c r="A17">
        <v>2</v>
      </c>
      <c r="B17" t="s">
        <v>85</v>
      </c>
      <c r="C17" t="s">
        <v>81</v>
      </c>
      <c r="D17">
        <v>12.2</v>
      </c>
      <c r="E17" s="4">
        <v>96.894202331002333</v>
      </c>
      <c r="F17" s="4">
        <v>1180.6100000000001</v>
      </c>
      <c r="G17" s="4">
        <f t="shared" si="6"/>
        <v>59.030500000000011</v>
      </c>
      <c r="H17">
        <v>12</v>
      </c>
      <c r="I17" s="4">
        <v>97.509891219891216</v>
      </c>
      <c r="J17" s="4">
        <v>1170.9580000000001</v>
      </c>
      <c r="K17" s="4">
        <f t="shared" ref="K17:K21" si="7">J17*50000/1000000</f>
        <v>58.547900000000006</v>
      </c>
      <c r="L17">
        <v>9.1999999999999993</v>
      </c>
      <c r="M17" s="4">
        <v>101.21553174603174</v>
      </c>
      <c r="N17" s="66">
        <v>933.05</v>
      </c>
      <c r="O17" s="4">
        <f t="shared" ref="O17:O21" si="8">N17*50000/1000000</f>
        <v>46.652500000000003</v>
      </c>
    </row>
    <row r="18" spans="1:15" x14ac:dyDescent="0.25">
      <c r="A18">
        <v>1</v>
      </c>
      <c r="B18" t="s">
        <v>85</v>
      </c>
      <c r="C18" t="s">
        <v>82</v>
      </c>
      <c r="D18">
        <v>15.8</v>
      </c>
      <c r="E18" s="4">
        <v>82.529744747899173</v>
      </c>
      <c r="F18" s="4">
        <v>1297.6899999999998</v>
      </c>
      <c r="G18" s="4">
        <f t="shared" si="6"/>
        <v>64.884499999999989</v>
      </c>
      <c r="H18">
        <v>13.8</v>
      </c>
      <c r="I18" s="4">
        <v>87.464890043290055</v>
      </c>
      <c r="J18" s="4">
        <v>1194.6479999999997</v>
      </c>
      <c r="K18" s="4">
        <f t="shared" si="7"/>
        <v>59.732399999999984</v>
      </c>
      <c r="L18">
        <v>9.4</v>
      </c>
      <c r="M18" s="4">
        <v>95.341445526695523</v>
      </c>
      <c r="N18" s="66">
        <v>892.40400000000011</v>
      </c>
      <c r="O18" s="4">
        <f t="shared" si="8"/>
        <v>44.620200000000004</v>
      </c>
    </row>
    <row r="19" spans="1:15" x14ac:dyDescent="0.25">
      <c r="A19">
        <v>2</v>
      </c>
      <c r="B19" t="s">
        <v>85</v>
      </c>
      <c r="C19" t="s">
        <v>82</v>
      </c>
      <c r="D19">
        <v>17.2</v>
      </c>
      <c r="E19" s="4">
        <v>86.810148370927323</v>
      </c>
      <c r="F19" s="4">
        <v>1490.2599999999998</v>
      </c>
      <c r="G19" s="4">
        <f t="shared" si="6"/>
        <v>74.512999999999991</v>
      </c>
      <c r="H19">
        <v>15.6</v>
      </c>
      <c r="I19" s="4">
        <v>90.509625485625492</v>
      </c>
      <c r="J19" s="4">
        <v>1401.79</v>
      </c>
      <c r="K19" s="4">
        <f t="shared" si="7"/>
        <v>70.089500000000001</v>
      </c>
      <c r="L19">
        <v>11.6</v>
      </c>
      <c r="M19" s="4">
        <v>95.122610714285699</v>
      </c>
      <c r="N19" s="66">
        <v>1116.348</v>
      </c>
      <c r="O19" s="4">
        <f t="shared" si="8"/>
        <v>55.817399999999999</v>
      </c>
    </row>
    <row r="20" spans="1:15" x14ac:dyDescent="0.25">
      <c r="A20">
        <v>1</v>
      </c>
      <c r="B20" t="s">
        <v>85</v>
      </c>
      <c r="C20" t="s">
        <v>83</v>
      </c>
      <c r="D20">
        <v>21.4</v>
      </c>
      <c r="E20" s="4">
        <v>78.251451954325859</v>
      </c>
      <c r="F20" s="4">
        <v>1678.9080000000001</v>
      </c>
      <c r="G20" s="4">
        <f t="shared" si="6"/>
        <v>83.945400000000006</v>
      </c>
      <c r="H20">
        <v>18.8</v>
      </c>
      <c r="I20" s="4">
        <v>81.572111363636367</v>
      </c>
      <c r="J20" s="4">
        <v>1536.6879999999999</v>
      </c>
      <c r="K20" s="4">
        <f t="shared" si="7"/>
        <v>76.834400000000002</v>
      </c>
      <c r="L20">
        <v>13.2</v>
      </c>
      <c r="M20" s="4">
        <v>86.347593137254904</v>
      </c>
      <c r="N20" s="66">
        <v>1146.2220000000002</v>
      </c>
      <c r="O20" s="4">
        <f t="shared" si="8"/>
        <v>57.31110000000001</v>
      </c>
    </row>
    <row r="21" spans="1:15" x14ac:dyDescent="0.25">
      <c r="A21">
        <v>2</v>
      </c>
      <c r="B21" t="s">
        <v>85</v>
      </c>
      <c r="C21" t="s">
        <v>83</v>
      </c>
      <c r="D21">
        <v>18.399999999999999</v>
      </c>
      <c r="E21" s="4">
        <v>89.282485070519442</v>
      </c>
      <c r="F21" s="4">
        <v>1646.7140000000004</v>
      </c>
      <c r="G21" s="4">
        <f t="shared" si="6"/>
        <v>82.335700000000017</v>
      </c>
      <c r="H21">
        <v>17.399999999999999</v>
      </c>
      <c r="I21" s="4">
        <v>91.664935887512897</v>
      </c>
      <c r="J21" s="4">
        <v>1598.596</v>
      </c>
      <c r="K21" s="4">
        <f t="shared" si="7"/>
        <v>79.9298</v>
      </c>
      <c r="L21">
        <v>12.4</v>
      </c>
      <c r="M21" s="4">
        <v>93.276882051282044</v>
      </c>
      <c r="N21" s="66">
        <v>1200.1639999999998</v>
      </c>
      <c r="O21" s="4">
        <f t="shared" si="8"/>
        <v>60.008199999999988</v>
      </c>
    </row>
    <row r="22" spans="1:15" x14ac:dyDescent="0.25">
      <c r="A22">
        <v>1</v>
      </c>
      <c r="B22" t="s">
        <v>86</v>
      </c>
      <c r="C22" t="s">
        <v>81</v>
      </c>
      <c r="D22">
        <v>12.6</v>
      </c>
      <c r="E22" s="4">
        <v>104.44547582417582</v>
      </c>
      <c r="F22" s="4">
        <v>1319.0620000000001</v>
      </c>
      <c r="G22" s="4">
        <f t="shared" ref="G22:G27" si="9">F22*40000/1000000</f>
        <v>52.762480000000011</v>
      </c>
      <c r="H22">
        <v>12.4</v>
      </c>
      <c r="I22" s="4">
        <v>105.01001428571428</v>
      </c>
      <c r="J22" s="4">
        <v>1308.5920000000001</v>
      </c>
      <c r="K22" s="4">
        <f>J22*40000/1000000</f>
        <v>52.343680000000006</v>
      </c>
      <c r="L22">
        <v>9.6</v>
      </c>
      <c r="M22" s="4">
        <v>110.65049999999999</v>
      </c>
      <c r="N22" s="66">
        <v>1083.164</v>
      </c>
      <c r="O22" s="4">
        <f>N22*40000/1000000</f>
        <v>43.326560000000001</v>
      </c>
    </row>
    <row r="23" spans="1:15" x14ac:dyDescent="0.25">
      <c r="A23">
        <v>2</v>
      </c>
      <c r="B23" t="s">
        <v>86</v>
      </c>
      <c r="C23" t="s">
        <v>81</v>
      </c>
      <c r="D23">
        <v>12.2</v>
      </c>
      <c r="E23" s="4">
        <v>105.59928205128206</v>
      </c>
      <c r="F23" s="4">
        <v>1286.4339999999997</v>
      </c>
      <c r="G23" s="4">
        <f t="shared" si="9"/>
        <v>51.457359999999994</v>
      </c>
      <c r="H23">
        <v>12</v>
      </c>
      <c r="I23" s="4">
        <v>106.71438811188814</v>
      </c>
      <c r="J23" s="4">
        <v>1275.78</v>
      </c>
      <c r="K23" s="4">
        <f t="shared" ref="K23:K27" si="10">J23*40000/1000000</f>
        <v>51.031199999999998</v>
      </c>
      <c r="L23">
        <v>9.1999999999999993</v>
      </c>
      <c r="M23" s="4">
        <v>110.23091363636362</v>
      </c>
      <c r="N23" s="66">
        <v>1018.7439999999999</v>
      </c>
      <c r="O23" s="4">
        <f t="shared" ref="O23:O27" si="11">N23*40000/1000000</f>
        <v>40.749760000000002</v>
      </c>
    </row>
    <row r="24" spans="1:15" x14ac:dyDescent="0.25">
      <c r="A24">
        <v>1</v>
      </c>
      <c r="B24" t="s">
        <v>86</v>
      </c>
      <c r="C24" t="s">
        <v>82</v>
      </c>
      <c r="D24">
        <v>14.6</v>
      </c>
      <c r="E24" s="4">
        <v>80.924715255332899</v>
      </c>
      <c r="F24" s="4">
        <v>1177.404</v>
      </c>
      <c r="G24" s="4">
        <f t="shared" si="9"/>
        <v>47.096159999999998</v>
      </c>
      <c r="H24">
        <v>12.6</v>
      </c>
      <c r="I24" s="4">
        <v>86.01487832167831</v>
      </c>
      <c r="J24" s="4">
        <v>1079.9299999999998</v>
      </c>
      <c r="K24" s="4">
        <f t="shared" si="10"/>
        <v>43.197199999999995</v>
      </c>
      <c r="L24">
        <v>8.1999999999999993</v>
      </c>
      <c r="M24" s="4">
        <v>91.560422222222215</v>
      </c>
      <c r="N24" s="66">
        <v>768.99</v>
      </c>
      <c r="O24" s="4">
        <f t="shared" si="11"/>
        <v>30.759599999999999</v>
      </c>
    </row>
    <row r="25" spans="1:15" x14ac:dyDescent="0.25">
      <c r="A25">
        <v>2</v>
      </c>
      <c r="B25" t="s">
        <v>86</v>
      </c>
      <c r="C25" t="s">
        <v>82</v>
      </c>
      <c r="D25">
        <v>14</v>
      </c>
      <c r="E25" s="4">
        <v>92.993344871794861</v>
      </c>
      <c r="F25" s="4">
        <v>1295.0220000000002</v>
      </c>
      <c r="G25" s="4">
        <f t="shared" si="9"/>
        <v>51.800880000000006</v>
      </c>
      <c r="H25">
        <v>13.2</v>
      </c>
      <c r="I25" s="4">
        <v>94.941129337329329</v>
      </c>
      <c r="J25" s="4">
        <v>1250.3040000000001</v>
      </c>
      <c r="K25" s="4">
        <f t="shared" si="10"/>
        <v>50.012160000000002</v>
      </c>
      <c r="L25">
        <v>7.4</v>
      </c>
      <c r="M25" s="4">
        <v>96.770847619047615</v>
      </c>
      <c r="N25" s="66">
        <v>744.72199999999998</v>
      </c>
      <c r="O25" s="4">
        <f t="shared" si="11"/>
        <v>29.788879999999999</v>
      </c>
    </row>
    <row r="26" spans="1:15" x14ac:dyDescent="0.25">
      <c r="A26">
        <v>1</v>
      </c>
      <c r="B26" t="s">
        <v>86</v>
      </c>
      <c r="C26" t="s">
        <v>83</v>
      </c>
      <c r="D26">
        <v>22.6</v>
      </c>
      <c r="E26" s="4">
        <v>74.400000000000006</v>
      </c>
      <c r="F26" s="4">
        <v>1675.1420000000003</v>
      </c>
      <c r="G26" s="4">
        <f t="shared" si="9"/>
        <v>67.005680000000012</v>
      </c>
      <c r="H26">
        <v>16.8</v>
      </c>
      <c r="I26" s="4">
        <v>80.760000000000005</v>
      </c>
      <c r="J26" s="4">
        <v>1366.8319999999999</v>
      </c>
      <c r="K26" s="4">
        <f t="shared" si="10"/>
        <v>54.673279999999991</v>
      </c>
      <c r="L26">
        <v>11.6</v>
      </c>
      <c r="M26" s="4">
        <v>84.22</v>
      </c>
      <c r="N26" s="66">
        <v>1127.25</v>
      </c>
      <c r="O26" s="4">
        <f t="shared" si="11"/>
        <v>45.09</v>
      </c>
    </row>
    <row r="27" spans="1:15" x14ac:dyDescent="0.25">
      <c r="A27">
        <v>2</v>
      </c>
      <c r="B27" t="s">
        <v>86</v>
      </c>
      <c r="C27" t="s">
        <v>83</v>
      </c>
      <c r="D27">
        <v>21</v>
      </c>
      <c r="E27" s="4">
        <v>76.75</v>
      </c>
      <c r="F27" s="4">
        <v>1613.1760000000002</v>
      </c>
      <c r="G27" s="4">
        <f t="shared" si="9"/>
        <v>64.527040000000014</v>
      </c>
      <c r="H27">
        <v>18.399999999999999</v>
      </c>
      <c r="I27" s="4">
        <v>79.989999999999995</v>
      </c>
      <c r="J27" s="4">
        <v>1473.4180000000001</v>
      </c>
      <c r="K27" s="4">
        <f t="shared" si="10"/>
        <v>58.936720000000008</v>
      </c>
      <c r="L27">
        <v>13.2</v>
      </c>
      <c r="M27" s="4">
        <v>82.56</v>
      </c>
      <c r="N27" s="66">
        <v>1118.096</v>
      </c>
      <c r="O27" s="4">
        <f t="shared" si="11"/>
        <v>44.723840000000003</v>
      </c>
    </row>
    <row r="42" spans="4:6" x14ac:dyDescent="0.25">
      <c r="D42" s="4"/>
      <c r="E42" s="4"/>
      <c r="F4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Plant structure and fruit set</vt:lpstr>
      <vt:lpstr>Yield components</vt:lpstr>
      <vt:lpstr>Fruit morphology and quality</vt:lpstr>
      <vt:lpstr>Figure 1_Environmental data</vt:lpstr>
      <vt:lpstr>Figure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 Computer</dc:creator>
  <cp:lastModifiedBy>Nguyễn Minh Hiển</cp:lastModifiedBy>
  <dcterms:created xsi:type="dcterms:W3CDTF">2019-12-10T09:46:03Z</dcterms:created>
  <dcterms:modified xsi:type="dcterms:W3CDTF">2024-01-31T09:05:18Z</dcterms:modified>
</cp:coreProperties>
</file>