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4400" windowWidth="11640" windowHeight="5220" activeTab="2"/>
  </bookViews>
  <sheets>
    <sheet name="Mass" sheetId="1" r:id="rId1"/>
    <sheet name="SIZE" sheetId="2" r:id="rId2"/>
    <sheet name="Young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G33" i="1"/>
  <c r="F39" i="1"/>
  <c r="F38" i="1"/>
  <c r="F37" i="1"/>
  <c r="F36" i="1"/>
  <c r="F35" i="1"/>
  <c r="F34" i="1"/>
  <c r="F33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<sst xmlns="http://schemas.openxmlformats.org/spreadsheetml/2006/main" count="332" uniqueCount="167">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</sst>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7170032"/>
        <c:axId val="-1831430976"/>
      </c:lineChart>
      <c:catAx>
        <c:axId val="-150717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30976"/>
        <c:crosses val="autoZero"/>
        <c:auto val="1"/>
        <c:lblAlgn val="ctr"/>
        <c:lblOffset val="100"/>
        <c:noMultiLvlLbl val="0"/>
      </c:catAx>
      <c:valAx>
        <c:axId val="-183143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71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9968368"/>
        <c:axId val="-1409966192"/>
      </c:scatterChart>
      <c:valAx>
        <c:axId val="-14099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6192"/>
        <c:crosses val="autoZero"/>
        <c:crossBetween val="midCat"/>
      </c:valAx>
      <c:valAx>
        <c:axId val="-1409966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9966736"/>
        <c:axId val="-1409965104"/>
      </c:scatterChart>
      <c:valAx>
        <c:axId val="-1409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5104"/>
        <c:crosses val="autoZero"/>
        <c:crossBetween val="midCat"/>
      </c:valAx>
      <c:valAx>
        <c:axId val="-14099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9963472"/>
        <c:axId val="-1409967280"/>
      </c:scatterChart>
      <c:valAx>
        <c:axId val="-14099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7280"/>
        <c:crosses val="autoZero"/>
        <c:crossBetween val="midCat"/>
      </c:valAx>
      <c:valAx>
        <c:axId val="-1409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9969456"/>
        <c:axId val="-1409968912"/>
      </c:scatterChart>
      <c:valAx>
        <c:axId val="-14099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8912"/>
        <c:crosses val="autoZero"/>
        <c:crossBetween val="midCat"/>
      </c:valAx>
      <c:valAx>
        <c:axId val="-1409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99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176672"/>
        <c:axId val="-1501176128"/>
      </c:scatterChart>
      <c:valAx>
        <c:axId val="-1501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1176128"/>
        <c:crosses val="autoZero"/>
        <c:crossBetween val="midCat"/>
      </c:valAx>
      <c:valAx>
        <c:axId val="-1501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11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8364848"/>
        <c:axId val="-1698376816"/>
      </c:scatterChart>
      <c:valAx>
        <c:axId val="-1698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98376816"/>
        <c:crosses val="autoZero"/>
        <c:crossBetween val="midCat"/>
      </c:valAx>
      <c:valAx>
        <c:axId val="-1698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983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921200"/>
        <c:axId val="-1210921744"/>
      </c:scatterChart>
      <c:valAx>
        <c:axId val="-12109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10921744"/>
        <c:crosses val="autoZero"/>
        <c:crossBetween val="midCat"/>
      </c:valAx>
      <c:valAx>
        <c:axId val="-12109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109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8372464"/>
        <c:axId val="-1698370288"/>
      </c:scatterChart>
      <c:valAx>
        <c:axId val="-1698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98370288"/>
        <c:crosses val="autoZero"/>
        <c:crossBetween val="midCat"/>
      </c:valAx>
      <c:valAx>
        <c:axId val="-1698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9837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623696"/>
        <c:axId val="-1575615536"/>
      </c:scatterChart>
      <c:valAx>
        <c:axId val="-15756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5615536"/>
        <c:crosses val="autoZero"/>
        <c:crossBetween val="midCat"/>
      </c:valAx>
      <c:valAx>
        <c:axId val="-15756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56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429344"/>
        <c:axId val="-1831424992"/>
      </c:scatterChart>
      <c:valAx>
        <c:axId val="-18314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4992"/>
        <c:crosses val="autoZero"/>
        <c:crossBetween val="midCat"/>
      </c:valAx>
      <c:valAx>
        <c:axId val="-18314249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68517344706911631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426624"/>
        <c:axId val="-1831429888"/>
      </c:scatterChart>
      <c:valAx>
        <c:axId val="-18314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9888"/>
        <c:crosses val="autoZero"/>
        <c:crossBetween val="midCat"/>
      </c:valAx>
      <c:valAx>
        <c:axId val="-1831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428800"/>
        <c:axId val="-1831428256"/>
      </c:scatterChart>
      <c:valAx>
        <c:axId val="-18314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8256"/>
        <c:crosses val="autoZero"/>
        <c:crossBetween val="midCat"/>
      </c:valAx>
      <c:valAx>
        <c:axId val="-1831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14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176784"/>
        <c:axId val="-1506176240"/>
      </c:scatterChart>
      <c:valAx>
        <c:axId val="-15061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6240"/>
        <c:crosses val="autoZero"/>
        <c:crossBetween val="midCat"/>
      </c:valAx>
      <c:valAx>
        <c:axId val="-150617624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9599174203943932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174608"/>
        <c:axId val="-15061740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506174608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4064"/>
        <c:crosses val="autoZero"/>
        <c:crossBetween val="midCat"/>
      </c:valAx>
      <c:valAx>
        <c:axId val="-1506174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172432"/>
        <c:axId val="-1506171888"/>
      </c:scatterChart>
      <c:valAx>
        <c:axId val="-15061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1888"/>
        <c:crosses val="autoZero"/>
        <c:crossBetween val="midCat"/>
      </c:valAx>
      <c:valAx>
        <c:axId val="-1506171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178416"/>
        <c:axId val="-1515380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50617841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5380080"/>
        <c:crosses val="autoZero"/>
        <c:crossBetween val="midCat"/>
      </c:valAx>
      <c:valAx>
        <c:axId val="-1515380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61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5378992"/>
        <c:axId val="-1515380624"/>
      </c:scatterChart>
      <c:valAx>
        <c:axId val="-15153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5380624"/>
        <c:crosses val="autoZero"/>
        <c:crossBetween val="midCat"/>
      </c:valAx>
      <c:valAx>
        <c:axId val="-1515380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537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31</xdr:row>
      <xdr:rowOff>140970</xdr:rowOff>
    </xdr:from>
    <xdr:to>
      <xdr:col>16</xdr:col>
      <xdr:colOff>60960</xdr:colOff>
      <xdr:row>50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6</xdr:row>
      <xdr:rowOff>45720</xdr:rowOff>
    </xdr:from>
    <xdr:to>
      <xdr:col>33</xdr:col>
      <xdr:colOff>15240</xdr:colOff>
      <xdr:row>33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160020</xdr:colOff>
      <xdr:row>46</xdr:row>
      <xdr:rowOff>91440</xdr:rowOff>
    </xdr:from>
    <xdr:to>
      <xdr:col>25</xdr:col>
      <xdr:colOff>464820</xdr:colOff>
      <xdr:row>65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480060</xdr:colOff>
      <xdr:row>35</xdr:row>
      <xdr:rowOff>121920</xdr:rowOff>
    </xdr:from>
    <xdr:to>
      <xdr:col>9</xdr:col>
      <xdr:colOff>60960</xdr:colOff>
      <xdr:row>50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449580</xdr:colOff>
      <xdr:row>4</xdr:row>
      <xdr:rowOff>38100</xdr:rowOff>
    </xdr:from>
    <xdr:to>
      <xdr:col>76</xdr:col>
      <xdr:colOff>160020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342900</xdr:colOff>
      <xdr:row>17</xdr:row>
      <xdr:rowOff>160020</xdr:rowOff>
    </xdr:from>
    <xdr:to>
      <xdr:col>68</xdr:col>
      <xdr:colOff>38100</xdr:colOff>
      <xdr:row>32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190500</xdr:colOff>
      <xdr:row>9</xdr:row>
      <xdr:rowOff>0</xdr:rowOff>
    </xdr:from>
    <xdr:to>
      <xdr:col>76</xdr:col>
      <xdr:colOff>541020</xdr:colOff>
      <xdr:row>35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175260</xdr:colOff>
      <xdr:row>3</xdr:row>
      <xdr:rowOff>99060</xdr:rowOff>
    </xdr:from>
    <xdr:to>
      <xdr:col>67</xdr:col>
      <xdr:colOff>480060</xdr:colOff>
      <xdr:row>18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266700</xdr:colOff>
      <xdr:row>26</xdr:row>
      <xdr:rowOff>175260</xdr:rowOff>
    </xdr:from>
    <xdr:to>
      <xdr:col>67</xdr:col>
      <xdr:colOff>571500</xdr:colOff>
      <xdr:row>41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45720</xdr:colOff>
      <xdr:row>15</xdr:row>
      <xdr:rowOff>7620</xdr:rowOff>
    </xdr:from>
    <xdr:to>
      <xdr:col>66</xdr:col>
      <xdr:colOff>350520</xdr:colOff>
      <xdr:row>30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99060</xdr:colOff>
      <xdr:row>32</xdr:row>
      <xdr:rowOff>53340</xdr:rowOff>
    </xdr:from>
    <xdr:to>
      <xdr:col>20</xdr:col>
      <xdr:colOff>403860</xdr:colOff>
      <xdr:row>47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472440</xdr:colOff>
      <xdr:row>33</xdr:row>
      <xdr:rowOff>7620</xdr:rowOff>
    </xdr:from>
    <xdr:to>
      <xdr:col>23</xdr:col>
      <xdr:colOff>167640</xdr:colOff>
      <xdr:row>48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12</xdr:row>
      <xdr:rowOff>129540</xdr:rowOff>
    </xdr:from>
    <xdr:to>
      <xdr:col>19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20</xdr:row>
      <xdr:rowOff>167640</xdr:rowOff>
    </xdr:from>
    <xdr:to>
      <xdr:col>19</xdr:col>
      <xdr:colOff>160020</xdr:colOff>
      <xdr:row>35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</xdr:colOff>
      <xdr:row>10</xdr:row>
      <xdr:rowOff>45720</xdr:rowOff>
    </xdr:from>
    <xdr:to>
      <xdr:col>21</xdr:col>
      <xdr:colOff>350520</xdr:colOff>
      <xdr:row>25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</xdr:colOff>
      <xdr:row>10</xdr:row>
      <xdr:rowOff>45720</xdr:rowOff>
    </xdr:from>
    <xdr:to>
      <xdr:col>26</xdr:col>
      <xdr:colOff>350520</xdr:colOff>
      <xdr:row>25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9">
          <cell r="I9">
            <v>24.74136222108751</v>
          </cell>
          <cell r="J9">
            <v>37.952001793969316</v>
          </cell>
        </row>
        <row r="11">
          <cell r="I11">
            <v>64.742405377235627</v>
          </cell>
          <cell r="J11">
            <v>40.958812531809507</v>
          </cell>
        </row>
        <row r="13">
          <cell r="I13">
            <v>30.636196702369194</v>
          </cell>
          <cell r="J13">
            <v>32.759054100988884</v>
          </cell>
        </row>
        <row r="15">
          <cell r="I15">
            <v>23.490962057542312</v>
          </cell>
          <cell r="J15">
            <v>35.959070076999431</v>
          </cell>
        </row>
        <row r="17">
          <cell r="I17">
            <v>25.762533184982662</v>
          </cell>
          <cell r="J17">
            <v>34.542067903578861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S1" workbookViewId="0">
      <selection activeCell="I27" sqref="I27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 t="shared" ref="V2:V3" si="2"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 t="shared" si="2"/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 t="shared" ref="AM4:AM5" si="3"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 t="shared" si="3"/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 t="shared" ref="K23:K24" si="5"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 t="shared" si="5"/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6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6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6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6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6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opLeftCell="A26" workbookViewId="0">
      <selection activeCell="A53" sqref="A53:D53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 t="shared" ref="C7:D7" si="11">AVERAGE(C2:C6)</f>
        <v>9.0120000000000005</v>
      </c>
      <c r="D7" s="1">
        <f t="shared" si="11"/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ref="AT13:AV30" si="13">100*V13/B13</f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3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3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3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3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3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3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3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4">S21*100/C21</f>
        <v>99.791013584117039</v>
      </c>
      <c r="AR21">
        <f t="shared" si="14"/>
        <v>99.555061179087858</v>
      </c>
      <c r="AT21">
        <f t="shared" si="13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5">R22*100/B22</f>
        <v>0</v>
      </c>
      <c r="AQ22">
        <f t="shared" si="14"/>
        <v>0</v>
      </c>
      <c r="AR22">
        <f t="shared" si="14"/>
        <v>0</v>
      </c>
      <c r="AT22">
        <f t="shared" si="13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5"/>
        <v>0</v>
      </c>
      <c r="AQ23">
        <f t="shared" si="14"/>
        <v>0</v>
      </c>
      <c r="AR23">
        <f t="shared" si="14"/>
        <v>0</v>
      </c>
      <c r="AT23">
        <f t="shared" si="13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5"/>
        <v>0</v>
      </c>
      <c r="AQ24">
        <f t="shared" si="14"/>
        <v>0</v>
      </c>
      <c r="AR24">
        <f t="shared" si="14"/>
        <v>0</v>
      </c>
      <c r="AT24">
        <f t="shared" si="13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5"/>
        <v>0</v>
      </c>
      <c r="AQ25">
        <f t="shared" si="14"/>
        <v>0</v>
      </c>
      <c r="AR25">
        <f t="shared" si="14"/>
        <v>0</v>
      </c>
      <c r="AT25">
        <f t="shared" si="13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5"/>
        <v>0</v>
      </c>
      <c r="AQ26">
        <f t="shared" si="14"/>
        <v>0</v>
      </c>
      <c r="AR26">
        <f t="shared" si="14"/>
        <v>0</v>
      </c>
      <c r="AT26">
        <f t="shared" si="13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5"/>
        <v>0</v>
      </c>
      <c r="AQ27">
        <f t="shared" si="14"/>
        <v>0</v>
      </c>
      <c r="AR27">
        <f t="shared" si="14"/>
        <v>0</v>
      </c>
      <c r="AT27">
        <f t="shared" si="13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5"/>
        <v>0</v>
      </c>
      <c r="AQ28">
        <f t="shared" si="14"/>
        <v>0</v>
      </c>
      <c r="AR28">
        <f t="shared" si="14"/>
        <v>0</v>
      </c>
      <c r="AT28">
        <f t="shared" si="13"/>
        <v>0</v>
      </c>
      <c r="AU28">
        <f t="shared" si="13"/>
        <v>0</v>
      </c>
      <c r="AV28">
        <f t="shared" si="13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5"/>
        <v>0</v>
      </c>
      <c r="AQ29">
        <f t="shared" si="14"/>
        <v>0</v>
      </c>
      <c r="AR29">
        <f t="shared" si="14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5"/>
        <v>0</v>
      </c>
      <c r="AQ30">
        <f t="shared" si="14"/>
        <v>0</v>
      </c>
      <c r="AR30">
        <f t="shared" si="14"/>
        <v>0</v>
      </c>
      <c r="AT30">
        <f t="shared" si="13"/>
        <v>0</v>
      </c>
      <c r="AU30">
        <f t="shared" si="13"/>
        <v>0</v>
      </c>
      <c r="AV30">
        <f t="shared" si="13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 t="shared" ref="H35" si="34">D36*100/D35</f>
        <v>99.777530589543943</v>
      </c>
      <c r="K35">
        <f>B37*100/B35</f>
        <v>98.740818467995808</v>
      </c>
      <c r="L35">
        <f t="shared" ref="L35:M35" si="35">C37*100/C35</f>
        <v>97.584033613445371</v>
      </c>
      <c r="M35">
        <f t="shared" si="35"/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 t="shared" ref="G36:H36" si="36">C39*100/C38</f>
        <v>99.475341028331584</v>
      </c>
      <c r="H36">
        <f t="shared" si="36"/>
        <v>99.887640449438194</v>
      </c>
      <c r="K36">
        <f>B40*100/B38</f>
        <v>98.85297184567257</v>
      </c>
      <c r="L36">
        <f t="shared" ref="L36:M36" si="37">C40*100/C38</f>
        <v>98.635886673662128</v>
      </c>
      <c r="M36">
        <f t="shared" si="37"/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 t="shared" ref="G37:H37" si="38">C42*100/C41</f>
        <v>99.687825182101989</v>
      </c>
      <c r="H37">
        <f t="shared" si="38"/>
        <v>100</v>
      </c>
      <c r="K37">
        <f>B43*100/B41</f>
        <v>98.541666666666686</v>
      </c>
      <c r="L37">
        <f t="shared" ref="L37:M37" si="39">C43*100/C41</f>
        <v>98.647242455775242</v>
      </c>
      <c r="M37">
        <f t="shared" si="39"/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 t="shared" ref="G38:H38" si="40">C45*100/C44</f>
        <v>99.686847599164935</v>
      </c>
      <c r="H38">
        <f t="shared" si="40"/>
        <v>99.889988998899895</v>
      </c>
      <c r="K38">
        <f>B46*100/B44</f>
        <v>99.688149688149693</v>
      </c>
      <c r="L38">
        <f t="shared" ref="L38:M38" si="41">C46*100/C44</f>
        <v>99.686847599164935</v>
      </c>
      <c r="M38">
        <f t="shared" si="41"/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 t="shared" ref="G39:H39" si="42">C48*100/C47</f>
        <v>99.791449426485926</v>
      </c>
      <c r="H39">
        <f t="shared" si="42"/>
        <v>99.33920704845815</v>
      </c>
      <c r="K39">
        <f>B49*100/B47</f>
        <v>99.479166666666686</v>
      </c>
      <c r="L39">
        <f t="shared" ref="L39:M39" si="43">C49*100/C47</f>
        <v>99.791449426485926</v>
      </c>
      <c r="M39">
        <f t="shared" si="43"/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 t="shared" ref="G40:H40" si="44">C51*100/C50</f>
        <v>100</v>
      </c>
      <c r="H40">
        <f t="shared" si="44"/>
        <v>99.446290143964575</v>
      </c>
      <c r="K40">
        <f>B52*100/B50</f>
        <v>99.064449064449065</v>
      </c>
      <c r="L40">
        <f t="shared" ref="L40" si="45"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 t="shared" ref="G41:H41" si="46">C54*100/C53</f>
        <v>99.485066941297617</v>
      </c>
      <c r="H41">
        <f t="shared" si="46"/>
        <v>99.668141592920364</v>
      </c>
      <c r="K41">
        <f>B55*100/B53</f>
        <v>99.483471074380176</v>
      </c>
      <c r="L41">
        <f t="shared" ref="L41:M41" si="47">C55*100/C53</f>
        <v>98.146240988671451</v>
      </c>
      <c r="M41">
        <f t="shared" si="47"/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48">J43*100/B48</f>
        <v>0</v>
      </c>
      <c r="AI43" t="e">
        <f t="shared" si="48"/>
        <v>#VALUE!</v>
      </c>
      <c r="AJ43">
        <f t="shared" si="48"/>
        <v>0</v>
      </c>
      <c r="AL43">
        <f t="shared" ref="AL43:AN44" si="49">N43*100/B48</f>
        <v>0</v>
      </c>
      <c r="AM43">
        <f t="shared" si="49"/>
        <v>0</v>
      </c>
      <c r="AN43" t="e">
        <f t="shared" si="49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48"/>
        <v>0</v>
      </c>
      <c r="AI44">
        <f t="shared" si="48"/>
        <v>0</v>
      </c>
      <c r="AJ44">
        <f t="shared" si="48"/>
        <v>44.79283314669653</v>
      </c>
      <c r="AL44">
        <f t="shared" si="49"/>
        <v>0</v>
      </c>
      <c r="AM44">
        <f t="shared" si="49"/>
        <v>0</v>
      </c>
      <c r="AN44">
        <f t="shared" si="49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K1" workbookViewId="0">
      <selection activeCell="AA4" sqref="AA4"/>
    </sheetView>
  </sheetViews>
  <sheetFormatPr defaultRowHeight="14.4" x14ac:dyDescent="0.3"/>
  <sheetData>
    <row r="1" spans="1:28" x14ac:dyDescent="0.3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AVERAGE([2]Podsumowanie!$I$3:$J$4)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</row>
    <row r="2" spans="1:28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AVERAGE([2]Podsumowanie!$I$5:$J$6)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</row>
    <row r="3" spans="1:28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AVERAGE([2]Podsumowanie!$I$7:$J$8)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</row>
    <row r="4" spans="1:28" x14ac:dyDescent="0.3">
      <c r="A4" t="s">
        <v>3</v>
      </c>
      <c r="B4">
        <v>6.0990000000000002</v>
      </c>
      <c r="L4" t="s">
        <v>127</v>
      </c>
      <c r="M4">
        <f>AVERAGE([2]Podsumowanie!$I$9:$J$10)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</row>
    <row r="5" spans="1:28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AVERAGE([2]Podsumowanie!$I$11:$J$12)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</row>
    <row r="6" spans="1:28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AVERAGE([2]Podsumowanie!$I$13)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</row>
    <row r="7" spans="1:28" x14ac:dyDescent="0.3">
      <c r="A7" t="s">
        <v>5</v>
      </c>
      <c r="B7">
        <v>6.0990000000000002</v>
      </c>
      <c r="L7" t="s">
        <v>130</v>
      </c>
      <c r="M7">
        <f>[2]Podsumowanie!$I$15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</row>
    <row r="8" spans="1:28" x14ac:dyDescent="0.3">
      <c r="A8" t="s">
        <v>6</v>
      </c>
      <c r="B8">
        <v>6.0990000000000002</v>
      </c>
      <c r="L8" t="s">
        <v>131</v>
      </c>
      <c r="M8">
        <f>AVERAGE([2]Podsumowanie!$I$17:$J$18)</f>
        <v>306.5471616530956</v>
      </c>
      <c r="N8">
        <v>88.724000000000004</v>
      </c>
    </row>
    <row r="9" spans="1:28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AVERAGE([2]Podsumowanie!$I$19:$J$20)</f>
        <v>181.9465532693294</v>
      </c>
      <c r="N9">
        <v>107.89</v>
      </c>
    </row>
    <row r="10" spans="1:28" x14ac:dyDescent="0.3">
      <c r="A10" t="s">
        <v>8</v>
      </c>
      <c r="B10">
        <v>6.0990000000000002</v>
      </c>
      <c r="L10" t="s">
        <v>133</v>
      </c>
      <c r="M10">
        <f>AVERAGE([2]Podsumowanie!$I$21:$J$22)</f>
        <v>281.76520907157931</v>
      </c>
      <c r="N10">
        <v>86.144000000000005</v>
      </c>
    </row>
    <row r="11" spans="1:28" x14ac:dyDescent="0.3">
      <c r="A11" t="s">
        <v>9</v>
      </c>
      <c r="B11">
        <v>6.0990000000000002</v>
      </c>
      <c r="L11" t="s">
        <v>134</v>
      </c>
      <c r="M11">
        <f>AVERAGE([2]Podsumowanie!$I$25:$J$26)</f>
        <v>230.49532788425537</v>
      </c>
      <c r="N11">
        <v>106.12</v>
      </c>
    </row>
    <row r="12" spans="1:28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</row>
    <row r="13" spans="1:28" x14ac:dyDescent="0.3">
      <c r="A13" t="s">
        <v>11</v>
      </c>
      <c r="B13">
        <v>6.0990000000000002</v>
      </c>
      <c r="L13" t="s">
        <v>136</v>
      </c>
      <c r="M13">
        <f>AVERAGE([2]Podsumowanie!$I$31:$J$32)</f>
        <v>177.20805234693643</v>
      </c>
      <c r="N13">
        <v>98.126000000000005</v>
      </c>
    </row>
    <row r="14" spans="1:28" x14ac:dyDescent="0.3">
      <c r="A14" t="s">
        <v>12</v>
      </c>
      <c r="B14">
        <v>6.0990000000000002</v>
      </c>
      <c r="L14" t="s">
        <v>137</v>
      </c>
      <c r="M14">
        <f>AVERAGE([2]Podsumowanie!$I$33)</f>
        <v>252.98167256915855</v>
      </c>
      <c r="N14">
        <v>93.287999999999997</v>
      </c>
    </row>
    <row r="15" spans="1:28" x14ac:dyDescent="0.3">
      <c r="A15" t="s">
        <v>13</v>
      </c>
      <c r="B15">
        <v>6.0990000000000002</v>
      </c>
    </row>
    <row r="16" spans="1:28" x14ac:dyDescent="0.3">
      <c r="A16" t="s">
        <v>138</v>
      </c>
      <c r="B16">
        <v>6.0990000000000002</v>
      </c>
      <c r="C16">
        <v>3.4481000000000002</v>
      </c>
    </row>
    <row r="17" spans="1:8" x14ac:dyDescent="0.3">
      <c r="A17" t="s">
        <v>139</v>
      </c>
      <c r="B17">
        <v>6.0990000000000002</v>
      </c>
      <c r="C17">
        <v>2.0655999999999999</v>
      </c>
    </row>
    <row r="18" spans="1:8" x14ac:dyDescent="0.3">
      <c r="A18" t="s">
        <v>119</v>
      </c>
      <c r="B18">
        <v>36.066000000000003</v>
      </c>
    </row>
    <row r="19" spans="1:8" x14ac:dyDescent="0.3">
      <c r="A19" t="s">
        <v>121</v>
      </c>
      <c r="B19">
        <f>AVERAGE([1]Podsumowanie!$I$7:$J$8)</f>
        <v>51.301572034725027</v>
      </c>
      <c r="D19">
        <v>27.8</v>
      </c>
    </row>
    <row r="20" spans="1:8" x14ac:dyDescent="0.3">
      <c r="A20" t="s">
        <v>120</v>
      </c>
      <c r="B20">
        <f>AVERAGE([1]Podsumowanie!$I$9:$J$10)</f>
        <v>31.346682007528415</v>
      </c>
      <c r="D20">
        <v>21.792999999999999</v>
      </c>
    </row>
    <row r="21" spans="1:8" x14ac:dyDescent="0.3">
      <c r="A21" t="s">
        <v>122</v>
      </c>
      <c r="B21">
        <f>AVERAGE([1]Podsumowanie!$I$13:$J$14)</f>
        <v>31.697625401679041</v>
      </c>
      <c r="E21">
        <v>49.1</v>
      </c>
    </row>
    <row r="22" spans="1:8" x14ac:dyDescent="0.3">
      <c r="A22" t="s">
        <v>123</v>
      </c>
      <c r="B22">
        <f>AVERAGE([1]Podsumowanie!$I$15:$J$16)</f>
        <v>29.725016067270872</v>
      </c>
      <c r="E22">
        <v>24.33</v>
      </c>
    </row>
    <row r="23" spans="1:8" x14ac:dyDescent="0.3">
      <c r="A23" t="s">
        <v>30</v>
      </c>
      <c r="B23">
        <f>AVERAGE([1]Podsumowanie!$I$17:$J$18)</f>
        <v>30.152300544280763</v>
      </c>
    </row>
    <row r="24" spans="1:8" x14ac:dyDescent="0.3">
      <c r="A24" t="s">
        <v>157</v>
      </c>
      <c r="B24">
        <f>B19</f>
        <v>51.301572034725027</v>
      </c>
      <c r="H24">
        <v>34.950000000000003</v>
      </c>
    </row>
    <row r="25" spans="1:8" x14ac:dyDescent="0.3">
      <c r="A25" t="s">
        <v>158</v>
      </c>
      <c r="B25">
        <f>AVERAGE(B19:B24)</f>
        <v>37.587461348368187</v>
      </c>
      <c r="H25">
        <v>24.474</v>
      </c>
    </row>
    <row r="26" spans="1:8" x14ac:dyDescent="0.3">
      <c r="A26" t="s">
        <v>140</v>
      </c>
      <c r="B26">
        <f>AVERAGE([1]Podsumowanie!$I$11:$J$12)</f>
        <v>52.850608954522571</v>
      </c>
      <c r="C26">
        <v>42.972999999999999</v>
      </c>
    </row>
    <row r="27" spans="1:8" x14ac:dyDescent="0.3">
      <c r="A27" t="s">
        <v>141</v>
      </c>
      <c r="B27">
        <f>AVERAGE(B19:B20)</f>
        <v>41.324127021126721</v>
      </c>
      <c r="C27">
        <v>35.164999999999999</v>
      </c>
    </row>
    <row r="28" spans="1:8" x14ac:dyDescent="0.3">
      <c r="A28" t="s">
        <v>20</v>
      </c>
      <c r="B28">
        <v>21.76</v>
      </c>
      <c r="H28" t="s">
        <v>156</v>
      </c>
    </row>
    <row r="29" spans="1:8" x14ac:dyDescent="0.3">
      <c r="A29" t="s">
        <v>21</v>
      </c>
      <c r="B29">
        <v>21.76</v>
      </c>
    </row>
    <row r="30" spans="1:8" x14ac:dyDescent="0.3">
      <c r="A30" t="s">
        <v>142</v>
      </c>
      <c r="B30">
        <v>21.76</v>
      </c>
      <c r="D30">
        <v>13.542</v>
      </c>
    </row>
    <row r="31" spans="1:8" x14ac:dyDescent="0.3">
      <c r="A31" t="s">
        <v>143</v>
      </c>
      <c r="B31">
        <v>21.76</v>
      </c>
      <c r="D31">
        <v>12.494999999999999</v>
      </c>
    </row>
    <row r="32" spans="1:8" x14ac:dyDescent="0.3">
      <c r="A32" t="s">
        <v>149</v>
      </c>
      <c r="B32">
        <v>21.76</v>
      </c>
      <c r="E32">
        <v>8.7100000000000009</v>
      </c>
    </row>
    <row r="33" spans="1:9" x14ac:dyDescent="0.3">
      <c r="A33" t="s">
        <v>148</v>
      </c>
      <c r="B33">
        <v>21.76</v>
      </c>
      <c r="E33">
        <v>7.11</v>
      </c>
    </row>
    <row r="34" spans="1:9" x14ac:dyDescent="0.3">
      <c r="A34" t="s">
        <v>150</v>
      </c>
      <c r="B34">
        <v>21.76</v>
      </c>
      <c r="F34">
        <v>0.50870000000000004</v>
      </c>
    </row>
    <row r="35" spans="1:9" x14ac:dyDescent="0.3">
      <c r="A35" t="s">
        <v>151</v>
      </c>
      <c r="B35">
        <v>21.76</v>
      </c>
      <c r="F35">
        <v>3.0605000000000002</v>
      </c>
    </row>
    <row r="36" spans="1:9" x14ac:dyDescent="0.3">
      <c r="A36" t="s">
        <v>69</v>
      </c>
      <c r="B36">
        <v>21.76</v>
      </c>
    </row>
    <row r="37" spans="1:9" x14ac:dyDescent="0.3">
      <c r="A37" t="s">
        <v>70</v>
      </c>
      <c r="B37">
        <v>21.76</v>
      </c>
    </row>
    <row r="38" spans="1:9" x14ac:dyDescent="0.3">
      <c r="A38" t="s">
        <v>155</v>
      </c>
      <c r="B38">
        <v>21.76</v>
      </c>
      <c r="G38" t="s">
        <v>156</v>
      </c>
    </row>
    <row r="39" spans="1:9" x14ac:dyDescent="0.3">
      <c r="A39" t="s">
        <v>154</v>
      </c>
      <c r="B39">
        <v>21.76</v>
      </c>
      <c r="G39" t="s">
        <v>156</v>
      </c>
    </row>
    <row r="40" spans="1:9" x14ac:dyDescent="0.3">
      <c r="A40" t="s">
        <v>160</v>
      </c>
      <c r="B40">
        <f>B26</f>
        <v>52.850608954522571</v>
      </c>
      <c r="I40">
        <v>41.276000000000003</v>
      </c>
    </row>
    <row r="41" spans="1:9" x14ac:dyDescent="0.3">
      <c r="A41" t="s">
        <v>159</v>
      </c>
      <c r="B41">
        <f>B27</f>
        <v>41.324127021126721</v>
      </c>
      <c r="I41">
        <v>28.204999999999998</v>
      </c>
    </row>
    <row r="42" spans="1:9" x14ac:dyDescent="0.3">
      <c r="A42" t="s">
        <v>42</v>
      </c>
      <c r="B42">
        <v>31.200399941070703</v>
      </c>
    </row>
    <row r="43" spans="1:9" x14ac:dyDescent="0.3">
      <c r="A43" t="s">
        <v>152</v>
      </c>
      <c r="B43">
        <f>B19</f>
        <v>51.301572034725027</v>
      </c>
      <c r="G43">
        <v>44.481999999999999</v>
      </c>
    </row>
    <row r="44" spans="1:9" x14ac:dyDescent="0.3">
      <c r="A44" t="s">
        <v>153</v>
      </c>
      <c r="B44">
        <v>31.200399941070703</v>
      </c>
      <c r="G44">
        <v>19.02</v>
      </c>
    </row>
    <row r="45" spans="1:9" x14ac:dyDescent="0.3">
      <c r="A45" t="s">
        <v>44</v>
      </c>
      <c r="B45">
        <v>31.200399941070703</v>
      </c>
    </row>
    <row r="46" spans="1:9" x14ac:dyDescent="0.3">
      <c r="A46" t="s">
        <v>45</v>
      </c>
      <c r="B46">
        <v>31.200399941070703</v>
      </c>
    </row>
    <row r="47" spans="1:9" x14ac:dyDescent="0.3">
      <c r="A47" t="s">
        <v>46</v>
      </c>
      <c r="B47">
        <v>31.200399941070703</v>
      </c>
    </row>
    <row r="48" spans="1:9" x14ac:dyDescent="0.3">
      <c r="A48" t="s">
        <v>124</v>
      </c>
      <c r="B48">
        <f>AVERAGE([2]Podsumowanie!$I$3:$J$4)</f>
        <v>70.056854382751851</v>
      </c>
      <c r="D48">
        <v>43.735999999999997</v>
      </c>
    </row>
    <row r="49" spans="1:4" x14ac:dyDescent="0.3">
      <c r="A49" t="s">
        <v>125</v>
      </c>
      <c r="B49">
        <f>AVERAGE([2]Podsumowanie!$I$5:$J$6)</f>
        <v>45.711222108947155</v>
      </c>
      <c r="D49">
        <v>31.748999999999999</v>
      </c>
    </row>
    <row r="50" spans="1:4" x14ac:dyDescent="0.3">
      <c r="A50" t="s">
        <v>126</v>
      </c>
      <c r="B50">
        <f>AVERAGE([2]Podsumowanie!$I$7:$J$8)</f>
        <v>88.522771824096282</v>
      </c>
      <c r="D50">
        <v>50.578000000000003</v>
      </c>
    </row>
    <row r="51" spans="1:4" x14ac:dyDescent="0.3">
      <c r="A51" t="s">
        <v>127</v>
      </c>
      <c r="B51">
        <f>AVERAGE([2]Podsumowanie!$I$9:$J$10)</f>
        <v>66.200968220864766</v>
      </c>
      <c r="D51">
        <v>45.396999999999998</v>
      </c>
    </row>
    <row r="52" spans="1:4" x14ac:dyDescent="0.3">
      <c r="A52" t="s">
        <v>128</v>
      </c>
      <c r="B52">
        <f>AVERAGE([2]Podsumowanie!$I$11:$J$12)</f>
        <v>94.383125295811695</v>
      </c>
      <c r="D52">
        <v>66.361000000000004</v>
      </c>
    </row>
    <row r="53" spans="1:4" x14ac:dyDescent="0.3">
      <c r="A53" t="s">
        <v>129</v>
      </c>
      <c r="B53">
        <f>AVERAGE([2]Podsumowanie!$I$13)</f>
        <v>70.487046752965554</v>
      </c>
      <c r="D53">
        <v>48.57</v>
      </c>
    </row>
    <row r="54" spans="1:4" x14ac:dyDescent="0.3">
      <c r="A54" t="s">
        <v>130</v>
      </c>
      <c r="B54">
        <f>[2]Podsumowanie!$I$15</f>
        <v>161.64677641750498</v>
      </c>
      <c r="D54">
        <v>94.593000000000004</v>
      </c>
    </row>
    <row r="55" spans="1:4" x14ac:dyDescent="0.3">
      <c r="A55" t="s">
        <v>131</v>
      </c>
      <c r="B55">
        <f>AVERAGE([2]Podsumowanie!$I$17:$J$18)</f>
        <v>306.5471616530956</v>
      </c>
      <c r="D55">
        <v>88.724000000000004</v>
      </c>
    </row>
    <row r="56" spans="1:4" x14ac:dyDescent="0.3">
      <c r="A56" t="s">
        <v>132</v>
      </c>
      <c r="B56">
        <f>AVERAGE([2]Podsumowanie!$I$19:$J$20)</f>
        <v>181.9465532693294</v>
      </c>
      <c r="D56">
        <v>107.89</v>
      </c>
    </row>
    <row r="57" spans="1:4" x14ac:dyDescent="0.3">
      <c r="A57" t="s">
        <v>133</v>
      </c>
      <c r="B57">
        <f>AVERAGE([2]Podsumowanie!$I$21:$J$22)</f>
        <v>281.76520907157931</v>
      </c>
      <c r="D57">
        <v>86.144000000000005</v>
      </c>
    </row>
    <row r="58" spans="1:4" x14ac:dyDescent="0.3">
      <c r="A58" t="s">
        <v>134</v>
      </c>
      <c r="B58">
        <f>AVERAGE([2]Podsumowanie!$I$25:$J$26)</f>
        <v>230.49532788425537</v>
      </c>
      <c r="D58">
        <v>106.12</v>
      </c>
    </row>
    <row r="59" spans="1:4" x14ac:dyDescent="0.3">
      <c r="A59" t="s">
        <v>135</v>
      </c>
      <c r="B59">
        <v>332.68799999999999</v>
      </c>
      <c r="D59">
        <v>86.853999999999999</v>
      </c>
    </row>
    <row r="60" spans="1:4" x14ac:dyDescent="0.3">
      <c r="A60" t="s">
        <v>136</v>
      </c>
      <c r="B60">
        <f>AVERAGE([2]Podsumowanie!$I$31:$J$32)</f>
        <v>177.20805234693643</v>
      </c>
      <c r="D60">
        <v>98.126000000000005</v>
      </c>
    </row>
    <row r="61" spans="1:4" x14ac:dyDescent="0.3">
      <c r="A61" t="s">
        <v>137</v>
      </c>
      <c r="B61">
        <f>AVERAGE([2]Podsumowanie!$I$33)</f>
        <v>252.98167256915855</v>
      </c>
      <c r="D61">
        <v>93.287999999999997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</vt:lpstr>
      <vt:lpstr>SIZE</vt:lpstr>
      <vt:lpstr>Young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2016-09-03T00:44:32Z</dcterms:modified>
</cp:coreProperties>
</file>