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verview" sheetId="1" r:id="rId3"/>
    <sheet state="visible" name="OpTic Gaming" sheetId="2" r:id="rId4"/>
    <sheet state="visible" name="Team Liquid" sheetId="3" r:id="rId5"/>
    <sheet state="visible" name="Team EnVyUs" sheetId="4" r:id="rId6"/>
    <sheet state="visible" name="Str8 Rippin" sheetId="5" r:id="rId7"/>
    <sheet state="visible" name="Crowd Pleasers" sheetId="6" r:id="rId8"/>
    <sheet state="visible" name="Luminosity" sheetId="7" r:id="rId9"/>
    <sheet state="visible" name="Splyce" sheetId="8" r:id="rId10"/>
    <sheet state="visible" name="London Conspiracy" sheetId="9" r:id="rId11"/>
    <sheet state="visible" name="FAB Esports" sheetId="10" r:id="rId12"/>
    <sheet state="visible" name="Supremacy" sheetId="11" r:id="rId13"/>
    <sheet state="visible" name="Team Immunity" sheetId="12" r:id="rId14"/>
    <sheet state="visible" name="SoaR" sheetId="13" r:id="rId15"/>
  </sheets>
  <definedNames/>
  <calcPr/>
</workbook>
</file>

<file path=xl/sharedStrings.xml><?xml version="1.0" encoding="utf-8"?>
<sst xmlns="http://schemas.openxmlformats.org/spreadsheetml/2006/main" count="7967" uniqueCount="180">
  <si>
    <t>Overview coming soon</t>
  </si>
  <si>
    <t>See team pages for up-to-date stats</t>
  </si>
  <si>
    <t>Leaderboards</t>
  </si>
  <si>
    <t>Leader boards</t>
  </si>
  <si>
    <t>For broadcast</t>
  </si>
  <si>
    <t>K/D</t>
  </si>
  <si>
    <t>Damage</t>
  </si>
  <si>
    <t xml:space="preserve">Accuracy </t>
  </si>
  <si>
    <t>Accuracy</t>
  </si>
  <si>
    <t>Perfect Kills</t>
  </si>
  <si>
    <t>OpTic Gaming</t>
  </si>
  <si>
    <t>Frosty</t>
  </si>
  <si>
    <t>Royal 2</t>
  </si>
  <si>
    <t>Crowd Pleasers</t>
  </si>
  <si>
    <t>Danoxide</t>
  </si>
  <si>
    <t>Lethul</t>
  </si>
  <si>
    <t>SnakeBite</t>
  </si>
  <si>
    <t>Team EnVyUs</t>
  </si>
  <si>
    <t>Mikwen</t>
  </si>
  <si>
    <t>Splyce</t>
  </si>
  <si>
    <t>Shooter</t>
  </si>
  <si>
    <t>Huke</t>
  </si>
  <si>
    <t>Team Liquid</t>
  </si>
  <si>
    <t>Eco</t>
  </si>
  <si>
    <t>Str8 Rippin</t>
  </si>
  <si>
    <t>APG</t>
  </si>
  <si>
    <t>Penguin</t>
  </si>
  <si>
    <t>bubu dubu</t>
  </si>
  <si>
    <t>Rayne</t>
  </si>
  <si>
    <t>Shotzzy</t>
  </si>
  <si>
    <t>ACE</t>
  </si>
  <si>
    <t>StelluR</t>
  </si>
  <si>
    <t>Cratos</t>
  </si>
  <si>
    <t>Pistola</t>
  </si>
  <si>
    <t>Snip3down</t>
  </si>
  <si>
    <t>Str8 Sick</t>
  </si>
  <si>
    <t>Renegade</t>
  </si>
  <si>
    <t>Heinz</t>
  </si>
  <si>
    <t>Falcated</t>
  </si>
  <si>
    <t>FAB Esports</t>
  </si>
  <si>
    <t>TuFoxy</t>
  </si>
  <si>
    <t>Team Immunity</t>
  </si>
  <si>
    <t>Seduce</t>
  </si>
  <si>
    <t>Naded</t>
  </si>
  <si>
    <t>Luminosity</t>
  </si>
  <si>
    <t>El Town</t>
  </si>
  <si>
    <t>Ninja</t>
  </si>
  <si>
    <t>Saiyan</t>
  </si>
  <si>
    <t>Respectful</t>
  </si>
  <si>
    <t>Victory X</t>
  </si>
  <si>
    <t>Jimbo</t>
  </si>
  <si>
    <t>Benno</t>
  </si>
  <si>
    <t>Mose</t>
  </si>
  <si>
    <t>Supremacy</t>
  </si>
  <si>
    <t>Solar</t>
  </si>
  <si>
    <t>Fragxr</t>
  </si>
  <si>
    <t>Junior</t>
  </si>
  <si>
    <t>PuniShR</t>
  </si>
  <si>
    <t>London Conspiracy</t>
  </si>
  <si>
    <t>Qristola</t>
  </si>
  <si>
    <t>SLG</t>
  </si>
  <si>
    <t>SoaR</t>
  </si>
  <si>
    <t>Drift</t>
  </si>
  <si>
    <t>Lunny</t>
  </si>
  <si>
    <t>Ramirez</t>
  </si>
  <si>
    <t>SeptiQ</t>
  </si>
  <si>
    <t>Voltage</t>
  </si>
  <si>
    <t>Munoz</t>
  </si>
  <si>
    <t>Atzo</t>
  </si>
  <si>
    <t>Bullet</t>
  </si>
  <si>
    <t>Player</t>
  </si>
  <si>
    <t>Average Kills</t>
  </si>
  <si>
    <t>Average Deaths</t>
  </si>
  <si>
    <t>Tournament K/D</t>
  </si>
  <si>
    <t>Average Assists</t>
  </si>
  <si>
    <t>Accuracy %</t>
  </si>
  <si>
    <t>Average Headshots</t>
  </si>
  <si>
    <t>Average Perfect Kills</t>
  </si>
  <si>
    <t>Total Ground Pounds</t>
  </si>
  <si>
    <t>Average Damage</t>
  </si>
  <si>
    <t>Total Kills</t>
  </si>
  <si>
    <t>Total Deaths</t>
  </si>
  <si>
    <t>Total Damage</t>
  </si>
  <si>
    <t>Total Perfect Kills</t>
  </si>
  <si>
    <t>Total Shots Landed</t>
  </si>
  <si>
    <t>Total Shots Fired</t>
  </si>
  <si>
    <t>Match 1</t>
  </si>
  <si>
    <t>Group A: Supremacy (R) vs OpTic Gaming (B)</t>
  </si>
  <si>
    <t>Game 1</t>
  </si>
  <si>
    <t>Strongholds on Eden</t>
  </si>
  <si>
    <t>Kills</t>
  </si>
  <si>
    <t>Deaths</t>
  </si>
  <si>
    <t>Assists</t>
  </si>
  <si>
    <t>Shots Landed</t>
  </si>
  <si>
    <t>Shots Fired</t>
  </si>
  <si>
    <t>Headshots</t>
  </si>
  <si>
    <t>Strongholds Captured</t>
  </si>
  <si>
    <t>Strongholds Secured</t>
  </si>
  <si>
    <t>Flags Captured</t>
  </si>
  <si>
    <t>Flags Returned</t>
  </si>
  <si>
    <t>Ground Pounds</t>
  </si>
  <si>
    <t>Game 2</t>
  </si>
  <si>
    <t>Slayer on Coliseum</t>
  </si>
  <si>
    <t>Game 3</t>
  </si>
  <si>
    <t>CTF on Fathom</t>
  </si>
  <si>
    <t>Game 4</t>
  </si>
  <si>
    <t>Strongholds on Plaza</t>
  </si>
  <si>
    <t>Game 5</t>
  </si>
  <si>
    <t>Slayer on Truth</t>
  </si>
  <si>
    <t>Snakebite</t>
  </si>
  <si>
    <t>Match 2</t>
  </si>
  <si>
    <t>Group A: OpTic Gaming (R) vs Crowd Pleasers (B)</t>
  </si>
  <si>
    <t>CTF on Truth</t>
  </si>
  <si>
    <t>Slayer on The Rig</t>
  </si>
  <si>
    <t>Slayer on Regret</t>
  </si>
  <si>
    <t>Match 3</t>
  </si>
  <si>
    <t>WB1: OpTic Gaming vs FAB Esports</t>
  </si>
  <si>
    <t>Strongholds on The Rig</t>
  </si>
  <si>
    <t>CTF on Coliseum</t>
  </si>
  <si>
    <t>Slayer on Eden</t>
  </si>
  <si>
    <t>Game 6</t>
  </si>
  <si>
    <t>Game 7</t>
  </si>
  <si>
    <t>Match 4</t>
  </si>
  <si>
    <t>WB2: OpTic Gaming (R) vs Luminosity (B)</t>
  </si>
  <si>
    <t>Strongholds on Empire</t>
  </si>
  <si>
    <t>Slayer on Plaza</t>
  </si>
  <si>
    <t>Match 5</t>
  </si>
  <si>
    <t>LB3: OpTic Gaming (R) vs Team Liquid (B)</t>
  </si>
  <si>
    <t>Slayer on Colisem</t>
  </si>
  <si>
    <t>Match 6</t>
  </si>
  <si>
    <t>GF: OpTic Gaming (R) vs Team EnVyUs  (B)</t>
  </si>
  <si>
    <t>Group B: Team Liquid (R) vs Luminosity (B)</t>
  </si>
  <si>
    <t>Stellur</t>
  </si>
  <si>
    <t>Group B: London Conspiracy (R) vs Team Liquid (B)</t>
  </si>
  <si>
    <t>WB1: Team Liquid (R) vs Team EnVyUs (B)</t>
  </si>
  <si>
    <t>WB1: Team Liquid (R) vs Str8 Rippin (B)</t>
  </si>
  <si>
    <t>LB3: Team Liquid (R) vs Team EnVyUs (B)</t>
  </si>
  <si>
    <t>Group C: Team EnVyUs (R) vs Splyce (B)</t>
  </si>
  <si>
    <t>Group C: Team Immunity (R) vs Team EnVyUs (B)</t>
  </si>
  <si>
    <t>LB1: Team EnVyUs (R) vs Supremacy (B)</t>
  </si>
  <si>
    <t>LB2: Team EnVyUs (R) vs Supremacy (B)</t>
  </si>
  <si>
    <t>LB3: Team EnVyUs (R) vs Luminosity(B)</t>
  </si>
  <si>
    <t>Match 7</t>
  </si>
  <si>
    <t>LB Semis: Team EnVyUs (R) vs Str8 Rippin (B)</t>
  </si>
  <si>
    <t>Match 8</t>
  </si>
  <si>
    <t>LBF: Team Liquid (R) vs Team EnVyUs (B)</t>
  </si>
  <si>
    <t>Match 9</t>
  </si>
  <si>
    <t>GF: Optic Gaming (R) vs Team EnVyUs (B)</t>
  </si>
  <si>
    <t>Group D: SoaR Gaming (R) vs Str8 Rippin (B)</t>
  </si>
  <si>
    <t>Strongholds On Eden</t>
  </si>
  <si>
    <t>ACE HCS</t>
  </si>
  <si>
    <t>APG HCS</t>
  </si>
  <si>
    <t>Heinz HCS</t>
  </si>
  <si>
    <t>Group D: Str8 Rippin (R) vs FAB Esports (B)</t>
  </si>
  <si>
    <t>Game 4 (again)</t>
  </si>
  <si>
    <t>WB1: Str8 Rippin vs Crowd Pleasers</t>
  </si>
  <si>
    <t>WB2: Str8 Rippin vs Team Liquid</t>
  </si>
  <si>
    <t>LB3: Str8 Rippin (R) vs Splyce (B)</t>
  </si>
  <si>
    <t xml:space="preserve"> </t>
  </si>
  <si>
    <t>Group A: Crowd Pleasers (R) vs Supremacy (B)</t>
  </si>
  <si>
    <t>Strongholds On Empire</t>
  </si>
  <si>
    <t>LB1: Crowd Pleasers (R) vs London Conspiracy (B)</t>
  </si>
  <si>
    <t>LB2: Team EnVyUs (R) vs Crowd Pleaserss (B)</t>
  </si>
  <si>
    <t>Group B: Luminosity (R) vs London Conspiracy (B)</t>
  </si>
  <si>
    <t>eL ToWn</t>
  </si>
  <si>
    <t>WB1: Luminosity vs Splyce</t>
  </si>
  <si>
    <t>WB2: Luminosity (B) vs OpTic Gaming (R)</t>
  </si>
  <si>
    <t>Group C: Splyce (R) vs Team  Immunity (B)</t>
  </si>
  <si>
    <t>LB1: Splyce (R) vs SoaR Gaming (B)</t>
  </si>
  <si>
    <t>LB2: Splyce (R) vs FAB Esports (B)</t>
  </si>
  <si>
    <t>Septiq</t>
  </si>
  <si>
    <t>Group D: FAB Esports (R) vs SoaR Gaming (B)</t>
  </si>
  <si>
    <t>Slayer on The Righ</t>
  </si>
  <si>
    <t>WB1: OpTiC Gaming vs FAB Esports</t>
  </si>
  <si>
    <t>LB1: FAB Esports (R) vs Team Immunity (B)</t>
  </si>
  <si>
    <t>Punishr</t>
  </si>
  <si>
    <t>SolaR</t>
  </si>
  <si>
    <t xml:space="preserve">Loser's Bracket Round 1
</t>
  </si>
  <si>
    <t>Group C: Splyce (R) vs Team Immunity (B)</t>
  </si>
  <si>
    <t>xAtzo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</si>
</sst>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/>
    <font>
      <b/>
    </font>
    <font>
      <sz val="11.0"/>
      <color rgb="FF000000"/>
      <name val="Calibri"/>
    </font>
    <font>
      <sz val="10.0"/>
    </font>
    <font>
      <b/>
      <sz val="11.0"/>
      <color rgb="FF000000"/>
      <name val="Calibri"/>
    </font>
    <font>
      <color rgb="FF333333"/>
      <name val="Menlo"/>
    </font>
  </fonts>
  <fills count="11">
    <fill>
      <patternFill patternType="none"/>
    </fill>
    <fill>
      <patternFill patternType="lightGray"/>
    </fill>
    <fill>
      <patternFill patternType="solid">
        <fgColor rgb="FF6AA84F"/>
        <bgColor rgb="FF6AA84F"/>
      </patternFill>
    </fill>
    <fill>
      <patternFill patternType="solid">
        <fgColor rgb="FF3D85C6"/>
        <bgColor rgb="FF3D85C6"/>
      </patternFill>
    </fill>
    <fill>
      <patternFill patternType="solid">
        <fgColor rgb="FF3C78D8"/>
        <bgColor rgb="FF3C78D8"/>
      </patternFill>
    </fill>
    <fill>
      <patternFill patternType="solid">
        <fgColor rgb="FF0B5394"/>
        <bgColor rgb="FF0B5394"/>
      </patternFill>
    </fill>
    <fill>
      <patternFill patternType="solid">
        <fgColor rgb="FF1155CC"/>
        <bgColor rgb="FF1155CC"/>
      </patternFill>
    </fill>
    <fill>
      <patternFill patternType="solid">
        <fgColor rgb="FFB7B7B7"/>
        <bgColor rgb="FFB7B7B7"/>
      </patternFill>
    </fill>
    <fill>
      <patternFill patternType="solid">
        <fgColor rgb="FF6FA8DC"/>
        <bgColor rgb="FF6FA8DC"/>
      </patternFill>
    </fill>
    <fill>
      <patternFill patternType="solid">
        <fgColor rgb="FFFFD966"/>
        <bgColor rgb="FFFFD966"/>
      </patternFill>
    </fill>
    <fill>
      <patternFill patternType="solid">
        <fgColor rgb="FFE06666"/>
        <bgColor rgb="FFE06666"/>
      </patternFill>
    </fill>
  </fills>
  <borders count="1">
    <border/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 shrinkToFit="0" vertical="bottom" wrapText="0"/>
    </xf>
    <xf borderId="0" fillId="0" fontId="1" numFmtId="9" xfId="0" applyFont="1" applyNumberFormat="1"/>
    <xf borderId="0" fillId="0" fontId="4" numFmtId="9" xfId="0" applyFont="1" applyNumberFormat="1"/>
    <xf borderId="0" fillId="2" fontId="2" numFmtId="0" xfId="0" applyAlignment="1" applyFill="1" applyFont="1">
      <alignment readingOrder="0"/>
    </xf>
    <xf borderId="0" fillId="2" fontId="5" numFmtId="0" xfId="0" applyAlignment="1" applyFont="1">
      <alignment readingOrder="0" shrinkToFit="0" vertical="bottom" wrapText="0"/>
    </xf>
    <xf borderId="0" fillId="2" fontId="3" numFmtId="0" xfId="0" applyAlignment="1" applyFont="1">
      <alignment shrinkToFit="0" vertical="bottom" wrapText="0"/>
    </xf>
    <xf borderId="0" fillId="0" fontId="5" numFmtId="0" xfId="0" applyAlignment="1" applyFont="1">
      <alignment readingOrder="0" shrinkToFit="0" vertical="bottom" wrapText="0"/>
    </xf>
    <xf borderId="0" fillId="0" fontId="3" numFmtId="0" xfId="0" applyAlignment="1" applyFont="1">
      <alignment shrinkToFit="0" vertical="bottom" wrapText="0"/>
    </xf>
    <xf borderId="0" fillId="3" fontId="2" numFmtId="0" xfId="0" applyAlignment="1" applyFill="1" applyFont="1">
      <alignment readingOrder="0"/>
    </xf>
    <xf borderId="0" fillId="3" fontId="5" numFmtId="0" xfId="0" applyAlignment="1" applyFont="1">
      <alignment readingOrder="0" shrinkToFit="0" vertical="bottom" wrapText="0"/>
    </xf>
    <xf borderId="0" fillId="3" fontId="3" numFmtId="0" xfId="0" applyAlignment="1" applyFont="1">
      <alignment shrinkToFit="0" vertical="bottom" wrapText="0"/>
    </xf>
    <xf borderId="0" fillId="0" fontId="6" numFmtId="0" xfId="0" applyAlignment="1" applyFont="1">
      <alignment readingOrder="0" shrinkToFit="0" wrapText="1"/>
    </xf>
    <xf borderId="0" fillId="4" fontId="1" numFmtId="0" xfId="0" applyFill="1" applyFont="1"/>
    <xf borderId="0" fillId="5" fontId="2" numFmtId="0" xfId="0" applyAlignment="1" applyFill="1" applyFont="1">
      <alignment readingOrder="0"/>
    </xf>
    <xf borderId="0" fillId="5" fontId="5" numFmtId="0" xfId="0" applyAlignment="1" applyFont="1">
      <alignment readingOrder="0" shrinkToFit="0" vertical="bottom" wrapText="0"/>
    </xf>
    <xf borderId="0" fillId="5" fontId="3" numFmtId="0" xfId="0" applyAlignment="1" applyFont="1">
      <alignment shrinkToFit="0" vertical="bottom" wrapText="0"/>
    </xf>
    <xf borderId="0" fillId="4" fontId="2" numFmtId="0" xfId="0" applyAlignment="1" applyFont="1">
      <alignment readingOrder="0"/>
    </xf>
    <xf borderId="0" fillId="4" fontId="5" numFmtId="0" xfId="0" applyAlignment="1" applyFont="1">
      <alignment readingOrder="0" shrinkToFit="0" vertical="bottom" wrapText="0"/>
    </xf>
    <xf borderId="0" fillId="4" fontId="3" numFmtId="0" xfId="0" applyAlignment="1" applyFont="1">
      <alignment shrinkToFit="0" vertical="bottom" wrapText="0"/>
    </xf>
    <xf borderId="0" fillId="6" fontId="2" numFmtId="0" xfId="0" applyAlignment="1" applyFill="1" applyFont="1">
      <alignment readingOrder="0"/>
    </xf>
    <xf borderId="0" fillId="6" fontId="5" numFmtId="0" xfId="0" applyAlignment="1" applyFont="1">
      <alignment readingOrder="0" shrinkToFit="0" vertical="bottom" wrapText="0"/>
    </xf>
    <xf borderId="0" fillId="6" fontId="3" numFmtId="0" xfId="0" applyAlignment="1" applyFont="1">
      <alignment shrinkToFit="0" vertical="bottom" wrapText="0"/>
    </xf>
    <xf borderId="0" fillId="7" fontId="2" numFmtId="0" xfId="0" applyAlignment="1" applyFill="1" applyFont="1">
      <alignment readingOrder="0"/>
    </xf>
    <xf borderId="0" fillId="7" fontId="5" numFmtId="0" xfId="0" applyAlignment="1" applyFont="1">
      <alignment readingOrder="0" shrinkToFit="0" vertical="bottom" wrapText="0"/>
    </xf>
    <xf borderId="0" fillId="7" fontId="3" numFmtId="0" xfId="0" applyAlignment="1" applyFont="1">
      <alignment shrinkToFit="0" vertical="bottom" wrapText="0"/>
    </xf>
    <xf borderId="0" fillId="8" fontId="2" numFmtId="0" xfId="0" applyAlignment="1" applyFill="1" applyFont="1">
      <alignment readingOrder="0"/>
    </xf>
    <xf borderId="0" fillId="8" fontId="5" numFmtId="0" xfId="0" applyAlignment="1" applyFont="1">
      <alignment readingOrder="0" shrinkToFit="0" vertical="bottom" wrapText="0"/>
    </xf>
    <xf borderId="0" fillId="8" fontId="3" numFmtId="0" xfId="0" applyAlignment="1" applyFont="1">
      <alignment shrinkToFit="0" vertical="bottom" wrapText="0"/>
    </xf>
    <xf borderId="0" fillId="9" fontId="2" numFmtId="0" xfId="0" applyAlignment="1" applyFill="1" applyFont="1">
      <alignment readingOrder="0"/>
    </xf>
    <xf borderId="0" fillId="9" fontId="5" numFmtId="0" xfId="0" applyAlignment="1" applyFont="1">
      <alignment readingOrder="0" shrinkToFit="0" vertical="bottom" wrapText="0"/>
    </xf>
    <xf borderId="0" fillId="9" fontId="3" numFmtId="0" xfId="0" applyAlignment="1" applyFont="1">
      <alignment shrinkToFit="0" vertical="bottom" wrapText="0"/>
    </xf>
    <xf borderId="0" fillId="10" fontId="2" numFmtId="0" xfId="0" applyAlignment="1" applyFill="1" applyFont="1">
      <alignment readingOrder="0"/>
    </xf>
    <xf borderId="0" fillId="10" fontId="5" numFmtId="0" xfId="0" applyAlignment="1" applyFont="1">
      <alignment readingOrder="0" shrinkToFit="0" vertical="bottom" wrapText="0"/>
    </xf>
    <xf borderId="0" fillId="10" fontId="3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8.jpg"/></Relationships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11.xml.rels><?xml version="1.0" encoding="UTF-8" standalone="yes"?>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12.xml.rels><?xml version="1.0" encoding="UTF-8" standalone="yes"?>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13.xml.rels><?xml version="1.0" encoding="UTF-8" standalone="yes"?>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7000875" cy="2085975"/>
    <xdr:pic>
      <xdr:nvPicPr>
        <xdr:cNvPr id="0" name="image8.jp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342900</xdr:colOff>
      <xdr:row>0</xdr:row>
      <xdr:rowOff>0</xdr:rowOff>
    </xdr:from>
    <xdr:ext cx="1952625" cy="1952625"/>
    <xdr:pic>
      <xdr:nvPicPr>
        <xdr:cNvPr id="0" name="image7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485775</xdr:colOff>
      <xdr:row>0</xdr:row>
      <xdr:rowOff>57150</xdr:rowOff>
    </xdr:from>
    <xdr:ext cx="1819275" cy="1819275"/>
    <xdr:pic>
      <xdr:nvPicPr>
        <xdr:cNvPr id="0" name="image10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352425</xdr:colOff>
      <xdr:row>0</xdr:row>
      <xdr:rowOff>0</xdr:rowOff>
    </xdr:from>
    <xdr:ext cx="1876425" cy="1876425"/>
    <xdr:pic>
      <xdr:nvPicPr>
        <xdr:cNvPr id="0" name="image13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876300</xdr:colOff>
      <xdr:row>1</xdr:row>
      <xdr:rowOff>95250</xdr:rowOff>
    </xdr:from>
    <xdr:ext cx="2638425" cy="1428750"/>
    <xdr:pic>
      <xdr:nvPicPr>
        <xdr:cNvPr id="0" name="image9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142875</xdr:colOff>
      <xdr:row>0</xdr:row>
      <xdr:rowOff>0</xdr:rowOff>
    </xdr:from>
    <xdr:ext cx="1990725" cy="1990725"/>
    <xdr:pic>
      <xdr:nvPicPr>
        <xdr:cNvPr id="0" name="image4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361950</xdr:colOff>
      <xdr:row>0</xdr:row>
      <xdr:rowOff>76200</xdr:rowOff>
    </xdr:from>
    <xdr:ext cx="1809750" cy="1809750"/>
    <xdr:pic>
      <xdr:nvPicPr>
        <xdr:cNvPr id="0" name="image3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361950</xdr:colOff>
      <xdr:row>0</xdr:row>
      <xdr:rowOff>19050</xdr:rowOff>
    </xdr:from>
    <xdr:ext cx="1885950" cy="1885950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476250</xdr:colOff>
      <xdr:row>0</xdr:row>
      <xdr:rowOff>104775</xdr:rowOff>
    </xdr:from>
    <xdr:ext cx="1638300" cy="1771650"/>
    <xdr:pic>
      <xdr:nvPicPr>
        <xdr:cNvPr id="0" name="image5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457200</xdr:colOff>
      <xdr:row>0</xdr:row>
      <xdr:rowOff>85725</xdr:rowOff>
    </xdr:from>
    <xdr:ext cx="1800225" cy="1800225"/>
    <xdr:pic>
      <xdr:nvPicPr>
        <xdr:cNvPr id="0" name="image1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504825</xdr:colOff>
      <xdr:row>0</xdr:row>
      <xdr:rowOff>0</xdr:rowOff>
    </xdr:from>
    <xdr:ext cx="1952625" cy="195262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381000</xdr:colOff>
      <xdr:row>0</xdr:row>
      <xdr:rowOff>66675</xdr:rowOff>
    </xdr:from>
    <xdr:ext cx="1809750" cy="1809750"/>
    <xdr:pic>
      <xdr:nvPicPr>
        <xdr:cNvPr id="0" name="image1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419100</xdr:colOff>
      <xdr:row>0</xdr:row>
      <xdr:rowOff>57150</xdr:rowOff>
    </xdr:from>
    <xdr:ext cx="1809750" cy="1809750"/>
    <xdr:pic>
      <xdr:nvPicPr>
        <xdr:cNvPr id="0" name="image6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86"/>
    <col customWidth="1" min="7" max="7" width="15.43"/>
    <col customWidth="1" min="8" max="8" width="15.0"/>
  </cols>
  <sheetData>
    <row r="2">
      <c r="I2" s="1" t="s">
        <v>0</v>
      </c>
    </row>
    <row r="3">
      <c r="I3" s="1" t="s">
        <v>1</v>
      </c>
    </row>
    <row r="13">
      <c r="I13" s="2" t="s">
        <v>2</v>
      </c>
      <c r="Q13" s="2" t="s">
        <v>3</v>
      </c>
      <c r="U13" s="2" t="s">
        <v>3</v>
      </c>
    </row>
    <row r="14">
      <c r="B14" s="2" t="s">
        <v>4</v>
      </c>
      <c r="C14" s="2" t="s">
        <v>5</v>
      </c>
      <c r="D14" s="2" t="s">
        <v>6</v>
      </c>
      <c r="E14" s="2" t="s">
        <v>7</v>
      </c>
      <c r="F14" s="2"/>
      <c r="J14" s="2"/>
      <c r="K14" s="2" t="s">
        <v>5</v>
      </c>
      <c r="N14" s="2"/>
      <c r="O14" s="2" t="s">
        <v>6</v>
      </c>
      <c r="P14" s="2"/>
      <c r="R14" s="2"/>
      <c r="S14" s="2" t="s">
        <v>8</v>
      </c>
      <c r="V14" s="2"/>
      <c r="W14" s="2" t="s">
        <v>9</v>
      </c>
    </row>
    <row r="15">
      <c r="A15" s="1" t="s">
        <v>10</v>
      </c>
      <c r="B15" s="3" t="s">
        <v>11</v>
      </c>
      <c r="C15">
        <f>'OpTic Gaming'!G2</f>
        <v>1.085034014</v>
      </c>
      <c r="D15">
        <f>'OpTic Gaming'!M2</f>
        <v>2120.916667</v>
      </c>
      <c r="E15" s="4">
        <f>'OpTic Gaming'!I2</f>
        <v>0.5063104189</v>
      </c>
      <c r="I15" s="1" t="s">
        <v>10</v>
      </c>
      <c r="J15" s="3" t="s">
        <v>12</v>
      </c>
      <c r="K15">
        <f>'OpTic Gaming'!G4</f>
        <v>1.553488372</v>
      </c>
      <c r="M15" s="1" t="s">
        <v>13</v>
      </c>
      <c r="N15" s="1" t="s">
        <v>14</v>
      </c>
      <c r="O15">
        <f>'Crowd Pleasers'!M3</f>
        <v>2323.173913</v>
      </c>
      <c r="Q15" s="1" t="s">
        <v>10</v>
      </c>
      <c r="R15" s="3" t="s">
        <v>11</v>
      </c>
      <c r="U15" s="1" t="s">
        <v>10</v>
      </c>
      <c r="V15" s="3" t="s">
        <v>11</v>
      </c>
    </row>
    <row r="16">
      <c r="A16" s="1" t="s">
        <v>10</v>
      </c>
      <c r="B16" s="3" t="s">
        <v>15</v>
      </c>
      <c r="C16">
        <f>'OpTic Gaming'!G3</f>
        <v>1.211267606</v>
      </c>
      <c r="D16">
        <f>'OpTic Gaming'!M3</f>
        <v>2267.791667</v>
      </c>
      <c r="E16" s="4">
        <f>'OpTic Gaming'!I3</f>
        <v>0.492305686</v>
      </c>
      <c r="I16" s="1" t="s">
        <v>10</v>
      </c>
      <c r="J16" s="3" t="s">
        <v>16</v>
      </c>
      <c r="K16">
        <f>'OpTic Gaming'!G5</f>
        <v>1.372623574</v>
      </c>
      <c r="M16" s="1" t="s">
        <v>17</v>
      </c>
      <c r="N16" s="1" t="s">
        <v>18</v>
      </c>
      <c r="O16">
        <f>'Team EnVyUs'!M3</f>
        <v>2318.8</v>
      </c>
      <c r="Q16" s="1" t="s">
        <v>10</v>
      </c>
      <c r="R16" s="3" t="s">
        <v>15</v>
      </c>
      <c r="U16" s="1" t="s">
        <v>10</v>
      </c>
      <c r="V16" s="3" t="s">
        <v>15</v>
      </c>
    </row>
    <row r="17">
      <c r="A17" s="1" t="s">
        <v>10</v>
      </c>
      <c r="B17" s="3" t="s">
        <v>12</v>
      </c>
      <c r="C17">
        <f>'OpTic Gaming'!G4</f>
        <v>1.553488372</v>
      </c>
      <c r="D17">
        <f>'OpTic Gaming'!M4</f>
        <v>2166.583333</v>
      </c>
      <c r="E17" s="4">
        <f>'OpTic Gaming'!I4</f>
        <v>0.5022970904</v>
      </c>
      <c r="I17" s="1" t="s">
        <v>19</v>
      </c>
      <c r="J17" s="1" t="s">
        <v>20</v>
      </c>
      <c r="K17">
        <f>Splyce!G4</f>
        <v>1.342205323</v>
      </c>
      <c r="M17" s="1" t="s">
        <v>10</v>
      </c>
      <c r="N17" s="3" t="s">
        <v>15</v>
      </c>
      <c r="O17">
        <f>'OpTic Gaming'!M3</f>
        <v>2267.791667</v>
      </c>
      <c r="Q17" s="1" t="s">
        <v>10</v>
      </c>
      <c r="R17" s="3" t="s">
        <v>12</v>
      </c>
      <c r="U17" s="1" t="s">
        <v>10</v>
      </c>
      <c r="V17" s="3" t="s">
        <v>12</v>
      </c>
    </row>
    <row r="18">
      <c r="A18" s="1" t="s">
        <v>10</v>
      </c>
      <c r="B18" s="3" t="s">
        <v>16</v>
      </c>
      <c r="C18">
        <f>'OpTic Gaming'!G5</f>
        <v>1.372623574</v>
      </c>
      <c r="D18">
        <f>'OpTic Gaming'!M5</f>
        <v>2218.458333</v>
      </c>
      <c r="E18" s="4">
        <f>'OpTic Gaming'!I5</f>
        <v>0.4747279989</v>
      </c>
      <c r="I18" s="1" t="s">
        <v>17</v>
      </c>
      <c r="J18" s="1" t="s">
        <v>21</v>
      </c>
      <c r="K18">
        <f>'Team EnVyUs'!G2</f>
        <v>1.326923077</v>
      </c>
      <c r="M18" s="1" t="s">
        <v>10</v>
      </c>
      <c r="N18" s="3" t="s">
        <v>16</v>
      </c>
      <c r="O18">
        <f>'OpTic Gaming'!M5</f>
        <v>2218.458333</v>
      </c>
      <c r="Q18" s="1" t="s">
        <v>10</v>
      </c>
      <c r="R18" s="3" t="s">
        <v>16</v>
      </c>
      <c r="U18" s="1" t="s">
        <v>10</v>
      </c>
      <c r="V18" s="3" t="s">
        <v>16</v>
      </c>
    </row>
    <row r="19">
      <c r="A19" s="1" t="s">
        <v>22</v>
      </c>
      <c r="B19" s="1" t="s">
        <v>23</v>
      </c>
      <c r="C19">
        <f>'Team Liquid'!G2</f>
        <v>0.9681697613</v>
      </c>
      <c r="D19">
        <f>'Team Liquid'!M2</f>
        <v>2086.964286</v>
      </c>
      <c r="E19" s="5">
        <f>'Team Liquid'!I2</f>
        <v>0.4716324817</v>
      </c>
      <c r="I19" s="1" t="s">
        <v>17</v>
      </c>
      <c r="J19" s="1" t="s">
        <v>18</v>
      </c>
      <c r="K19">
        <f>'Team EnVyUs'!G3</f>
        <v>1.317351598</v>
      </c>
      <c r="M19" s="1" t="s">
        <v>24</v>
      </c>
      <c r="N19" s="1" t="s">
        <v>25</v>
      </c>
      <c r="O19">
        <f>'Str8 Rippin'!M3</f>
        <v>2204.8</v>
      </c>
      <c r="Q19" s="1" t="s">
        <v>22</v>
      </c>
      <c r="R19" s="1" t="s">
        <v>23</v>
      </c>
      <c r="U19" s="1" t="s">
        <v>22</v>
      </c>
      <c r="V19" s="1" t="s">
        <v>23</v>
      </c>
    </row>
    <row r="20">
      <c r="A20" s="1" t="s">
        <v>22</v>
      </c>
      <c r="B20" s="1" t="s">
        <v>26</v>
      </c>
      <c r="C20">
        <f>'Team Liquid'!G3</f>
        <v>0.9771428571</v>
      </c>
      <c r="D20">
        <f>'Team Liquid'!M3</f>
        <v>1896.392857</v>
      </c>
      <c r="E20" s="5">
        <f>'Team Liquid'!I3</f>
        <v>0.4870839543</v>
      </c>
      <c r="I20" s="1" t="s">
        <v>19</v>
      </c>
      <c r="J20" s="1" t="s">
        <v>27</v>
      </c>
      <c r="K20">
        <f>Splyce!G2</f>
        <v>1.31598513</v>
      </c>
      <c r="M20" s="1" t="s">
        <v>10</v>
      </c>
      <c r="N20" s="3" t="s">
        <v>12</v>
      </c>
      <c r="O20">
        <f>'OpTic Gaming'!M4</f>
        <v>2166.583333</v>
      </c>
      <c r="Q20" s="1" t="s">
        <v>22</v>
      </c>
      <c r="R20" s="1" t="s">
        <v>26</v>
      </c>
      <c r="U20" s="1" t="s">
        <v>22</v>
      </c>
      <c r="V20" s="1" t="s">
        <v>26</v>
      </c>
    </row>
    <row r="21">
      <c r="A21" s="1" t="s">
        <v>22</v>
      </c>
      <c r="B21" s="1" t="s">
        <v>28</v>
      </c>
      <c r="C21">
        <f>'Team Liquid'!G4</f>
        <v>0.975975976</v>
      </c>
      <c r="D21">
        <f>'Team Liquid'!M4</f>
        <v>1805.928571</v>
      </c>
      <c r="E21" s="5">
        <f>'Team Liquid'!I4</f>
        <v>0.5132691747</v>
      </c>
      <c r="I21" s="1" t="s">
        <v>19</v>
      </c>
      <c r="J21" s="1" t="s">
        <v>29</v>
      </c>
      <c r="K21">
        <f>Splyce!G5</f>
        <v>1.313069909</v>
      </c>
      <c r="M21" s="1" t="s">
        <v>24</v>
      </c>
      <c r="N21" s="1" t="s">
        <v>30</v>
      </c>
      <c r="O21">
        <f>'Str8 Rippin'!M2</f>
        <v>2150.366667</v>
      </c>
      <c r="Q21" s="1" t="s">
        <v>22</v>
      </c>
      <c r="R21" s="1" t="s">
        <v>28</v>
      </c>
      <c r="U21" s="1" t="s">
        <v>22</v>
      </c>
      <c r="V21" s="1" t="s">
        <v>28</v>
      </c>
    </row>
    <row r="22">
      <c r="A22" s="1" t="s">
        <v>22</v>
      </c>
      <c r="B22" s="1" t="s">
        <v>31</v>
      </c>
      <c r="C22">
        <f>'Team Liquid'!G5</f>
        <v>1.146706587</v>
      </c>
      <c r="D22">
        <f>'Team Liquid'!M5</f>
        <v>2012.392857</v>
      </c>
      <c r="E22" s="4">
        <f>'Team Liquid'!I5</f>
        <v>0.468985703</v>
      </c>
      <c r="I22" s="1" t="s">
        <v>10</v>
      </c>
      <c r="J22" s="3" t="s">
        <v>15</v>
      </c>
      <c r="K22">
        <f>'OpTic Gaming'!G3</f>
        <v>1.211267606</v>
      </c>
      <c r="M22" s="1" t="s">
        <v>10</v>
      </c>
      <c r="N22" s="3" t="s">
        <v>11</v>
      </c>
      <c r="O22">
        <f>'OpTic Gaming'!M2</f>
        <v>2120.916667</v>
      </c>
      <c r="Q22" s="1" t="s">
        <v>22</v>
      </c>
      <c r="R22" s="1" t="s">
        <v>31</v>
      </c>
      <c r="U22" s="1" t="s">
        <v>22</v>
      </c>
      <c r="V22" s="1" t="s">
        <v>31</v>
      </c>
    </row>
    <row r="23">
      <c r="A23" s="1" t="s">
        <v>17</v>
      </c>
      <c r="B23" s="1" t="s">
        <v>21</v>
      </c>
      <c r="C23">
        <f>'Team EnVyUs'!G2</f>
        <v>1.326923077</v>
      </c>
      <c r="D23">
        <f>'Team EnVyUs'!M2</f>
        <v>2055</v>
      </c>
      <c r="E23" s="4">
        <f>'Team EnVyUs'!I2</f>
        <v>0.4848461538</v>
      </c>
      <c r="I23" s="1" t="s">
        <v>22</v>
      </c>
      <c r="J23" s="1" t="s">
        <v>31</v>
      </c>
      <c r="K23">
        <f>'Team Liquid'!G5</f>
        <v>1.146706587</v>
      </c>
      <c r="M23" s="1" t="s">
        <v>22</v>
      </c>
      <c r="N23" s="1" t="s">
        <v>23</v>
      </c>
      <c r="O23">
        <f>'Team Liquid'!M2</f>
        <v>2086.964286</v>
      </c>
      <c r="Q23" s="1" t="s">
        <v>17</v>
      </c>
      <c r="R23" s="1" t="s">
        <v>21</v>
      </c>
      <c r="U23" s="1" t="s">
        <v>17</v>
      </c>
      <c r="V23" s="1" t="s">
        <v>21</v>
      </c>
    </row>
    <row r="24">
      <c r="A24" s="1" t="s">
        <v>17</v>
      </c>
      <c r="B24" s="1" t="s">
        <v>18</v>
      </c>
      <c r="C24">
        <f>'Team EnVyUs'!G3</f>
        <v>1.317351598</v>
      </c>
      <c r="D24">
        <f>'Team EnVyUs'!M3</f>
        <v>2318.8</v>
      </c>
      <c r="E24" s="4">
        <f>'Team EnVyUs'!I3</f>
        <v>0.520532491</v>
      </c>
      <c r="I24" s="1" t="s">
        <v>13</v>
      </c>
      <c r="J24" s="1" t="s">
        <v>14</v>
      </c>
      <c r="K24">
        <f>'Crowd Pleasers'!G3</f>
        <v>1.111111111</v>
      </c>
      <c r="M24" s="1" t="s">
        <v>13</v>
      </c>
      <c r="N24" s="1" t="s">
        <v>32</v>
      </c>
      <c r="O24">
        <f>'Crowd Pleasers'!M2</f>
        <v>2066.434783</v>
      </c>
      <c r="Q24" s="1" t="s">
        <v>17</v>
      </c>
      <c r="R24" s="1" t="s">
        <v>18</v>
      </c>
      <c r="U24" s="1" t="s">
        <v>17</v>
      </c>
      <c r="V24" s="1" t="s">
        <v>18</v>
      </c>
    </row>
    <row r="25">
      <c r="A25" s="1" t="s">
        <v>17</v>
      </c>
      <c r="B25" s="1" t="s">
        <v>33</v>
      </c>
      <c r="C25">
        <f>'Team EnVyUs'!G4</f>
        <v>0.9864559819</v>
      </c>
      <c r="D25">
        <f>'Team EnVyUs'!M4</f>
        <v>1793.4</v>
      </c>
      <c r="E25" s="4">
        <f>'Team EnVyUs'!I4</f>
        <v>0.507678245</v>
      </c>
      <c r="I25" s="1" t="s">
        <v>17</v>
      </c>
      <c r="J25" s="1" t="s">
        <v>34</v>
      </c>
      <c r="K25">
        <f>'Team EnVyUs'!G5</f>
        <v>1.106430155</v>
      </c>
      <c r="M25" s="1" t="s">
        <v>13</v>
      </c>
      <c r="N25" s="1" t="s">
        <v>35</v>
      </c>
      <c r="O25">
        <f>'Crowd Pleasers'!M5</f>
        <v>2059.434783</v>
      </c>
      <c r="Q25" s="1" t="s">
        <v>17</v>
      </c>
      <c r="R25" s="1" t="s">
        <v>33</v>
      </c>
      <c r="U25" s="1" t="s">
        <v>17</v>
      </c>
      <c r="V25" s="1" t="s">
        <v>33</v>
      </c>
    </row>
    <row r="26">
      <c r="A26" s="1" t="s">
        <v>17</v>
      </c>
      <c r="B26" s="1" t="s">
        <v>34</v>
      </c>
      <c r="C26">
        <f>'Team EnVyUs'!G5</f>
        <v>1.106430155</v>
      </c>
      <c r="D26">
        <f>'Team EnVyUs'!M5</f>
        <v>2018.275</v>
      </c>
      <c r="E26" s="4">
        <f>'Team EnVyUs'!I5</f>
        <v>0.5295730513</v>
      </c>
      <c r="I26" s="1" t="s">
        <v>24</v>
      </c>
      <c r="J26" s="1" t="s">
        <v>36</v>
      </c>
      <c r="K26">
        <f>'Str8 Rippin'!G5</f>
        <v>1.092391304</v>
      </c>
      <c r="M26" s="1" t="s">
        <v>17</v>
      </c>
      <c r="N26" s="1" t="s">
        <v>21</v>
      </c>
      <c r="O26">
        <f>'Team EnVyUs'!M2</f>
        <v>2055</v>
      </c>
      <c r="Q26" s="1" t="s">
        <v>17</v>
      </c>
      <c r="R26" s="1" t="s">
        <v>34</v>
      </c>
      <c r="U26" s="1" t="s">
        <v>17</v>
      </c>
      <c r="V26" s="1" t="s">
        <v>34</v>
      </c>
    </row>
    <row r="27">
      <c r="A27" s="1" t="s">
        <v>24</v>
      </c>
      <c r="B27" s="1" t="s">
        <v>30</v>
      </c>
      <c r="C27">
        <f>'Str8 Rippin'!G2</f>
        <v>1.083989501</v>
      </c>
      <c r="D27">
        <f>'Str8 Rippin'!M2</f>
        <v>2150.366667</v>
      </c>
      <c r="E27" s="4">
        <f>'Str8 Rippin'!I2</f>
        <v>0.4503020854</v>
      </c>
      <c r="I27" s="1" t="s">
        <v>10</v>
      </c>
      <c r="J27" s="3" t="s">
        <v>11</v>
      </c>
      <c r="K27">
        <f>'OpTic Gaming'!G2</f>
        <v>1.085034014</v>
      </c>
      <c r="M27" s="1" t="s">
        <v>24</v>
      </c>
      <c r="N27" s="1" t="s">
        <v>37</v>
      </c>
      <c r="O27">
        <f>'Str8 Rippin'!M4</f>
        <v>2051.214286</v>
      </c>
      <c r="Q27" s="1" t="s">
        <v>24</v>
      </c>
      <c r="R27" s="1" t="s">
        <v>30</v>
      </c>
      <c r="U27" s="1" t="s">
        <v>24</v>
      </c>
      <c r="V27" s="1" t="s">
        <v>30</v>
      </c>
    </row>
    <row r="28">
      <c r="A28" s="1" t="s">
        <v>24</v>
      </c>
      <c r="B28" s="1" t="s">
        <v>25</v>
      </c>
      <c r="C28">
        <f>'Str8 Rippin'!G3</f>
        <v>1.015</v>
      </c>
      <c r="D28">
        <f>'Str8 Rippin'!M3</f>
        <v>2204.8</v>
      </c>
      <c r="E28" s="4">
        <f>'Str8 Rippin'!I3</f>
        <v>0.4629719499</v>
      </c>
      <c r="I28" s="1" t="s">
        <v>24</v>
      </c>
      <c r="J28" s="1" t="s">
        <v>30</v>
      </c>
      <c r="K28">
        <f>'Str8 Rippin'!G2</f>
        <v>1.083989501</v>
      </c>
      <c r="M28" s="1" t="s">
        <v>17</v>
      </c>
      <c r="N28" s="1" t="s">
        <v>34</v>
      </c>
      <c r="O28">
        <f>'Team EnVyUs'!M5</f>
        <v>2018.275</v>
      </c>
      <c r="Q28" s="1" t="s">
        <v>24</v>
      </c>
      <c r="R28" s="1" t="s">
        <v>25</v>
      </c>
      <c r="U28" s="1" t="s">
        <v>24</v>
      </c>
      <c r="V28" s="1" t="s">
        <v>25</v>
      </c>
    </row>
    <row r="29">
      <c r="A29" s="1" t="s">
        <v>24</v>
      </c>
      <c r="B29" s="1" t="s">
        <v>37</v>
      </c>
      <c r="C29">
        <f>'Str8 Rippin'!G4</f>
        <v>0.9698630137</v>
      </c>
      <c r="D29">
        <f>'Str8 Rippin'!M4</f>
        <v>2051.214286</v>
      </c>
      <c r="E29" s="4">
        <f>'Str8 Rippin'!I4</f>
        <v>0.5273117194</v>
      </c>
      <c r="I29" s="1" t="s">
        <v>19</v>
      </c>
      <c r="J29" s="1" t="s">
        <v>38</v>
      </c>
      <c r="K29">
        <f>Splyce!G3</f>
        <v>1.026162791</v>
      </c>
      <c r="M29" s="1" t="s">
        <v>22</v>
      </c>
      <c r="N29" s="1" t="s">
        <v>31</v>
      </c>
      <c r="O29">
        <f>'Team Liquid'!M5</f>
        <v>2012.392857</v>
      </c>
      <c r="Q29" s="1" t="s">
        <v>24</v>
      </c>
      <c r="R29" s="1" t="s">
        <v>37</v>
      </c>
      <c r="U29" s="1" t="s">
        <v>24</v>
      </c>
      <c r="V29" s="1" t="s">
        <v>37</v>
      </c>
    </row>
    <row r="30">
      <c r="A30" s="1" t="s">
        <v>24</v>
      </c>
      <c r="B30" s="1" t="s">
        <v>36</v>
      </c>
      <c r="C30">
        <f>'Str8 Rippin'!G5</f>
        <v>1.092391304</v>
      </c>
      <c r="D30">
        <f>'Str8 Rippin'!M5</f>
        <v>1918.214286</v>
      </c>
      <c r="E30" s="4">
        <f>'Str8 Rippin'!I5</f>
        <v>0.4979323766</v>
      </c>
      <c r="I30" s="1" t="s">
        <v>24</v>
      </c>
      <c r="J30" s="1" t="s">
        <v>25</v>
      </c>
      <c r="K30">
        <f>'Str8 Rippin'!G3</f>
        <v>1.015</v>
      </c>
      <c r="M30" s="1" t="s">
        <v>39</v>
      </c>
      <c r="N30" s="1" t="s">
        <v>40</v>
      </c>
      <c r="O30">
        <f>'FAB Esports'!M5</f>
        <v>1996.047619</v>
      </c>
      <c r="Q30" s="1" t="s">
        <v>24</v>
      </c>
      <c r="R30" s="1" t="s">
        <v>36</v>
      </c>
      <c r="U30" s="1" t="s">
        <v>24</v>
      </c>
      <c r="V30" s="1" t="s">
        <v>36</v>
      </c>
    </row>
    <row r="31">
      <c r="A31" s="1" t="s">
        <v>13</v>
      </c>
      <c r="B31" s="1" t="s">
        <v>32</v>
      </c>
      <c r="C31">
        <f>'Crowd Pleasers'!G2</f>
        <v>0.9419354839</v>
      </c>
      <c r="D31">
        <f>'Crowd Pleasers'!M2</f>
        <v>2066.434783</v>
      </c>
      <c r="E31" s="4">
        <f>'Crowd Pleasers'!I2</f>
        <v>0.4947368421</v>
      </c>
      <c r="I31" s="1" t="s">
        <v>13</v>
      </c>
      <c r="J31" s="1" t="s">
        <v>35</v>
      </c>
      <c r="K31">
        <f>'Crowd Pleasers'!G5</f>
        <v>1</v>
      </c>
      <c r="M31" s="1" t="s">
        <v>19</v>
      </c>
      <c r="N31" s="1" t="s">
        <v>38</v>
      </c>
      <c r="O31">
        <f>Splyce!M3</f>
        <v>1979.933333</v>
      </c>
      <c r="Q31" s="1" t="s">
        <v>13</v>
      </c>
      <c r="R31" s="1" t="s">
        <v>32</v>
      </c>
      <c r="U31" s="1" t="s">
        <v>13</v>
      </c>
      <c r="V31" s="1" t="s">
        <v>32</v>
      </c>
    </row>
    <row r="32">
      <c r="A32" s="1" t="s">
        <v>13</v>
      </c>
      <c r="B32" s="1" t="s">
        <v>14</v>
      </c>
      <c r="C32">
        <f>'Crowd Pleasers'!G3</f>
        <v>1.111111111</v>
      </c>
      <c r="D32">
        <f>'Crowd Pleasers'!M3</f>
        <v>2323.173913</v>
      </c>
      <c r="E32" s="4">
        <f>'Crowd Pleasers'!I3</f>
        <v>0.4343608007</v>
      </c>
      <c r="I32" s="1" t="s">
        <v>17</v>
      </c>
      <c r="J32" s="1" t="s">
        <v>33</v>
      </c>
      <c r="K32">
        <f>'Team EnVyUs'!G4</f>
        <v>0.9864559819</v>
      </c>
      <c r="M32" s="1" t="s">
        <v>41</v>
      </c>
      <c r="N32" s="1" t="s">
        <v>42</v>
      </c>
      <c r="O32">
        <f>'Team Immunity'!M4</f>
        <v>1973.2</v>
      </c>
      <c r="Q32" s="1" t="s">
        <v>13</v>
      </c>
      <c r="R32" s="1" t="s">
        <v>14</v>
      </c>
      <c r="U32" s="1" t="s">
        <v>13</v>
      </c>
      <c r="V32" s="1" t="s">
        <v>14</v>
      </c>
    </row>
    <row r="33">
      <c r="A33" s="1" t="s">
        <v>13</v>
      </c>
      <c r="B33" s="1" t="s">
        <v>43</v>
      </c>
      <c r="C33">
        <f>'Crowd Pleasers'!G4</f>
        <v>0.8778877888</v>
      </c>
      <c r="D33">
        <f>'Crowd Pleasers'!M4</f>
        <v>1839.26087</v>
      </c>
      <c r="E33" s="4">
        <f>'Crowd Pleasers'!I4</f>
        <v>0.4492422076</v>
      </c>
      <c r="I33" s="1" t="s">
        <v>22</v>
      </c>
      <c r="J33" s="1" t="s">
        <v>26</v>
      </c>
      <c r="K33">
        <f>'Team Liquid'!G3</f>
        <v>0.9771428571</v>
      </c>
      <c r="M33" s="1" t="s">
        <v>19</v>
      </c>
      <c r="N33" s="1" t="s">
        <v>27</v>
      </c>
      <c r="O33">
        <f>Splyce!M2</f>
        <v>1945.1</v>
      </c>
      <c r="Q33" s="1" t="s">
        <v>13</v>
      </c>
      <c r="R33" s="1" t="s">
        <v>43</v>
      </c>
      <c r="U33" s="1" t="s">
        <v>13</v>
      </c>
      <c r="V33" s="1" t="s">
        <v>43</v>
      </c>
    </row>
    <row r="34">
      <c r="A34" s="1" t="s">
        <v>13</v>
      </c>
      <c r="B34" s="1" t="s">
        <v>35</v>
      </c>
      <c r="C34">
        <f>'Crowd Pleasers'!G5</f>
        <v>1</v>
      </c>
      <c r="D34">
        <f>'Crowd Pleasers'!M5</f>
        <v>2059.434783</v>
      </c>
      <c r="E34" s="4">
        <f>'Crowd Pleasers'!I5</f>
        <v>0.5088168373</v>
      </c>
      <c r="I34" s="1" t="s">
        <v>22</v>
      </c>
      <c r="J34" s="1" t="s">
        <v>28</v>
      </c>
      <c r="K34">
        <f>'Team Liquid'!G4</f>
        <v>0.975975976</v>
      </c>
      <c r="M34" s="1" t="s">
        <v>19</v>
      </c>
      <c r="N34" s="1" t="s">
        <v>29</v>
      </c>
      <c r="O34">
        <f>Splyce!M5</f>
        <v>1941.833333</v>
      </c>
      <c r="Q34" s="1" t="s">
        <v>13</v>
      </c>
      <c r="R34" s="1" t="s">
        <v>35</v>
      </c>
      <c r="U34" s="1" t="s">
        <v>13</v>
      </c>
      <c r="V34" s="1" t="s">
        <v>35</v>
      </c>
    </row>
    <row r="35">
      <c r="A35" s="1" t="s">
        <v>44</v>
      </c>
      <c r="B35" s="1" t="s">
        <v>45</v>
      </c>
      <c r="C35">
        <f>Luminosity!G2</f>
        <v>0.9043824701</v>
      </c>
      <c r="D35">
        <f>Luminosity!M2</f>
        <v>1634.761905</v>
      </c>
      <c r="E35" s="4">
        <f>Luminosity!I2</f>
        <v>0.4816838697</v>
      </c>
      <c r="I35" s="1" t="s">
        <v>24</v>
      </c>
      <c r="J35" s="1" t="s">
        <v>37</v>
      </c>
      <c r="K35">
        <f>'Str8 Rippin'!G4</f>
        <v>0.9698630137</v>
      </c>
      <c r="M35" s="1" t="s">
        <v>44</v>
      </c>
      <c r="N35" s="1" t="s">
        <v>46</v>
      </c>
      <c r="O35">
        <f>Luminosity!M3</f>
        <v>1940</v>
      </c>
      <c r="Q35" s="1" t="s">
        <v>44</v>
      </c>
      <c r="R35" s="1" t="s">
        <v>45</v>
      </c>
      <c r="U35" s="1" t="s">
        <v>44</v>
      </c>
      <c r="V35" s="1" t="s">
        <v>45</v>
      </c>
    </row>
    <row r="36">
      <c r="A36" s="1" t="s">
        <v>44</v>
      </c>
      <c r="B36" s="1" t="s">
        <v>46</v>
      </c>
      <c r="C36">
        <f>Luminosity!G3</f>
        <v>0.8424657534</v>
      </c>
      <c r="D36">
        <f>Luminosity!M3</f>
        <v>1940</v>
      </c>
      <c r="E36" s="4">
        <f>Luminosity!I3</f>
        <v>0.4479011611</v>
      </c>
      <c r="I36" s="1" t="s">
        <v>22</v>
      </c>
      <c r="J36" s="1" t="s">
        <v>23</v>
      </c>
      <c r="K36">
        <f>'Team Liquid'!G2</f>
        <v>0.9681697613</v>
      </c>
      <c r="M36" s="1" t="s">
        <v>24</v>
      </c>
      <c r="N36" s="1" t="s">
        <v>36</v>
      </c>
      <c r="O36">
        <f>'Str8 Rippin'!M5</f>
        <v>1918.214286</v>
      </c>
      <c r="Q36" s="1" t="s">
        <v>44</v>
      </c>
      <c r="R36" s="1" t="s">
        <v>46</v>
      </c>
      <c r="U36" s="1" t="s">
        <v>44</v>
      </c>
      <c r="V36" s="1" t="s">
        <v>46</v>
      </c>
    </row>
    <row r="37">
      <c r="A37" s="1" t="s">
        <v>44</v>
      </c>
      <c r="B37" s="1" t="s">
        <v>47</v>
      </c>
      <c r="C37">
        <f>Luminosity!G4</f>
        <v>0.9049586777</v>
      </c>
      <c r="D37">
        <f>Luminosity!M4</f>
        <v>1862.52381</v>
      </c>
      <c r="E37" s="4">
        <f>Luminosity!I4</f>
        <v>0.5195656244</v>
      </c>
      <c r="I37" s="1" t="s">
        <v>39</v>
      </c>
      <c r="J37" s="1" t="s">
        <v>48</v>
      </c>
      <c r="K37">
        <f>'FAB Esports'!G4</f>
        <v>0.9507575758</v>
      </c>
      <c r="M37" s="1" t="s">
        <v>22</v>
      </c>
      <c r="N37" s="1" t="s">
        <v>26</v>
      </c>
      <c r="O37">
        <f>'Team Liquid'!M3</f>
        <v>1896.392857</v>
      </c>
      <c r="Q37" s="1" t="s">
        <v>44</v>
      </c>
      <c r="R37" s="1" t="s">
        <v>47</v>
      </c>
      <c r="U37" s="1" t="s">
        <v>44</v>
      </c>
      <c r="V37" s="1" t="s">
        <v>47</v>
      </c>
    </row>
    <row r="38">
      <c r="A38" s="1" t="s">
        <v>44</v>
      </c>
      <c r="B38" s="1" t="s">
        <v>49</v>
      </c>
      <c r="C38">
        <f>Luminosity!G5</f>
        <v>0.8656126482</v>
      </c>
      <c r="D38">
        <f>Luminosity!M5</f>
        <v>1804.190476</v>
      </c>
      <c r="E38" s="4">
        <f>Luminosity!I5</f>
        <v>0.5006664445</v>
      </c>
      <c r="I38" s="1" t="s">
        <v>13</v>
      </c>
      <c r="J38" s="1" t="s">
        <v>32</v>
      </c>
      <c r="K38">
        <f>'Crowd Pleasers'!G2</f>
        <v>0.9419354839</v>
      </c>
      <c r="M38" s="1" t="s">
        <v>39</v>
      </c>
      <c r="N38" s="1" t="s">
        <v>50</v>
      </c>
      <c r="O38">
        <f>'FAB Esports'!M2</f>
        <v>1866.857143</v>
      </c>
      <c r="Q38" s="1" t="s">
        <v>44</v>
      </c>
      <c r="R38" s="1" t="s">
        <v>49</v>
      </c>
      <c r="U38" s="1" t="s">
        <v>44</v>
      </c>
      <c r="V38" s="1" t="s">
        <v>49</v>
      </c>
    </row>
    <row r="39">
      <c r="A39" s="1" t="s">
        <v>19</v>
      </c>
      <c r="B39" s="1" t="s">
        <v>27</v>
      </c>
      <c r="C39">
        <f>Splyce!G2</f>
        <v>1.31598513</v>
      </c>
      <c r="D39">
        <f>Splyce!M2</f>
        <v>1945.1</v>
      </c>
      <c r="E39" s="4">
        <f>Splyce!I2</f>
        <v>0.5201555412</v>
      </c>
      <c r="I39" s="1" t="s">
        <v>41</v>
      </c>
      <c r="J39" s="1" t="s">
        <v>42</v>
      </c>
      <c r="K39">
        <f>'Team Immunity'!G4</f>
        <v>0.9296875</v>
      </c>
      <c r="M39" s="1" t="s">
        <v>44</v>
      </c>
      <c r="N39" s="1" t="s">
        <v>47</v>
      </c>
      <c r="O39">
        <f>Luminosity!M4</f>
        <v>1862.52381</v>
      </c>
      <c r="Q39" s="1" t="s">
        <v>19</v>
      </c>
      <c r="R39" s="1" t="s">
        <v>27</v>
      </c>
      <c r="U39" s="1" t="s">
        <v>19</v>
      </c>
      <c r="V39" s="1" t="s">
        <v>27</v>
      </c>
    </row>
    <row r="40">
      <c r="A40" s="1" t="s">
        <v>19</v>
      </c>
      <c r="B40" s="1" t="s">
        <v>38</v>
      </c>
      <c r="C40">
        <f>Splyce!G3</f>
        <v>1.026162791</v>
      </c>
      <c r="D40">
        <f>Splyce!M3</f>
        <v>1979.933333</v>
      </c>
      <c r="E40" s="4">
        <f>Splyce!I3</f>
        <v>0.4725422212</v>
      </c>
      <c r="I40" s="1" t="s">
        <v>44</v>
      </c>
      <c r="J40" s="1" t="s">
        <v>47</v>
      </c>
      <c r="K40">
        <f>Luminosity!G4</f>
        <v>0.9049586777</v>
      </c>
      <c r="M40" s="1" t="s">
        <v>39</v>
      </c>
      <c r="N40" s="1" t="s">
        <v>48</v>
      </c>
      <c r="O40">
        <f>'FAB Esports'!M4</f>
        <v>1849.857143</v>
      </c>
      <c r="Q40" s="1" t="s">
        <v>19</v>
      </c>
      <c r="R40" s="1" t="s">
        <v>38</v>
      </c>
      <c r="U40" s="1" t="s">
        <v>19</v>
      </c>
      <c r="V40" s="1" t="s">
        <v>38</v>
      </c>
    </row>
    <row r="41">
      <c r="A41" s="1" t="s">
        <v>19</v>
      </c>
      <c r="B41" s="1" t="s">
        <v>20</v>
      </c>
      <c r="C41">
        <f>Splyce!G4</f>
        <v>1.342205323</v>
      </c>
      <c r="D41">
        <f>Splyce!M4</f>
        <v>1792.166667</v>
      </c>
      <c r="E41" s="4">
        <f>Splyce!I4</f>
        <v>0.4681910799</v>
      </c>
      <c r="I41" s="1" t="s">
        <v>44</v>
      </c>
      <c r="J41" s="1" t="s">
        <v>45</v>
      </c>
      <c r="K41">
        <f>Luminosity!G2</f>
        <v>0.9043824701</v>
      </c>
      <c r="M41" s="1" t="s">
        <v>13</v>
      </c>
      <c r="N41" s="1" t="s">
        <v>43</v>
      </c>
      <c r="O41">
        <f>'Crowd Pleasers'!M4</f>
        <v>1839.26087</v>
      </c>
      <c r="Q41" s="1" t="s">
        <v>19</v>
      </c>
      <c r="R41" s="1" t="s">
        <v>20</v>
      </c>
      <c r="U41" s="1" t="s">
        <v>19</v>
      </c>
      <c r="V41" s="1" t="s">
        <v>20</v>
      </c>
    </row>
    <row r="42">
      <c r="A42" s="1" t="s">
        <v>19</v>
      </c>
      <c r="B42" s="1" t="s">
        <v>29</v>
      </c>
      <c r="C42">
        <f>Splyce!G5</f>
        <v>1.313069909</v>
      </c>
      <c r="D42">
        <f>Splyce!M5</f>
        <v>1941.833333</v>
      </c>
      <c r="E42" s="4">
        <f>Splyce!I5</f>
        <v>0.5140588388</v>
      </c>
      <c r="I42" s="1" t="s">
        <v>39</v>
      </c>
      <c r="J42" s="1" t="s">
        <v>40</v>
      </c>
      <c r="K42">
        <f>'FAB Esports'!G5</f>
        <v>0.8933823529</v>
      </c>
      <c r="M42" s="1" t="s">
        <v>41</v>
      </c>
      <c r="N42" s="1" t="s">
        <v>51</v>
      </c>
      <c r="O42">
        <f>'Team Immunity'!M2</f>
        <v>1817.9</v>
      </c>
      <c r="Q42" s="1" t="s">
        <v>19</v>
      </c>
      <c r="R42" s="1" t="s">
        <v>29</v>
      </c>
      <c r="U42" s="1" t="s">
        <v>19</v>
      </c>
      <c r="V42" s="1" t="s">
        <v>29</v>
      </c>
    </row>
    <row r="43">
      <c r="A43" s="1" t="s">
        <v>39</v>
      </c>
      <c r="B43" s="1" t="s">
        <v>50</v>
      </c>
      <c r="C43">
        <f>'FAB Esports'!G2</f>
        <v>0.7938931298</v>
      </c>
      <c r="D43">
        <f>'FAB Esports'!M2</f>
        <v>1866.857143</v>
      </c>
      <c r="E43" s="4">
        <f>'FAB Esports'!I2</f>
        <v>0.4713922441</v>
      </c>
      <c r="I43" s="1" t="s">
        <v>13</v>
      </c>
      <c r="J43" s="1" t="s">
        <v>43</v>
      </c>
      <c r="K43">
        <f>'Crowd Pleasers'!G4</f>
        <v>0.8778877888</v>
      </c>
      <c r="M43" s="1" t="s">
        <v>22</v>
      </c>
      <c r="N43" s="1" t="s">
        <v>28</v>
      </c>
      <c r="O43">
        <f>'Team Liquid'!M4</f>
        <v>1805.928571</v>
      </c>
      <c r="Q43" s="1" t="s">
        <v>39</v>
      </c>
      <c r="R43" s="1" t="s">
        <v>50</v>
      </c>
      <c r="U43" s="1" t="s">
        <v>39</v>
      </c>
      <c r="V43" s="1" t="s">
        <v>50</v>
      </c>
    </row>
    <row r="44">
      <c r="A44" s="1" t="s">
        <v>39</v>
      </c>
      <c r="B44" s="1" t="s">
        <v>52</v>
      </c>
      <c r="C44">
        <f>'FAB Esports'!G3</f>
        <v>0.8556338028</v>
      </c>
      <c r="D44">
        <f>'FAB Esports'!M3</f>
        <v>1616.666667</v>
      </c>
      <c r="E44" s="4">
        <f>'FAB Esports'!I3</f>
        <v>0.4657177573</v>
      </c>
      <c r="I44" s="1" t="s">
        <v>44</v>
      </c>
      <c r="J44" s="1" t="s">
        <v>49</v>
      </c>
      <c r="K44">
        <f>Luminosity!G5</f>
        <v>0.8656126482</v>
      </c>
      <c r="M44" s="1" t="s">
        <v>44</v>
      </c>
      <c r="N44" s="1" t="s">
        <v>49</v>
      </c>
      <c r="O44">
        <f>Luminosity!M5</f>
        <v>1804.190476</v>
      </c>
      <c r="Q44" s="1" t="s">
        <v>39</v>
      </c>
      <c r="R44" s="1" t="s">
        <v>52</v>
      </c>
      <c r="U44" s="1" t="s">
        <v>39</v>
      </c>
      <c r="V44" s="1" t="s">
        <v>52</v>
      </c>
    </row>
    <row r="45">
      <c r="A45" s="1" t="s">
        <v>39</v>
      </c>
      <c r="B45" s="1" t="s">
        <v>48</v>
      </c>
      <c r="C45">
        <f>'FAB Esports'!G4</f>
        <v>0.9507575758</v>
      </c>
      <c r="D45">
        <f>'FAB Esports'!M4</f>
        <v>1849.857143</v>
      </c>
      <c r="E45" s="4">
        <f>'FAB Esports'!I4</f>
        <v>0.4580262736</v>
      </c>
      <c r="I45" s="1" t="s">
        <v>53</v>
      </c>
      <c r="J45" s="1" t="s">
        <v>54</v>
      </c>
      <c r="K45">
        <f>Supremacy!G5</f>
        <v>0.86</v>
      </c>
      <c r="M45" s="1" t="s">
        <v>17</v>
      </c>
      <c r="N45" s="1" t="s">
        <v>33</v>
      </c>
      <c r="O45">
        <f>'Team EnVyUs'!M4</f>
        <v>1793.4</v>
      </c>
      <c r="Q45" s="1" t="s">
        <v>39</v>
      </c>
      <c r="R45" s="1" t="s">
        <v>48</v>
      </c>
      <c r="U45" s="1" t="s">
        <v>39</v>
      </c>
      <c r="V45" s="1" t="s">
        <v>48</v>
      </c>
    </row>
    <row r="46">
      <c r="A46" s="1" t="s">
        <v>39</v>
      </c>
      <c r="B46" s="1" t="s">
        <v>40</v>
      </c>
      <c r="C46">
        <f>'FAB Esports'!G5</f>
        <v>0.8933823529</v>
      </c>
      <c r="D46">
        <f>'FAB Esports'!M5</f>
        <v>1996.047619</v>
      </c>
      <c r="E46" s="4">
        <f>'FAB Esports'!I5</f>
        <v>0.4665871122</v>
      </c>
      <c r="I46" s="1" t="s">
        <v>39</v>
      </c>
      <c r="J46" s="1" t="s">
        <v>52</v>
      </c>
      <c r="K46">
        <f>'FAB Esports'!G3</f>
        <v>0.8556338028</v>
      </c>
      <c r="M46" s="1" t="s">
        <v>19</v>
      </c>
      <c r="N46" s="1" t="s">
        <v>20</v>
      </c>
      <c r="O46">
        <f>Splyce!M4</f>
        <v>1792.166667</v>
      </c>
      <c r="Q46" s="1" t="s">
        <v>39</v>
      </c>
      <c r="R46" s="1" t="s">
        <v>40</v>
      </c>
      <c r="U46" s="1" t="s">
        <v>39</v>
      </c>
      <c r="V46" s="1" t="s">
        <v>40</v>
      </c>
    </row>
    <row r="47">
      <c r="A47" s="1" t="s">
        <v>53</v>
      </c>
      <c r="B47" s="1" t="s">
        <v>55</v>
      </c>
      <c r="C47">
        <f>Supremacy!G2</f>
        <v>0.6524390244</v>
      </c>
      <c r="D47">
        <f>Supremacy!M2</f>
        <v>1497.25</v>
      </c>
      <c r="E47" s="4">
        <f>Supremacy!I2</f>
        <v>0.5469406819</v>
      </c>
      <c r="I47" s="1" t="s">
        <v>44</v>
      </c>
      <c r="J47" s="1" t="s">
        <v>46</v>
      </c>
      <c r="K47">
        <f>Luminosity!G3</f>
        <v>0.8424657534</v>
      </c>
      <c r="M47" s="1" t="s">
        <v>41</v>
      </c>
      <c r="N47" s="1" t="s">
        <v>56</v>
      </c>
      <c r="O47">
        <f>'Team Immunity'!M3</f>
        <v>1765.4</v>
      </c>
      <c r="Q47" s="1" t="s">
        <v>53</v>
      </c>
      <c r="R47" s="1" t="s">
        <v>55</v>
      </c>
      <c r="U47" s="1" t="s">
        <v>53</v>
      </c>
      <c r="V47" s="1" t="s">
        <v>55</v>
      </c>
    </row>
    <row r="48">
      <c r="A48" s="1" t="s">
        <v>53</v>
      </c>
      <c r="B48" s="1" t="s">
        <v>57</v>
      </c>
      <c r="C48">
        <f>Supremacy!G3</f>
        <v>0.6315789474</v>
      </c>
      <c r="D48">
        <f>Supremacy!M3</f>
        <v>1615.666667</v>
      </c>
      <c r="E48" s="4">
        <f>Supremacy!I3</f>
        <v>0.4996276992</v>
      </c>
      <c r="I48" s="1" t="s">
        <v>58</v>
      </c>
      <c r="J48" s="1" t="s">
        <v>59</v>
      </c>
      <c r="K48">
        <f>'London Conspiracy'!G3</f>
        <v>0.8156028369</v>
      </c>
      <c r="M48" s="1" t="s">
        <v>44</v>
      </c>
      <c r="N48" s="1" t="s">
        <v>45</v>
      </c>
      <c r="O48">
        <f>Luminosity!M2</f>
        <v>1634.761905</v>
      </c>
      <c r="Q48" s="1" t="s">
        <v>53</v>
      </c>
      <c r="R48" s="1" t="s">
        <v>57</v>
      </c>
      <c r="U48" s="1" t="s">
        <v>53</v>
      </c>
      <c r="V48" s="1" t="s">
        <v>57</v>
      </c>
    </row>
    <row r="49">
      <c r="A49" s="1" t="s">
        <v>53</v>
      </c>
      <c r="B49" s="1" t="s">
        <v>60</v>
      </c>
      <c r="C49">
        <f>Supremacy!G4</f>
        <v>0.6071428571</v>
      </c>
      <c r="D49">
        <f>Supremacy!M4</f>
        <v>1571.5</v>
      </c>
      <c r="E49" s="4">
        <f>Supremacy!I4</f>
        <v>0.4983425414</v>
      </c>
      <c r="I49" s="1" t="s">
        <v>61</v>
      </c>
      <c r="J49" s="1" t="s">
        <v>62</v>
      </c>
      <c r="K49">
        <f>SoaR!G3</f>
        <v>0.8035714286</v>
      </c>
      <c r="M49" s="1" t="s">
        <v>39</v>
      </c>
      <c r="N49" s="1" t="s">
        <v>52</v>
      </c>
      <c r="O49">
        <f>'FAB Esports'!M3</f>
        <v>1616.666667</v>
      </c>
      <c r="Q49" s="1" t="s">
        <v>53</v>
      </c>
      <c r="R49" s="1" t="s">
        <v>60</v>
      </c>
      <c r="U49" s="1" t="s">
        <v>53</v>
      </c>
      <c r="V49" s="1" t="s">
        <v>60</v>
      </c>
    </row>
    <row r="50">
      <c r="A50" s="1" t="s">
        <v>53</v>
      </c>
      <c r="B50" s="1" t="s">
        <v>54</v>
      </c>
      <c r="C50">
        <f>Supremacy!G5</f>
        <v>0.86</v>
      </c>
      <c r="D50">
        <f>Supremacy!M5</f>
        <v>1452.833333</v>
      </c>
      <c r="E50" s="4">
        <f>Supremacy!I5</f>
        <v>0.4912812737</v>
      </c>
      <c r="I50" s="1" t="s">
        <v>39</v>
      </c>
      <c r="J50" s="1" t="s">
        <v>50</v>
      </c>
      <c r="K50">
        <f>'FAB Esports'!G2</f>
        <v>0.7938931298</v>
      </c>
      <c r="M50" s="1" t="s">
        <v>53</v>
      </c>
      <c r="N50" s="1" t="s">
        <v>57</v>
      </c>
      <c r="O50">
        <f>Supremacy!M3</f>
        <v>1615.666667</v>
      </c>
      <c r="Q50" s="1" t="s">
        <v>53</v>
      </c>
      <c r="R50" s="1" t="s">
        <v>54</v>
      </c>
      <c r="U50" s="1" t="s">
        <v>53</v>
      </c>
      <c r="V50" s="1" t="s">
        <v>54</v>
      </c>
    </row>
    <row r="51">
      <c r="A51" s="1" t="s">
        <v>58</v>
      </c>
      <c r="B51" s="1" t="s">
        <v>63</v>
      </c>
      <c r="C51">
        <f>'London Conspiracy'!G2</f>
        <v>0.6666666667</v>
      </c>
      <c r="D51">
        <f>'London Conspiracy'!M2</f>
        <v>1515.818182</v>
      </c>
      <c r="E51" s="4">
        <f>'London Conspiracy'!I2</f>
        <v>0.4535017222</v>
      </c>
      <c r="I51" s="1" t="s">
        <v>58</v>
      </c>
      <c r="J51" s="1" t="s">
        <v>64</v>
      </c>
      <c r="K51">
        <f>'London Conspiracy'!G4</f>
        <v>0.7686567164</v>
      </c>
      <c r="M51" s="1" t="s">
        <v>58</v>
      </c>
      <c r="N51" s="1" t="s">
        <v>65</v>
      </c>
      <c r="O51">
        <f>'London Conspiracy'!M5</f>
        <v>1590.818182</v>
      </c>
      <c r="Q51" s="1" t="s">
        <v>58</v>
      </c>
      <c r="R51" s="1" t="s">
        <v>63</v>
      </c>
      <c r="U51" s="1" t="s">
        <v>58</v>
      </c>
      <c r="V51" s="1" t="s">
        <v>63</v>
      </c>
    </row>
    <row r="52">
      <c r="A52" s="1" t="s">
        <v>58</v>
      </c>
      <c r="B52" s="1" t="s">
        <v>59</v>
      </c>
      <c r="C52">
        <f>'London Conspiracy'!G3</f>
        <v>0.8156028369</v>
      </c>
      <c r="D52">
        <f>'London Conspiracy'!M3</f>
        <v>1470.909091</v>
      </c>
      <c r="E52" s="4">
        <f>'London Conspiracy'!I3</f>
        <v>0.482171799</v>
      </c>
      <c r="I52" s="1" t="s">
        <v>58</v>
      </c>
      <c r="J52" s="1" t="s">
        <v>65</v>
      </c>
      <c r="K52">
        <f>'London Conspiracy'!G5</f>
        <v>0.7518796992</v>
      </c>
      <c r="M52" s="1" t="s">
        <v>53</v>
      </c>
      <c r="N52" s="1" t="s">
        <v>60</v>
      </c>
      <c r="O52">
        <f>Supremacy!M4</f>
        <v>1571.5</v>
      </c>
      <c r="Q52" s="1" t="s">
        <v>58</v>
      </c>
      <c r="R52" s="1" t="s">
        <v>59</v>
      </c>
      <c r="U52" s="1" t="s">
        <v>58</v>
      </c>
      <c r="V52" s="1" t="s">
        <v>59</v>
      </c>
    </row>
    <row r="53">
      <c r="A53" s="1" t="s">
        <v>58</v>
      </c>
      <c r="B53" s="1" t="s">
        <v>64</v>
      </c>
      <c r="C53">
        <f>'London Conspiracy'!G4</f>
        <v>0.7686567164</v>
      </c>
      <c r="D53">
        <f>'London Conspiracy'!M4</f>
        <v>1465.909091</v>
      </c>
      <c r="E53" s="4">
        <f>'London Conspiracy'!I4</f>
        <v>0.483716891</v>
      </c>
      <c r="I53" s="1" t="s">
        <v>41</v>
      </c>
      <c r="J53" s="1" t="s">
        <v>51</v>
      </c>
      <c r="K53">
        <f>'Team Immunity'!G2</f>
        <v>0.7105263158</v>
      </c>
      <c r="M53" s="1" t="s">
        <v>41</v>
      </c>
      <c r="N53" s="1" t="s">
        <v>66</v>
      </c>
      <c r="O53">
        <f>'Team Immunity'!M5</f>
        <v>1535.5</v>
      </c>
      <c r="Q53" s="1" t="s">
        <v>58</v>
      </c>
      <c r="R53" s="1" t="s">
        <v>64</v>
      </c>
      <c r="U53" s="1" t="s">
        <v>58</v>
      </c>
      <c r="V53" s="1" t="s">
        <v>64</v>
      </c>
    </row>
    <row r="54">
      <c r="A54" s="1" t="s">
        <v>58</v>
      </c>
      <c r="B54" s="1" t="s">
        <v>65</v>
      </c>
      <c r="C54">
        <f>'London Conspiracy'!G5</f>
        <v>0.7518796992</v>
      </c>
      <c r="D54">
        <f>'London Conspiracy'!M5</f>
        <v>1590.818182</v>
      </c>
      <c r="E54" s="4">
        <f>'London Conspiracy'!I5</f>
        <v>0.444765343</v>
      </c>
      <c r="I54" s="1" t="s">
        <v>61</v>
      </c>
      <c r="J54" s="1" t="s">
        <v>67</v>
      </c>
      <c r="K54">
        <f>SoaR!G4</f>
        <v>0.6842105263</v>
      </c>
      <c r="M54" s="1" t="s">
        <v>58</v>
      </c>
      <c r="N54" s="1" t="s">
        <v>63</v>
      </c>
      <c r="O54">
        <f>'London Conspiracy'!M2</f>
        <v>1515.818182</v>
      </c>
      <c r="Q54" s="1" t="s">
        <v>58</v>
      </c>
      <c r="R54" s="1" t="s">
        <v>65</v>
      </c>
      <c r="U54" s="1" t="s">
        <v>58</v>
      </c>
      <c r="V54" s="1" t="s">
        <v>65</v>
      </c>
    </row>
    <row r="55">
      <c r="A55" s="1" t="s">
        <v>41</v>
      </c>
      <c r="B55" s="1" t="s">
        <v>51</v>
      </c>
      <c r="C55">
        <f>'Team Immunity'!G2</f>
        <v>0.7105263158</v>
      </c>
      <c r="D55">
        <f>'Team Immunity'!M2</f>
        <v>1817.9</v>
      </c>
      <c r="E55" s="4">
        <f>'Team Immunity'!I2</f>
        <v>0.5400440852</v>
      </c>
      <c r="I55" s="1" t="s">
        <v>58</v>
      </c>
      <c r="J55" s="1" t="s">
        <v>63</v>
      </c>
      <c r="K55">
        <f>'London Conspiracy'!G2</f>
        <v>0.6666666667</v>
      </c>
      <c r="M55" s="1" t="s">
        <v>53</v>
      </c>
      <c r="N55" s="1" t="s">
        <v>55</v>
      </c>
      <c r="O55">
        <f>Supremacy!M2</f>
        <v>1497.25</v>
      </c>
      <c r="Q55" s="1" t="s">
        <v>41</v>
      </c>
      <c r="R55" s="1" t="s">
        <v>51</v>
      </c>
      <c r="U55" s="1" t="s">
        <v>41</v>
      </c>
      <c r="V55" s="1" t="s">
        <v>51</v>
      </c>
    </row>
    <row r="56">
      <c r="A56" s="1" t="s">
        <v>41</v>
      </c>
      <c r="B56" s="1" t="s">
        <v>56</v>
      </c>
      <c r="C56">
        <f>'Team Immunity'!G3</f>
        <v>0.6558441558</v>
      </c>
      <c r="D56">
        <f>'Team Immunity'!M3</f>
        <v>1765.4</v>
      </c>
      <c r="E56" s="4">
        <f>'Team Immunity'!I3</f>
        <v>0.4706097116</v>
      </c>
      <c r="I56" s="1" t="s">
        <v>41</v>
      </c>
      <c r="J56" s="1" t="s">
        <v>56</v>
      </c>
      <c r="K56">
        <f>'Team Immunity'!G3</f>
        <v>0.6558441558</v>
      </c>
      <c r="M56" s="1" t="s">
        <v>61</v>
      </c>
      <c r="N56" s="1" t="s">
        <v>62</v>
      </c>
      <c r="O56">
        <f>SoaR!M3</f>
        <v>1474.2</v>
      </c>
      <c r="Q56" s="1" t="s">
        <v>41</v>
      </c>
      <c r="R56" s="1" t="s">
        <v>56</v>
      </c>
      <c r="U56" s="1" t="s">
        <v>41</v>
      </c>
      <c r="V56" s="1" t="s">
        <v>56</v>
      </c>
    </row>
    <row r="57">
      <c r="A57" s="1" t="s">
        <v>41</v>
      </c>
      <c r="B57" s="1" t="s">
        <v>42</v>
      </c>
      <c r="C57">
        <f>'Team Immunity'!G4</f>
        <v>0.9296875</v>
      </c>
      <c r="D57">
        <f>'Team Immunity'!M4</f>
        <v>1973.2</v>
      </c>
      <c r="E57" s="4">
        <f>'Team Immunity'!I4</f>
        <v>0.5236673774</v>
      </c>
      <c r="I57" s="1" t="s">
        <v>53</v>
      </c>
      <c r="J57" s="1" t="s">
        <v>55</v>
      </c>
      <c r="K57">
        <f>Supremacy!G2</f>
        <v>0.6524390244</v>
      </c>
      <c r="M57" s="1" t="s">
        <v>58</v>
      </c>
      <c r="N57" s="1" t="s">
        <v>59</v>
      </c>
      <c r="O57">
        <f>'London Conspiracy'!M3</f>
        <v>1470.909091</v>
      </c>
      <c r="Q57" s="1" t="s">
        <v>41</v>
      </c>
      <c r="R57" s="1" t="s">
        <v>42</v>
      </c>
      <c r="U57" s="1" t="s">
        <v>41</v>
      </c>
      <c r="V57" s="1" t="s">
        <v>42</v>
      </c>
    </row>
    <row r="58">
      <c r="A58" s="1" t="s">
        <v>41</v>
      </c>
      <c r="B58" s="1" t="s">
        <v>66</v>
      </c>
      <c r="C58">
        <f>'Team Immunity'!G5</f>
        <v>0.4675324675</v>
      </c>
      <c r="D58">
        <f>'Team Immunity'!M5</f>
        <v>1535.5</v>
      </c>
      <c r="E58" s="4">
        <f>'Team Immunity'!I5</f>
        <v>0.4562058946</v>
      </c>
      <c r="I58" s="1" t="s">
        <v>61</v>
      </c>
      <c r="J58" s="1" t="s">
        <v>68</v>
      </c>
      <c r="K58">
        <f>SoaR!G5</f>
        <v>0.6448598131</v>
      </c>
      <c r="M58" s="1" t="s">
        <v>58</v>
      </c>
      <c r="N58" s="1" t="s">
        <v>64</v>
      </c>
      <c r="O58">
        <f>'London Conspiracy'!M4</f>
        <v>1465.909091</v>
      </c>
      <c r="Q58" s="1" t="s">
        <v>41</v>
      </c>
      <c r="R58" s="1" t="s">
        <v>66</v>
      </c>
      <c r="U58" s="1" t="s">
        <v>41</v>
      </c>
      <c r="V58" s="1" t="s">
        <v>66</v>
      </c>
    </row>
    <row r="59">
      <c r="A59" s="1" t="s">
        <v>61</v>
      </c>
      <c r="B59" s="1" t="s">
        <v>68</v>
      </c>
      <c r="C59">
        <f>SoaR!G5</f>
        <v>0.6448598131</v>
      </c>
      <c r="D59">
        <f>SoaR!M5</f>
        <v>1431.8</v>
      </c>
      <c r="E59" s="4">
        <f>SoaR!I5</f>
        <v>0.5029054411</v>
      </c>
      <c r="I59" s="1" t="s">
        <v>53</v>
      </c>
      <c r="J59" s="1" t="s">
        <v>57</v>
      </c>
      <c r="K59">
        <f>Supremacy!G3</f>
        <v>0.6315789474</v>
      </c>
      <c r="M59" s="1" t="s">
        <v>53</v>
      </c>
      <c r="N59" s="1" t="s">
        <v>54</v>
      </c>
      <c r="O59">
        <f>Supremacy!M5</f>
        <v>1452.833333</v>
      </c>
      <c r="Q59" s="1" t="s">
        <v>61</v>
      </c>
      <c r="R59" s="1" t="s">
        <v>68</v>
      </c>
      <c r="U59" s="1" t="s">
        <v>61</v>
      </c>
      <c r="V59" s="1" t="s">
        <v>68</v>
      </c>
    </row>
    <row r="60">
      <c r="A60" s="1" t="s">
        <v>61</v>
      </c>
      <c r="B60" s="1" t="s">
        <v>69</v>
      </c>
      <c r="C60">
        <f>SoaR!G2</f>
        <v>0.5158730159</v>
      </c>
      <c r="D60">
        <f>SoaR!M2</f>
        <v>1230.7</v>
      </c>
      <c r="E60" s="4">
        <f>SoaR!I2</f>
        <v>0.4800982801</v>
      </c>
      <c r="I60" s="1" t="s">
        <v>53</v>
      </c>
      <c r="J60" s="1" t="s">
        <v>60</v>
      </c>
      <c r="K60">
        <f>Supremacy!G4</f>
        <v>0.6071428571</v>
      </c>
      <c r="M60" s="1" t="s">
        <v>61</v>
      </c>
      <c r="N60" s="1" t="s">
        <v>68</v>
      </c>
      <c r="O60">
        <f>SoaR!M5</f>
        <v>1431.8</v>
      </c>
      <c r="Q60" s="1" t="s">
        <v>61</v>
      </c>
      <c r="R60" s="1" t="s">
        <v>69</v>
      </c>
      <c r="U60" s="1" t="s">
        <v>61</v>
      </c>
      <c r="V60" s="1" t="s">
        <v>69</v>
      </c>
    </row>
    <row r="61">
      <c r="A61" s="1" t="s">
        <v>61</v>
      </c>
      <c r="B61" s="1" t="s">
        <v>62</v>
      </c>
      <c r="C61">
        <f>SoaR!G3</f>
        <v>0.8035714286</v>
      </c>
      <c r="D61">
        <f>SoaR!M3</f>
        <v>1474.2</v>
      </c>
      <c r="E61" s="4">
        <f>SoaR!I3</f>
        <v>0.498349835</v>
      </c>
      <c r="I61" s="1" t="s">
        <v>61</v>
      </c>
      <c r="J61" s="1" t="s">
        <v>69</v>
      </c>
      <c r="K61">
        <f>SoaR!G2</f>
        <v>0.5158730159</v>
      </c>
      <c r="M61" s="1" t="s">
        <v>61</v>
      </c>
      <c r="N61" s="1" t="s">
        <v>67</v>
      </c>
      <c r="O61">
        <f>SoaR!M4</f>
        <v>1375.8</v>
      </c>
      <c r="Q61" s="1" t="s">
        <v>61</v>
      </c>
      <c r="R61" s="1" t="s">
        <v>62</v>
      </c>
      <c r="U61" s="1" t="s">
        <v>61</v>
      </c>
      <c r="V61" s="1" t="s">
        <v>62</v>
      </c>
    </row>
    <row r="62">
      <c r="A62" s="1" t="s">
        <v>61</v>
      </c>
      <c r="B62" s="1" t="s">
        <v>67</v>
      </c>
      <c r="C62">
        <f>SoaR!G4</f>
        <v>0.6842105263</v>
      </c>
      <c r="D62">
        <f>SoaR!M4</f>
        <v>1375.8</v>
      </c>
      <c r="E62" s="4">
        <f>SoaR!I4</f>
        <v>0.4617805755</v>
      </c>
      <c r="I62" s="1" t="s">
        <v>41</v>
      </c>
      <c r="J62" s="1" t="s">
        <v>66</v>
      </c>
      <c r="K62">
        <f>'Team Immunity'!G5</f>
        <v>0.4675324675</v>
      </c>
      <c r="M62" s="1" t="s">
        <v>61</v>
      </c>
      <c r="N62" s="1" t="s">
        <v>69</v>
      </c>
      <c r="O62">
        <f>SoaR!M2</f>
        <v>1230.7</v>
      </c>
      <c r="Q62" s="1" t="s">
        <v>61</v>
      </c>
      <c r="R62" s="1" t="s">
        <v>67</v>
      </c>
      <c r="U62" s="1" t="s">
        <v>61</v>
      </c>
      <c r="V62" s="1" t="s">
        <v>67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38.0"/>
    <col customWidth="1" min="5" max="5" width="17.43"/>
    <col customWidth="1" min="6" max="6" width="15.0"/>
    <col customWidth="1" min="7" max="7" width="16.71"/>
    <col customWidth="1" min="9" max="9" width="13.29"/>
    <col customWidth="1" min="10" max="10" width="17.14"/>
    <col customWidth="1" min="11" max="11" width="18.29"/>
    <col customWidth="1" min="12" max="12" width="20.71"/>
    <col customWidth="1" min="13" max="13" width="15.14"/>
    <col customWidth="1" min="17" max="18" width="17.0"/>
    <col customWidth="1" min="19" max="19" width="16.43"/>
  </cols>
  <sheetData>
    <row r="1">
      <c r="A1" s="1" t="s">
        <v>158</v>
      </c>
      <c r="D1" s="34" t="s">
        <v>70</v>
      </c>
      <c r="E1" s="34" t="s">
        <v>71</v>
      </c>
      <c r="F1" s="34" t="s">
        <v>72</v>
      </c>
      <c r="G1" s="34" t="s">
        <v>73</v>
      </c>
      <c r="H1" s="34" t="s">
        <v>74</v>
      </c>
      <c r="I1" s="34" t="s">
        <v>75</v>
      </c>
      <c r="J1" s="34" t="s">
        <v>76</v>
      </c>
      <c r="K1" s="34" t="s">
        <v>77</v>
      </c>
      <c r="L1" s="34" t="s">
        <v>78</v>
      </c>
      <c r="M1" s="34" t="s">
        <v>79</v>
      </c>
      <c r="N1" s="34" t="s">
        <v>80</v>
      </c>
      <c r="O1" s="34" t="s">
        <v>81</v>
      </c>
      <c r="P1" s="34" t="s">
        <v>82</v>
      </c>
      <c r="Q1" s="34" t="s">
        <v>83</v>
      </c>
      <c r="R1" s="34" t="s">
        <v>84</v>
      </c>
      <c r="S1" s="34" t="s">
        <v>85</v>
      </c>
    </row>
    <row r="2">
      <c r="D2" s="1" t="s">
        <v>50</v>
      </c>
      <c r="E2" s="1">
        <f t="shared" ref="E2:F2" si="1">AVERAGE(C13,C18,C23,C28,C33,C40,C45,C50,C55,C60,C67,C72,C77,C82,C87,C92,C97,C104,C109,C114,C119,C124,C129,C134,C141,C146,C151,C156,C161,C166,C171,C178,C183,C188,C193,C198,C203,C208,C215,C220,C225,C230,C235,C240,C245,C252,C257,C262,C267,C272,C277,C282,C289,C294,C299,C304,C309,C314,C319)</f>
        <v>9.904761905</v>
      </c>
      <c r="F2" s="1">
        <f t="shared" si="1"/>
        <v>12.47619048</v>
      </c>
      <c r="G2">
        <f t="shared" ref="G2:G5" si="5">N2/O2</f>
        <v>0.7938931298</v>
      </c>
      <c r="H2">
        <f t="shared" ref="H2:H5" si="6">AVERAGE(E13,E18,E23,E28,E33,E40,E45,E50,E55,E60,E67,E72,E77,E82,E87,E92,E97,E104,E109,E114,E119,E124,E129,E134,E141,E146,E151,E156,E161,E166,E171,E178,E183,E188,E193,E198,E203,E208,E215,E220,E225,E230,E235,E240,E245,E252,E257,E262,E267,E272,E277,E282,E289,E294,E299,E304,E309,E314,E319)</f>
        <v>9</v>
      </c>
      <c r="I2" s="4">
        <f>IFERROR(__xludf.DUMMYFUNCTION("TO_PERCENT(R2/S2)"),0.47139224411951686)</f>
        <v>0.4713922441</v>
      </c>
      <c r="J2">
        <f t="shared" ref="J2:J5" si="7">AVERAGE(H13,H18,H23,H28,H33,H40,H45,H50,H55,H60,H67,H72,H77,H82,H87,H92,H97,H104,H109,H114,H119,H124,H129,H134,H141,H146,H151,H156,H161,H166,H171,H178,H183,H188,H193,H198,H203,H208,H215,H220,H225,H230,H235,H240,H245,H252,H257,H262,H267,H272,H277,H282,H289,H294,H299,H304,H309,H314,H319)</f>
        <v>4.380952381</v>
      </c>
      <c r="K2">
        <f t="shared" ref="K2:K5" si="8">AVERAGE(I13,I18,I23,I28,I33,I40,I45,I50,I55,I60,I67,I72,I77,I82,I87,I92,I97,I104,I109,I114,I119,I124,I129,I134,I141,I146,I151,I156,I161,I166,I171,I178,I183,I188,I193,I198,I203,I208,I215,I220,I225,I230,I235,I240,I245,I252,I257,I262,I267,I272,I277,I282,I289,I294,I299,I304,I309,I314,I319,)</f>
        <v>0.3636363636</v>
      </c>
      <c r="L2">
        <f t="shared" ref="L2:L5" si="9">SUM(N13,N18,N23,N28,N33,N40,N45,N50,N55,N60,N67,N72,N77,N82,N87,N92,N97,N104,N109,N114,N119,N124,N129,N134,N141,N146,N151,N156,N161,N166,N171,N178,N183,N188,N193,N198,N203,N208,N215,N220,N225,N230,N235,N240,N245,N252,N257,N262,N267,N272,N277,N282,N289,N294,N299,N304,N309,N314,N319)</f>
        <v>1</v>
      </c>
      <c r="M2">
        <f t="shared" ref="M2:M5" si="10">AVERAGE(O13,O18,O23,O28,O33,O40,O45,O50,O55,O60,O67,O72,O77,O82,O87,O92,O97,O104,O109,O114,O119,O124,O129,O134,O141,O146,O151,O156,O161,O166,O171,O178,O183,O188,O193,O198,O203,O208,O215,O220,O225,O230,O235,O240,O245,O252,O257,O262,O267,O272,O277,O282,O289,O294,O299,O304,O309,O314,O319)</f>
        <v>1866.857143</v>
      </c>
      <c r="N2">
        <f t="shared" ref="N2:O2" si="2">SUM(C13,C18,C23,C28,C33,C40,C45,C50,C55,C60,C67,C72,C77,C82,C87,C92,C97,C104,C109,C114,C119,C124,C129,C134,C141,C146,C151,C156,C161,C166,C171,C178,C183,C188,C193,C198,C203,C208,C215,C220,C225,C230,C235,C240,C245,C252,C257,C262,C267,C272,C277,C282,C289,C294,C299,C304,C309,C314,C319)</f>
        <v>208</v>
      </c>
      <c r="O2">
        <f t="shared" si="2"/>
        <v>262</v>
      </c>
      <c r="P2">
        <f t="shared" ref="P2:P5" si="12">SUM(O13,O18,O23,O28,O33,O40,O45,O50,O55,O60,O67,O72,O77,O82,O87,O92,O97,O104,O109,O114,O119,O124,O129,O134,O141,O146,O151,O156,O161,O166,O171,O178,O183,O188,O193,O198,O203,O208,O215,O220,O225,O230,O235,O240,O245,O252,O257,O262,O267,O272,O277,O282,O289,O294,O299,O304,O309,O314,O319)</f>
        <v>39204</v>
      </c>
      <c r="Q2">
        <f t="shared" ref="Q2:Q5" si="13">SUM(I13,I18,I23,I28,I33,I40,I45,I50,I55,I60,I67,I72,I77,I82,I87,I92,I97,I104,I109,I114,I119,I124,I129,I134,I141,I146,I151,I156,I161,I166,I171,I178,I183,I188,I193,I198,I203,I208,I215,I220,I225,I230,I235,I240,I245,I252,I257,I262,I267,I272,I277,I282,I289,I294,I299,I304,I309,I314,I319,)</f>
        <v>8</v>
      </c>
      <c r="R2">
        <f t="shared" ref="R2:S2" si="3">SUM(F13,F18,F23,F28,F33,F40,F45,F50,F55,F60,F67,F72,F77,F82,F87,F92,F97,F104,F109,F114,F119,F124,F129,F134,F141,F146,F151,F156,F161,F166,F171,F178,F183,F188,F193,F198,F203,F208,F215,F220,F225,F230,F235,F240,F245,F252,F257,F262,F267,F272,F277,F282,F289,F294,F299,F304,F309,F314,F319)</f>
        <v>2966</v>
      </c>
      <c r="S2">
        <f t="shared" si="3"/>
        <v>6292</v>
      </c>
    </row>
    <row r="3">
      <c r="D3" s="1" t="s">
        <v>52</v>
      </c>
      <c r="E3" s="1">
        <f t="shared" ref="E3:F3" si="4">AVERAGE(C14,C19,C24,C29,C34,C41,C46,C51,C56,C61,C68,C73,C78,C83,C88,C93,C98,C105,C110,C115,C120,C125,C130,C135,C142,C147,C152,C157,C162,C167,C172,C179,C184,C189,C194,C199,C204,C209,C216,C221,C226,C231,C236,C241,C246,C253,C258,C263,C268,C273,C278,C283,C290,C295,C300,C305,C310,C315,C320)</f>
        <v>11.57142857</v>
      </c>
      <c r="F3" s="1">
        <f t="shared" si="4"/>
        <v>13.52380952</v>
      </c>
      <c r="G3">
        <f t="shared" si="5"/>
        <v>0.8556338028</v>
      </c>
      <c r="H3">
        <f t="shared" si="6"/>
        <v>6.333333333</v>
      </c>
      <c r="I3" s="4">
        <f>IFERROR(__xludf.DUMMYFUNCTION("TO_PERCENT(R3/S3)"),0.4657177573337962)</f>
        <v>0.4657177573</v>
      </c>
      <c r="J3">
        <f t="shared" si="7"/>
        <v>4.047619048</v>
      </c>
      <c r="K3">
        <f t="shared" si="8"/>
        <v>0.1818181818</v>
      </c>
      <c r="L3">
        <f t="shared" si="9"/>
        <v>0</v>
      </c>
      <c r="M3">
        <f t="shared" si="10"/>
        <v>1616.666667</v>
      </c>
      <c r="N3">
        <f t="shared" ref="N3:O3" si="11">SUM(C14,C19,C24,C29,C34,C41,C46,C51,C56,C61,C68,C73,C78,C83,C88,C93,C98,C105,C110,C115,C120,C125,C130,C135,C142,C147,C152,C157,C162,C167,C172,C179,C184,C189,C194,C199,C204,C209,C216,C221,C226,C231,C236,C241,C246,C253,C258,C263,C268,C273,C278,C283,C290,C295,C300,C305,C310,C315,C320)</f>
        <v>243</v>
      </c>
      <c r="O3">
        <f t="shared" si="11"/>
        <v>284</v>
      </c>
      <c r="P3">
        <f t="shared" si="12"/>
        <v>33950</v>
      </c>
      <c r="Q3">
        <f t="shared" si="13"/>
        <v>4</v>
      </c>
      <c r="R3">
        <f t="shared" ref="R3:S3" si="14">SUM(F14,F19,F24,F29,F34,F41,F46,F51,F56,F61,F68,F73,F78,F83,F88,F93,F98,F105,F110,F115,F120,F125,F130,F135,F142,F147,F152,F157,F162,F167,F172,F179,F184,F189,F194,F199,F204,F209,F216,F221,F226,F231,F236,F241,F246,F253,F258,F263,F268,F273,F278,F283,F290,F295,F300,F305,F310,F315,F320)</f>
        <v>2683</v>
      </c>
      <c r="S3">
        <f t="shared" si="14"/>
        <v>5761</v>
      </c>
    </row>
    <row r="4">
      <c r="D4" s="1" t="s">
        <v>48</v>
      </c>
      <c r="E4" s="1">
        <f t="shared" ref="E4:F4" si="15">AVERAGE(C15,C20,C25,C30,C35,C42,C47,C52,C57,C62,C69,C74,C79,C84,C89,C94,C99,C106,C111,C116,C121,C126,C131,C136,C143,C148,C153,C158,C163,C168,C173,C180,C185,C190,C195,C200,C205,C210,C217,C222,C227,C232,C237,C242,C247,C254,C259,C264,C269,C274,C279,C284,C291,C296,C301,C306,C311,C316,C321)</f>
        <v>11.95238095</v>
      </c>
      <c r="F4" s="1">
        <f t="shared" si="15"/>
        <v>12.57142857</v>
      </c>
      <c r="G4">
        <f t="shared" si="5"/>
        <v>0.9507575758</v>
      </c>
      <c r="H4">
        <f t="shared" si="6"/>
        <v>6.619047619</v>
      </c>
      <c r="I4" s="4">
        <f>IFERROR(__xludf.DUMMYFUNCTION("TO_PERCENT(R4/S4)"),0.4580262736302467)</f>
        <v>0.4580262736</v>
      </c>
      <c r="J4">
        <f t="shared" si="7"/>
        <v>4.666666667</v>
      </c>
      <c r="K4">
        <f t="shared" si="8"/>
        <v>0.3636363636</v>
      </c>
      <c r="L4">
        <f t="shared" si="9"/>
        <v>0</v>
      </c>
      <c r="M4">
        <f t="shared" si="10"/>
        <v>1849.857143</v>
      </c>
      <c r="N4">
        <f t="shared" ref="N4:O4" si="16">SUM(C15,C20,C25,C30,C35,C42,C47,C52,C57,C62,C69,C74,C79,C84,C89,C94,C99,C106,C111,C116,C121,C126,C131,C136,C143,C148,C153,C158,C163,C168,C173,C180,C185,C190,C195,C200,C205,C210,C217,C222,C227,C232,C237,C242,C247,C254,C259,C264,C269,C274,C279,C284,C291,C296,C301,C306,C311,C316,C321)</f>
        <v>251</v>
      </c>
      <c r="O4">
        <f t="shared" si="16"/>
        <v>264</v>
      </c>
      <c r="P4">
        <f t="shared" si="12"/>
        <v>38847</v>
      </c>
      <c r="Q4">
        <f t="shared" si="13"/>
        <v>8</v>
      </c>
      <c r="R4">
        <f t="shared" ref="R4:S4" si="17">SUM(F15,F20,F25,F30,F35,F42,F47,F52,F57,F62,F69,F74,F79,F84,F89,F94,F99,F106,F111,F116,F121,F126,F131,F136,F143,F148,F153,F158,F163,F168,F173,F180,F185,F190,F195,F200,F205,F210,F217,F222,F227,F232,F237,F242,F247,F254,F259,F264,F269,F274,F279,F284,F291,F296,F301,F306,F311,F316,F321)</f>
        <v>2859</v>
      </c>
      <c r="S4">
        <f t="shared" si="17"/>
        <v>6242</v>
      </c>
    </row>
    <row r="5">
      <c r="D5" s="1" t="s">
        <v>40</v>
      </c>
      <c r="E5" s="1">
        <f t="shared" ref="E5:F5" si="18">AVERAGE(C16,C21,C26,C31,C36,C43,C48,C53,C58,C63,C70,C75,C80,C85,C90,C95,C100,C107,C112,C117,C122,C127,C132,C137,C144,C149,C154,C159,C164,C169,C174,C181,C186,C191,C196,C201,C206,C211,C218,C223,C228,C233,C238,C243,C248,C255,C260,C265,C270,C275,C280,C285,C292,C297,C302,C307,C312,C317,C322)</f>
        <v>11.57142857</v>
      </c>
      <c r="F5" s="1">
        <f t="shared" si="18"/>
        <v>12.95238095</v>
      </c>
      <c r="G5">
        <f t="shared" si="5"/>
        <v>0.8933823529</v>
      </c>
      <c r="H5">
        <f t="shared" si="6"/>
        <v>7</v>
      </c>
      <c r="I5" s="4">
        <f>IFERROR(__xludf.DUMMYFUNCTION("TO_PERCENT(R5/S5)"),0.4665871121718377)</f>
        <v>0.4665871122</v>
      </c>
      <c r="J5">
        <f t="shared" si="7"/>
        <v>5.952380952</v>
      </c>
      <c r="K5">
        <f t="shared" si="8"/>
        <v>0.4545454545</v>
      </c>
      <c r="L5">
        <f t="shared" si="9"/>
        <v>2</v>
      </c>
      <c r="M5">
        <f t="shared" si="10"/>
        <v>1996.047619</v>
      </c>
      <c r="N5">
        <f t="shared" ref="N5:O5" si="19">SUM(C16,C21,C26,C31,C36,C43,C48,C53,C58,C63,C70,C75,C80,C85,C90,C95,C100,C107,C112,C117,C122,C127,C132,C137,C144,C149,C154,C159,C164,C169,C174,C181,C186,C191,C196,C201,C206,C211,C218,C223,C228,C233,C238,C243,C248,C255,C260,C265,C270,C275,C280,C285,C292,C297,C302,C307,C312,C317,C322)</f>
        <v>243</v>
      </c>
      <c r="O5">
        <f t="shared" si="19"/>
        <v>272</v>
      </c>
      <c r="P5">
        <f t="shared" si="12"/>
        <v>41917</v>
      </c>
      <c r="Q5">
        <f t="shared" si="13"/>
        <v>10</v>
      </c>
      <c r="R5">
        <f t="shared" ref="R5:S5" si="20">SUM(F16,F21,F26,F31,F36,F43,F48,F53,F58,F63,F70,F75,F80,F85,F90,F95,F100,F107,F112,F117,F122,F127,F132,F137,F144,F149,F154,F159,F164,F169,F174,F181,F186,F191,F196,F201,F206,F211,F218,F223,F228,F233,F238,F243,F248,F255,F260,F265,F270,F275,F280,F285,F292,F297,F302,F307,F312,F317,F322)</f>
        <v>2737</v>
      </c>
      <c r="S5">
        <f t="shared" si="20"/>
        <v>5866</v>
      </c>
    </row>
    <row r="7">
      <c r="D7" s="1"/>
      <c r="E7" s="1"/>
      <c r="F7" s="1"/>
      <c r="H7" s="1"/>
      <c r="J7" s="1"/>
      <c r="K7" s="1"/>
      <c r="M7" s="1"/>
    </row>
    <row r="11">
      <c r="A11" s="35" t="s">
        <v>86</v>
      </c>
      <c r="B11" s="35" t="s">
        <v>171</v>
      </c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</row>
    <row r="12">
      <c r="A12" s="3" t="s">
        <v>88</v>
      </c>
      <c r="B12" s="9" t="s">
        <v>124</v>
      </c>
      <c r="C12" s="9" t="s">
        <v>90</v>
      </c>
      <c r="D12" s="9" t="s">
        <v>91</v>
      </c>
      <c r="E12" s="9" t="s">
        <v>92</v>
      </c>
      <c r="F12" s="9" t="s">
        <v>93</v>
      </c>
      <c r="G12" s="9" t="s">
        <v>94</v>
      </c>
      <c r="H12" s="9" t="s">
        <v>95</v>
      </c>
      <c r="I12" s="9" t="s">
        <v>9</v>
      </c>
      <c r="J12" s="9" t="s">
        <v>96</v>
      </c>
      <c r="K12" s="9" t="s">
        <v>97</v>
      </c>
      <c r="L12" s="9" t="s">
        <v>98</v>
      </c>
      <c r="M12" s="9" t="s">
        <v>99</v>
      </c>
      <c r="N12" s="9" t="s">
        <v>100</v>
      </c>
      <c r="O12" s="9" t="s">
        <v>6</v>
      </c>
    </row>
    <row r="13">
      <c r="A13" s="10"/>
      <c r="B13" s="1" t="s">
        <v>50</v>
      </c>
      <c r="C13" s="1">
        <v>17.0</v>
      </c>
      <c r="D13" s="1">
        <v>12.0</v>
      </c>
      <c r="E13" s="1">
        <v>15.0</v>
      </c>
      <c r="F13" s="1">
        <v>138.0</v>
      </c>
      <c r="G13" s="1">
        <v>319.0</v>
      </c>
      <c r="H13" s="1">
        <v>5.0</v>
      </c>
      <c r="I13" s="1">
        <v>1.0</v>
      </c>
      <c r="J13" s="1">
        <v>8.0</v>
      </c>
      <c r="K13" s="1">
        <v>3.0</v>
      </c>
      <c r="L13" s="1">
        <v>0.0</v>
      </c>
      <c r="M13" s="1">
        <v>0.0</v>
      </c>
      <c r="N13" s="1">
        <v>1.0</v>
      </c>
      <c r="O13" s="1">
        <v>1830.0</v>
      </c>
    </row>
    <row r="14">
      <c r="A14" s="10"/>
      <c r="B14" s="1" t="s">
        <v>52</v>
      </c>
      <c r="C14" s="1">
        <v>15.0</v>
      </c>
      <c r="D14" s="1">
        <v>12.0</v>
      </c>
      <c r="E14" s="1">
        <v>10.0</v>
      </c>
      <c r="F14" s="1">
        <v>134.0</v>
      </c>
      <c r="G14" s="1">
        <v>305.0</v>
      </c>
      <c r="H14" s="1">
        <v>6.0</v>
      </c>
      <c r="I14" s="1">
        <v>0.0</v>
      </c>
      <c r="J14" s="1">
        <v>6.0</v>
      </c>
      <c r="K14" s="1">
        <v>2.0</v>
      </c>
      <c r="L14" s="1">
        <v>0.0</v>
      </c>
      <c r="M14" s="1">
        <v>0.0</v>
      </c>
      <c r="N14" s="1">
        <v>0.0</v>
      </c>
      <c r="O14" s="1">
        <v>1807.0</v>
      </c>
    </row>
    <row r="15">
      <c r="A15" s="10"/>
      <c r="B15" s="1" t="s">
        <v>48</v>
      </c>
      <c r="C15" s="1">
        <v>13.0</v>
      </c>
      <c r="D15" s="1">
        <v>15.0</v>
      </c>
      <c r="E15" s="1">
        <v>14.0</v>
      </c>
      <c r="F15" s="1">
        <v>192.0</v>
      </c>
      <c r="G15" s="1">
        <v>431.0</v>
      </c>
      <c r="H15" s="1">
        <v>5.0</v>
      </c>
      <c r="I15" s="1">
        <v>0.0</v>
      </c>
      <c r="J15" s="1">
        <v>3.0</v>
      </c>
      <c r="K15" s="1">
        <v>2.0</v>
      </c>
      <c r="L15" s="1">
        <v>0.0</v>
      </c>
      <c r="M15" s="1">
        <v>0.0</v>
      </c>
      <c r="N15" s="1">
        <v>0.0</v>
      </c>
      <c r="O15" s="1">
        <v>2257.0</v>
      </c>
    </row>
    <row r="16">
      <c r="A16" s="10"/>
      <c r="B16" s="1" t="s">
        <v>40</v>
      </c>
      <c r="C16" s="1">
        <v>16.0</v>
      </c>
      <c r="D16" s="1">
        <v>13.0</v>
      </c>
      <c r="E16" s="1">
        <v>13.0</v>
      </c>
      <c r="F16" s="1">
        <v>161.0</v>
      </c>
      <c r="G16" s="1">
        <v>311.0</v>
      </c>
      <c r="H16" s="1">
        <v>6.0</v>
      </c>
      <c r="I16" s="1">
        <v>0.0</v>
      </c>
      <c r="J16" s="1">
        <v>2.0</v>
      </c>
      <c r="K16" s="1">
        <v>2.0</v>
      </c>
      <c r="L16" s="1">
        <v>0.0</v>
      </c>
      <c r="M16" s="1">
        <v>0.0</v>
      </c>
      <c r="N16" s="1">
        <v>1.0</v>
      </c>
      <c r="O16" s="1">
        <v>2200.0</v>
      </c>
    </row>
    <row r="17">
      <c r="A17" s="3" t="s">
        <v>101</v>
      </c>
      <c r="B17" s="9" t="s">
        <v>119</v>
      </c>
      <c r="C17" s="9" t="s">
        <v>90</v>
      </c>
      <c r="D17" s="9" t="s">
        <v>91</v>
      </c>
      <c r="E17" s="9" t="s">
        <v>92</v>
      </c>
      <c r="F17" s="9" t="s">
        <v>93</v>
      </c>
      <c r="G17" s="9" t="s">
        <v>94</v>
      </c>
      <c r="H17" s="9" t="s">
        <v>95</v>
      </c>
      <c r="I17" s="9" t="s">
        <v>9</v>
      </c>
      <c r="J17" s="9" t="s">
        <v>96</v>
      </c>
      <c r="K17" s="9" t="s">
        <v>97</v>
      </c>
      <c r="L17" s="9" t="s">
        <v>98</v>
      </c>
      <c r="M17" s="9" t="s">
        <v>99</v>
      </c>
      <c r="N17" s="9" t="s">
        <v>100</v>
      </c>
      <c r="O17" s="9" t="s">
        <v>6</v>
      </c>
    </row>
    <row r="18">
      <c r="A18" s="10"/>
      <c r="B18" s="1" t="s">
        <v>50</v>
      </c>
      <c r="C18" s="1">
        <v>11.0</v>
      </c>
      <c r="D18" s="1">
        <v>8.0</v>
      </c>
      <c r="E18" s="1">
        <v>9.0</v>
      </c>
      <c r="F18" s="1">
        <v>99.0</v>
      </c>
      <c r="G18" s="1">
        <v>241.0</v>
      </c>
      <c r="H18" s="1">
        <v>3.0</v>
      </c>
      <c r="I18" s="1">
        <v>0.0</v>
      </c>
      <c r="J18" s="1">
        <v>0.0</v>
      </c>
      <c r="K18" s="1">
        <v>0.0</v>
      </c>
      <c r="L18" s="1">
        <v>0.0</v>
      </c>
      <c r="M18" s="1">
        <v>0.0</v>
      </c>
      <c r="N18" s="1">
        <v>0.0</v>
      </c>
      <c r="O18" s="1">
        <v>1620.0</v>
      </c>
    </row>
    <row r="19">
      <c r="A19" s="10"/>
      <c r="B19" s="1" t="s">
        <v>52</v>
      </c>
      <c r="C19" s="1">
        <v>15.0</v>
      </c>
      <c r="D19" s="1">
        <v>9.0</v>
      </c>
      <c r="E19" s="1">
        <v>6.0</v>
      </c>
      <c r="F19" s="1">
        <v>123.0</v>
      </c>
      <c r="G19" s="1">
        <v>247.0</v>
      </c>
      <c r="H19" s="1">
        <v>5.0</v>
      </c>
      <c r="I19" s="1">
        <v>0.0</v>
      </c>
      <c r="J19" s="1">
        <v>0.0</v>
      </c>
      <c r="K19" s="1">
        <v>0.0</v>
      </c>
      <c r="L19" s="1">
        <v>0.0</v>
      </c>
      <c r="M19" s="1">
        <v>0.0</v>
      </c>
      <c r="N19" s="1">
        <v>0.0</v>
      </c>
      <c r="O19" s="1">
        <v>1532.0</v>
      </c>
    </row>
    <row r="20">
      <c r="A20" s="10"/>
      <c r="B20" s="1" t="s">
        <v>48</v>
      </c>
      <c r="C20" s="1">
        <v>13.0</v>
      </c>
      <c r="D20" s="1">
        <v>9.0</v>
      </c>
      <c r="E20" s="1">
        <v>6.0</v>
      </c>
      <c r="F20" s="1">
        <v>115.0</v>
      </c>
      <c r="G20" s="1">
        <v>239.0</v>
      </c>
      <c r="H20" s="1">
        <v>4.0</v>
      </c>
      <c r="I20" s="1">
        <v>0.0</v>
      </c>
      <c r="J20" s="1">
        <v>0.0</v>
      </c>
      <c r="K20" s="1">
        <v>0.0</v>
      </c>
      <c r="L20" s="1">
        <v>0.0</v>
      </c>
      <c r="M20" s="1">
        <v>0.0</v>
      </c>
      <c r="N20" s="1">
        <v>0.0</v>
      </c>
      <c r="O20" s="1">
        <v>2029.0</v>
      </c>
    </row>
    <row r="21">
      <c r="A21" s="10"/>
      <c r="B21" s="1" t="s">
        <v>40</v>
      </c>
      <c r="C21" s="1">
        <v>11.0</v>
      </c>
      <c r="D21" s="1">
        <v>9.0</v>
      </c>
      <c r="E21" s="1">
        <v>7.0</v>
      </c>
      <c r="F21" s="1">
        <v>52.0</v>
      </c>
      <c r="G21" s="1">
        <v>165.0</v>
      </c>
      <c r="H21" s="1">
        <v>7.0</v>
      </c>
      <c r="I21" s="1">
        <v>2.0</v>
      </c>
      <c r="J21" s="1">
        <v>0.0</v>
      </c>
      <c r="K21" s="1">
        <v>0.0</v>
      </c>
      <c r="L21" s="1">
        <v>0.0</v>
      </c>
      <c r="M21" s="1">
        <v>0.0</v>
      </c>
      <c r="N21" s="1">
        <v>0.0</v>
      </c>
      <c r="O21" s="1">
        <v>1740.0</v>
      </c>
    </row>
    <row r="22">
      <c r="A22" s="3" t="s">
        <v>103</v>
      </c>
      <c r="B22" s="9" t="s">
        <v>118</v>
      </c>
      <c r="C22" s="9" t="s">
        <v>90</v>
      </c>
      <c r="D22" s="9" t="s">
        <v>91</v>
      </c>
      <c r="E22" s="9" t="s">
        <v>92</v>
      </c>
      <c r="F22" s="9" t="s">
        <v>93</v>
      </c>
      <c r="G22" s="9" t="s">
        <v>94</v>
      </c>
      <c r="H22" s="9" t="s">
        <v>95</v>
      </c>
      <c r="I22" s="9" t="s">
        <v>9</v>
      </c>
      <c r="J22" s="9" t="s">
        <v>96</v>
      </c>
      <c r="K22" s="9" t="s">
        <v>97</v>
      </c>
      <c r="L22" s="9" t="s">
        <v>98</v>
      </c>
      <c r="M22" s="9" t="s">
        <v>99</v>
      </c>
      <c r="N22" s="9" t="s">
        <v>100</v>
      </c>
      <c r="O22" s="9" t="s">
        <v>6</v>
      </c>
    </row>
    <row r="23">
      <c r="A23" s="10"/>
      <c r="B23" s="1" t="s">
        <v>50</v>
      </c>
      <c r="C23" s="1">
        <v>7.0</v>
      </c>
      <c r="D23" s="1">
        <v>6.0</v>
      </c>
      <c r="E23" s="1">
        <v>5.0</v>
      </c>
      <c r="F23" s="1">
        <v>84.0</v>
      </c>
      <c r="G23" s="1">
        <v>167.0</v>
      </c>
      <c r="H23" s="1">
        <v>3.0</v>
      </c>
      <c r="I23" s="1">
        <v>0.0</v>
      </c>
      <c r="J23" s="1">
        <v>0.0</v>
      </c>
      <c r="K23" s="1">
        <v>0.0</v>
      </c>
      <c r="L23" s="1">
        <v>2.0</v>
      </c>
      <c r="M23" s="1">
        <v>0.0</v>
      </c>
      <c r="N23" s="1">
        <v>0.0</v>
      </c>
      <c r="O23" s="1">
        <v>1332.0</v>
      </c>
    </row>
    <row r="24">
      <c r="A24" s="10"/>
      <c r="B24" s="1" t="s">
        <v>52</v>
      </c>
      <c r="C24" s="1">
        <v>8.0</v>
      </c>
      <c r="D24" s="1">
        <v>7.0</v>
      </c>
      <c r="E24" s="1">
        <v>6.0</v>
      </c>
      <c r="F24" s="1">
        <v>67.0</v>
      </c>
      <c r="G24" s="1">
        <v>127.0</v>
      </c>
      <c r="H24" s="1">
        <v>2.0</v>
      </c>
      <c r="I24" s="1">
        <v>0.0</v>
      </c>
      <c r="J24" s="1">
        <v>0.0</v>
      </c>
      <c r="K24" s="1">
        <v>0.0</v>
      </c>
      <c r="L24" s="1">
        <v>0.0</v>
      </c>
      <c r="M24" s="1">
        <v>0.0</v>
      </c>
      <c r="N24" s="1">
        <v>0.0</v>
      </c>
      <c r="O24" s="1">
        <v>849.0</v>
      </c>
    </row>
    <row r="25">
      <c r="A25" s="10"/>
      <c r="B25" s="1" t="s">
        <v>48</v>
      </c>
      <c r="C25" s="1">
        <v>8.0</v>
      </c>
      <c r="D25" s="1">
        <v>5.0</v>
      </c>
      <c r="E25" s="1">
        <v>5.0</v>
      </c>
      <c r="F25" s="1">
        <v>56.0</v>
      </c>
      <c r="G25" s="1">
        <v>159.0</v>
      </c>
      <c r="H25" s="1">
        <v>3.0</v>
      </c>
      <c r="I25" s="1">
        <v>0.0</v>
      </c>
      <c r="J25" s="1">
        <v>0.0</v>
      </c>
      <c r="K25" s="1">
        <v>0.0</v>
      </c>
      <c r="L25" s="1">
        <v>1.0</v>
      </c>
      <c r="M25" s="1">
        <v>0.0</v>
      </c>
      <c r="N25" s="1">
        <v>0.0</v>
      </c>
      <c r="O25" s="1">
        <v>848.0</v>
      </c>
    </row>
    <row r="26">
      <c r="A26" s="10"/>
      <c r="B26" s="1" t="s">
        <v>40</v>
      </c>
      <c r="C26" s="1">
        <v>12.0</v>
      </c>
      <c r="D26" s="1">
        <v>5.0</v>
      </c>
      <c r="E26" s="1">
        <v>6.0</v>
      </c>
      <c r="F26" s="1">
        <v>64.0</v>
      </c>
      <c r="G26" s="1">
        <v>128.0</v>
      </c>
      <c r="H26" s="1">
        <v>8.0</v>
      </c>
      <c r="I26" s="1">
        <v>1.0</v>
      </c>
      <c r="J26" s="1">
        <v>0.0</v>
      </c>
      <c r="K26" s="1">
        <v>0.0</v>
      </c>
      <c r="L26" s="1">
        <v>0.0</v>
      </c>
      <c r="M26" s="1">
        <v>2.0</v>
      </c>
      <c r="N26" s="1">
        <v>0.0</v>
      </c>
      <c r="O26" s="1">
        <v>1517.0</v>
      </c>
    </row>
    <row r="27">
      <c r="A27" s="3" t="s">
        <v>105</v>
      </c>
      <c r="B27" s="9" t="s">
        <v>117</v>
      </c>
      <c r="C27" s="9" t="s">
        <v>90</v>
      </c>
      <c r="D27" s="9" t="s">
        <v>91</v>
      </c>
      <c r="E27" s="9" t="s">
        <v>92</v>
      </c>
      <c r="F27" s="9" t="s">
        <v>93</v>
      </c>
      <c r="G27" s="9" t="s">
        <v>94</v>
      </c>
      <c r="H27" s="9" t="s">
        <v>95</v>
      </c>
      <c r="I27" s="9" t="s">
        <v>9</v>
      </c>
      <c r="J27" s="9" t="s">
        <v>96</v>
      </c>
      <c r="K27" s="9" t="s">
        <v>97</v>
      </c>
      <c r="L27" s="9" t="s">
        <v>98</v>
      </c>
      <c r="M27" s="9" t="s">
        <v>99</v>
      </c>
      <c r="N27" s="9" t="s">
        <v>100</v>
      </c>
      <c r="O27" s="9" t="s">
        <v>6</v>
      </c>
    </row>
    <row r="28">
      <c r="A28" s="10"/>
      <c r="B28" s="1" t="s">
        <v>50</v>
      </c>
      <c r="C28" s="3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</row>
    <row r="29">
      <c r="A29" s="10"/>
      <c r="B29" s="1" t="s">
        <v>52</v>
      </c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</row>
    <row r="30">
      <c r="A30" s="10"/>
      <c r="B30" s="1" t="s">
        <v>48</v>
      </c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</row>
    <row r="31">
      <c r="A31" s="10"/>
      <c r="B31" s="1" t="s">
        <v>40</v>
      </c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</row>
    <row r="32">
      <c r="A32" s="3" t="s">
        <v>107</v>
      </c>
      <c r="B32" s="9" t="s">
        <v>125</v>
      </c>
      <c r="C32" s="9" t="s">
        <v>90</v>
      </c>
      <c r="D32" s="9" t="s">
        <v>91</v>
      </c>
      <c r="E32" s="9" t="s">
        <v>92</v>
      </c>
      <c r="F32" s="9" t="s">
        <v>93</v>
      </c>
      <c r="G32" s="9" t="s">
        <v>94</v>
      </c>
      <c r="H32" s="9" t="s">
        <v>95</v>
      </c>
      <c r="I32" s="9" t="s">
        <v>9</v>
      </c>
      <c r="J32" s="9" t="s">
        <v>96</v>
      </c>
      <c r="K32" s="9" t="s">
        <v>97</v>
      </c>
      <c r="L32" s="9" t="s">
        <v>98</v>
      </c>
      <c r="M32" s="9" t="s">
        <v>99</v>
      </c>
      <c r="N32" s="9" t="s">
        <v>100</v>
      </c>
      <c r="O32" s="9" t="s">
        <v>6</v>
      </c>
    </row>
    <row r="33">
      <c r="A33" s="10"/>
      <c r="B33" s="1" t="s">
        <v>50</v>
      </c>
      <c r="C33" s="3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</row>
    <row r="34">
      <c r="A34" s="10"/>
      <c r="B34" s="1" t="s">
        <v>52</v>
      </c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</row>
    <row r="35">
      <c r="A35" s="10"/>
      <c r="B35" s="1" t="s">
        <v>48</v>
      </c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</row>
    <row r="36">
      <c r="A36" s="10"/>
      <c r="B36" s="1" t="s">
        <v>40</v>
      </c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</row>
    <row r="38">
      <c r="A38" s="35" t="s">
        <v>110</v>
      </c>
      <c r="B38" s="35" t="s">
        <v>153</v>
      </c>
      <c r="C38" s="36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</row>
    <row r="39">
      <c r="A39" s="3" t="s">
        <v>88</v>
      </c>
      <c r="B39" s="9" t="s">
        <v>112</v>
      </c>
      <c r="C39" s="9" t="s">
        <v>90</v>
      </c>
      <c r="D39" s="9" t="s">
        <v>91</v>
      </c>
      <c r="E39" s="9" t="s">
        <v>92</v>
      </c>
      <c r="F39" s="9" t="s">
        <v>93</v>
      </c>
      <c r="G39" s="9" t="s">
        <v>94</v>
      </c>
      <c r="H39" s="9" t="s">
        <v>95</v>
      </c>
      <c r="I39" s="9" t="s">
        <v>9</v>
      </c>
      <c r="J39" s="9" t="s">
        <v>96</v>
      </c>
      <c r="K39" s="9" t="s">
        <v>97</v>
      </c>
      <c r="L39" s="9" t="s">
        <v>98</v>
      </c>
      <c r="M39" s="9" t="s">
        <v>99</v>
      </c>
      <c r="N39" s="9" t="s">
        <v>100</v>
      </c>
      <c r="O39" s="9" t="s">
        <v>6</v>
      </c>
    </row>
    <row r="40">
      <c r="A40" s="10"/>
      <c r="B40" s="1" t="s">
        <v>50</v>
      </c>
      <c r="C40" s="1">
        <v>13.0</v>
      </c>
      <c r="D40" s="1">
        <v>12.0</v>
      </c>
      <c r="E40" s="1">
        <v>7.0</v>
      </c>
      <c r="F40" s="1">
        <v>143.0</v>
      </c>
      <c r="G40" s="1">
        <v>267.0</v>
      </c>
      <c r="H40" s="1">
        <v>8.0</v>
      </c>
      <c r="I40" s="1">
        <v>1.0</v>
      </c>
      <c r="J40" s="1">
        <v>0.0</v>
      </c>
      <c r="K40" s="1">
        <v>0.0</v>
      </c>
      <c r="L40" s="1">
        <v>0.0</v>
      </c>
      <c r="M40" s="1">
        <v>0.0</v>
      </c>
      <c r="N40" s="1">
        <v>0.0</v>
      </c>
      <c r="O40" s="1">
        <v>2179.0</v>
      </c>
    </row>
    <row r="41">
      <c r="A41" s="10"/>
      <c r="B41" s="1" t="s">
        <v>52</v>
      </c>
      <c r="C41" s="1">
        <v>8.0</v>
      </c>
      <c r="D41" s="1">
        <v>12.0</v>
      </c>
      <c r="E41" s="1">
        <v>8.0</v>
      </c>
      <c r="F41" s="1">
        <v>116.0</v>
      </c>
      <c r="G41" s="1">
        <v>241.0</v>
      </c>
      <c r="H41" s="1">
        <v>3.0</v>
      </c>
      <c r="I41" s="1">
        <v>0.0</v>
      </c>
      <c r="J41" s="1">
        <v>0.0</v>
      </c>
      <c r="K41" s="1">
        <v>0.0</v>
      </c>
      <c r="L41" s="1">
        <v>0.0</v>
      </c>
      <c r="M41" s="1">
        <v>0.0</v>
      </c>
      <c r="N41" s="1">
        <v>0.0</v>
      </c>
      <c r="O41" s="1">
        <v>1320.0</v>
      </c>
    </row>
    <row r="42">
      <c r="A42" s="10"/>
      <c r="B42" s="1" t="s">
        <v>48</v>
      </c>
      <c r="C42" s="1">
        <v>10.0</v>
      </c>
      <c r="D42" s="1">
        <v>12.0</v>
      </c>
      <c r="E42" s="1">
        <v>9.0</v>
      </c>
      <c r="F42" s="1">
        <v>121.0</v>
      </c>
      <c r="G42" s="1">
        <v>263.0</v>
      </c>
      <c r="H42" s="1">
        <v>8.0</v>
      </c>
      <c r="I42" s="1">
        <v>1.0</v>
      </c>
      <c r="J42" s="1">
        <v>0.0</v>
      </c>
      <c r="K42" s="1">
        <v>0.0</v>
      </c>
      <c r="L42" s="1">
        <v>0.0</v>
      </c>
      <c r="M42" s="1">
        <v>1.0</v>
      </c>
      <c r="N42" s="1">
        <v>0.0</v>
      </c>
      <c r="O42" s="1">
        <v>1827.0</v>
      </c>
    </row>
    <row r="43">
      <c r="A43" s="10"/>
      <c r="B43" s="1" t="s">
        <v>40</v>
      </c>
      <c r="C43" s="1">
        <v>11.0</v>
      </c>
      <c r="D43" s="1">
        <v>8.0</v>
      </c>
      <c r="E43" s="1">
        <v>7.0</v>
      </c>
      <c r="F43" s="1">
        <v>124.0</v>
      </c>
      <c r="G43" s="1">
        <v>273.0</v>
      </c>
      <c r="H43" s="1">
        <v>3.0</v>
      </c>
      <c r="I43" s="1">
        <v>0.0</v>
      </c>
      <c r="J43" s="1">
        <v>0.0</v>
      </c>
      <c r="K43" s="1">
        <v>0.0</v>
      </c>
      <c r="L43" s="1">
        <v>3.0</v>
      </c>
      <c r="M43" s="1">
        <v>0.0</v>
      </c>
      <c r="N43" s="1">
        <v>0.0</v>
      </c>
      <c r="O43" s="1">
        <v>1651.0</v>
      </c>
    </row>
    <row r="44">
      <c r="A44" s="3" t="s">
        <v>101</v>
      </c>
      <c r="B44" s="9" t="s">
        <v>172</v>
      </c>
      <c r="C44" s="9" t="s">
        <v>90</v>
      </c>
      <c r="D44" s="9" t="s">
        <v>91</v>
      </c>
      <c r="E44" s="9" t="s">
        <v>92</v>
      </c>
      <c r="F44" s="9" t="s">
        <v>93</v>
      </c>
      <c r="G44" s="9" t="s">
        <v>94</v>
      </c>
      <c r="H44" s="9" t="s">
        <v>95</v>
      </c>
      <c r="I44" s="9" t="s">
        <v>9</v>
      </c>
      <c r="J44" s="9" t="s">
        <v>96</v>
      </c>
      <c r="K44" s="9" t="s">
        <v>97</v>
      </c>
      <c r="L44" s="9" t="s">
        <v>98</v>
      </c>
      <c r="M44" s="9" t="s">
        <v>99</v>
      </c>
      <c r="N44" s="9" t="s">
        <v>100</v>
      </c>
      <c r="O44" s="9" t="s">
        <v>6</v>
      </c>
    </row>
    <row r="45">
      <c r="A45" s="10"/>
      <c r="B45" s="1" t="s">
        <v>50</v>
      </c>
      <c r="C45" s="1">
        <v>8.0</v>
      </c>
      <c r="D45" s="1">
        <v>13.0</v>
      </c>
      <c r="E45" s="1">
        <v>6.0</v>
      </c>
      <c r="F45" s="1">
        <v>149.0</v>
      </c>
      <c r="G45" s="1">
        <v>293.0</v>
      </c>
      <c r="H45" s="1">
        <v>5.0</v>
      </c>
      <c r="I45" s="1">
        <v>0.0</v>
      </c>
      <c r="J45" s="1">
        <v>0.0</v>
      </c>
      <c r="K45" s="1">
        <v>0.0</v>
      </c>
      <c r="L45" s="1">
        <v>0.0</v>
      </c>
      <c r="M45" s="1">
        <v>0.0</v>
      </c>
      <c r="N45" s="1">
        <v>0.0</v>
      </c>
      <c r="O45" s="1">
        <v>1872.0</v>
      </c>
    </row>
    <row r="46">
      <c r="A46" s="10"/>
      <c r="B46" s="1" t="s">
        <v>52</v>
      </c>
      <c r="C46" s="1">
        <v>10.0</v>
      </c>
      <c r="D46" s="1">
        <v>13.0</v>
      </c>
      <c r="E46" s="1">
        <v>4.0</v>
      </c>
      <c r="F46" s="1">
        <v>141.0</v>
      </c>
      <c r="G46" s="1">
        <v>339.0</v>
      </c>
      <c r="H46" s="1">
        <v>4.0</v>
      </c>
      <c r="I46" s="1">
        <v>0.0</v>
      </c>
      <c r="J46" s="1">
        <v>0.0</v>
      </c>
      <c r="K46" s="1">
        <v>0.0</v>
      </c>
      <c r="L46" s="1">
        <v>0.0</v>
      </c>
      <c r="M46" s="1">
        <v>0.0</v>
      </c>
      <c r="N46" s="1">
        <v>0.0</v>
      </c>
      <c r="O46" s="1">
        <v>1421.0</v>
      </c>
    </row>
    <row r="47">
      <c r="A47" s="10"/>
      <c r="B47" s="1" t="s">
        <v>48</v>
      </c>
      <c r="C47" s="1">
        <v>7.0</v>
      </c>
      <c r="D47" s="1">
        <v>13.0</v>
      </c>
      <c r="E47" s="1">
        <v>7.0</v>
      </c>
      <c r="F47" s="1">
        <v>162.0</v>
      </c>
      <c r="G47" s="1">
        <v>307.0</v>
      </c>
      <c r="H47" s="1">
        <v>4.0</v>
      </c>
      <c r="I47" s="1">
        <v>1.0</v>
      </c>
      <c r="J47" s="1">
        <v>0.0</v>
      </c>
      <c r="K47" s="1">
        <v>0.0</v>
      </c>
      <c r="L47" s="1">
        <v>0.0</v>
      </c>
      <c r="M47" s="1">
        <v>0.0</v>
      </c>
      <c r="N47" s="1">
        <v>0.0</v>
      </c>
      <c r="O47" s="1">
        <v>1867.0</v>
      </c>
    </row>
    <row r="48">
      <c r="A48" s="10"/>
      <c r="B48" s="1" t="s">
        <v>40</v>
      </c>
      <c r="C48" s="1">
        <v>11.0</v>
      </c>
      <c r="D48" s="1">
        <v>12.0</v>
      </c>
      <c r="E48" s="1">
        <v>3.0</v>
      </c>
      <c r="F48" s="1">
        <v>116.0</v>
      </c>
      <c r="G48" s="1">
        <v>240.0</v>
      </c>
      <c r="H48" s="1">
        <v>5.0</v>
      </c>
      <c r="I48" s="1">
        <v>0.0</v>
      </c>
      <c r="J48" s="1">
        <v>0.0</v>
      </c>
      <c r="K48" s="1">
        <v>0.0</v>
      </c>
      <c r="L48" s="1">
        <v>0.0</v>
      </c>
      <c r="M48" s="1">
        <v>0.0</v>
      </c>
      <c r="N48" s="1">
        <v>0.0</v>
      </c>
      <c r="O48" s="1">
        <v>1674.0</v>
      </c>
    </row>
    <row r="49">
      <c r="A49" s="3" t="s">
        <v>103</v>
      </c>
      <c r="B49" s="9" t="s">
        <v>106</v>
      </c>
      <c r="C49" s="9" t="s">
        <v>90</v>
      </c>
      <c r="D49" s="9" t="s">
        <v>91</v>
      </c>
      <c r="E49" s="9" t="s">
        <v>92</v>
      </c>
      <c r="F49" s="9" t="s">
        <v>93</v>
      </c>
      <c r="G49" s="9" t="s">
        <v>94</v>
      </c>
      <c r="H49" s="9" t="s">
        <v>95</v>
      </c>
      <c r="I49" s="9" t="s">
        <v>9</v>
      </c>
      <c r="J49" s="9" t="s">
        <v>96</v>
      </c>
      <c r="K49" s="9" t="s">
        <v>97</v>
      </c>
      <c r="L49" s="9" t="s">
        <v>98</v>
      </c>
      <c r="M49" s="9" t="s">
        <v>99</v>
      </c>
      <c r="N49" s="9" t="s">
        <v>100</v>
      </c>
      <c r="O49" s="9" t="s">
        <v>6</v>
      </c>
    </row>
    <row r="50">
      <c r="A50" s="10"/>
      <c r="B50" s="1" t="s">
        <v>50</v>
      </c>
      <c r="C50" s="1">
        <v>8.0</v>
      </c>
      <c r="D50" s="1">
        <v>11.0</v>
      </c>
      <c r="E50" s="1">
        <v>6.0</v>
      </c>
      <c r="F50" s="1">
        <v>180.0</v>
      </c>
      <c r="G50" s="1">
        <v>366.0</v>
      </c>
      <c r="H50" s="1">
        <v>4.0</v>
      </c>
      <c r="I50" s="1">
        <v>0.0</v>
      </c>
      <c r="J50" s="1">
        <v>3.0</v>
      </c>
      <c r="K50" s="1">
        <v>1.0</v>
      </c>
      <c r="L50" s="1">
        <v>0.0</v>
      </c>
      <c r="M50" s="1">
        <v>0.0</v>
      </c>
      <c r="N50" s="1">
        <v>0.0</v>
      </c>
      <c r="O50" s="1">
        <v>1710.0</v>
      </c>
    </row>
    <row r="51">
      <c r="A51" s="10"/>
      <c r="B51" s="1" t="s">
        <v>52</v>
      </c>
      <c r="C51" s="1">
        <v>8.0</v>
      </c>
      <c r="D51" s="1">
        <v>13.0</v>
      </c>
      <c r="E51" s="1">
        <v>4.0</v>
      </c>
      <c r="F51" s="1">
        <v>106.0</v>
      </c>
      <c r="G51" s="1">
        <v>277.0</v>
      </c>
      <c r="H51" s="1">
        <v>3.0</v>
      </c>
      <c r="I51" s="1">
        <v>0.0</v>
      </c>
      <c r="J51" s="1">
        <v>5.0</v>
      </c>
      <c r="K51" s="1">
        <v>0.0</v>
      </c>
      <c r="L51" s="1">
        <v>0.0</v>
      </c>
      <c r="M51" s="1">
        <v>0.0</v>
      </c>
      <c r="N51" s="1">
        <v>0.0</v>
      </c>
      <c r="O51" s="1">
        <v>1031.0</v>
      </c>
    </row>
    <row r="52">
      <c r="A52" s="10"/>
      <c r="B52" s="1" t="s">
        <v>48</v>
      </c>
      <c r="C52" s="1">
        <v>4.0</v>
      </c>
      <c r="D52" s="1">
        <v>8.0</v>
      </c>
      <c r="E52" s="1">
        <v>6.0</v>
      </c>
      <c r="F52" s="1">
        <v>108.0</v>
      </c>
      <c r="G52" s="1">
        <v>283.0</v>
      </c>
      <c r="H52" s="1">
        <v>0.0</v>
      </c>
      <c r="I52" s="1">
        <v>0.0</v>
      </c>
      <c r="J52" s="1">
        <v>3.0</v>
      </c>
      <c r="K52" s="1">
        <v>1.0</v>
      </c>
      <c r="L52" s="1">
        <v>0.0</v>
      </c>
      <c r="M52" s="1">
        <v>0.0</v>
      </c>
      <c r="N52" s="1">
        <v>0.0</v>
      </c>
      <c r="O52" s="1">
        <v>1331.0</v>
      </c>
    </row>
    <row r="53">
      <c r="A53" s="10"/>
      <c r="B53" s="1" t="s">
        <v>40</v>
      </c>
      <c r="C53" s="1">
        <v>7.0</v>
      </c>
      <c r="D53" s="1">
        <v>14.0</v>
      </c>
      <c r="E53" s="1">
        <v>4.0</v>
      </c>
      <c r="F53" s="1">
        <v>111.0</v>
      </c>
      <c r="G53" s="1">
        <v>246.0</v>
      </c>
      <c r="H53" s="1">
        <v>4.0</v>
      </c>
      <c r="I53" s="1">
        <v>1.0</v>
      </c>
      <c r="J53" s="1">
        <v>1.0</v>
      </c>
      <c r="K53" s="1">
        <v>1.0</v>
      </c>
      <c r="L53" s="1">
        <v>0.0</v>
      </c>
      <c r="M53" s="1">
        <v>0.0</v>
      </c>
      <c r="N53" s="1">
        <v>0.0</v>
      </c>
      <c r="O53" s="1">
        <v>1357.0</v>
      </c>
    </row>
    <row r="54">
      <c r="A54" s="3" t="s">
        <v>105</v>
      </c>
      <c r="B54" s="9" t="s">
        <v>104</v>
      </c>
      <c r="C54" s="9" t="s">
        <v>90</v>
      </c>
      <c r="D54" s="9" t="s">
        <v>91</v>
      </c>
      <c r="E54" s="9" t="s">
        <v>92</v>
      </c>
      <c r="F54" s="9" t="s">
        <v>93</v>
      </c>
      <c r="G54" s="9" t="s">
        <v>94</v>
      </c>
      <c r="H54" s="9" t="s">
        <v>95</v>
      </c>
      <c r="I54" s="9" t="s">
        <v>9</v>
      </c>
      <c r="J54" s="9" t="s">
        <v>96</v>
      </c>
      <c r="K54" s="9" t="s">
        <v>97</v>
      </c>
      <c r="L54" s="9" t="s">
        <v>98</v>
      </c>
      <c r="M54" s="9" t="s">
        <v>99</v>
      </c>
      <c r="N54" s="9" t="s">
        <v>100</v>
      </c>
      <c r="O54" s="9" t="s">
        <v>6</v>
      </c>
    </row>
    <row r="55">
      <c r="A55" s="10"/>
      <c r="B55" s="1" t="s">
        <v>50</v>
      </c>
      <c r="C55" s="1">
        <v>23.0</v>
      </c>
      <c r="D55" s="1">
        <v>24.0</v>
      </c>
      <c r="E55" s="1">
        <v>21.0</v>
      </c>
      <c r="F55" s="1">
        <v>281.0</v>
      </c>
      <c r="G55" s="1">
        <v>636.0</v>
      </c>
      <c r="H55" s="1">
        <v>13.0</v>
      </c>
      <c r="I55" s="1">
        <v>1.0</v>
      </c>
      <c r="J55" s="1">
        <v>0.0</v>
      </c>
      <c r="K55" s="1">
        <v>0.0</v>
      </c>
      <c r="L55" s="1">
        <v>0.0</v>
      </c>
      <c r="M55" s="1">
        <v>1.0</v>
      </c>
      <c r="N55" s="1">
        <v>0.0</v>
      </c>
      <c r="O55" s="1">
        <v>3879.0</v>
      </c>
    </row>
    <row r="56">
      <c r="A56" s="10"/>
      <c r="B56" s="1" t="s">
        <v>52</v>
      </c>
      <c r="C56" s="1">
        <v>24.0</v>
      </c>
      <c r="D56" s="1">
        <v>28.0</v>
      </c>
      <c r="E56" s="1">
        <v>12.0</v>
      </c>
      <c r="F56" s="1">
        <v>288.0</v>
      </c>
      <c r="G56" s="1">
        <v>501.0</v>
      </c>
      <c r="H56" s="1">
        <v>9.0</v>
      </c>
      <c r="I56" s="1">
        <v>1.0</v>
      </c>
      <c r="J56" s="1">
        <v>0.0</v>
      </c>
      <c r="K56" s="1">
        <v>0.0</v>
      </c>
      <c r="L56" s="1">
        <v>1.0</v>
      </c>
      <c r="M56" s="1">
        <v>1.0</v>
      </c>
      <c r="N56" s="1">
        <v>0.0</v>
      </c>
      <c r="O56" s="1">
        <v>3942.0</v>
      </c>
    </row>
    <row r="57">
      <c r="A57" s="10"/>
      <c r="B57" s="1" t="s">
        <v>48</v>
      </c>
      <c r="C57" s="1">
        <v>17.0</v>
      </c>
      <c r="D57" s="1">
        <v>32.0</v>
      </c>
      <c r="E57" s="1">
        <v>17.0</v>
      </c>
      <c r="F57" s="1">
        <v>227.0</v>
      </c>
      <c r="G57" s="1">
        <v>502.0</v>
      </c>
      <c r="H57" s="1">
        <v>7.0</v>
      </c>
      <c r="I57" s="1">
        <v>1.0</v>
      </c>
      <c r="J57" s="1">
        <v>0.0</v>
      </c>
      <c r="K57" s="1">
        <v>0.0</v>
      </c>
      <c r="L57" s="1">
        <v>1.0</v>
      </c>
      <c r="M57" s="1">
        <v>0.0</v>
      </c>
      <c r="N57" s="1">
        <v>0.0</v>
      </c>
      <c r="O57" s="1">
        <v>3299.0</v>
      </c>
    </row>
    <row r="58">
      <c r="A58" s="10"/>
      <c r="B58" s="1" t="s">
        <v>40</v>
      </c>
      <c r="C58" s="1">
        <v>38.0</v>
      </c>
      <c r="D58" s="1">
        <v>30.0</v>
      </c>
      <c r="E58" s="1">
        <v>16.0</v>
      </c>
      <c r="F58" s="1">
        <v>350.0</v>
      </c>
      <c r="G58" s="1">
        <v>725.0</v>
      </c>
      <c r="H58" s="1">
        <v>15.0</v>
      </c>
      <c r="I58" s="1">
        <v>0.0</v>
      </c>
      <c r="J58" s="1">
        <v>0.0</v>
      </c>
      <c r="K58" s="1">
        <v>0.0</v>
      </c>
      <c r="L58" s="1">
        <v>0.0</v>
      </c>
      <c r="M58" s="1">
        <v>1.0</v>
      </c>
      <c r="N58" s="1">
        <v>0.0</v>
      </c>
      <c r="O58" s="1">
        <v>4715.0</v>
      </c>
    </row>
    <row r="59">
      <c r="A59" s="3" t="s">
        <v>154</v>
      </c>
      <c r="B59" s="9" t="s">
        <v>104</v>
      </c>
      <c r="C59" s="9" t="s">
        <v>90</v>
      </c>
      <c r="D59" s="9" t="s">
        <v>91</v>
      </c>
      <c r="E59" s="9" t="s">
        <v>92</v>
      </c>
      <c r="F59" s="9" t="s">
        <v>93</v>
      </c>
      <c r="G59" s="9" t="s">
        <v>94</v>
      </c>
      <c r="H59" s="9" t="s">
        <v>95</v>
      </c>
      <c r="I59" s="9" t="s">
        <v>9</v>
      </c>
      <c r="J59" s="9" t="s">
        <v>96</v>
      </c>
      <c r="K59" s="9" t="s">
        <v>97</v>
      </c>
      <c r="L59" s="9" t="s">
        <v>98</v>
      </c>
      <c r="M59" s="9" t="s">
        <v>99</v>
      </c>
      <c r="N59" s="9" t="s">
        <v>100</v>
      </c>
      <c r="O59" s="9" t="s">
        <v>6</v>
      </c>
    </row>
    <row r="60">
      <c r="A60" s="10"/>
      <c r="B60" s="1" t="s">
        <v>50</v>
      </c>
      <c r="C60" s="1">
        <v>13.0</v>
      </c>
      <c r="D60" s="1">
        <v>10.0</v>
      </c>
      <c r="E60" s="1">
        <v>6.0</v>
      </c>
      <c r="F60" s="1">
        <v>124.0</v>
      </c>
      <c r="G60" s="1">
        <v>239.0</v>
      </c>
      <c r="H60" s="1">
        <v>5.0</v>
      </c>
      <c r="I60" s="1">
        <v>0.0</v>
      </c>
      <c r="J60" s="1">
        <v>0.0</v>
      </c>
      <c r="K60" s="1">
        <v>0.0</v>
      </c>
      <c r="L60" s="1">
        <v>1.0</v>
      </c>
      <c r="M60" s="1">
        <v>1.0</v>
      </c>
      <c r="N60" s="1">
        <v>0.0</v>
      </c>
      <c r="O60" s="1">
        <v>1970.0</v>
      </c>
    </row>
    <row r="61">
      <c r="A61" s="10"/>
      <c r="B61" s="1" t="s">
        <v>52</v>
      </c>
      <c r="C61" s="1">
        <v>10.0</v>
      </c>
      <c r="D61" s="1">
        <v>16.0</v>
      </c>
      <c r="E61" s="1">
        <v>8.0</v>
      </c>
      <c r="F61" s="1">
        <v>90.0</v>
      </c>
      <c r="G61" s="1">
        <v>171.0</v>
      </c>
      <c r="H61" s="1">
        <v>6.0</v>
      </c>
      <c r="I61" s="1">
        <v>0.0</v>
      </c>
      <c r="J61" s="1">
        <v>0.0</v>
      </c>
      <c r="K61" s="1">
        <v>0.0</v>
      </c>
      <c r="L61" s="1">
        <v>0.0</v>
      </c>
      <c r="M61" s="1">
        <v>0.0</v>
      </c>
      <c r="N61" s="1">
        <v>0.0</v>
      </c>
      <c r="O61" s="1">
        <v>1116.0</v>
      </c>
    </row>
    <row r="62">
      <c r="A62" s="10"/>
      <c r="B62" s="1" t="s">
        <v>48</v>
      </c>
      <c r="C62" s="1">
        <v>9.0</v>
      </c>
      <c r="D62" s="1">
        <v>12.0</v>
      </c>
      <c r="E62" s="1">
        <v>6.0</v>
      </c>
      <c r="F62" s="1">
        <v>126.0</v>
      </c>
      <c r="G62" s="1">
        <v>270.0</v>
      </c>
      <c r="H62" s="1">
        <v>2.0</v>
      </c>
      <c r="I62" s="1">
        <v>0.0</v>
      </c>
      <c r="J62" s="1">
        <v>0.0</v>
      </c>
      <c r="K62" s="1">
        <v>0.0</v>
      </c>
      <c r="L62" s="1">
        <v>0.0</v>
      </c>
      <c r="M62" s="1">
        <v>1.0</v>
      </c>
      <c r="N62" s="1">
        <v>0.0</v>
      </c>
      <c r="O62" s="1">
        <v>1470.0</v>
      </c>
    </row>
    <row r="63">
      <c r="A63" s="10"/>
      <c r="B63" s="1" t="s">
        <v>40</v>
      </c>
      <c r="C63" s="1">
        <v>10.0</v>
      </c>
      <c r="D63" s="1">
        <v>12.0</v>
      </c>
      <c r="E63" s="1">
        <v>8.0</v>
      </c>
      <c r="F63" s="1">
        <v>174.0</v>
      </c>
      <c r="G63" s="1">
        <v>328.0</v>
      </c>
      <c r="H63" s="1">
        <v>2.0</v>
      </c>
      <c r="I63" s="1">
        <v>2.0</v>
      </c>
      <c r="J63" s="1">
        <v>0.0</v>
      </c>
      <c r="K63" s="1">
        <v>0.0</v>
      </c>
      <c r="L63" s="1">
        <v>0.0</v>
      </c>
      <c r="M63" s="1">
        <v>1.0</v>
      </c>
      <c r="N63" s="1">
        <v>0.0</v>
      </c>
      <c r="O63" s="1">
        <v>2345.0</v>
      </c>
    </row>
    <row r="64">
      <c r="A64" s="3" t="s">
        <v>107</v>
      </c>
      <c r="B64" s="9" t="s">
        <v>114</v>
      </c>
      <c r="C64" s="9" t="s">
        <v>90</v>
      </c>
      <c r="D64" s="9" t="s">
        <v>91</v>
      </c>
      <c r="E64" s="9" t="s">
        <v>92</v>
      </c>
      <c r="F64" s="9" t="s">
        <v>93</v>
      </c>
      <c r="G64" s="9" t="s">
        <v>94</v>
      </c>
      <c r="H64" s="9" t="s">
        <v>95</v>
      </c>
      <c r="I64" s="9" t="s">
        <v>9</v>
      </c>
      <c r="J64" s="9" t="s">
        <v>96</v>
      </c>
      <c r="K64" s="9" t="s">
        <v>97</v>
      </c>
      <c r="L64" s="9" t="s">
        <v>98</v>
      </c>
      <c r="M64" s="9" t="s">
        <v>99</v>
      </c>
      <c r="N64" s="9" t="s">
        <v>100</v>
      </c>
      <c r="O64" s="9" t="s">
        <v>6</v>
      </c>
    </row>
    <row r="65">
      <c r="A65" s="10"/>
      <c r="B65" s="1" t="s">
        <v>50</v>
      </c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</row>
    <row r="66">
      <c r="A66" s="10"/>
      <c r="B66" s="1" t="s">
        <v>52</v>
      </c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</row>
    <row r="67">
      <c r="A67" s="10"/>
      <c r="B67" s="1" t="s">
        <v>48</v>
      </c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</row>
    <row r="68">
      <c r="A68" s="10"/>
      <c r="B68" s="1" t="s">
        <v>40</v>
      </c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</row>
    <row r="70">
      <c r="A70" s="34" t="s">
        <v>115</v>
      </c>
      <c r="B70" s="35" t="s">
        <v>173</v>
      </c>
      <c r="C70" s="36"/>
      <c r="D70" s="36"/>
      <c r="E70" s="36"/>
      <c r="F70" s="36"/>
      <c r="G70" s="36"/>
      <c r="H70" s="36"/>
      <c r="I70" s="36"/>
      <c r="J70" s="36"/>
      <c r="K70" s="36"/>
      <c r="L70" s="36"/>
      <c r="M70" s="36"/>
      <c r="N70" s="36"/>
      <c r="O70" s="36"/>
    </row>
    <row r="71">
      <c r="A71" s="1" t="s">
        <v>88</v>
      </c>
      <c r="B71" s="9" t="s">
        <v>117</v>
      </c>
      <c r="C71" s="9" t="s">
        <v>90</v>
      </c>
      <c r="D71" s="9" t="s">
        <v>91</v>
      </c>
      <c r="E71" s="9" t="s">
        <v>92</v>
      </c>
      <c r="F71" s="9" t="s">
        <v>93</v>
      </c>
      <c r="G71" s="9" t="s">
        <v>94</v>
      </c>
      <c r="H71" s="9" t="s">
        <v>95</v>
      </c>
      <c r="I71" s="9" t="s">
        <v>9</v>
      </c>
      <c r="J71" s="9" t="s">
        <v>96</v>
      </c>
      <c r="K71" s="9" t="s">
        <v>97</v>
      </c>
      <c r="L71" s="9" t="s">
        <v>98</v>
      </c>
      <c r="M71" s="9" t="s">
        <v>99</v>
      </c>
      <c r="N71" s="9" t="s">
        <v>100</v>
      </c>
      <c r="O71" s="9" t="s">
        <v>6</v>
      </c>
    </row>
    <row r="72">
      <c r="B72" s="1" t="s">
        <v>50</v>
      </c>
      <c r="C72" s="1">
        <v>4.0</v>
      </c>
      <c r="D72" s="1">
        <v>12.0</v>
      </c>
      <c r="E72" s="1">
        <v>3.0</v>
      </c>
      <c r="F72" s="1">
        <v>92.0</v>
      </c>
      <c r="G72" s="1">
        <v>194.0</v>
      </c>
      <c r="H72" s="1">
        <v>1.0</v>
      </c>
      <c r="I72" s="1">
        <v>0.0</v>
      </c>
      <c r="J72" s="1">
        <v>5.0</v>
      </c>
      <c r="K72" s="1">
        <v>0.0</v>
      </c>
      <c r="L72" s="1">
        <v>0.0</v>
      </c>
      <c r="M72" s="1">
        <v>0.0</v>
      </c>
      <c r="N72" s="1">
        <v>0.0</v>
      </c>
      <c r="O72" s="1">
        <v>1055.0</v>
      </c>
    </row>
    <row r="73">
      <c r="B73" s="1" t="s">
        <v>52</v>
      </c>
      <c r="C73" s="1">
        <v>3.0</v>
      </c>
      <c r="D73" s="1">
        <v>12.0</v>
      </c>
      <c r="E73" s="1">
        <v>6.0</v>
      </c>
      <c r="F73" s="1">
        <v>94.0</v>
      </c>
      <c r="G73" s="1">
        <v>226.0</v>
      </c>
      <c r="H73" s="1">
        <v>0.0</v>
      </c>
      <c r="I73" s="1">
        <v>0.0</v>
      </c>
      <c r="J73" s="1">
        <v>4.0</v>
      </c>
      <c r="K73" s="1">
        <v>0.0</v>
      </c>
      <c r="L73" s="1">
        <v>0.0</v>
      </c>
      <c r="M73" s="1">
        <v>0.0</v>
      </c>
      <c r="N73" s="1">
        <v>0.0</v>
      </c>
      <c r="O73" s="1">
        <v>815.0</v>
      </c>
    </row>
    <row r="74">
      <c r="B74" s="1" t="s">
        <v>48</v>
      </c>
      <c r="C74" s="1">
        <v>5.0</v>
      </c>
      <c r="D74" s="1">
        <v>12.0</v>
      </c>
      <c r="E74" s="1">
        <v>3.0</v>
      </c>
      <c r="F74" s="1">
        <v>105.0</v>
      </c>
      <c r="G74" s="1">
        <v>187.0</v>
      </c>
      <c r="H74" s="1">
        <v>0.0</v>
      </c>
      <c r="I74" s="1">
        <v>0.0</v>
      </c>
      <c r="J74" s="1">
        <v>1.0</v>
      </c>
      <c r="K74" s="1">
        <v>0.0</v>
      </c>
      <c r="L74" s="1">
        <v>0.0</v>
      </c>
      <c r="M74" s="1">
        <v>0.0</v>
      </c>
      <c r="N74" s="1">
        <v>0.0</v>
      </c>
      <c r="O74" s="1">
        <v>1098.0</v>
      </c>
    </row>
    <row r="75">
      <c r="B75" s="1" t="s">
        <v>40</v>
      </c>
      <c r="C75" s="1">
        <v>6.0</v>
      </c>
      <c r="D75" s="1">
        <v>10.0</v>
      </c>
      <c r="E75" s="1">
        <v>2.0</v>
      </c>
      <c r="F75" s="1">
        <v>54.0</v>
      </c>
      <c r="G75" s="1">
        <v>130.0</v>
      </c>
      <c r="H75" s="1">
        <v>2.0</v>
      </c>
      <c r="I75" s="1">
        <v>1.0</v>
      </c>
      <c r="J75" s="1">
        <v>3.0</v>
      </c>
      <c r="K75" s="1">
        <v>0.0</v>
      </c>
      <c r="L75" s="1">
        <v>0.0</v>
      </c>
      <c r="M75" s="1">
        <v>0.0</v>
      </c>
      <c r="N75" s="1">
        <v>0.0</v>
      </c>
      <c r="O75" s="1">
        <v>1058.0</v>
      </c>
    </row>
    <row r="76">
      <c r="A76" s="1" t="s">
        <v>101</v>
      </c>
      <c r="B76" s="9" t="s">
        <v>108</v>
      </c>
      <c r="C76" s="9" t="s">
        <v>90</v>
      </c>
      <c r="D76" s="9" t="s">
        <v>91</v>
      </c>
      <c r="E76" s="9" t="s">
        <v>92</v>
      </c>
      <c r="F76" s="9" t="s">
        <v>93</v>
      </c>
      <c r="G76" s="9" t="s">
        <v>94</v>
      </c>
      <c r="H76" s="9" t="s">
        <v>95</v>
      </c>
      <c r="I76" s="9" t="s">
        <v>9</v>
      </c>
      <c r="J76" s="9" t="s">
        <v>96</v>
      </c>
      <c r="K76" s="9" t="s">
        <v>97</v>
      </c>
      <c r="L76" s="9" t="s">
        <v>98</v>
      </c>
      <c r="M76" s="9" t="s">
        <v>99</v>
      </c>
      <c r="N76" s="9" t="s">
        <v>100</v>
      </c>
      <c r="O76" s="9" t="s">
        <v>6</v>
      </c>
    </row>
    <row r="77">
      <c r="B77" s="1" t="s">
        <v>50</v>
      </c>
      <c r="C77" s="1">
        <v>10.0</v>
      </c>
      <c r="D77" s="1">
        <v>12.0</v>
      </c>
      <c r="E77" s="1">
        <v>5.0</v>
      </c>
      <c r="F77" s="1">
        <v>140.0</v>
      </c>
      <c r="G77" s="1">
        <v>276.0</v>
      </c>
      <c r="H77" s="1">
        <v>6.0</v>
      </c>
      <c r="I77" s="1">
        <v>0.0</v>
      </c>
      <c r="J77" s="1">
        <v>0.0</v>
      </c>
      <c r="K77" s="1">
        <v>0.0</v>
      </c>
      <c r="L77" s="1">
        <v>0.0</v>
      </c>
      <c r="M77" s="1">
        <v>0.0</v>
      </c>
      <c r="N77" s="1">
        <v>0.0</v>
      </c>
      <c r="O77" s="1">
        <v>1791.0</v>
      </c>
    </row>
    <row r="78">
      <c r="B78" s="1" t="s">
        <v>52</v>
      </c>
      <c r="C78" s="1">
        <v>8.0</v>
      </c>
      <c r="D78" s="1">
        <v>12.0</v>
      </c>
      <c r="E78" s="1">
        <v>9.0</v>
      </c>
      <c r="F78" s="1">
        <v>127.0</v>
      </c>
      <c r="G78" s="1">
        <v>338.0</v>
      </c>
      <c r="H78" s="1">
        <v>5.0</v>
      </c>
      <c r="I78" s="1">
        <v>1.0</v>
      </c>
      <c r="J78" s="1">
        <v>0.0</v>
      </c>
      <c r="K78" s="1">
        <v>0.0</v>
      </c>
      <c r="L78" s="1">
        <v>0.0</v>
      </c>
      <c r="M78" s="1">
        <v>0.0</v>
      </c>
      <c r="N78" s="1">
        <v>0.0</v>
      </c>
      <c r="O78" s="1">
        <v>1809.0</v>
      </c>
    </row>
    <row r="79">
      <c r="B79" s="1" t="s">
        <v>48</v>
      </c>
      <c r="C79" s="1">
        <v>10.0</v>
      </c>
      <c r="D79" s="1">
        <v>13.0</v>
      </c>
      <c r="E79" s="1">
        <v>5.0</v>
      </c>
      <c r="F79" s="1">
        <v>114.0</v>
      </c>
      <c r="G79" s="1">
        <v>282.0</v>
      </c>
      <c r="H79" s="1">
        <v>5.0</v>
      </c>
      <c r="I79" s="1">
        <v>0.0</v>
      </c>
      <c r="J79" s="1">
        <v>0.0</v>
      </c>
      <c r="K79" s="1">
        <v>0.0</v>
      </c>
      <c r="L79" s="1">
        <v>0.0</v>
      </c>
      <c r="M79" s="1">
        <v>0.0</v>
      </c>
      <c r="N79" s="1">
        <v>0.0</v>
      </c>
      <c r="O79" s="1">
        <v>1458.0</v>
      </c>
    </row>
    <row r="80">
      <c r="B80" s="1" t="s">
        <v>40</v>
      </c>
      <c r="C80" s="1">
        <v>10.0</v>
      </c>
      <c r="D80" s="1">
        <v>13.0</v>
      </c>
      <c r="E80" s="1">
        <v>8.0</v>
      </c>
      <c r="F80" s="1">
        <v>126.0</v>
      </c>
      <c r="G80" s="1">
        <v>303.0</v>
      </c>
      <c r="H80" s="1">
        <v>5.0</v>
      </c>
      <c r="I80" s="1">
        <v>0.0</v>
      </c>
      <c r="J80" s="1">
        <v>0.0</v>
      </c>
      <c r="K80" s="1">
        <v>0.0</v>
      </c>
      <c r="L80" s="1">
        <v>0.0</v>
      </c>
      <c r="M80" s="1">
        <v>0.0</v>
      </c>
      <c r="N80" s="1">
        <v>0.0</v>
      </c>
      <c r="O80" s="1">
        <v>1933.0</v>
      </c>
    </row>
    <row r="81">
      <c r="A81" s="1" t="s">
        <v>103</v>
      </c>
      <c r="B81" s="9" t="s">
        <v>118</v>
      </c>
      <c r="C81" s="9" t="s">
        <v>90</v>
      </c>
      <c r="D81" s="9" t="s">
        <v>91</v>
      </c>
      <c r="E81" s="9" t="s">
        <v>92</v>
      </c>
      <c r="F81" s="9" t="s">
        <v>93</v>
      </c>
      <c r="G81" s="9" t="s">
        <v>94</v>
      </c>
      <c r="H81" s="9" t="s">
        <v>95</v>
      </c>
      <c r="I81" s="9" t="s">
        <v>9</v>
      </c>
      <c r="J81" s="9" t="s">
        <v>96</v>
      </c>
      <c r="K81" s="9" t="s">
        <v>97</v>
      </c>
      <c r="L81" s="9" t="s">
        <v>98</v>
      </c>
      <c r="M81" s="9" t="s">
        <v>99</v>
      </c>
      <c r="N81" s="9" t="s">
        <v>100</v>
      </c>
      <c r="O81" s="9" t="s">
        <v>6</v>
      </c>
    </row>
    <row r="82">
      <c r="B82" s="1" t="s">
        <v>50</v>
      </c>
      <c r="C82" s="1">
        <v>5.0</v>
      </c>
      <c r="D82" s="1">
        <v>13.0</v>
      </c>
      <c r="E82" s="1">
        <v>7.0</v>
      </c>
      <c r="F82" s="1">
        <v>92.0</v>
      </c>
      <c r="G82" s="1">
        <v>202.0</v>
      </c>
      <c r="H82" s="1">
        <v>0.0</v>
      </c>
      <c r="I82" s="1">
        <v>0.0</v>
      </c>
      <c r="J82" s="1">
        <v>0.0</v>
      </c>
      <c r="K82" s="1">
        <v>0.0</v>
      </c>
      <c r="L82" s="1">
        <v>0.0</v>
      </c>
      <c r="M82" s="1">
        <v>1.0</v>
      </c>
      <c r="N82" s="1">
        <v>0.0</v>
      </c>
      <c r="O82" s="1">
        <v>1076.0</v>
      </c>
    </row>
    <row r="83">
      <c r="B83" s="1" t="s">
        <v>52</v>
      </c>
      <c r="C83" s="1">
        <v>10.0</v>
      </c>
      <c r="D83" s="1">
        <v>10.0</v>
      </c>
      <c r="E83" s="1">
        <v>5.0</v>
      </c>
      <c r="F83" s="1">
        <v>104.0</v>
      </c>
      <c r="G83" s="1">
        <v>198.0</v>
      </c>
      <c r="H83" s="1">
        <v>3.0</v>
      </c>
      <c r="I83" s="1">
        <v>0.0</v>
      </c>
      <c r="J83" s="1">
        <v>0.0</v>
      </c>
      <c r="K83" s="1">
        <v>0.0</v>
      </c>
      <c r="L83" s="1">
        <v>0.0</v>
      </c>
      <c r="M83" s="1">
        <v>0.0</v>
      </c>
      <c r="N83" s="1">
        <v>0.0</v>
      </c>
      <c r="O83" s="1">
        <v>1383.0</v>
      </c>
    </row>
    <row r="84">
      <c r="B84" s="1" t="s">
        <v>48</v>
      </c>
      <c r="C84" s="1">
        <v>7.0</v>
      </c>
      <c r="D84" s="1">
        <v>13.0</v>
      </c>
      <c r="E84" s="1">
        <v>3.0</v>
      </c>
      <c r="F84" s="1">
        <v>66.0</v>
      </c>
      <c r="G84" s="1">
        <v>141.0</v>
      </c>
      <c r="H84" s="1">
        <v>2.0</v>
      </c>
      <c r="I84" s="1">
        <v>0.0</v>
      </c>
      <c r="J84" s="1">
        <v>0.0</v>
      </c>
      <c r="K84" s="1">
        <v>0.0</v>
      </c>
      <c r="L84" s="1">
        <v>0.0</v>
      </c>
      <c r="M84" s="1">
        <v>0.0</v>
      </c>
      <c r="N84" s="1">
        <v>0.0</v>
      </c>
      <c r="O84" s="1">
        <v>1191.0</v>
      </c>
    </row>
    <row r="85">
      <c r="B85" s="1" t="s">
        <v>40</v>
      </c>
      <c r="C85" s="1">
        <v>6.0</v>
      </c>
      <c r="D85" s="1">
        <v>14.0</v>
      </c>
      <c r="E85" s="1">
        <v>5.0</v>
      </c>
      <c r="F85" s="1">
        <v>74.0</v>
      </c>
      <c r="G85" s="1">
        <v>158.0</v>
      </c>
      <c r="H85" s="1">
        <v>2.0</v>
      </c>
      <c r="I85" s="1">
        <v>0.0</v>
      </c>
      <c r="J85" s="1">
        <v>0.0</v>
      </c>
      <c r="K85" s="1">
        <v>0.0</v>
      </c>
      <c r="L85" s="1">
        <v>0.0</v>
      </c>
      <c r="M85" s="1">
        <v>0.0</v>
      </c>
      <c r="N85" s="1">
        <v>0.0</v>
      </c>
      <c r="O85" s="1">
        <v>1183.0</v>
      </c>
    </row>
    <row r="86">
      <c r="A86" s="1" t="s">
        <v>105</v>
      </c>
      <c r="B86" s="9" t="s">
        <v>89</v>
      </c>
      <c r="C86" s="9" t="s">
        <v>90</v>
      </c>
      <c r="D86" s="9" t="s">
        <v>91</v>
      </c>
      <c r="E86" s="9" t="s">
        <v>92</v>
      </c>
      <c r="F86" s="9" t="s">
        <v>93</v>
      </c>
      <c r="G86" s="9" t="s">
        <v>94</v>
      </c>
      <c r="H86" s="9" t="s">
        <v>95</v>
      </c>
      <c r="I86" s="9" t="s">
        <v>9</v>
      </c>
      <c r="J86" s="9" t="s">
        <v>96</v>
      </c>
      <c r="K86" s="9" t="s">
        <v>97</v>
      </c>
      <c r="L86" s="9" t="s">
        <v>98</v>
      </c>
      <c r="M86" s="9" t="s">
        <v>99</v>
      </c>
      <c r="N86" s="9" t="s">
        <v>100</v>
      </c>
      <c r="O86" s="9" t="s">
        <v>6</v>
      </c>
    </row>
    <row r="87">
      <c r="B87" s="1" t="s">
        <v>50</v>
      </c>
      <c r="C87" s="1">
        <v>3.0</v>
      </c>
      <c r="D87" s="1">
        <v>10.0</v>
      </c>
      <c r="E87" s="1">
        <v>4.0</v>
      </c>
      <c r="F87" s="1">
        <v>79.0</v>
      </c>
      <c r="G87" s="1">
        <v>179.0</v>
      </c>
      <c r="H87" s="1">
        <v>1.0</v>
      </c>
      <c r="I87" s="1">
        <v>0.0</v>
      </c>
      <c r="J87" s="1">
        <v>3.0</v>
      </c>
      <c r="K87" s="1">
        <v>0.0</v>
      </c>
      <c r="L87" s="1">
        <v>0.0</v>
      </c>
      <c r="M87" s="1">
        <v>0.0</v>
      </c>
      <c r="N87" s="1">
        <v>0.0</v>
      </c>
      <c r="O87" s="1">
        <v>945.0</v>
      </c>
    </row>
    <row r="88">
      <c r="B88" s="1" t="s">
        <v>52</v>
      </c>
      <c r="C88" s="1">
        <v>5.0</v>
      </c>
      <c r="D88" s="1">
        <v>10.0</v>
      </c>
      <c r="E88" s="1">
        <v>3.0</v>
      </c>
      <c r="F88" s="1">
        <v>85.0</v>
      </c>
      <c r="G88" s="1">
        <v>195.0</v>
      </c>
      <c r="H88" s="1">
        <v>2.0</v>
      </c>
      <c r="I88" s="1">
        <v>0.0</v>
      </c>
      <c r="J88" s="1">
        <v>2.0</v>
      </c>
      <c r="K88" s="1">
        <v>1.0</v>
      </c>
      <c r="L88" s="1">
        <v>0.0</v>
      </c>
      <c r="M88" s="1">
        <v>0.0</v>
      </c>
      <c r="N88" s="1">
        <v>0.0</v>
      </c>
      <c r="O88" s="1">
        <v>921.0</v>
      </c>
    </row>
    <row r="89">
      <c r="B89" s="1" t="s">
        <v>48</v>
      </c>
      <c r="C89" s="1">
        <v>3.0</v>
      </c>
      <c r="D89" s="1">
        <v>10.0</v>
      </c>
      <c r="E89" s="1">
        <v>2.0</v>
      </c>
      <c r="F89" s="1">
        <v>69.0</v>
      </c>
      <c r="G89" s="1">
        <v>128.0</v>
      </c>
      <c r="H89" s="1">
        <v>1.0</v>
      </c>
      <c r="I89" s="1">
        <v>0.0</v>
      </c>
      <c r="J89" s="1">
        <v>1.0</v>
      </c>
      <c r="K89" s="1">
        <v>1.0</v>
      </c>
      <c r="L89" s="1">
        <v>0.0</v>
      </c>
      <c r="M89" s="1">
        <v>0.0</v>
      </c>
      <c r="N89" s="1">
        <v>0.0</v>
      </c>
      <c r="O89" s="1">
        <v>720.0</v>
      </c>
    </row>
    <row r="90">
      <c r="B90" s="1" t="s">
        <v>40</v>
      </c>
      <c r="C90" s="1">
        <v>7.0</v>
      </c>
      <c r="D90" s="1">
        <v>10.0</v>
      </c>
      <c r="E90" s="1">
        <v>1.0</v>
      </c>
      <c r="F90" s="1">
        <v>72.0</v>
      </c>
      <c r="G90" s="1">
        <v>137.0</v>
      </c>
      <c r="H90" s="1">
        <v>2.0</v>
      </c>
      <c r="I90" s="1">
        <v>0.0</v>
      </c>
      <c r="J90" s="1">
        <v>1.0</v>
      </c>
      <c r="K90" s="1">
        <v>0.0</v>
      </c>
      <c r="L90" s="1">
        <v>0.0</v>
      </c>
      <c r="M90" s="1">
        <v>0.0</v>
      </c>
      <c r="N90" s="1">
        <v>1.0</v>
      </c>
      <c r="O90" s="1">
        <v>1106.0</v>
      </c>
    </row>
    <row r="91">
      <c r="A91" s="1" t="s">
        <v>107</v>
      </c>
      <c r="B91" s="9" t="s">
        <v>119</v>
      </c>
      <c r="C91" s="9" t="s">
        <v>90</v>
      </c>
      <c r="D91" s="9" t="s">
        <v>91</v>
      </c>
      <c r="E91" s="9" t="s">
        <v>92</v>
      </c>
      <c r="F91" s="9" t="s">
        <v>93</v>
      </c>
      <c r="G91" s="9" t="s">
        <v>94</v>
      </c>
      <c r="H91" s="9" t="s">
        <v>95</v>
      </c>
      <c r="I91" s="9" t="s">
        <v>9</v>
      </c>
      <c r="J91" s="9" t="s">
        <v>96</v>
      </c>
      <c r="K91" s="9" t="s">
        <v>97</v>
      </c>
      <c r="L91" s="9" t="s">
        <v>98</v>
      </c>
      <c r="M91" s="9" t="s">
        <v>99</v>
      </c>
      <c r="N91" s="9" t="s">
        <v>100</v>
      </c>
      <c r="O91" s="9" t="s">
        <v>6</v>
      </c>
    </row>
    <row r="92">
      <c r="B92" s="1" t="s">
        <v>50</v>
      </c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</row>
    <row r="93">
      <c r="B93" s="1" t="s">
        <v>52</v>
      </c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</row>
    <row r="94">
      <c r="B94" s="1" t="s">
        <v>48</v>
      </c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</row>
    <row r="95">
      <c r="B95" s="1" t="s">
        <v>40</v>
      </c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</row>
    <row r="96">
      <c r="A96" s="1" t="s">
        <v>120</v>
      </c>
      <c r="B96" s="9" t="s">
        <v>112</v>
      </c>
      <c r="C96" s="9" t="s">
        <v>90</v>
      </c>
      <c r="D96" s="9" t="s">
        <v>91</v>
      </c>
      <c r="E96" s="9" t="s">
        <v>92</v>
      </c>
      <c r="F96" s="9" t="s">
        <v>93</v>
      </c>
      <c r="G96" s="9" t="s">
        <v>94</v>
      </c>
      <c r="H96" s="9" t="s">
        <v>95</v>
      </c>
      <c r="I96" s="9" t="s">
        <v>9</v>
      </c>
      <c r="J96" s="9" t="s">
        <v>96</v>
      </c>
      <c r="K96" s="9" t="s">
        <v>97</v>
      </c>
      <c r="L96" s="9" t="s">
        <v>98</v>
      </c>
      <c r="M96" s="9" t="s">
        <v>99</v>
      </c>
      <c r="N96" s="9" t="s">
        <v>100</v>
      </c>
      <c r="O96" s="9" t="s">
        <v>6</v>
      </c>
    </row>
    <row r="97">
      <c r="B97" s="1" t="s">
        <v>50</v>
      </c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</row>
    <row r="98">
      <c r="B98" s="1" t="s">
        <v>52</v>
      </c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</row>
    <row r="99">
      <c r="B99" s="1" t="s">
        <v>48</v>
      </c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</row>
    <row r="100">
      <c r="B100" s="1" t="s">
        <v>40</v>
      </c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</row>
    <row r="101">
      <c r="A101" s="1" t="s">
        <v>121</v>
      </c>
      <c r="B101" s="9" t="s">
        <v>114</v>
      </c>
      <c r="C101" s="9" t="s">
        <v>90</v>
      </c>
      <c r="D101" s="9" t="s">
        <v>91</v>
      </c>
      <c r="E101" s="9" t="s">
        <v>92</v>
      </c>
      <c r="F101" s="9" t="s">
        <v>93</v>
      </c>
      <c r="G101" s="9" t="s">
        <v>94</v>
      </c>
      <c r="H101" s="9" t="s">
        <v>95</v>
      </c>
      <c r="I101" s="9" t="s">
        <v>9</v>
      </c>
      <c r="J101" s="9" t="s">
        <v>96</v>
      </c>
      <c r="K101" s="9" t="s">
        <v>97</v>
      </c>
      <c r="L101" s="9" t="s">
        <v>98</v>
      </c>
      <c r="M101" s="9" t="s">
        <v>99</v>
      </c>
      <c r="N101" s="9" t="s">
        <v>100</v>
      </c>
      <c r="O101" s="9" t="s">
        <v>6</v>
      </c>
    </row>
    <row r="102">
      <c r="B102" s="1" t="s">
        <v>50</v>
      </c>
    </row>
    <row r="103">
      <c r="B103" s="1" t="s">
        <v>52</v>
      </c>
    </row>
    <row r="104">
      <c r="B104" s="1" t="s">
        <v>48</v>
      </c>
    </row>
    <row r="105">
      <c r="B105" s="1" t="s">
        <v>40</v>
      </c>
    </row>
    <row r="107">
      <c r="A107" s="16" t="s">
        <v>122</v>
      </c>
      <c r="B107" s="17" t="s">
        <v>174</v>
      </c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</row>
    <row r="108">
      <c r="A108" s="1" t="s">
        <v>88</v>
      </c>
      <c r="B108" s="9" t="s">
        <v>104</v>
      </c>
      <c r="C108" s="9" t="s">
        <v>90</v>
      </c>
      <c r="D108" s="9" t="s">
        <v>91</v>
      </c>
      <c r="E108" s="9" t="s">
        <v>92</v>
      </c>
      <c r="F108" s="9" t="s">
        <v>93</v>
      </c>
      <c r="G108" s="9" t="s">
        <v>94</v>
      </c>
      <c r="H108" s="9" t="s">
        <v>95</v>
      </c>
      <c r="I108" s="9" t="s">
        <v>9</v>
      </c>
      <c r="J108" s="9" t="s">
        <v>96</v>
      </c>
      <c r="K108" s="9" t="s">
        <v>97</v>
      </c>
      <c r="L108" s="9" t="s">
        <v>98</v>
      </c>
      <c r="M108" s="9" t="s">
        <v>99</v>
      </c>
      <c r="N108" s="9" t="s">
        <v>100</v>
      </c>
      <c r="O108" s="9" t="s">
        <v>6</v>
      </c>
    </row>
    <row r="109">
      <c r="B109" s="1" t="s">
        <v>50</v>
      </c>
      <c r="C109" s="1">
        <v>14.0</v>
      </c>
      <c r="D109" s="1">
        <v>19.0</v>
      </c>
      <c r="E109" s="1">
        <v>23.0</v>
      </c>
      <c r="F109" s="1">
        <v>248.0</v>
      </c>
      <c r="G109" s="1">
        <v>536.0</v>
      </c>
      <c r="H109" s="1">
        <v>9.0</v>
      </c>
      <c r="I109" s="1">
        <v>1.0</v>
      </c>
      <c r="J109" s="1">
        <v>0.0</v>
      </c>
      <c r="K109" s="1">
        <v>0.0</v>
      </c>
      <c r="L109" s="1">
        <v>2.0</v>
      </c>
      <c r="M109" s="1">
        <v>1.0</v>
      </c>
      <c r="N109" s="1">
        <v>0.0</v>
      </c>
      <c r="O109" s="1">
        <v>3184.0</v>
      </c>
    </row>
    <row r="110">
      <c r="B110" s="1" t="s">
        <v>52</v>
      </c>
      <c r="C110" s="1">
        <v>27.0</v>
      </c>
      <c r="D110" s="1">
        <v>24.0</v>
      </c>
      <c r="E110" s="1">
        <v>14.0</v>
      </c>
      <c r="F110" s="1">
        <v>238.0</v>
      </c>
      <c r="G110" s="1">
        <v>445.0</v>
      </c>
      <c r="H110" s="1">
        <v>8.0</v>
      </c>
      <c r="I110" s="1">
        <v>0.0</v>
      </c>
      <c r="J110" s="1">
        <v>0.0</v>
      </c>
      <c r="K110" s="1">
        <v>0.0</v>
      </c>
      <c r="L110" s="1">
        <v>0.0</v>
      </c>
      <c r="M110" s="1">
        <v>0.0</v>
      </c>
      <c r="N110" s="1">
        <v>0.0</v>
      </c>
      <c r="O110" s="1">
        <v>3471.0</v>
      </c>
    </row>
    <row r="111">
      <c r="B111" s="1" t="s">
        <v>48</v>
      </c>
      <c r="C111" s="1">
        <v>31.0</v>
      </c>
      <c r="D111" s="1">
        <v>21.0</v>
      </c>
      <c r="E111" s="1">
        <v>10.0</v>
      </c>
      <c r="F111" s="1">
        <v>273.0</v>
      </c>
      <c r="G111" s="1">
        <v>570.0</v>
      </c>
      <c r="H111" s="1">
        <v>14.0</v>
      </c>
      <c r="I111" s="1">
        <v>0.0</v>
      </c>
      <c r="J111" s="1">
        <v>0.0</v>
      </c>
      <c r="K111" s="1">
        <v>0.0</v>
      </c>
      <c r="L111" s="1">
        <v>0.0</v>
      </c>
      <c r="M111" s="1">
        <v>1.0</v>
      </c>
      <c r="N111" s="1">
        <v>0.0</v>
      </c>
      <c r="O111" s="1">
        <v>3280.0</v>
      </c>
    </row>
    <row r="112">
      <c r="B112" s="1" t="s">
        <v>40</v>
      </c>
      <c r="C112" s="1">
        <v>26.0</v>
      </c>
      <c r="D112" s="1">
        <v>17.0</v>
      </c>
      <c r="E112" s="1">
        <v>8.0</v>
      </c>
      <c r="F112" s="1">
        <v>241.0</v>
      </c>
      <c r="G112" s="1">
        <v>491.0</v>
      </c>
      <c r="H112" s="1">
        <v>15.0</v>
      </c>
      <c r="I112" s="1">
        <v>1.0</v>
      </c>
      <c r="J112" s="1">
        <v>0.0</v>
      </c>
      <c r="K112" s="1">
        <v>0.0</v>
      </c>
      <c r="L112" s="1">
        <v>0.0</v>
      </c>
      <c r="M112" s="1">
        <v>0.0</v>
      </c>
      <c r="N112" s="1">
        <v>0.0</v>
      </c>
      <c r="O112" s="1">
        <v>3846.0</v>
      </c>
    </row>
    <row r="113">
      <c r="A113" s="1" t="s">
        <v>101</v>
      </c>
      <c r="B113" s="9" t="s">
        <v>102</v>
      </c>
      <c r="C113" s="9" t="s">
        <v>90</v>
      </c>
      <c r="D113" s="9" t="s">
        <v>91</v>
      </c>
      <c r="E113" s="9" t="s">
        <v>92</v>
      </c>
      <c r="F113" s="9" t="s">
        <v>93</v>
      </c>
      <c r="G113" s="9" t="s">
        <v>94</v>
      </c>
      <c r="H113" s="9" t="s">
        <v>95</v>
      </c>
      <c r="I113" s="9" t="s">
        <v>9</v>
      </c>
      <c r="J113" s="9" t="s">
        <v>96</v>
      </c>
      <c r="K113" s="9" t="s">
        <v>97</v>
      </c>
      <c r="L113" s="9" t="s">
        <v>98</v>
      </c>
      <c r="M113" s="9" t="s">
        <v>99</v>
      </c>
      <c r="N113" s="9" t="s">
        <v>100</v>
      </c>
      <c r="O113" s="9" t="s">
        <v>6</v>
      </c>
    </row>
    <row r="114">
      <c r="B114" s="1" t="s">
        <v>50</v>
      </c>
      <c r="C114" s="1">
        <v>12.0</v>
      </c>
      <c r="D114" s="1">
        <v>7.0</v>
      </c>
      <c r="E114" s="1">
        <v>9.0</v>
      </c>
      <c r="F114" s="1">
        <v>128.0</v>
      </c>
      <c r="G114" s="1">
        <v>289.0</v>
      </c>
      <c r="H114" s="1">
        <v>5.0</v>
      </c>
      <c r="I114" s="1">
        <v>1.0</v>
      </c>
      <c r="J114" s="1">
        <v>0.0</v>
      </c>
      <c r="K114" s="1">
        <v>0.0</v>
      </c>
      <c r="L114" s="1">
        <v>0.0</v>
      </c>
      <c r="M114" s="1">
        <v>0.0</v>
      </c>
      <c r="N114" s="1">
        <v>0.0</v>
      </c>
      <c r="O114" s="1">
        <v>1975.0</v>
      </c>
    </row>
    <row r="115">
      <c r="B115" s="1" t="s">
        <v>52</v>
      </c>
      <c r="C115" s="1">
        <v>16.0</v>
      </c>
      <c r="D115" s="1">
        <v>11.0</v>
      </c>
      <c r="E115" s="1">
        <v>3.0</v>
      </c>
      <c r="F115" s="1">
        <v>100.0</v>
      </c>
      <c r="G115" s="1">
        <v>190.0</v>
      </c>
      <c r="H115" s="1">
        <v>3.0</v>
      </c>
      <c r="I115" s="1">
        <v>1.0</v>
      </c>
      <c r="J115" s="1">
        <v>0.0</v>
      </c>
      <c r="K115" s="1">
        <v>0.0</v>
      </c>
      <c r="L115" s="1">
        <v>0.0</v>
      </c>
      <c r="M115" s="1">
        <v>0.0</v>
      </c>
      <c r="N115" s="1">
        <v>0.0</v>
      </c>
      <c r="O115" s="1">
        <v>1398.0</v>
      </c>
    </row>
    <row r="116">
      <c r="B116" s="1" t="s">
        <v>48</v>
      </c>
      <c r="C116" s="1">
        <v>17.0</v>
      </c>
      <c r="D116" s="1">
        <v>7.0</v>
      </c>
      <c r="E116" s="1">
        <v>2.0</v>
      </c>
      <c r="F116" s="1">
        <v>128.0</v>
      </c>
      <c r="G116" s="1">
        <v>288.0</v>
      </c>
      <c r="H116" s="1">
        <v>6.0</v>
      </c>
      <c r="I116" s="1">
        <v>0.0</v>
      </c>
      <c r="J116" s="1">
        <v>0.0</v>
      </c>
      <c r="K116" s="1">
        <v>0.0</v>
      </c>
      <c r="L116" s="1">
        <v>0.0</v>
      </c>
      <c r="M116" s="1">
        <v>0.0</v>
      </c>
      <c r="N116" s="1">
        <v>0.0</v>
      </c>
      <c r="O116" s="1">
        <v>2260.0</v>
      </c>
    </row>
    <row r="117">
      <c r="B117" s="1" t="s">
        <v>40</v>
      </c>
      <c r="C117" s="1">
        <v>5.0</v>
      </c>
      <c r="D117" s="1">
        <v>7.0</v>
      </c>
      <c r="E117" s="1">
        <v>7.0</v>
      </c>
      <c r="F117" s="1">
        <v>105.0</v>
      </c>
      <c r="G117" s="1">
        <v>262.0</v>
      </c>
      <c r="H117" s="1">
        <v>3.0</v>
      </c>
      <c r="I117" s="1">
        <v>0.0</v>
      </c>
      <c r="J117" s="1">
        <v>0.0</v>
      </c>
      <c r="K117" s="1">
        <v>0.0</v>
      </c>
      <c r="L117" s="1">
        <v>0.0</v>
      </c>
      <c r="M117" s="1">
        <v>0.0</v>
      </c>
      <c r="N117" s="1">
        <v>0.0</v>
      </c>
      <c r="O117" s="1">
        <v>1633.0</v>
      </c>
    </row>
    <row r="118">
      <c r="A118" s="1" t="s">
        <v>103</v>
      </c>
      <c r="B118" s="9" t="s">
        <v>106</v>
      </c>
      <c r="C118" s="9" t="s">
        <v>90</v>
      </c>
      <c r="D118" s="9" t="s">
        <v>91</v>
      </c>
      <c r="E118" s="9" t="s">
        <v>92</v>
      </c>
      <c r="F118" s="9" t="s">
        <v>93</v>
      </c>
      <c r="G118" s="9" t="s">
        <v>94</v>
      </c>
      <c r="H118" s="9" t="s">
        <v>95</v>
      </c>
      <c r="I118" s="9" t="s">
        <v>9</v>
      </c>
      <c r="J118" s="9" t="s">
        <v>96</v>
      </c>
      <c r="K118" s="9" t="s">
        <v>97</v>
      </c>
      <c r="L118" s="9" t="s">
        <v>98</v>
      </c>
      <c r="M118" s="9" t="s">
        <v>99</v>
      </c>
      <c r="N118" s="9" t="s">
        <v>100</v>
      </c>
      <c r="O118" s="9" t="s">
        <v>6</v>
      </c>
    </row>
    <row r="119">
      <c r="B119" s="1" t="s">
        <v>50</v>
      </c>
      <c r="C119" s="1">
        <v>8.0</v>
      </c>
      <c r="D119" s="1">
        <v>9.0</v>
      </c>
      <c r="E119" s="1">
        <v>12.0</v>
      </c>
      <c r="F119" s="1">
        <v>100.0</v>
      </c>
      <c r="G119" s="1">
        <v>253.0</v>
      </c>
      <c r="H119" s="1">
        <v>5.0</v>
      </c>
      <c r="I119" s="1">
        <v>0.0</v>
      </c>
      <c r="J119" s="1">
        <v>4.0</v>
      </c>
      <c r="K119" s="1">
        <v>3.0</v>
      </c>
      <c r="L119" s="1">
        <v>0.0</v>
      </c>
      <c r="M119" s="1">
        <v>0.0</v>
      </c>
      <c r="N119" s="1">
        <v>0.0</v>
      </c>
      <c r="O119" s="1">
        <v>1413.0</v>
      </c>
    </row>
    <row r="120">
      <c r="B120" s="1" t="s">
        <v>52</v>
      </c>
      <c r="C120" s="1">
        <v>11.0</v>
      </c>
      <c r="D120" s="1">
        <v>9.0</v>
      </c>
      <c r="E120" s="1">
        <v>5.0</v>
      </c>
      <c r="F120" s="1">
        <v>118.0</v>
      </c>
      <c r="G120" s="1">
        <v>251.0</v>
      </c>
      <c r="H120" s="1">
        <v>3.0</v>
      </c>
      <c r="I120" s="1">
        <v>0.0</v>
      </c>
      <c r="J120" s="1">
        <v>3.0</v>
      </c>
      <c r="K120" s="1">
        <v>2.0</v>
      </c>
      <c r="L120" s="1">
        <v>0.0</v>
      </c>
      <c r="M120" s="1">
        <v>0.0</v>
      </c>
      <c r="N120" s="1">
        <v>0.0</v>
      </c>
      <c r="O120" s="1">
        <v>1471.0</v>
      </c>
    </row>
    <row r="121">
      <c r="B121" s="1" t="s">
        <v>48</v>
      </c>
      <c r="C121" s="1">
        <v>18.0</v>
      </c>
      <c r="D121" s="1">
        <v>7.0</v>
      </c>
      <c r="E121" s="1">
        <v>6.0</v>
      </c>
      <c r="F121" s="1">
        <v>111.0</v>
      </c>
      <c r="G121" s="1">
        <v>235.0</v>
      </c>
      <c r="H121" s="1">
        <v>9.0</v>
      </c>
      <c r="I121" s="1">
        <v>1.0</v>
      </c>
      <c r="J121" s="1">
        <v>3.0</v>
      </c>
      <c r="K121" s="1">
        <v>3.0</v>
      </c>
      <c r="L121" s="1">
        <v>0.0</v>
      </c>
      <c r="M121" s="1">
        <v>0.0</v>
      </c>
      <c r="N121" s="1">
        <v>0.0</v>
      </c>
      <c r="O121" s="1">
        <v>1919.0</v>
      </c>
    </row>
    <row r="122">
      <c r="B122" s="1" t="s">
        <v>40</v>
      </c>
      <c r="C122" s="1">
        <v>13.0</v>
      </c>
      <c r="D122" s="1">
        <v>7.0</v>
      </c>
      <c r="E122" s="1">
        <v>9.0</v>
      </c>
      <c r="F122" s="1">
        <v>111.0</v>
      </c>
      <c r="G122" s="1">
        <v>219.0</v>
      </c>
      <c r="H122" s="1">
        <v>11.0</v>
      </c>
      <c r="I122" s="1">
        <v>0.0</v>
      </c>
      <c r="J122" s="1">
        <v>4.0</v>
      </c>
      <c r="K122" s="1">
        <v>2.0</v>
      </c>
      <c r="L122" s="1">
        <v>0.0</v>
      </c>
      <c r="M122" s="1">
        <v>0.0</v>
      </c>
      <c r="N122" s="1">
        <v>0.0</v>
      </c>
      <c r="O122" s="1">
        <v>1592.0</v>
      </c>
    </row>
    <row r="123">
      <c r="A123" s="1" t="s">
        <v>105</v>
      </c>
      <c r="B123" s="9" t="s">
        <v>112</v>
      </c>
      <c r="C123" s="9" t="s">
        <v>90</v>
      </c>
      <c r="D123" s="9" t="s">
        <v>91</v>
      </c>
      <c r="E123" s="9" t="s">
        <v>92</v>
      </c>
      <c r="F123" s="9" t="s">
        <v>93</v>
      </c>
      <c r="G123" s="9" t="s">
        <v>94</v>
      </c>
      <c r="H123" s="9" t="s">
        <v>95</v>
      </c>
      <c r="I123" s="9" t="s">
        <v>9</v>
      </c>
      <c r="J123" s="9" t="s">
        <v>96</v>
      </c>
      <c r="K123" s="9" t="s">
        <v>97</v>
      </c>
      <c r="L123" s="9" t="s">
        <v>98</v>
      </c>
      <c r="M123" s="9" t="s">
        <v>99</v>
      </c>
      <c r="N123" s="9" t="s">
        <v>100</v>
      </c>
      <c r="O123" s="9" t="s">
        <v>6</v>
      </c>
    </row>
    <row r="124">
      <c r="B124" s="1" t="s">
        <v>50</v>
      </c>
      <c r="C124" s="1">
        <v>11.0</v>
      </c>
      <c r="D124" s="1">
        <v>15.0</v>
      </c>
      <c r="E124" s="1">
        <v>16.0</v>
      </c>
      <c r="F124" s="1">
        <v>157.0</v>
      </c>
      <c r="G124" s="1">
        <v>297.0</v>
      </c>
      <c r="H124" s="1">
        <v>4.0</v>
      </c>
      <c r="I124" s="1">
        <v>1.0</v>
      </c>
      <c r="J124" s="1">
        <v>0.0</v>
      </c>
      <c r="K124" s="1">
        <v>0.0</v>
      </c>
      <c r="L124" s="1">
        <v>1.0</v>
      </c>
      <c r="M124" s="1">
        <v>0.0</v>
      </c>
      <c r="N124" s="1">
        <v>0.0</v>
      </c>
      <c r="O124" s="1">
        <v>2387.0</v>
      </c>
    </row>
    <row r="125">
      <c r="B125" s="1" t="s">
        <v>52</v>
      </c>
      <c r="C125" s="1">
        <v>13.0</v>
      </c>
      <c r="D125" s="1">
        <v>13.0</v>
      </c>
      <c r="E125" s="1">
        <v>4.0</v>
      </c>
      <c r="F125" s="1">
        <v>123.0</v>
      </c>
      <c r="G125" s="1">
        <v>286.0</v>
      </c>
      <c r="H125" s="1">
        <v>7.0</v>
      </c>
      <c r="I125" s="1">
        <v>0.0</v>
      </c>
      <c r="J125" s="1">
        <v>0.0</v>
      </c>
      <c r="K125" s="1">
        <v>0.0</v>
      </c>
      <c r="L125" s="1">
        <v>1.0</v>
      </c>
      <c r="M125" s="1">
        <v>1.0</v>
      </c>
      <c r="N125" s="1">
        <v>0.0</v>
      </c>
      <c r="O125" s="1">
        <v>1642.0</v>
      </c>
    </row>
    <row r="126">
      <c r="B126" s="1" t="s">
        <v>48</v>
      </c>
      <c r="C126" s="1">
        <v>17.0</v>
      </c>
      <c r="D126" s="1">
        <v>11.0</v>
      </c>
      <c r="E126" s="1">
        <v>13.0</v>
      </c>
      <c r="F126" s="1">
        <v>148.0</v>
      </c>
      <c r="G126" s="1">
        <v>321.0</v>
      </c>
      <c r="H126" s="1">
        <v>4.0</v>
      </c>
      <c r="I126" s="1">
        <v>0.0</v>
      </c>
      <c r="J126" s="1">
        <v>0.0</v>
      </c>
      <c r="K126" s="1">
        <v>0.0</v>
      </c>
      <c r="L126" s="1">
        <v>0.0</v>
      </c>
      <c r="M126" s="1">
        <v>0.0</v>
      </c>
      <c r="N126" s="1">
        <v>0.0</v>
      </c>
      <c r="O126" s="1">
        <v>2095.0</v>
      </c>
    </row>
    <row r="127">
      <c r="B127" s="1" t="s">
        <v>40</v>
      </c>
      <c r="C127" s="1">
        <v>12.0</v>
      </c>
      <c r="D127" s="1">
        <v>11.0</v>
      </c>
      <c r="E127" s="1">
        <v>6.0</v>
      </c>
      <c r="F127" s="1">
        <v>116.0</v>
      </c>
      <c r="G127" s="1">
        <v>230.0</v>
      </c>
      <c r="H127" s="1">
        <v>9.0</v>
      </c>
      <c r="I127" s="1">
        <v>0.0</v>
      </c>
      <c r="J127" s="1">
        <v>0.0</v>
      </c>
      <c r="K127" s="1">
        <v>0.0</v>
      </c>
      <c r="L127" s="1">
        <v>1.0</v>
      </c>
      <c r="M127" s="1">
        <v>0.0</v>
      </c>
      <c r="N127" s="1">
        <v>0.0</v>
      </c>
      <c r="O127" s="1">
        <v>1953.0</v>
      </c>
    </row>
    <row r="128">
      <c r="A128" s="1" t="s">
        <v>107</v>
      </c>
      <c r="B128" s="9" t="s">
        <v>119</v>
      </c>
      <c r="C128" s="9" t="s">
        <v>90</v>
      </c>
      <c r="D128" s="9" t="s">
        <v>91</v>
      </c>
      <c r="E128" s="9" t="s">
        <v>92</v>
      </c>
      <c r="F128" s="9" t="s">
        <v>93</v>
      </c>
      <c r="G128" s="9" t="s">
        <v>94</v>
      </c>
      <c r="H128" s="9" t="s">
        <v>95</v>
      </c>
      <c r="I128" s="9" t="s">
        <v>9</v>
      </c>
      <c r="J128" s="9" t="s">
        <v>96</v>
      </c>
      <c r="K128" s="9" t="s">
        <v>97</v>
      </c>
      <c r="L128" s="9" t="s">
        <v>98</v>
      </c>
      <c r="M128" s="9" t="s">
        <v>99</v>
      </c>
      <c r="N128" s="9" t="s">
        <v>100</v>
      </c>
      <c r="O128" s="9" t="s">
        <v>6</v>
      </c>
    </row>
    <row r="129">
      <c r="B129" s="1" t="s">
        <v>50</v>
      </c>
    </row>
    <row r="130">
      <c r="B130" s="1" t="s">
        <v>52</v>
      </c>
    </row>
    <row r="131">
      <c r="B131" s="1" t="s">
        <v>48</v>
      </c>
    </row>
    <row r="132">
      <c r="B132" s="1" t="s">
        <v>40</v>
      </c>
    </row>
    <row r="133">
      <c r="A133" s="1" t="s">
        <v>120</v>
      </c>
      <c r="B133" s="9" t="s">
        <v>124</v>
      </c>
      <c r="C133" s="9" t="s">
        <v>90</v>
      </c>
      <c r="D133" s="9" t="s">
        <v>91</v>
      </c>
      <c r="E133" s="9" t="s">
        <v>92</v>
      </c>
      <c r="F133" s="9" t="s">
        <v>93</v>
      </c>
      <c r="G133" s="9" t="s">
        <v>94</v>
      </c>
      <c r="H133" s="9" t="s">
        <v>95</v>
      </c>
      <c r="I133" s="9" t="s">
        <v>9</v>
      </c>
      <c r="J133" s="9" t="s">
        <v>96</v>
      </c>
      <c r="K133" s="9" t="s">
        <v>97</v>
      </c>
      <c r="L133" s="9" t="s">
        <v>98</v>
      </c>
      <c r="M133" s="9" t="s">
        <v>99</v>
      </c>
      <c r="N133" s="9" t="s">
        <v>100</v>
      </c>
      <c r="O133" s="9" t="s">
        <v>6</v>
      </c>
    </row>
    <row r="134">
      <c r="B134" s="1" t="s">
        <v>50</v>
      </c>
    </row>
    <row r="135">
      <c r="B135" s="1" t="s">
        <v>52</v>
      </c>
    </row>
    <row r="136">
      <c r="B136" s="1" t="s">
        <v>48</v>
      </c>
    </row>
    <row r="137">
      <c r="B137" s="1" t="s">
        <v>40</v>
      </c>
    </row>
    <row r="138">
      <c r="A138" s="1" t="s">
        <v>121</v>
      </c>
      <c r="B138" s="9" t="s">
        <v>114</v>
      </c>
      <c r="C138" s="9" t="s">
        <v>90</v>
      </c>
      <c r="D138" s="9" t="s">
        <v>91</v>
      </c>
      <c r="E138" s="9" t="s">
        <v>92</v>
      </c>
      <c r="F138" s="9" t="s">
        <v>93</v>
      </c>
      <c r="G138" s="9" t="s">
        <v>94</v>
      </c>
      <c r="H138" s="9" t="s">
        <v>95</v>
      </c>
      <c r="I138" s="9" t="s">
        <v>9</v>
      </c>
      <c r="J138" s="9" t="s">
        <v>96</v>
      </c>
      <c r="K138" s="9" t="s">
        <v>97</v>
      </c>
      <c r="L138" s="9" t="s">
        <v>98</v>
      </c>
      <c r="M138" s="9" t="s">
        <v>99</v>
      </c>
      <c r="N138" s="9" t="s">
        <v>100</v>
      </c>
      <c r="O138" s="9" t="s">
        <v>6</v>
      </c>
    </row>
    <row r="139">
      <c r="B139" s="1" t="s">
        <v>50</v>
      </c>
    </row>
    <row r="140">
      <c r="B140" s="1" t="s">
        <v>52</v>
      </c>
    </row>
    <row r="141">
      <c r="B141" s="1" t="s">
        <v>48</v>
      </c>
    </row>
    <row r="142">
      <c r="B142" s="1" t="s">
        <v>40</v>
      </c>
    </row>
    <row r="144">
      <c r="A144" s="16" t="s">
        <v>126</v>
      </c>
      <c r="B144" s="17" t="s">
        <v>169</v>
      </c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</row>
    <row r="145">
      <c r="A145" s="1" t="s">
        <v>88</v>
      </c>
      <c r="B145" s="9" t="s">
        <v>118</v>
      </c>
      <c r="C145" s="9" t="s">
        <v>90</v>
      </c>
      <c r="D145" s="9" t="s">
        <v>91</v>
      </c>
      <c r="E145" s="9" t="s">
        <v>92</v>
      </c>
      <c r="F145" s="9" t="s">
        <v>93</v>
      </c>
      <c r="G145" s="9" t="s">
        <v>94</v>
      </c>
      <c r="H145" s="9" t="s">
        <v>95</v>
      </c>
      <c r="I145" s="9" t="s">
        <v>9</v>
      </c>
      <c r="J145" s="9" t="s">
        <v>96</v>
      </c>
      <c r="K145" s="9" t="s">
        <v>97</v>
      </c>
      <c r="L145" s="9" t="s">
        <v>98</v>
      </c>
      <c r="M145" s="9" t="s">
        <v>99</v>
      </c>
      <c r="N145" s="9" t="s">
        <v>100</v>
      </c>
      <c r="O145" s="9" t="s">
        <v>6</v>
      </c>
    </row>
    <row r="146">
      <c r="B146" s="1" t="s">
        <v>50</v>
      </c>
      <c r="C146" s="1">
        <v>13.0</v>
      </c>
      <c r="D146" s="1">
        <v>22.0</v>
      </c>
      <c r="E146" s="1">
        <v>9.0</v>
      </c>
      <c r="F146" s="1">
        <v>199.0</v>
      </c>
      <c r="G146" s="1">
        <v>392.0</v>
      </c>
      <c r="H146" s="1">
        <v>3.0</v>
      </c>
      <c r="I146" s="1">
        <v>0.0</v>
      </c>
      <c r="J146" s="1">
        <v>0.0</v>
      </c>
      <c r="K146" s="1">
        <v>0.0</v>
      </c>
      <c r="L146" s="1">
        <v>1.0</v>
      </c>
      <c r="M146" s="1">
        <v>0.0</v>
      </c>
      <c r="N146" s="1">
        <v>0.0</v>
      </c>
      <c r="O146" s="1">
        <v>2776.0</v>
      </c>
    </row>
    <row r="147">
      <c r="B147" s="1" t="s">
        <v>52</v>
      </c>
      <c r="C147" s="1">
        <v>16.0</v>
      </c>
      <c r="D147" s="1">
        <v>17.0</v>
      </c>
      <c r="E147" s="1">
        <v>8.0</v>
      </c>
      <c r="F147" s="1">
        <v>164.0</v>
      </c>
      <c r="G147" s="1">
        <v>409.0</v>
      </c>
      <c r="H147" s="1">
        <v>5.0</v>
      </c>
      <c r="I147" s="1">
        <v>0.0</v>
      </c>
      <c r="J147" s="1">
        <v>0.0</v>
      </c>
      <c r="K147" s="1">
        <v>0.0</v>
      </c>
      <c r="L147" s="1">
        <v>1.0</v>
      </c>
      <c r="M147" s="1">
        <v>0.0</v>
      </c>
      <c r="N147" s="1">
        <v>0.0</v>
      </c>
      <c r="O147" s="1">
        <v>2362.0</v>
      </c>
    </row>
    <row r="148">
      <c r="B148" s="1" t="s">
        <v>48</v>
      </c>
      <c r="C148" s="1">
        <v>16.0</v>
      </c>
      <c r="D148" s="1">
        <v>21.0</v>
      </c>
      <c r="E148" s="1">
        <v>10.0</v>
      </c>
      <c r="F148" s="1">
        <v>188.0</v>
      </c>
      <c r="G148" s="1">
        <v>430.0</v>
      </c>
      <c r="H148" s="1">
        <v>7.0</v>
      </c>
      <c r="I148" s="1">
        <v>1.0</v>
      </c>
      <c r="J148" s="1">
        <v>0.0</v>
      </c>
      <c r="K148" s="1">
        <v>0.0</v>
      </c>
      <c r="L148" s="1">
        <v>1.0</v>
      </c>
      <c r="M148" s="1">
        <v>1.0</v>
      </c>
      <c r="N148" s="1">
        <v>0.0</v>
      </c>
      <c r="O148" s="1">
        <v>2495.0</v>
      </c>
    </row>
    <row r="149">
      <c r="B149" s="1" t="s">
        <v>40</v>
      </c>
      <c r="C149" s="1">
        <v>13.0</v>
      </c>
      <c r="D149" s="1">
        <v>25.0</v>
      </c>
      <c r="E149" s="1">
        <v>15.0</v>
      </c>
      <c r="F149" s="1">
        <v>164.0</v>
      </c>
      <c r="G149" s="1">
        <v>363.0</v>
      </c>
      <c r="H149" s="1">
        <v>6.0</v>
      </c>
      <c r="I149" s="1">
        <v>0.0</v>
      </c>
      <c r="J149" s="1">
        <v>0.0</v>
      </c>
      <c r="K149" s="1">
        <v>0.0</v>
      </c>
      <c r="L149" s="1">
        <v>0.0</v>
      </c>
      <c r="M149" s="1">
        <v>2.0</v>
      </c>
      <c r="N149" s="1">
        <v>0.0</v>
      </c>
      <c r="O149" s="1">
        <v>2901.0</v>
      </c>
    </row>
    <row r="150">
      <c r="A150" s="1" t="s">
        <v>101</v>
      </c>
      <c r="B150" s="9" t="s">
        <v>125</v>
      </c>
      <c r="C150" s="9" t="s">
        <v>90</v>
      </c>
      <c r="D150" s="9" t="s">
        <v>91</v>
      </c>
      <c r="E150" s="9" t="s">
        <v>92</v>
      </c>
      <c r="F150" s="9" t="s">
        <v>93</v>
      </c>
      <c r="G150" s="9" t="s">
        <v>94</v>
      </c>
      <c r="H150" s="9" t="s">
        <v>95</v>
      </c>
      <c r="I150" s="9" t="s">
        <v>9</v>
      </c>
      <c r="J150" s="9" t="s">
        <v>96</v>
      </c>
      <c r="K150" s="9" t="s">
        <v>97</v>
      </c>
      <c r="L150" s="9" t="s">
        <v>98</v>
      </c>
      <c r="M150" s="9" t="s">
        <v>99</v>
      </c>
      <c r="N150" s="9" t="s">
        <v>100</v>
      </c>
      <c r="O150" s="9" t="s">
        <v>6</v>
      </c>
    </row>
    <row r="151">
      <c r="B151" s="1" t="s">
        <v>50</v>
      </c>
      <c r="C151" s="1">
        <v>3.0</v>
      </c>
      <c r="D151" s="1">
        <v>11.0</v>
      </c>
      <c r="E151" s="1">
        <v>3.0</v>
      </c>
      <c r="F151" s="1">
        <v>105.0</v>
      </c>
      <c r="G151" s="1">
        <v>229.0</v>
      </c>
      <c r="H151" s="1">
        <v>2.0</v>
      </c>
      <c r="I151" s="1">
        <v>1.0</v>
      </c>
      <c r="J151" s="1">
        <v>0.0</v>
      </c>
      <c r="K151" s="1">
        <v>0.0</v>
      </c>
      <c r="L151" s="1">
        <v>0.0</v>
      </c>
      <c r="M151" s="1">
        <v>0.0</v>
      </c>
      <c r="N151" s="1">
        <v>0.0</v>
      </c>
      <c r="O151" s="1">
        <v>1049.0</v>
      </c>
    </row>
    <row r="152">
      <c r="B152" s="1" t="s">
        <v>52</v>
      </c>
      <c r="C152" s="1">
        <v>5.0</v>
      </c>
      <c r="D152" s="1">
        <v>16.0</v>
      </c>
      <c r="E152" s="1">
        <v>2.0</v>
      </c>
      <c r="F152" s="1">
        <v>97.0</v>
      </c>
      <c r="G152" s="1">
        <v>228.0</v>
      </c>
      <c r="H152" s="1">
        <v>1.0</v>
      </c>
      <c r="I152" s="1">
        <v>0.0</v>
      </c>
      <c r="J152" s="1">
        <v>0.0</v>
      </c>
      <c r="K152" s="1">
        <v>0.0</v>
      </c>
      <c r="L152" s="1">
        <v>0.0</v>
      </c>
      <c r="M152" s="1">
        <v>0.0</v>
      </c>
      <c r="N152" s="1">
        <v>0.0</v>
      </c>
      <c r="O152" s="1">
        <v>1314.0</v>
      </c>
    </row>
    <row r="153">
      <c r="B153" s="1" t="s">
        <v>48</v>
      </c>
      <c r="C153" s="1">
        <v>8.0</v>
      </c>
      <c r="D153" s="1">
        <v>12.0</v>
      </c>
      <c r="E153" s="1">
        <v>2.0</v>
      </c>
      <c r="F153" s="1">
        <v>138.0</v>
      </c>
      <c r="G153" s="1">
        <v>291.0</v>
      </c>
      <c r="H153" s="1">
        <v>4.0</v>
      </c>
      <c r="I153" s="1">
        <v>0.0</v>
      </c>
      <c r="J153" s="1">
        <v>0.0</v>
      </c>
      <c r="K153" s="1">
        <v>0.0</v>
      </c>
      <c r="L153" s="1">
        <v>0.0</v>
      </c>
      <c r="M153" s="1">
        <v>0.0</v>
      </c>
      <c r="N153" s="1">
        <v>0.0</v>
      </c>
      <c r="O153" s="1">
        <v>1732.0</v>
      </c>
    </row>
    <row r="154">
      <c r="B154" s="1" t="s">
        <v>40</v>
      </c>
      <c r="C154" s="1">
        <v>5.0</v>
      </c>
      <c r="D154" s="1">
        <v>11.0</v>
      </c>
      <c r="E154" s="1">
        <v>4.0</v>
      </c>
      <c r="F154" s="1">
        <v>136.0</v>
      </c>
      <c r="G154" s="1">
        <v>335.0</v>
      </c>
      <c r="H154" s="1">
        <v>4.0</v>
      </c>
      <c r="I154" s="1">
        <v>1.0</v>
      </c>
      <c r="J154" s="1">
        <v>0.0</v>
      </c>
      <c r="K154" s="1">
        <v>0.0</v>
      </c>
      <c r="L154" s="1">
        <v>0.0</v>
      </c>
      <c r="M154" s="1">
        <v>0.0</v>
      </c>
      <c r="N154" s="1">
        <v>0.0</v>
      </c>
      <c r="O154" s="1">
        <v>1560.0</v>
      </c>
    </row>
    <row r="155">
      <c r="A155" s="1" t="s">
        <v>103</v>
      </c>
      <c r="B155" s="9" t="s">
        <v>117</v>
      </c>
      <c r="C155" s="9" t="s">
        <v>90</v>
      </c>
      <c r="D155" s="9" t="s">
        <v>91</v>
      </c>
      <c r="E155" s="9" t="s">
        <v>92</v>
      </c>
      <c r="F155" s="9" t="s">
        <v>93</v>
      </c>
      <c r="G155" s="9" t="s">
        <v>94</v>
      </c>
      <c r="H155" s="9" t="s">
        <v>95</v>
      </c>
      <c r="I155" s="9" t="s">
        <v>9</v>
      </c>
      <c r="J155" s="9" t="s">
        <v>96</v>
      </c>
      <c r="K155" s="9" t="s">
        <v>97</v>
      </c>
      <c r="L155" s="9" t="s">
        <v>98</v>
      </c>
      <c r="M155" s="9" t="s">
        <v>99</v>
      </c>
      <c r="N155" s="9" t="s">
        <v>100</v>
      </c>
      <c r="O155" s="9" t="s">
        <v>6</v>
      </c>
    </row>
    <row r="156">
      <c r="B156" s="1" t="s">
        <v>50</v>
      </c>
      <c r="C156" s="1">
        <v>10.0</v>
      </c>
      <c r="D156" s="1">
        <v>11.0</v>
      </c>
      <c r="E156" s="1">
        <v>11.0</v>
      </c>
      <c r="F156" s="1">
        <v>140.0</v>
      </c>
      <c r="G156" s="1">
        <v>337.0</v>
      </c>
      <c r="H156" s="1">
        <v>3.0</v>
      </c>
      <c r="I156" s="1">
        <v>0.0</v>
      </c>
      <c r="J156" s="1">
        <v>6.0</v>
      </c>
      <c r="K156" s="1">
        <v>2.0</v>
      </c>
      <c r="L156" s="1">
        <v>0.0</v>
      </c>
      <c r="M156" s="1">
        <v>0.0</v>
      </c>
      <c r="N156" s="1">
        <v>0.0</v>
      </c>
      <c r="O156" s="1">
        <v>1670.0</v>
      </c>
    </row>
    <row r="157">
      <c r="B157" s="1" t="s">
        <v>52</v>
      </c>
      <c r="C157" s="1">
        <v>7.0</v>
      </c>
      <c r="D157" s="1">
        <v>17.0</v>
      </c>
      <c r="E157" s="1">
        <v>7.0</v>
      </c>
      <c r="F157" s="1">
        <v>111.0</v>
      </c>
      <c r="G157" s="1">
        <v>214.0</v>
      </c>
      <c r="H157" s="1">
        <v>2.0</v>
      </c>
      <c r="I157" s="1">
        <v>0.0</v>
      </c>
      <c r="J157" s="1">
        <v>5.0</v>
      </c>
      <c r="K157" s="1">
        <v>1.0</v>
      </c>
      <c r="L157" s="1">
        <v>0.0</v>
      </c>
      <c r="M157" s="1">
        <v>0.0</v>
      </c>
      <c r="N157" s="1">
        <v>0.0</v>
      </c>
      <c r="O157" s="1">
        <v>1287.0</v>
      </c>
    </row>
    <row r="158">
      <c r="B158" s="1" t="s">
        <v>48</v>
      </c>
      <c r="C158" s="1">
        <v>14.0</v>
      </c>
      <c r="D158" s="1">
        <v>11.0</v>
      </c>
      <c r="E158" s="1">
        <v>4.0</v>
      </c>
      <c r="F158" s="1">
        <v>141.0</v>
      </c>
      <c r="G158" s="1">
        <v>292.0</v>
      </c>
      <c r="H158" s="1">
        <v>6.0</v>
      </c>
      <c r="I158" s="1">
        <v>1.0</v>
      </c>
      <c r="J158" s="1">
        <v>6.0</v>
      </c>
      <c r="K158" s="1">
        <v>1.0</v>
      </c>
      <c r="L158" s="1">
        <v>0.0</v>
      </c>
      <c r="M158" s="1">
        <v>0.0</v>
      </c>
      <c r="N158" s="1">
        <v>0.0</v>
      </c>
      <c r="O158" s="1">
        <v>2045.0</v>
      </c>
    </row>
    <row r="159">
      <c r="B159" s="1" t="s">
        <v>40</v>
      </c>
      <c r="C159" s="1">
        <v>7.0</v>
      </c>
      <c r="D159" s="1">
        <v>18.0</v>
      </c>
      <c r="E159" s="1">
        <v>7.0</v>
      </c>
      <c r="F159" s="1">
        <v>135.0</v>
      </c>
      <c r="G159" s="1">
        <v>285.0</v>
      </c>
      <c r="H159" s="1">
        <v>5.0</v>
      </c>
      <c r="I159" s="1">
        <v>1.0</v>
      </c>
      <c r="J159" s="1">
        <v>1.0</v>
      </c>
      <c r="K159" s="1">
        <v>0.0</v>
      </c>
      <c r="L159" s="1">
        <v>0.0</v>
      </c>
      <c r="M159" s="1">
        <v>0.0</v>
      </c>
      <c r="N159" s="1">
        <v>0.0</v>
      </c>
      <c r="O159" s="1">
        <v>1719.0</v>
      </c>
    </row>
    <row r="160">
      <c r="A160" s="1" t="s">
        <v>105</v>
      </c>
      <c r="B160" s="9" t="s">
        <v>112</v>
      </c>
      <c r="C160" s="9" t="s">
        <v>90</v>
      </c>
      <c r="D160" s="9" t="s">
        <v>91</v>
      </c>
      <c r="E160" s="9" t="s">
        <v>92</v>
      </c>
      <c r="F160" s="9" t="s">
        <v>93</v>
      </c>
      <c r="G160" s="9" t="s">
        <v>94</v>
      </c>
      <c r="H160" s="9" t="s">
        <v>95</v>
      </c>
      <c r="I160" s="9" t="s">
        <v>9</v>
      </c>
      <c r="J160" s="9" t="s">
        <v>96</v>
      </c>
      <c r="K160" s="9" t="s">
        <v>97</v>
      </c>
      <c r="L160" s="9" t="s">
        <v>98</v>
      </c>
      <c r="M160" s="9" t="s">
        <v>99</v>
      </c>
      <c r="N160" s="9" t="s">
        <v>100</v>
      </c>
      <c r="O160" s="9" t="s">
        <v>6</v>
      </c>
    </row>
    <row r="161">
      <c r="B161" s="1" t="s">
        <v>50</v>
      </c>
      <c r="C161" s="1">
        <v>8.0</v>
      </c>
      <c r="D161" s="1">
        <v>13.0</v>
      </c>
      <c r="E161" s="1">
        <v>3.0</v>
      </c>
      <c r="F161" s="1">
        <v>80.0</v>
      </c>
      <c r="G161" s="1">
        <v>180.0</v>
      </c>
      <c r="H161" s="1">
        <v>4.0</v>
      </c>
      <c r="I161" s="1">
        <v>0.0</v>
      </c>
      <c r="J161" s="1">
        <v>0.0</v>
      </c>
      <c r="K161" s="1">
        <v>0.0</v>
      </c>
      <c r="L161" s="1">
        <v>0.0</v>
      </c>
      <c r="M161" s="1">
        <v>0.0</v>
      </c>
      <c r="N161" s="1">
        <v>0.0</v>
      </c>
      <c r="O161" s="1">
        <v>1224.0</v>
      </c>
    </row>
    <row r="162">
      <c r="B162" s="1" t="s">
        <v>52</v>
      </c>
      <c r="C162" s="1">
        <v>12.0</v>
      </c>
      <c r="D162" s="1">
        <v>9.0</v>
      </c>
      <c r="E162" s="1">
        <v>0.0</v>
      </c>
      <c r="F162" s="1">
        <v>113.0</v>
      </c>
      <c r="G162" s="1">
        <v>253.0</v>
      </c>
      <c r="H162" s="1">
        <v>4.0</v>
      </c>
      <c r="I162" s="1">
        <v>0.0</v>
      </c>
      <c r="J162" s="1">
        <v>0.0</v>
      </c>
      <c r="K162" s="1">
        <v>0.0</v>
      </c>
      <c r="L162" s="1">
        <v>1.0</v>
      </c>
      <c r="M162" s="1">
        <v>1.0</v>
      </c>
      <c r="N162" s="1">
        <v>0.0</v>
      </c>
      <c r="O162" s="1">
        <v>1472.0</v>
      </c>
    </row>
    <row r="163">
      <c r="B163" s="1" t="s">
        <v>48</v>
      </c>
      <c r="C163" s="1">
        <v>5.0</v>
      </c>
      <c r="D163" s="1">
        <v>10.0</v>
      </c>
      <c r="E163" s="1">
        <v>6.0</v>
      </c>
      <c r="F163" s="1">
        <v>83.0</v>
      </c>
      <c r="G163" s="1">
        <v>209.0</v>
      </c>
      <c r="H163" s="1">
        <v>1.0</v>
      </c>
      <c r="I163" s="1">
        <v>0.0</v>
      </c>
      <c r="J163" s="1">
        <v>0.0</v>
      </c>
      <c r="K163" s="1">
        <v>0.0</v>
      </c>
      <c r="L163" s="1">
        <v>0.0</v>
      </c>
      <c r="M163" s="1">
        <v>0.0</v>
      </c>
      <c r="N163" s="1">
        <v>0.0</v>
      </c>
      <c r="O163" s="1">
        <v>1131.0</v>
      </c>
    </row>
    <row r="164">
      <c r="B164" s="1" t="s">
        <v>40</v>
      </c>
      <c r="C164" s="1">
        <v>7.0</v>
      </c>
      <c r="D164" s="1">
        <v>11.0</v>
      </c>
      <c r="E164" s="1">
        <v>6.0</v>
      </c>
      <c r="F164" s="1">
        <v>114.0</v>
      </c>
      <c r="G164" s="1">
        <v>220.0</v>
      </c>
      <c r="H164" s="1">
        <v>4.0</v>
      </c>
      <c r="I164" s="1">
        <v>0.0</v>
      </c>
      <c r="J164" s="1">
        <v>0.0</v>
      </c>
      <c r="K164" s="1">
        <v>0.0</v>
      </c>
      <c r="L164" s="1">
        <v>0.0</v>
      </c>
      <c r="M164" s="1">
        <v>0.0</v>
      </c>
      <c r="N164" s="1">
        <v>0.0</v>
      </c>
      <c r="O164" s="1">
        <v>1926.0</v>
      </c>
    </row>
    <row r="165">
      <c r="A165" s="1" t="s">
        <v>107</v>
      </c>
      <c r="B165" s="9" t="s">
        <v>113</v>
      </c>
      <c r="C165" s="9" t="s">
        <v>90</v>
      </c>
      <c r="D165" s="9" t="s">
        <v>91</v>
      </c>
      <c r="E165" s="9" t="s">
        <v>92</v>
      </c>
      <c r="F165" s="9" t="s">
        <v>93</v>
      </c>
      <c r="G165" s="9" t="s">
        <v>94</v>
      </c>
      <c r="H165" s="9" t="s">
        <v>95</v>
      </c>
      <c r="I165" s="9" t="s">
        <v>9</v>
      </c>
      <c r="J165" s="9" t="s">
        <v>96</v>
      </c>
      <c r="K165" s="9" t="s">
        <v>97</v>
      </c>
      <c r="L165" s="9" t="s">
        <v>98</v>
      </c>
      <c r="M165" s="9" t="s">
        <v>99</v>
      </c>
      <c r="N165" s="9" t="s">
        <v>100</v>
      </c>
      <c r="O165" s="9" t="s">
        <v>6</v>
      </c>
    </row>
    <row r="166">
      <c r="B166" s="1" t="s">
        <v>50</v>
      </c>
      <c r="C166" s="1">
        <v>7.0</v>
      </c>
      <c r="D166" s="1">
        <v>12.0</v>
      </c>
      <c r="E166" s="1">
        <v>9.0</v>
      </c>
      <c r="F166" s="1">
        <v>208.0</v>
      </c>
      <c r="G166" s="1">
        <v>400.0</v>
      </c>
      <c r="H166" s="1">
        <v>3.0</v>
      </c>
      <c r="I166" s="1">
        <v>1.0</v>
      </c>
      <c r="J166" s="1">
        <v>0.0</v>
      </c>
      <c r="K166" s="1">
        <v>0.0</v>
      </c>
      <c r="L166" s="1">
        <v>0.0</v>
      </c>
      <c r="M166" s="1">
        <v>0.0</v>
      </c>
      <c r="N166" s="1">
        <v>0.0</v>
      </c>
      <c r="O166" s="1">
        <v>2267.0</v>
      </c>
    </row>
    <row r="167">
      <c r="B167" s="1" t="s">
        <v>52</v>
      </c>
      <c r="C167" s="1">
        <v>12.0</v>
      </c>
      <c r="D167" s="1">
        <v>14.0</v>
      </c>
      <c r="E167" s="1">
        <v>9.0</v>
      </c>
      <c r="F167" s="1">
        <v>144.0</v>
      </c>
      <c r="G167" s="1">
        <v>320.0</v>
      </c>
      <c r="H167" s="1">
        <v>4.0</v>
      </c>
      <c r="I167" s="1">
        <v>1.0</v>
      </c>
      <c r="J167" s="1">
        <v>0.0</v>
      </c>
      <c r="K167" s="1">
        <v>0.0</v>
      </c>
      <c r="L167" s="1">
        <v>0.0</v>
      </c>
      <c r="M167" s="1">
        <v>0.0</v>
      </c>
      <c r="N167" s="1">
        <v>0.0</v>
      </c>
      <c r="O167" s="1">
        <v>1587.0</v>
      </c>
    </row>
    <row r="168">
      <c r="B168" s="1" t="s">
        <v>48</v>
      </c>
      <c r="C168" s="1">
        <v>19.0</v>
      </c>
      <c r="D168" s="1">
        <v>10.0</v>
      </c>
      <c r="E168" s="1">
        <v>3.0</v>
      </c>
      <c r="F168" s="1">
        <v>188.0</v>
      </c>
      <c r="G168" s="1">
        <v>414.0</v>
      </c>
      <c r="H168" s="1">
        <v>6.0</v>
      </c>
      <c r="I168" s="1">
        <v>2.0</v>
      </c>
      <c r="J168" s="1">
        <v>0.0</v>
      </c>
      <c r="K168" s="1">
        <v>0.0</v>
      </c>
      <c r="L168" s="1">
        <v>0.0</v>
      </c>
      <c r="M168" s="1">
        <v>0.0</v>
      </c>
      <c r="N168" s="1">
        <v>0.0</v>
      </c>
      <c r="O168" s="1">
        <v>2495.0</v>
      </c>
    </row>
    <row r="169">
      <c r="B169" s="1" t="s">
        <v>40</v>
      </c>
      <c r="C169" s="1">
        <v>10.0</v>
      </c>
      <c r="D169" s="1">
        <v>15.0</v>
      </c>
      <c r="E169" s="1">
        <v>5.0</v>
      </c>
      <c r="F169" s="1">
        <v>137.0</v>
      </c>
      <c r="G169" s="1">
        <v>317.0</v>
      </c>
      <c r="H169" s="1">
        <v>7.0</v>
      </c>
      <c r="I169" s="1">
        <v>0.0</v>
      </c>
      <c r="J169" s="1">
        <v>0.0</v>
      </c>
      <c r="K169" s="1">
        <v>0.0</v>
      </c>
      <c r="L169" s="1">
        <v>0.0</v>
      </c>
      <c r="M169" s="1">
        <v>0.0</v>
      </c>
      <c r="N169" s="1">
        <v>0.0</v>
      </c>
      <c r="O169" s="1">
        <v>2308.0</v>
      </c>
    </row>
    <row r="170">
      <c r="A170" s="1" t="s">
        <v>120</v>
      </c>
      <c r="B170" s="9" t="s">
        <v>89</v>
      </c>
      <c r="C170" s="9" t="s">
        <v>90</v>
      </c>
      <c r="D170" s="9" t="s">
        <v>91</v>
      </c>
      <c r="E170" s="9" t="s">
        <v>92</v>
      </c>
      <c r="F170" s="9" t="s">
        <v>93</v>
      </c>
      <c r="G170" s="9" t="s">
        <v>94</v>
      </c>
      <c r="H170" s="9" t="s">
        <v>95</v>
      </c>
      <c r="I170" s="9" t="s">
        <v>9</v>
      </c>
      <c r="J170" s="9" t="s">
        <v>96</v>
      </c>
      <c r="K170" s="9" t="s">
        <v>97</v>
      </c>
      <c r="L170" s="9" t="s">
        <v>98</v>
      </c>
      <c r="M170" s="9" t="s">
        <v>99</v>
      </c>
      <c r="N170" s="9" t="s">
        <v>100</v>
      </c>
      <c r="O170" s="9" t="s">
        <v>6</v>
      </c>
    </row>
    <row r="171">
      <c r="B171" s="1" t="s">
        <v>50</v>
      </c>
    </row>
    <row r="172">
      <c r="B172" s="1" t="s">
        <v>52</v>
      </c>
    </row>
    <row r="173">
      <c r="B173" s="1" t="s">
        <v>48</v>
      </c>
    </row>
    <row r="174">
      <c r="B174" s="1" t="s">
        <v>40</v>
      </c>
    </row>
    <row r="175">
      <c r="A175" s="1" t="s">
        <v>121</v>
      </c>
      <c r="B175" s="9" t="s">
        <v>102</v>
      </c>
      <c r="C175" s="9" t="s">
        <v>90</v>
      </c>
      <c r="D175" s="9" t="s">
        <v>91</v>
      </c>
      <c r="E175" s="9" t="s">
        <v>92</v>
      </c>
      <c r="F175" s="9" t="s">
        <v>93</v>
      </c>
      <c r="G175" s="9" t="s">
        <v>94</v>
      </c>
      <c r="H175" s="9" t="s">
        <v>95</v>
      </c>
      <c r="I175" s="9" t="s">
        <v>9</v>
      </c>
      <c r="J175" s="9" t="s">
        <v>96</v>
      </c>
      <c r="K175" s="9" t="s">
        <v>97</v>
      </c>
      <c r="L175" s="9" t="s">
        <v>98</v>
      </c>
      <c r="M175" s="9" t="s">
        <v>99</v>
      </c>
      <c r="N175" s="9" t="s">
        <v>100</v>
      </c>
      <c r="O175" s="9" t="s">
        <v>6</v>
      </c>
    </row>
    <row r="176">
      <c r="B176" s="1" t="s">
        <v>50</v>
      </c>
    </row>
    <row r="177">
      <c r="B177" s="1" t="s">
        <v>52</v>
      </c>
    </row>
    <row r="178">
      <c r="B178" s="1" t="s">
        <v>48</v>
      </c>
    </row>
    <row r="179">
      <c r="B179" s="1" t="s">
        <v>40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38.0"/>
    <col customWidth="1" min="5" max="5" width="17.43"/>
    <col customWidth="1" min="6" max="6" width="15.0"/>
    <col customWidth="1" min="7" max="7" width="16.71"/>
    <col customWidth="1" min="9" max="9" width="13.29"/>
    <col customWidth="1" min="10" max="10" width="17.14"/>
    <col customWidth="1" min="11" max="11" width="18.29"/>
    <col customWidth="1" min="12" max="12" width="20.71"/>
    <col customWidth="1" min="13" max="13" width="15.14"/>
    <col customWidth="1" min="17" max="18" width="17.0"/>
    <col customWidth="1" min="19" max="19" width="16.43"/>
  </cols>
  <sheetData>
    <row r="1">
      <c r="A1" s="1" t="s">
        <v>158</v>
      </c>
      <c r="D1" s="34" t="s">
        <v>70</v>
      </c>
      <c r="E1" s="34" t="s">
        <v>71</v>
      </c>
      <c r="F1" s="34" t="s">
        <v>72</v>
      </c>
      <c r="G1" s="34" t="s">
        <v>73</v>
      </c>
      <c r="H1" s="34" t="s">
        <v>74</v>
      </c>
      <c r="I1" s="34" t="s">
        <v>75</v>
      </c>
      <c r="J1" s="34" t="s">
        <v>76</v>
      </c>
      <c r="K1" s="34" t="s">
        <v>77</v>
      </c>
      <c r="L1" s="34" t="s">
        <v>78</v>
      </c>
      <c r="M1" s="34" t="s">
        <v>79</v>
      </c>
      <c r="N1" s="34" t="s">
        <v>80</v>
      </c>
      <c r="O1" s="34" t="s">
        <v>81</v>
      </c>
      <c r="P1" s="34" t="s">
        <v>82</v>
      </c>
      <c r="Q1" s="34" t="s">
        <v>83</v>
      </c>
      <c r="R1" s="34" t="s">
        <v>84</v>
      </c>
      <c r="S1" s="34" t="s">
        <v>85</v>
      </c>
    </row>
    <row r="2">
      <c r="D2" s="1" t="s">
        <v>55</v>
      </c>
      <c r="E2" s="1">
        <f t="shared" ref="E2:F2" si="1">AVERAGE(C13,C18,C23,C28,C33,C40,C45,C50,C55,C60,C67,C72,C77,C82,C87,C92,C97,C104,C109,C114,C119,C124,C129,C134,C141,C146,C151,C156,C161,C166,C171,C178,C183,C188,C193,C198,C203,C208,C215,C220,C225,C230,C235,C240,C245,C252,C257,C262,C267,C272,C277,C282,C289,C294,C299,C304,C309,C314,C319)</f>
        <v>8.916666667</v>
      </c>
      <c r="F2" s="1">
        <f t="shared" si="1"/>
        <v>13.66666667</v>
      </c>
      <c r="G2">
        <f t="shared" ref="G2:G5" si="5">N2/O2</f>
        <v>0.6524390244</v>
      </c>
      <c r="H2">
        <f t="shared" ref="H2:H5" si="6">AVERAGE(E13,E18,E23,E28,E33,E40,E45,E50,E55,E60,E67,E72,E77,E82,E87,E92,E97,E104,E109,E114,E119,E124,E129,E134,E141,E146,E151,E156,E161,E166,E171,E178,E183,E188,E193,E198,E203,E208,E215,E220,E225,E230,E235,E240,E245,E252,E257,E262,E267,E272,E277,E282,E289,E294,E299,E304,E309,E314,E319)</f>
        <v>4.5</v>
      </c>
      <c r="I2" s="4">
        <f>IFERROR(__xludf.DUMMYFUNCTION("TO_PERCENT(R2/S2)"),0.5469406819243344)</f>
        <v>0.5469406819</v>
      </c>
      <c r="J2">
        <f t="shared" ref="J2:J5" si="7">AVERAGE(H13,H18,H23,H28,H33,H40,H45,H50,H55,H60,H67,H72,H77,H82,H87,H92,H97,H104,H109,H114,H119,H124,H129,H134,H141,H146,H151,H156,H161,H166,H171,H178,H183,H188,H193,H198,H203,H208,H215,H220,H225,H230,H235,H240,H245,H252,H257,H262,H267,H272,H277,H282,H289,H294,H299,H304,H309,H314,H319)</f>
        <v>5.416666667</v>
      </c>
      <c r="K2">
        <f t="shared" ref="K2:K5" si="8">AVERAGE(I13,I18,I23,I28,I33,I40,I45,I50,I55,I60,I67,I72,I77,I82,I87,I92,I97,I104,I109,I114,I119,I124,I129,I134,I141,I146,I151,I156,I161,I166,I171,I178,I183,I188,I193,I198,I203,I208,I215,I220,I225,I230,I235,I240,I245,I252,I257,I262,I267,I272,I277,I282,I289,I294,I299,I304,I309,I314,I319,)</f>
        <v>0.6153846154</v>
      </c>
      <c r="L2">
        <f t="shared" ref="L2:L5" si="9">SUM(N13,N18,N23,N28,N33,N40,N45,N50,N55,N60,N67,N72,N77,N82,N87,N92,N97,N104,N109,N114,N119,N124,N129,N134,N141,N146,N151,N156,N161,N166,N171,N178,N183,N188,N193,N198,N203,N208,N215,N220,N225,N230,N235,N240,N245,N252,N257,N262,N267,N272,N277,N282,N289,N294,N299,N304,N309,N314,N319)</f>
        <v>1</v>
      </c>
      <c r="M2">
        <f t="shared" ref="M2:M5" si="10">AVERAGE(O13,O18,O23,O28,O33,O40,O45,O50,O55,O60,O67,O72,O77,O82,O87,O92,O97,O104,O109,O114,O119,O124,O129,O134,O141,O146,O151,O156,O161,O166,O171,O178,O183,O188,O193,O198,O203,O208,O215,O220,O225,O230,O235,O240,O245,O252,O257,O262,O267,O272,O277,O282,O289,O294,O299,O304,O309,O314,O319)</f>
        <v>1497.25</v>
      </c>
      <c r="N2">
        <f t="shared" ref="N2:O2" si="2">SUM(C13,C18,C23,C28,C33,C40,C45,C50,C55,C60,C67,C72,C77,C82,C87,C92,C97,C104,C109,C114,C119,C124,C129,C134,C141,C146,C151,C156,C161,C166,C171,C178,C183,C188,C193,C198,C203,C208,C215,C220,C225,C230,C235,C240,C245,C252,C257,C262,C267,C272,C277,C282,C289,C294,C299,C304,C309,C314,C319)</f>
        <v>107</v>
      </c>
      <c r="O2">
        <f t="shared" si="2"/>
        <v>164</v>
      </c>
      <c r="P2">
        <f t="shared" ref="P2:P5" si="12">SUM(O13,O18,O23,O28,O33,O40,O45,O50,O55,O60,O67,O72,O77,O82,O87,O92,O97,O104,O109,O114,O119,O124,O129,O134,O141,O146,O151,O156,O161,O166,O171,O178,O183,O188,O193,O198,O203,O208,O215,O220,O225,O230,O235,O240,O245,O252,O257,O262,O267,O272,O277,O282,O289,O294,O299,O304,O309,O314,O319)</f>
        <v>17967</v>
      </c>
      <c r="Q2">
        <f t="shared" ref="Q2:Q5" si="13">SUM(I13,I18,I23,I28,I33,I40,I45,I50,I55,I60,I67,I72,I77,I82,I87,I92,I97,I104,I109,I114,I119,I124,I129,I134,I141,I146,I151,I156,I161,I166,I171,I178,I183,I188,I193,I198,I203,I208,I215,I220,I225,I230,I235,I240,I245,I252,I257,I262,I267,I272,I277,I282,I289,I294,I299,I304,I309,I314,I319,)</f>
        <v>8</v>
      </c>
      <c r="R2">
        <f t="shared" ref="R2:S2" si="3">SUM(F13,F18,F23,F28,F33,F40,F45,F50,F55,F60,F67,F72,F77,F82,F87,F92,F97,F104,F109,F114,F119,F124,F129,F134,F141,F146,F151,F156,F161,F166,F171,F178,F183,F188,F193,F198,F203,F208,F215,F220,F225,F230,F235,F240,F245,F252,F257,F262,F267,F272,F277,F282,F289,F294,F299,F304,F309,F314,F319)</f>
        <v>1171</v>
      </c>
      <c r="S2">
        <f t="shared" si="3"/>
        <v>2141</v>
      </c>
    </row>
    <row r="3">
      <c r="D3" s="1" t="s">
        <v>175</v>
      </c>
      <c r="E3" s="1">
        <f t="shared" ref="E3:F3" si="4">AVERAGE(C14,C19,C24,C29,C34,C41,C46,C51,C56,C61,C68,C73,C78,C83,C88,C93,C98,C105,C110,C115,C120,C125,C130,C135,C142,C147,C152,C157,C162,C167,C172,C179,C184,C189,C194,C199,C204,C209,C216,C221,C226,C231,C236,C241,C246,C253,C258,C263,C268,C273,C278,C283,C290,C295,C300,C305,C310,C315,C320)</f>
        <v>8</v>
      </c>
      <c r="F3" s="1">
        <f t="shared" si="4"/>
        <v>12.66666667</v>
      </c>
      <c r="G3">
        <f t="shared" si="5"/>
        <v>0.6315789474</v>
      </c>
      <c r="H3">
        <f t="shared" si="6"/>
        <v>6.166666667</v>
      </c>
      <c r="I3" s="4">
        <f>IFERROR(__xludf.DUMMYFUNCTION("TO_PERCENT(R3/S3)"),0.4996276991809382)</f>
        <v>0.4996276992</v>
      </c>
      <c r="J3">
        <f t="shared" si="7"/>
        <v>4.5</v>
      </c>
      <c r="K3">
        <f t="shared" si="8"/>
        <v>0.6153846154</v>
      </c>
      <c r="L3">
        <f t="shared" si="9"/>
        <v>1</v>
      </c>
      <c r="M3">
        <f t="shared" si="10"/>
        <v>1615.666667</v>
      </c>
      <c r="N3">
        <f t="shared" ref="N3:O3" si="11">SUM(C14,C19,C24,C29,C34,C41,C46,C51,C56,C61,C68,C73,C78,C83,C88,C93,C98,C105,C110,C115,C120,C125,C130,C135,C142,C147,C152,C157,C162,C167,C172,C179,C184,C189,C194,C199,C204,C209,C216,C221,C226,C231,C236,C241,C246,C253,C258,C263,C268,C273,C278,C283,C290,C295,C300,C305,C310,C315,C320)</f>
        <v>96</v>
      </c>
      <c r="O3">
        <f t="shared" si="11"/>
        <v>152</v>
      </c>
      <c r="P3">
        <f t="shared" si="12"/>
        <v>19388</v>
      </c>
      <c r="Q3">
        <f t="shared" si="13"/>
        <v>8</v>
      </c>
      <c r="R3">
        <f t="shared" ref="R3:S3" si="14">SUM(F14,F19,F24,F29,F34,F41,F46,F51,F56,F61,F68,F73,F78,F83,F88,F93,F98,F105,F110,F115,F120,F125,F130,F135,F142,F147,F152,F157,F162,F167,F172,F179,F184,F189,F194,F199,F204,F209,F216,F221,F226,F231,F236,F241,F246,F253,F258,F263,F268,F273,F278,F283,F290,F295,F300,F305,F310,F315,F320)</f>
        <v>1342</v>
      </c>
      <c r="S3">
        <f t="shared" si="14"/>
        <v>2686</v>
      </c>
    </row>
    <row r="4">
      <c r="D4" s="1" t="s">
        <v>60</v>
      </c>
      <c r="E4" s="1">
        <f t="shared" ref="E4:F4" si="15">AVERAGE(C15,C20,C25,C30,C35,C42,C47,C52,C57,C62,C69,C74,C79,C84,C89,C94,C99,C106,C111,C116,C121,C126,C131,C136,C143,C148,C153,C158,C163,C168,C173,C180,C185,C190,C195,C200,C205,C210,C217,C222,C227,C232,C237,C242,C247,C254,C259,C264,C269,C274,C279,C284,C291,C296,C301,C306,C311,C316,C321)</f>
        <v>8.5</v>
      </c>
      <c r="F4" s="1">
        <f t="shared" si="15"/>
        <v>14</v>
      </c>
      <c r="G4">
        <f t="shared" si="5"/>
        <v>0.6071428571</v>
      </c>
      <c r="H4">
        <f t="shared" si="6"/>
        <v>5.666666667</v>
      </c>
      <c r="I4" s="4">
        <f>IFERROR(__xludf.DUMMYFUNCTION("TO_PERCENT(R4/S4)"),0.4983425414364641)</f>
        <v>0.4983425414</v>
      </c>
      <c r="J4">
        <f t="shared" si="7"/>
        <v>3.5</v>
      </c>
      <c r="K4">
        <f t="shared" si="8"/>
        <v>0.6923076923</v>
      </c>
      <c r="L4">
        <f t="shared" si="9"/>
        <v>0</v>
      </c>
      <c r="M4">
        <f t="shared" si="10"/>
        <v>1571.5</v>
      </c>
      <c r="N4">
        <f t="shared" ref="N4:O4" si="16">SUM(C15,C20,C25,C30,C35,C42,C47,C52,C57,C62,C69,C74,C79,C84,C89,C94,C99,C106,C111,C116,C121,C126,C131,C136,C143,C148,C153,C158,C163,C168,C173,C180,C185,C190,C195,C200,C205,C210,C217,C222,C227,C232,C237,C242,C247,C254,C259,C264,C269,C274,C279,C284,C291,C296,C301,C306,C311,C316,C321)</f>
        <v>102</v>
      </c>
      <c r="O4">
        <f t="shared" si="16"/>
        <v>168</v>
      </c>
      <c r="P4">
        <f t="shared" si="12"/>
        <v>18858</v>
      </c>
      <c r="Q4">
        <f t="shared" si="13"/>
        <v>9</v>
      </c>
      <c r="R4">
        <f t="shared" ref="R4:S4" si="17">SUM(F15,F20,F25,F30,F35,F42,F47,F52,F57,F62,F69,F74,F79,F84,F89,F94,F99,F106,F111,F116,F121,F126,F131,F136,F143,F148,F153,F158,F163,F168,F173,F180,F185,F190,F195,F200,F205,F210,F217,F222,F227,F232,F237,F242,F247,F254,F259,F264,F269,F274,F279,F284,F291,F296,F301,F306,F311,F316,F321)</f>
        <v>1353</v>
      </c>
      <c r="S4">
        <f t="shared" si="17"/>
        <v>2715</v>
      </c>
    </row>
    <row r="5">
      <c r="D5" s="1" t="s">
        <v>176</v>
      </c>
      <c r="E5" s="1">
        <f t="shared" ref="E5:F5" si="18">AVERAGE(C16,C21,C26,C31,C36,C43,C48,C53,C58,C63,C70,C75,C80,C85,C90,C95,C100,C107,C112,C117,C122,C127,C132,C137,C144,C149,C154,C159,C164,C169,C174,C181,C186,C191,C196,C201,C206,C211,C218,C223,C228,C233,C238,C243,C248,C255,C260,C265,C270,C275,C280,C285,C292,C297,C302,C307,C312,C317,C322)</f>
        <v>10.75</v>
      </c>
      <c r="F5" s="1">
        <f t="shared" si="18"/>
        <v>12.5</v>
      </c>
      <c r="G5">
        <f t="shared" si="5"/>
        <v>0.86</v>
      </c>
      <c r="H5">
        <f t="shared" si="6"/>
        <v>4.666666667</v>
      </c>
      <c r="I5" s="4">
        <f>IFERROR(__xludf.DUMMYFUNCTION("TO_PERCENT(R5/S5)"),0.49128127369219105)</f>
        <v>0.4912812737</v>
      </c>
      <c r="J5">
        <f t="shared" si="7"/>
        <v>3.833333333</v>
      </c>
      <c r="K5">
        <f t="shared" si="8"/>
        <v>0.3846153846</v>
      </c>
      <c r="L5">
        <f t="shared" si="9"/>
        <v>0</v>
      </c>
      <c r="M5">
        <f t="shared" si="10"/>
        <v>1452.833333</v>
      </c>
      <c r="N5">
        <f t="shared" ref="N5:O5" si="19">SUM(C16,C21,C26,C31,C36,C43,C48,C53,C58,C63,C70,C75,C80,C85,C90,C95,C100,C107,C112,C117,C122,C127,C132,C137,C144,C149,C154,C159,C164,C169,C174,C181,C186,C191,C196,C201,C206,C211,C218,C223,C228,C233,C238,C243,C248,C255,C260,C265,C270,C275,C280,C285,C292,C297,C302,C307,C312,C317,C322)</f>
        <v>129</v>
      </c>
      <c r="O5">
        <f t="shared" si="19"/>
        <v>150</v>
      </c>
      <c r="P5">
        <f t="shared" si="12"/>
        <v>17434</v>
      </c>
      <c r="Q5">
        <f t="shared" si="13"/>
        <v>5</v>
      </c>
      <c r="R5">
        <f t="shared" ref="R5:S5" si="20">SUM(F16,F21,F26,F31,F36,F43,F48,F53,F58,F63,F70,F75,F80,F85,F90,F95,F100,F107,F112,F117,F122,F127,F132,F137,F144,F149,F154,F159,F164,F169,F174,F181,F186,F191,F196,F201,F206,F211,F218,F223,F228,F233,F238,F243,F248,F255,F260,F265,F270,F275,F280,F285,F292,F297,F302,F307,F312,F317,F322)</f>
        <v>1296</v>
      </c>
      <c r="S5">
        <f t="shared" si="20"/>
        <v>2638</v>
      </c>
    </row>
    <row r="7">
      <c r="D7" s="1"/>
      <c r="E7" s="1"/>
      <c r="F7" s="1"/>
      <c r="H7" s="1"/>
      <c r="J7" s="1"/>
      <c r="K7" s="1"/>
      <c r="M7" s="1"/>
    </row>
    <row r="11">
      <c r="A11" s="35" t="s">
        <v>86</v>
      </c>
      <c r="B11" s="35" t="s">
        <v>159</v>
      </c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</row>
    <row r="12">
      <c r="A12" s="3" t="s">
        <v>88</v>
      </c>
      <c r="B12" s="9" t="s">
        <v>124</v>
      </c>
      <c r="C12" s="9" t="s">
        <v>90</v>
      </c>
      <c r="D12" s="9" t="s">
        <v>91</v>
      </c>
      <c r="E12" s="9" t="s">
        <v>92</v>
      </c>
      <c r="F12" s="9" t="s">
        <v>93</v>
      </c>
      <c r="G12" s="9" t="s">
        <v>94</v>
      </c>
      <c r="H12" s="9" t="s">
        <v>95</v>
      </c>
      <c r="I12" s="9" t="s">
        <v>9</v>
      </c>
      <c r="J12" s="9" t="s">
        <v>96</v>
      </c>
      <c r="K12" s="9" t="s">
        <v>97</v>
      </c>
      <c r="L12" s="9" t="s">
        <v>98</v>
      </c>
      <c r="M12" s="9" t="s">
        <v>99</v>
      </c>
      <c r="N12" s="9" t="s">
        <v>100</v>
      </c>
      <c r="O12" s="9" t="s">
        <v>6</v>
      </c>
    </row>
    <row r="13">
      <c r="A13" s="10"/>
      <c r="B13" s="1" t="s">
        <v>55</v>
      </c>
      <c r="C13" s="1">
        <v>5.0</v>
      </c>
      <c r="D13" s="1">
        <v>14.0</v>
      </c>
      <c r="E13" s="1">
        <v>7.0</v>
      </c>
      <c r="F13" s="1">
        <v>80.0</v>
      </c>
      <c r="G13" s="1">
        <v>147.0</v>
      </c>
      <c r="H13" s="1">
        <v>2.0</v>
      </c>
      <c r="I13" s="1">
        <v>0.0</v>
      </c>
      <c r="J13" s="1">
        <v>5.0</v>
      </c>
      <c r="K13" s="1">
        <v>3.0</v>
      </c>
      <c r="L13" s="1">
        <v>0.0</v>
      </c>
      <c r="M13" s="1">
        <v>0.0</v>
      </c>
      <c r="N13" s="1">
        <v>0.0</v>
      </c>
      <c r="O13" s="1">
        <v>1285.0</v>
      </c>
    </row>
    <row r="14">
      <c r="A14" s="10"/>
      <c r="B14" s="1" t="s">
        <v>57</v>
      </c>
      <c r="C14" s="1">
        <v>11.0</v>
      </c>
      <c r="D14" s="1">
        <v>15.0</v>
      </c>
      <c r="E14" s="1">
        <v>6.0</v>
      </c>
      <c r="F14" s="1">
        <v>126.0</v>
      </c>
      <c r="G14" s="1">
        <v>239.0</v>
      </c>
      <c r="H14" s="1">
        <v>6.0</v>
      </c>
      <c r="I14" s="1">
        <v>1.0</v>
      </c>
      <c r="J14" s="1">
        <v>1.0</v>
      </c>
      <c r="K14" s="1">
        <v>1.0</v>
      </c>
      <c r="L14" s="1">
        <v>0.0</v>
      </c>
      <c r="M14" s="1">
        <v>0.0</v>
      </c>
      <c r="N14" s="1">
        <v>0.0</v>
      </c>
      <c r="O14" s="1">
        <v>1830.0</v>
      </c>
    </row>
    <row r="15">
      <c r="A15" s="10"/>
      <c r="B15" s="1" t="s">
        <v>60</v>
      </c>
      <c r="C15" s="1">
        <v>13.0</v>
      </c>
      <c r="D15" s="1">
        <v>15.0</v>
      </c>
      <c r="E15" s="1">
        <v>9.0</v>
      </c>
      <c r="F15" s="1">
        <v>157.0</v>
      </c>
      <c r="G15" s="1">
        <v>281.0</v>
      </c>
      <c r="H15" s="1">
        <v>4.0</v>
      </c>
      <c r="I15" s="1">
        <v>2.0</v>
      </c>
      <c r="J15" s="1">
        <v>5.0</v>
      </c>
      <c r="K15" s="1">
        <v>3.0</v>
      </c>
      <c r="L15" s="1">
        <v>0.0</v>
      </c>
      <c r="M15" s="1">
        <v>0.0</v>
      </c>
      <c r="N15" s="1">
        <v>0.0</v>
      </c>
      <c r="O15" s="1">
        <v>1890.0</v>
      </c>
    </row>
    <row r="16">
      <c r="A16" s="10"/>
      <c r="B16" s="1" t="s">
        <v>54</v>
      </c>
      <c r="C16" s="1">
        <v>14.0</v>
      </c>
      <c r="D16" s="1">
        <v>15.0</v>
      </c>
      <c r="E16" s="1">
        <v>1.0</v>
      </c>
      <c r="F16" s="1">
        <v>117.0</v>
      </c>
      <c r="G16" s="1">
        <v>234.0</v>
      </c>
      <c r="H16" s="1">
        <v>3.0</v>
      </c>
      <c r="I16" s="1">
        <v>0.0</v>
      </c>
      <c r="J16" s="1">
        <v>4.0</v>
      </c>
      <c r="K16" s="1">
        <v>3.0</v>
      </c>
      <c r="L16" s="1">
        <v>0.0</v>
      </c>
      <c r="M16" s="1">
        <v>0.0</v>
      </c>
      <c r="N16" s="1">
        <v>0.0</v>
      </c>
      <c r="O16" s="1">
        <v>1252.0</v>
      </c>
    </row>
    <row r="17">
      <c r="A17" s="3" t="s">
        <v>101</v>
      </c>
      <c r="B17" s="9" t="s">
        <v>119</v>
      </c>
      <c r="C17" s="9" t="s">
        <v>90</v>
      </c>
      <c r="D17" s="9" t="s">
        <v>91</v>
      </c>
      <c r="E17" s="9" t="s">
        <v>92</v>
      </c>
      <c r="F17" s="9" t="s">
        <v>93</v>
      </c>
      <c r="G17" s="9" t="s">
        <v>94</v>
      </c>
      <c r="H17" s="9" t="s">
        <v>95</v>
      </c>
      <c r="I17" s="9" t="s">
        <v>9</v>
      </c>
      <c r="J17" s="9" t="s">
        <v>96</v>
      </c>
      <c r="K17" s="9" t="s">
        <v>97</v>
      </c>
      <c r="L17" s="9" t="s">
        <v>98</v>
      </c>
      <c r="M17" s="9" t="s">
        <v>99</v>
      </c>
      <c r="N17" s="9" t="s">
        <v>100</v>
      </c>
      <c r="O17" s="9" t="s">
        <v>6</v>
      </c>
    </row>
    <row r="18">
      <c r="A18" s="10"/>
      <c r="B18" s="1" t="s">
        <v>55</v>
      </c>
      <c r="C18" s="1">
        <v>17.0</v>
      </c>
      <c r="D18" s="1">
        <v>10.0</v>
      </c>
      <c r="E18" s="1">
        <v>2.0</v>
      </c>
      <c r="F18" s="1">
        <v>166.0</v>
      </c>
      <c r="G18" s="1">
        <v>301.0</v>
      </c>
      <c r="H18" s="1">
        <v>13.0</v>
      </c>
      <c r="I18" s="1">
        <v>1.0</v>
      </c>
      <c r="J18" s="1">
        <v>0.0</v>
      </c>
      <c r="K18" s="1">
        <v>0.0</v>
      </c>
      <c r="L18" s="1">
        <v>0.0</v>
      </c>
      <c r="M18" s="1">
        <v>0.0</v>
      </c>
      <c r="N18" s="1">
        <v>0.0</v>
      </c>
      <c r="O18" s="1">
        <v>2402.0</v>
      </c>
    </row>
    <row r="19">
      <c r="A19" s="10"/>
      <c r="B19" s="1" t="s">
        <v>57</v>
      </c>
      <c r="C19" s="1">
        <v>11.0</v>
      </c>
      <c r="D19" s="1">
        <v>11.0</v>
      </c>
      <c r="E19" s="1">
        <v>11.0</v>
      </c>
      <c r="F19" s="1">
        <v>171.0</v>
      </c>
      <c r="G19" s="1">
        <v>329.0</v>
      </c>
      <c r="H19" s="1">
        <v>8.0</v>
      </c>
      <c r="I19" s="1">
        <v>2.0</v>
      </c>
      <c r="J19" s="1">
        <v>0.0</v>
      </c>
      <c r="K19" s="1">
        <v>0.0</v>
      </c>
      <c r="L19" s="1">
        <v>0.0</v>
      </c>
      <c r="M19" s="1">
        <v>0.0</v>
      </c>
      <c r="N19" s="1">
        <v>0.0</v>
      </c>
      <c r="O19" s="1">
        <v>2066.0</v>
      </c>
    </row>
    <row r="20">
      <c r="A20" s="10"/>
      <c r="B20" s="1" t="s">
        <v>60</v>
      </c>
      <c r="C20" s="1">
        <v>10.0</v>
      </c>
      <c r="D20" s="1">
        <v>13.0</v>
      </c>
      <c r="E20" s="1">
        <v>8.0</v>
      </c>
      <c r="F20" s="1">
        <v>141.0</v>
      </c>
      <c r="G20" s="1">
        <v>266.0</v>
      </c>
      <c r="H20" s="1">
        <v>5.0</v>
      </c>
      <c r="I20" s="1">
        <v>1.0</v>
      </c>
      <c r="J20" s="1">
        <v>0.0</v>
      </c>
      <c r="K20" s="1">
        <v>0.0</v>
      </c>
      <c r="L20" s="1">
        <v>0.0</v>
      </c>
      <c r="M20" s="1">
        <v>0.0</v>
      </c>
      <c r="N20" s="1">
        <v>0.0</v>
      </c>
      <c r="O20" s="1">
        <v>2207.0</v>
      </c>
    </row>
    <row r="21">
      <c r="A21" s="10"/>
      <c r="B21" s="1" t="s">
        <v>54</v>
      </c>
      <c r="C21" s="1">
        <v>12.0</v>
      </c>
      <c r="D21" s="1">
        <v>8.0</v>
      </c>
      <c r="E21" s="1">
        <v>3.0</v>
      </c>
      <c r="F21" s="1">
        <v>85.0</v>
      </c>
      <c r="G21" s="1">
        <v>178.0</v>
      </c>
      <c r="H21" s="1">
        <v>4.0</v>
      </c>
      <c r="I21" s="1">
        <v>0.0</v>
      </c>
      <c r="J21" s="1">
        <v>0.0</v>
      </c>
      <c r="K21" s="1">
        <v>0.0</v>
      </c>
      <c r="L21" s="1">
        <v>0.0</v>
      </c>
      <c r="M21" s="1">
        <v>0.0</v>
      </c>
      <c r="N21" s="1">
        <v>0.0</v>
      </c>
      <c r="O21" s="1">
        <v>1451.0</v>
      </c>
    </row>
    <row r="22">
      <c r="A22" s="3" t="s">
        <v>103</v>
      </c>
      <c r="B22" s="9" t="s">
        <v>118</v>
      </c>
      <c r="C22" s="9" t="s">
        <v>90</v>
      </c>
      <c r="D22" s="9" t="s">
        <v>91</v>
      </c>
      <c r="E22" s="9" t="s">
        <v>92</v>
      </c>
      <c r="F22" s="9" t="s">
        <v>93</v>
      </c>
      <c r="G22" s="9" t="s">
        <v>94</v>
      </c>
      <c r="H22" s="9" t="s">
        <v>95</v>
      </c>
      <c r="I22" s="9" t="s">
        <v>9</v>
      </c>
      <c r="J22" s="9" t="s">
        <v>96</v>
      </c>
      <c r="K22" s="9" t="s">
        <v>97</v>
      </c>
      <c r="L22" s="9" t="s">
        <v>98</v>
      </c>
      <c r="M22" s="9" t="s">
        <v>99</v>
      </c>
      <c r="N22" s="9" t="s">
        <v>100</v>
      </c>
      <c r="O22" s="9" t="s">
        <v>6</v>
      </c>
    </row>
    <row r="23">
      <c r="A23" s="10"/>
      <c r="B23" s="1" t="s">
        <v>55</v>
      </c>
      <c r="C23" s="1">
        <v>4.0</v>
      </c>
      <c r="D23" s="1">
        <v>7.0</v>
      </c>
      <c r="E23" s="1">
        <v>4.0</v>
      </c>
      <c r="F23" s="1">
        <v>33.0</v>
      </c>
      <c r="G23" s="1">
        <v>64.0</v>
      </c>
      <c r="H23" s="1">
        <v>0.0</v>
      </c>
      <c r="I23" s="1">
        <v>0.0</v>
      </c>
      <c r="J23" s="1">
        <v>0.0</v>
      </c>
      <c r="K23" s="1">
        <v>0.0</v>
      </c>
      <c r="L23" s="1">
        <v>1.0</v>
      </c>
      <c r="M23" s="1">
        <v>1.0</v>
      </c>
      <c r="N23" s="1">
        <v>1.0</v>
      </c>
      <c r="O23" s="1">
        <v>642.0</v>
      </c>
    </row>
    <row r="24">
      <c r="A24" s="10"/>
      <c r="B24" s="1" t="s">
        <v>57</v>
      </c>
      <c r="C24" s="1">
        <v>12.0</v>
      </c>
      <c r="D24" s="1">
        <v>7.0</v>
      </c>
      <c r="E24" s="1">
        <v>2.0</v>
      </c>
      <c r="F24" s="1">
        <v>102.0</v>
      </c>
      <c r="G24" s="1">
        <v>195.0</v>
      </c>
      <c r="H24" s="1">
        <v>5.0</v>
      </c>
      <c r="I24" s="1">
        <v>0.0</v>
      </c>
      <c r="J24" s="1">
        <v>0.0</v>
      </c>
      <c r="K24" s="1">
        <v>0.0</v>
      </c>
      <c r="L24" s="1">
        <v>0.0</v>
      </c>
      <c r="M24" s="1">
        <v>0.0</v>
      </c>
      <c r="N24" s="1">
        <v>1.0</v>
      </c>
      <c r="O24" s="1">
        <v>1349.0</v>
      </c>
    </row>
    <row r="25">
      <c r="A25" s="10"/>
      <c r="B25" s="1" t="s">
        <v>60</v>
      </c>
      <c r="C25" s="1">
        <v>3.0</v>
      </c>
      <c r="D25" s="1">
        <v>6.0</v>
      </c>
      <c r="E25" s="1">
        <v>4.0</v>
      </c>
      <c r="F25" s="1">
        <v>25.0</v>
      </c>
      <c r="G25" s="1">
        <v>61.0</v>
      </c>
      <c r="H25" s="1">
        <v>2.0</v>
      </c>
      <c r="I25" s="1">
        <v>0.0</v>
      </c>
      <c r="J25" s="1">
        <v>0.0</v>
      </c>
      <c r="K25" s="1">
        <v>0.0</v>
      </c>
      <c r="L25" s="1">
        <v>0.0</v>
      </c>
      <c r="M25" s="1">
        <v>1.0</v>
      </c>
      <c r="N25" s="1">
        <v>0.0</v>
      </c>
      <c r="O25" s="1">
        <v>549.0</v>
      </c>
    </row>
    <row r="26">
      <c r="A26" s="10"/>
      <c r="B26" s="1" t="s">
        <v>54</v>
      </c>
      <c r="C26" s="1">
        <v>6.0</v>
      </c>
      <c r="D26" s="1">
        <v>6.0</v>
      </c>
      <c r="E26" s="1">
        <v>3.0</v>
      </c>
      <c r="F26" s="1">
        <v>45.0</v>
      </c>
      <c r="G26" s="1">
        <v>153.0</v>
      </c>
      <c r="H26" s="1">
        <v>1.0</v>
      </c>
      <c r="I26" s="1">
        <v>0.0</v>
      </c>
      <c r="J26" s="1">
        <v>0.0</v>
      </c>
      <c r="K26" s="1">
        <v>0.0</v>
      </c>
      <c r="L26" s="1">
        <v>0.0</v>
      </c>
      <c r="M26" s="1">
        <v>1.0</v>
      </c>
      <c r="N26" s="1">
        <v>0.0</v>
      </c>
      <c r="O26" s="1">
        <v>983.0</v>
      </c>
    </row>
    <row r="27">
      <c r="A27" s="3" t="s">
        <v>105</v>
      </c>
      <c r="B27" s="9" t="s">
        <v>117</v>
      </c>
      <c r="C27" s="9" t="s">
        <v>90</v>
      </c>
      <c r="D27" s="9" t="s">
        <v>91</v>
      </c>
      <c r="E27" s="9" t="s">
        <v>92</v>
      </c>
      <c r="F27" s="9" t="s">
        <v>93</v>
      </c>
      <c r="G27" s="9" t="s">
        <v>94</v>
      </c>
      <c r="H27" s="9" t="s">
        <v>95</v>
      </c>
      <c r="I27" s="9" t="s">
        <v>9</v>
      </c>
      <c r="J27" s="9" t="s">
        <v>96</v>
      </c>
      <c r="K27" s="9" t="s">
        <v>97</v>
      </c>
      <c r="L27" s="9" t="s">
        <v>98</v>
      </c>
      <c r="M27" s="9" t="s">
        <v>99</v>
      </c>
      <c r="N27" s="9" t="s">
        <v>100</v>
      </c>
      <c r="O27" s="9" t="s">
        <v>6</v>
      </c>
    </row>
    <row r="28">
      <c r="A28" s="10"/>
      <c r="B28" s="1" t="s">
        <v>55</v>
      </c>
      <c r="C28" s="1">
        <v>12.0</v>
      </c>
      <c r="D28" s="1">
        <v>16.0</v>
      </c>
      <c r="E28" s="1">
        <v>7.0</v>
      </c>
      <c r="F28" s="1">
        <v>164.0</v>
      </c>
      <c r="G28" s="1">
        <v>260.0</v>
      </c>
      <c r="H28" s="1">
        <v>6.0</v>
      </c>
      <c r="I28" s="1">
        <v>1.0</v>
      </c>
      <c r="J28" s="1">
        <v>5.0</v>
      </c>
      <c r="K28" s="1">
        <v>1.0</v>
      </c>
      <c r="L28" s="1">
        <v>0.0</v>
      </c>
      <c r="M28" s="1">
        <v>0.0</v>
      </c>
      <c r="N28" s="1">
        <v>0.0</v>
      </c>
      <c r="O28" s="1">
        <v>2149.0</v>
      </c>
    </row>
    <row r="29">
      <c r="A29" s="10"/>
      <c r="B29" s="1" t="s">
        <v>57</v>
      </c>
      <c r="C29" s="1">
        <v>12.0</v>
      </c>
      <c r="D29" s="1">
        <v>17.0</v>
      </c>
      <c r="E29" s="1">
        <v>6.0</v>
      </c>
      <c r="F29" s="1">
        <v>152.0</v>
      </c>
      <c r="G29" s="1">
        <v>315.0</v>
      </c>
      <c r="H29" s="1">
        <v>6.0</v>
      </c>
      <c r="I29" s="1">
        <v>0.0</v>
      </c>
      <c r="J29" s="1">
        <v>3.0</v>
      </c>
      <c r="K29" s="1">
        <v>1.0</v>
      </c>
      <c r="L29" s="1">
        <v>0.0</v>
      </c>
      <c r="M29" s="1">
        <v>0.0</v>
      </c>
      <c r="N29" s="1">
        <v>0.0</v>
      </c>
      <c r="O29" s="1">
        <v>2048.0</v>
      </c>
    </row>
    <row r="30">
      <c r="A30" s="10"/>
      <c r="B30" s="1" t="s">
        <v>60</v>
      </c>
      <c r="C30" s="1">
        <v>14.0</v>
      </c>
      <c r="D30" s="1">
        <v>18.0</v>
      </c>
      <c r="E30" s="1">
        <v>9.0</v>
      </c>
      <c r="F30" s="1">
        <v>179.0</v>
      </c>
      <c r="G30" s="1">
        <v>370.0</v>
      </c>
      <c r="H30" s="1">
        <v>3.0</v>
      </c>
      <c r="I30" s="1">
        <v>1.0</v>
      </c>
      <c r="J30" s="1">
        <v>5.0</v>
      </c>
      <c r="K30" s="1">
        <v>2.0</v>
      </c>
      <c r="L30" s="1">
        <v>0.0</v>
      </c>
      <c r="M30" s="1">
        <v>0.0</v>
      </c>
      <c r="N30" s="1">
        <v>0.0</v>
      </c>
      <c r="O30" s="1">
        <v>2067.0</v>
      </c>
    </row>
    <row r="31">
      <c r="A31" s="10"/>
      <c r="B31" s="1" t="s">
        <v>54</v>
      </c>
      <c r="C31" s="1">
        <v>11.0</v>
      </c>
      <c r="D31" s="1">
        <v>14.0</v>
      </c>
      <c r="E31" s="1">
        <v>6.0</v>
      </c>
      <c r="F31" s="1">
        <v>128.0</v>
      </c>
      <c r="G31" s="1">
        <v>278.0</v>
      </c>
      <c r="H31" s="1">
        <v>4.0</v>
      </c>
      <c r="I31" s="1">
        <v>0.0</v>
      </c>
      <c r="J31" s="1">
        <v>6.0</v>
      </c>
      <c r="K31" s="1">
        <v>2.0</v>
      </c>
      <c r="L31" s="1">
        <v>0.0</v>
      </c>
      <c r="M31" s="1">
        <v>0.0</v>
      </c>
      <c r="N31" s="1">
        <v>0.0</v>
      </c>
      <c r="O31" s="1">
        <v>1820.0</v>
      </c>
    </row>
    <row r="32">
      <c r="A32" s="3" t="s">
        <v>107</v>
      </c>
      <c r="B32" s="9" t="s">
        <v>125</v>
      </c>
      <c r="C32" s="9" t="s">
        <v>90</v>
      </c>
      <c r="D32" s="9" t="s">
        <v>91</v>
      </c>
      <c r="E32" s="9" t="s">
        <v>92</v>
      </c>
      <c r="F32" s="9" t="s">
        <v>93</v>
      </c>
      <c r="G32" s="9" t="s">
        <v>94</v>
      </c>
      <c r="H32" s="9" t="s">
        <v>95</v>
      </c>
      <c r="I32" s="9" t="s">
        <v>9</v>
      </c>
      <c r="J32" s="9" t="s">
        <v>96</v>
      </c>
      <c r="K32" s="9" t="s">
        <v>97</v>
      </c>
      <c r="L32" s="9" t="s">
        <v>98</v>
      </c>
      <c r="M32" s="9" t="s">
        <v>99</v>
      </c>
      <c r="N32" s="9" t="s">
        <v>100</v>
      </c>
      <c r="O32" s="9" t="s">
        <v>6</v>
      </c>
    </row>
    <row r="33">
      <c r="A33" s="10"/>
      <c r="B33" s="1" t="s">
        <v>55</v>
      </c>
      <c r="C33" s="3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</row>
    <row r="34">
      <c r="A34" s="10"/>
      <c r="B34" s="1" t="s">
        <v>175</v>
      </c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</row>
    <row r="35">
      <c r="A35" s="10"/>
      <c r="B35" s="1" t="s">
        <v>60</v>
      </c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</row>
    <row r="36">
      <c r="A36" s="10"/>
      <c r="B36" s="1" t="s">
        <v>176</v>
      </c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</row>
    <row r="38">
      <c r="A38" s="35" t="s">
        <v>110</v>
      </c>
      <c r="B38" s="35" t="s">
        <v>87</v>
      </c>
      <c r="C38" s="36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</row>
    <row r="39">
      <c r="A39" s="3" t="s">
        <v>88</v>
      </c>
      <c r="B39" s="9" t="s">
        <v>89</v>
      </c>
      <c r="C39" s="9" t="s">
        <v>90</v>
      </c>
      <c r="D39" s="9" t="s">
        <v>91</v>
      </c>
      <c r="E39" s="9" t="s">
        <v>92</v>
      </c>
      <c r="F39" s="9" t="s">
        <v>93</v>
      </c>
      <c r="G39" s="9" t="s">
        <v>94</v>
      </c>
      <c r="H39" s="9" t="s">
        <v>95</v>
      </c>
      <c r="I39" s="9" t="s">
        <v>9</v>
      </c>
      <c r="J39" s="9" t="s">
        <v>96</v>
      </c>
      <c r="K39" s="9" t="s">
        <v>97</v>
      </c>
      <c r="L39" s="9" t="s">
        <v>98</v>
      </c>
      <c r="M39" s="9" t="s">
        <v>99</v>
      </c>
      <c r="N39" s="9" t="s">
        <v>100</v>
      </c>
      <c r="O39" s="9" t="s">
        <v>6</v>
      </c>
    </row>
    <row r="40">
      <c r="A40" s="10"/>
      <c r="B40" s="1" t="s">
        <v>55</v>
      </c>
      <c r="C40" s="1">
        <v>17.0</v>
      </c>
      <c r="D40" s="1">
        <v>17.0</v>
      </c>
      <c r="E40" s="1">
        <v>12.0</v>
      </c>
      <c r="F40" s="1">
        <v>193.0</v>
      </c>
      <c r="G40" s="1">
        <v>374.0</v>
      </c>
      <c r="H40" s="1">
        <v>12.0</v>
      </c>
      <c r="I40" s="1">
        <v>1.0</v>
      </c>
      <c r="J40" s="1">
        <v>6.0</v>
      </c>
      <c r="K40" s="1">
        <v>5.0</v>
      </c>
      <c r="L40" s="1">
        <v>0.0</v>
      </c>
      <c r="M40" s="1">
        <v>0.0</v>
      </c>
      <c r="N40" s="1">
        <v>0.0</v>
      </c>
      <c r="O40" s="1">
        <v>2657.0</v>
      </c>
    </row>
    <row r="41">
      <c r="A41" s="10"/>
      <c r="B41" s="1" t="s">
        <v>57</v>
      </c>
      <c r="C41" s="1">
        <v>11.0</v>
      </c>
      <c r="D41" s="1">
        <v>18.0</v>
      </c>
      <c r="E41" s="1">
        <v>15.0</v>
      </c>
      <c r="F41" s="1">
        <v>138.0</v>
      </c>
      <c r="G41" s="1">
        <v>290.0</v>
      </c>
      <c r="H41" s="1">
        <v>7.0</v>
      </c>
      <c r="I41" s="1">
        <v>1.0</v>
      </c>
      <c r="J41" s="1">
        <v>7.0</v>
      </c>
      <c r="K41" s="1">
        <v>1.0</v>
      </c>
      <c r="L41" s="1">
        <v>0.0</v>
      </c>
      <c r="M41" s="1">
        <v>0.0</v>
      </c>
      <c r="N41" s="1">
        <v>0.0</v>
      </c>
      <c r="O41" s="1">
        <v>2103.0</v>
      </c>
    </row>
    <row r="42">
      <c r="A42" s="10"/>
      <c r="B42" s="1" t="s">
        <v>60</v>
      </c>
      <c r="C42" s="1">
        <v>12.0</v>
      </c>
      <c r="D42" s="1">
        <v>19.0</v>
      </c>
      <c r="E42" s="1">
        <v>14.0</v>
      </c>
      <c r="F42" s="1">
        <v>165.0</v>
      </c>
      <c r="G42" s="1">
        <v>329.0</v>
      </c>
      <c r="H42" s="1">
        <v>4.0</v>
      </c>
      <c r="I42" s="1">
        <v>1.0</v>
      </c>
      <c r="J42" s="1">
        <v>6.0</v>
      </c>
      <c r="K42" s="1">
        <v>0.0</v>
      </c>
      <c r="L42" s="1">
        <v>0.0</v>
      </c>
      <c r="M42" s="1">
        <v>0.0</v>
      </c>
      <c r="N42" s="1">
        <v>0.0</v>
      </c>
      <c r="O42" s="1">
        <v>2236.0</v>
      </c>
    </row>
    <row r="43">
      <c r="A43" s="10"/>
      <c r="B43" s="1" t="s">
        <v>54</v>
      </c>
      <c r="C43" s="1">
        <v>28.0</v>
      </c>
      <c r="D43" s="1">
        <v>15.0</v>
      </c>
      <c r="E43" s="1">
        <v>14.0</v>
      </c>
      <c r="F43" s="1">
        <v>237.0</v>
      </c>
      <c r="G43" s="1">
        <v>455.0</v>
      </c>
      <c r="H43" s="1">
        <v>15.0</v>
      </c>
      <c r="I43" s="1">
        <v>2.0</v>
      </c>
      <c r="J43" s="1">
        <v>7.0</v>
      </c>
      <c r="K43" s="1">
        <v>1.0</v>
      </c>
      <c r="L43" s="1">
        <v>0.0</v>
      </c>
      <c r="M43" s="1">
        <v>0.0</v>
      </c>
      <c r="N43" s="1">
        <v>0.0</v>
      </c>
      <c r="O43" s="1">
        <v>2836.0</v>
      </c>
    </row>
    <row r="44">
      <c r="A44" s="3" t="s">
        <v>101</v>
      </c>
      <c r="B44" s="9" t="s">
        <v>102</v>
      </c>
      <c r="C44" s="9" t="s">
        <v>90</v>
      </c>
      <c r="D44" s="9" t="s">
        <v>91</v>
      </c>
      <c r="E44" s="9" t="s">
        <v>92</v>
      </c>
      <c r="F44" s="9" t="s">
        <v>93</v>
      </c>
      <c r="G44" s="9" t="s">
        <v>94</v>
      </c>
      <c r="H44" s="9" t="s">
        <v>95</v>
      </c>
      <c r="I44" s="9" t="s">
        <v>9</v>
      </c>
      <c r="J44" s="9" t="s">
        <v>96</v>
      </c>
      <c r="K44" s="9" t="s">
        <v>97</v>
      </c>
      <c r="L44" s="9" t="s">
        <v>98</v>
      </c>
      <c r="M44" s="9" t="s">
        <v>99</v>
      </c>
      <c r="N44" s="9" t="s">
        <v>100</v>
      </c>
      <c r="O44" s="9" t="s">
        <v>6</v>
      </c>
    </row>
    <row r="45">
      <c r="A45" s="10"/>
      <c r="B45" s="1" t="s">
        <v>55</v>
      </c>
      <c r="C45" s="1">
        <v>5.0</v>
      </c>
      <c r="D45" s="1">
        <v>14.0</v>
      </c>
      <c r="E45" s="1">
        <v>6.0</v>
      </c>
      <c r="F45" s="1">
        <v>66.0</v>
      </c>
      <c r="G45" s="1">
        <v>126.0</v>
      </c>
      <c r="H45" s="1">
        <v>4.0</v>
      </c>
      <c r="I45" s="1">
        <v>1.0</v>
      </c>
      <c r="J45" s="1">
        <v>0.0</v>
      </c>
      <c r="K45" s="1">
        <v>0.0</v>
      </c>
      <c r="L45" s="1">
        <v>0.0</v>
      </c>
      <c r="M45" s="1">
        <v>0.0</v>
      </c>
      <c r="N45" s="1">
        <v>0.0</v>
      </c>
      <c r="O45" s="1">
        <v>1172.0</v>
      </c>
    </row>
    <row r="46">
      <c r="A46" s="10"/>
      <c r="B46" s="1" t="s">
        <v>57</v>
      </c>
      <c r="C46" s="1">
        <v>6.0</v>
      </c>
      <c r="D46" s="1">
        <v>11.0</v>
      </c>
      <c r="E46" s="1">
        <v>6.0</v>
      </c>
      <c r="F46" s="1">
        <v>92.0</v>
      </c>
      <c r="G46" s="1">
        <v>172.0</v>
      </c>
      <c r="H46" s="1">
        <v>5.0</v>
      </c>
      <c r="I46" s="1">
        <v>2.0</v>
      </c>
      <c r="J46" s="1">
        <v>0.0</v>
      </c>
      <c r="K46" s="1">
        <v>0.0</v>
      </c>
      <c r="L46" s="1">
        <v>0.0</v>
      </c>
      <c r="M46" s="1">
        <v>0.0</v>
      </c>
      <c r="N46" s="1">
        <v>0.0</v>
      </c>
      <c r="O46" s="1">
        <v>1524.0</v>
      </c>
    </row>
    <row r="47">
      <c r="A47" s="10"/>
      <c r="B47" s="1" t="s">
        <v>60</v>
      </c>
      <c r="C47" s="1">
        <v>8.0</v>
      </c>
      <c r="D47" s="1">
        <v>13.0</v>
      </c>
      <c r="E47" s="1">
        <v>1.0</v>
      </c>
      <c r="F47" s="1">
        <v>75.0</v>
      </c>
      <c r="G47" s="1">
        <v>168.0</v>
      </c>
      <c r="H47" s="1">
        <v>5.0</v>
      </c>
      <c r="I47" s="1">
        <v>1.0</v>
      </c>
      <c r="J47" s="1">
        <v>0.0</v>
      </c>
      <c r="K47" s="1">
        <v>0.0</v>
      </c>
      <c r="L47" s="1">
        <v>0.0</v>
      </c>
      <c r="M47" s="1">
        <v>0.0</v>
      </c>
      <c r="N47" s="1">
        <v>0.0</v>
      </c>
      <c r="O47" s="1">
        <v>1156.0</v>
      </c>
    </row>
    <row r="48">
      <c r="A48" s="10"/>
      <c r="B48" s="1" t="s">
        <v>54</v>
      </c>
      <c r="C48" s="1">
        <v>11.0</v>
      </c>
      <c r="D48" s="1">
        <v>12.0</v>
      </c>
      <c r="E48" s="1">
        <v>2.0</v>
      </c>
      <c r="F48" s="1">
        <v>118.0</v>
      </c>
      <c r="G48" s="1">
        <v>208.0</v>
      </c>
      <c r="H48" s="1">
        <v>3.0</v>
      </c>
      <c r="I48" s="1">
        <v>1.0</v>
      </c>
      <c r="J48" s="1">
        <v>0.0</v>
      </c>
      <c r="K48" s="1">
        <v>0.0</v>
      </c>
      <c r="L48" s="1">
        <v>0.0</v>
      </c>
      <c r="M48" s="1">
        <v>0.0</v>
      </c>
      <c r="N48" s="1">
        <v>0.0</v>
      </c>
      <c r="O48" s="1">
        <v>1492.0</v>
      </c>
    </row>
    <row r="49">
      <c r="A49" s="3" t="s">
        <v>103</v>
      </c>
      <c r="B49" s="9" t="s">
        <v>104</v>
      </c>
      <c r="C49" s="9" t="s">
        <v>90</v>
      </c>
      <c r="D49" s="9" t="s">
        <v>91</v>
      </c>
      <c r="E49" s="9" t="s">
        <v>92</v>
      </c>
      <c r="F49" s="9" t="s">
        <v>93</v>
      </c>
      <c r="G49" s="9" t="s">
        <v>94</v>
      </c>
      <c r="H49" s="9" t="s">
        <v>95</v>
      </c>
      <c r="I49" s="9" t="s">
        <v>9</v>
      </c>
      <c r="J49" s="9" t="s">
        <v>96</v>
      </c>
      <c r="K49" s="9" t="s">
        <v>97</v>
      </c>
      <c r="L49" s="9" t="s">
        <v>98</v>
      </c>
      <c r="M49" s="9" t="s">
        <v>99</v>
      </c>
      <c r="N49" s="9" t="s">
        <v>100</v>
      </c>
      <c r="O49" s="9" t="s">
        <v>6</v>
      </c>
    </row>
    <row r="50">
      <c r="A50" s="10"/>
      <c r="B50" s="1" t="s">
        <v>55</v>
      </c>
      <c r="C50" s="1">
        <v>10.0</v>
      </c>
      <c r="D50" s="1">
        <v>19.0</v>
      </c>
      <c r="E50" s="1">
        <v>6.0</v>
      </c>
      <c r="F50" s="1">
        <v>94.0</v>
      </c>
      <c r="G50" s="1">
        <v>174.0</v>
      </c>
      <c r="H50" s="1">
        <v>4.0</v>
      </c>
      <c r="I50" s="1">
        <v>1.0</v>
      </c>
      <c r="J50" s="1">
        <v>0.0</v>
      </c>
      <c r="K50" s="1">
        <v>0.0</v>
      </c>
      <c r="L50" s="1">
        <v>1.0</v>
      </c>
      <c r="M50" s="1">
        <v>0.0</v>
      </c>
      <c r="N50" s="1">
        <v>0.0</v>
      </c>
      <c r="O50" s="1">
        <v>1611.0</v>
      </c>
    </row>
    <row r="51">
      <c r="A51" s="10"/>
      <c r="B51" s="1" t="s">
        <v>57</v>
      </c>
      <c r="C51" s="1">
        <v>10.0</v>
      </c>
      <c r="D51" s="1">
        <v>16.0</v>
      </c>
      <c r="E51" s="1">
        <v>9.0</v>
      </c>
      <c r="F51" s="1">
        <v>157.0</v>
      </c>
      <c r="G51" s="1">
        <v>322.0</v>
      </c>
      <c r="H51" s="1">
        <v>7.0</v>
      </c>
      <c r="I51" s="1">
        <v>1.0</v>
      </c>
      <c r="J51" s="1">
        <v>0.0</v>
      </c>
      <c r="K51" s="1">
        <v>0.0</v>
      </c>
      <c r="L51" s="1">
        <v>0.0</v>
      </c>
      <c r="M51" s="1">
        <v>0.0</v>
      </c>
      <c r="N51" s="1">
        <v>0.0</v>
      </c>
      <c r="O51" s="1">
        <v>2561.0</v>
      </c>
    </row>
    <row r="52">
      <c r="A52" s="10"/>
      <c r="B52" s="1" t="s">
        <v>60</v>
      </c>
      <c r="C52" s="1">
        <v>17.0</v>
      </c>
      <c r="D52" s="1">
        <v>17.0</v>
      </c>
      <c r="E52" s="1">
        <v>4.0</v>
      </c>
      <c r="F52" s="1">
        <v>141.0</v>
      </c>
      <c r="G52" s="1">
        <v>272.0</v>
      </c>
      <c r="H52" s="1">
        <v>3.0</v>
      </c>
      <c r="I52" s="1">
        <v>0.0</v>
      </c>
      <c r="J52" s="1">
        <v>0.0</v>
      </c>
      <c r="K52" s="1">
        <v>0.0</v>
      </c>
      <c r="L52" s="1">
        <v>0.0</v>
      </c>
      <c r="M52" s="1">
        <v>2.0</v>
      </c>
      <c r="N52" s="1">
        <v>0.0</v>
      </c>
      <c r="O52" s="1">
        <v>2372.0</v>
      </c>
    </row>
    <row r="53">
      <c r="A53" s="10"/>
      <c r="B53" s="1" t="s">
        <v>54</v>
      </c>
      <c r="C53" s="1">
        <v>10.0</v>
      </c>
      <c r="D53" s="1">
        <v>16.0</v>
      </c>
      <c r="E53" s="1">
        <v>6.0</v>
      </c>
      <c r="F53" s="1">
        <v>131.0</v>
      </c>
      <c r="G53" s="1">
        <v>250.0</v>
      </c>
      <c r="H53" s="1">
        <v>5.0</v>
      </c>
      <c r="I53" s="1">
        <v>1.0</v>
      </c>
      <c r="J53" s="1">
        <v>0.0</v>
      </c>
      <c r="K53" s="1">
        <v>0.0</v>
      </c>
      <c r="L53" s="1">
        <v>0.0</v>
      </c>
      <c r="M53" s="1">
        <v>0.0</v>
      </c>
      <c r="N53" s="1">
        <v>0.0</v>
      </c>
      <c r="O53" s="1">
        <v>1705.0</v>
      </c>
    </row>
    <row r="54">
      <c r="A54" s="3" t="s">
        <v>105</v>
      </c>
      <c r="B54" s="9" t="s">
        <v>106</v>
      </c>
      <c r="C54" s="9" t="s">
        <v>90</v>
      </c>
      <c r="D54" s="9" t="s">
        <v>91</v>
      </c>
      <c r="E54" s="9" t="s">
        <v>92</v>
      </c>
      <c r="F54" s="9" t="s">
        <v>93</v>
      </c>
      <c r="G54" s="9" t="s">
        <v>94</v>
      </c>
      <c r="H54" s="9" t="s">
        <v>95</v>
      </c>
      <c r="I54" s="9" t="s">
        <v>9</v>
      </c>
      <c r="J54" s="9" t="s">
        <v>96</v>
      </c>
      <c r="K54" s="9" t="s">
        <v>97</v>
      </c>
      <c r="L54" s="9" t="s">
        <v>98</v>
      </c>
      <c r="M54" s="9" t="s">
        <v>99</v>
      </c>
      <c r="N54" s="9" t="s">
        <v>100</v>
      </c>
      <c r="O54" s="9" t="s">
        <v>6</v>
      </c>
    </row>
    <row r="55">
      <c r="A55" s="10"/>
      <c r="B55" s="1" t="s">
        <v>55</v>
      </c>
      <c r="C55" s="1">
        <v>3.0</v>
      </c>
      <c r="D55" s="1">
        <v>10.0</v>
      </c>
      <c r="E55" s="1">
        <v>2.0</v>
      </c>
      <c r="F55" s="1">
        <v>46.0</v>
      </c>
      <c r="G55" s="1">
        <v>90.0</v>
      </c>
      <c r="H55" s="1">
        <v>1.0</v>
      </c>
      <c r="I55" s="1">
        <v>0.0</v>
      </c>
      <c r="J55" s="1">
        <v>2.0</v>
      </c>
      <c r="K55" s="1">
        <v>0.0</v>
      </c>
      <c r="L55" s="1">
        <v>0.0</v>
      </c>
      <c r="M55" s="1">
        <v>0.0</v>
      </c>
      <c r="N55" s="1">
        <v>0.0</v>
      </c>
      <c r="O55" s="1">
        <v>694.0</v>
      </c>
    </row>
    <row r="56">
      <c r="A56" s="10"/>
      <c r="B56" s="1" t="s">
        <v>57</v>
      </c>
      <c r="C56" s="1">
        <v>4.0</v>
      </c>
      <c r="D56" s="1">
        <v>10.0</v>
      </c>
      <c r="E56" s="1">
        <v>5.0</v>
      </c>
      <c r="F56" s="1">
        <v>79.0</v>
      </c>
      <c r="G56" s="1">
        <v>154.0</v>
      </c>
      <c r="H56" s="1">
        <v>1.0</v>
      </c>
      <c r="I56" s="1">
        <v>0.0</v>
      </c>
      <c r="J56" s="1">
        <v>2.0</v>
      </c>
      <c r="K56" s="1">
        <v>0.0</v>
      </c>
      <c r="L56" s="1">
        <v>0.0</v>
      </c>
      <c r="M56" s="1">
        <v>0.0</v>
      </c>
      <c r="N56" s="1">
        <v>0.0</v>
      </c>
      <c r="O56" s="1">
        <v>1207.0</v>
      </c>
    </row>
    <row r="57">
      <c r="A57" s="10"/>
      <c r="B57" s="1" t="s">
        <v>60</v>
      </c>
      <c r="C57" s="1">
        <v>6.0</v>
      </c>
      <c r="D57" s="1">
        <v>10.0</v>
      </c>
      <c r="E57" s="1">
        <v>2.0</v>
      </c>
      <c r="F57" s="1">
        <v>105.0</v>
      </c>
      <c r="G57" s="1">
        <v>226.0</v>
      </c>
      <c r="H57" s="1">
        <v>3.0</v>
      </c>
      <c r="I57" s="1">
        <v>1.0</v>
      </c>
      <c r="J57" s="1">
        <v>2.0</v>
      </c>
      <c r="K57" s="1">
        <v>0.0</v>
      </c>
      <c r="L57" s="1">
        <v>0.0</v>
      </c>
      <c r="M57" s="1">
        <v>0.0</v>
      </c>
      <c r="N57" s="1">
        <v>0.0</v>
      </c>
      <c r="O57" s="1">
        <v>1149.0</v>
      </c>
    </row>
    <row r="58">
      <c r="A58" s="10"/>
      <c r="B58" s="1" t="s">
        <v>54</v>
      </c>
      <c r="C58" s="1">
        <v>5.0</v>
      </c>
      <c r="D58" s="1">
        <v>10.0</v>
      </c>
      <c r="E58" s="1">
        <v>3.0</v>
      </c>
      <c r="F58" s="1">
        <v>51.0</v>
      </c>
      <c r="G58" s="1">
        <v>97.0</v>
      </c>
      <c r="H58" s="1">
        <v>1.0</v>
      </c>
      <c r="I58" s="1">
        <v>0.0</v>
      </c>
      <c r="J58" s="1">
        <v>3.0</v>
      </c>
      <c r="K58" s="1">
        <v>0.0</v>
      </c>
      <c r="L58" s="1">
        <v>0.0</v>
      </c>
      <c r="M58" s="1">
        <v>0.0</v>
      </c>
      <c r="N58" s="1">
        <v>0.0</v>
      </c>
      <c r="O58" s="1">
        <v>694.0</v>
      </c>
    </row>
    <row r="59">
      <c r="A59" s="3" t="s">
        <v>107</v>
      </c>
      <c r="B59" s="9" t="s">
        <v>108</v>
      </c>
      <c r="C59" s="9" t="s">
        <v>90</v>
      </c>
      <c r="D59" s="9" t="s">
        <v>91</v>
      </c>
      <c r="E59" s="9" t="s">
        <v>92</v>
      </c>
      <c r="F59" s="9" t="s">
        <v>93</v>
      </c>
      <c r="G59" s="9" t="s">
        <v>94</v>
      </c>
      <c r="H59" s="9" t="s">
        <v>95</v>
      </c>
      <c r="I59" s="9" t="s">
        <v>9</v>
      </c>
      <c r="J59" s="9" t="s">
        <v>96</v>
      </c>
      <c r="K59" s="9" t="s">
        <v>97</v>
      </c>
      <c r="L59" s="9" t="s">
        <v>98</v>
      </c>
      <c r="M59" s="9" t="s">
        <v>99</v>
      </c>
      <c r="N59" s="9" t="s">
        <v>100</v>
      </c>
      <c r="O59" s="9" t="s">
        <v>6</v>
      </c>
    </row>
    <row r="60">
      <c r="A60" s="10"/>
      <c r="B60" s="1" t="s">
        <v>55</v>
      </c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</row>
    <row r="61">
      <c r="A61" s="10"/>
      <c r="B61" s="1" t="s">
        <v>175</v>
      </c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</row>
    <row r="62">
      <c r="A62" s="10"/>
      <c r="B62" s="1" t="s">
        <v>60</v>
      </c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</row>
    <row r="63">
      <c r="A63" s="10"/>
      <c r="B63" s="1" t="s">
        <v>176</v>
      </c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</row>
    <row r="65" ht="21.75" customHeight="1">
      <c r="A65" s="16" t="s">
        <v>115</v>
      </c>
      <c r="B65" s="17" t="s">
        <v>177</v>
      </c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</row>
    <row r="66">
      <c r="A66" s="1" t="s">
        <v>88</v>
      </c>
      <c r="B66" s="9" t="s">
        <v>104</v>
      </c>
      <c r="C66" s="9" t="s">
        <v>90</v>
      </c>
      <c r="D66" s="9" t="s">
        <v>91</v>
      </c>
      <c r="E66" s="9" t="s">
        <v>92</v>
      </c>
      <c r="F66" s="9" t="s">
        <v>93</v>
      </c>
      <c r="G66" s="9" t="s">
        <v>94</v>
      </c>
      <c r="H66" s="9" t="s">
        <v>95</v>
      </c>
      <c r="I66" s="9" t="s">
        <v>9</v>
      </c>
      <c r="J66" s="9" t="s">
        <v>96</v>
      </c>
      <c r="K66" s="9" t="s">
        <v>97</v>
      </c>
      <c r="L66" s="9" t="s">
        <v>98</v>
      </c>
      <c r="M66" s="9" t="s">
        <v>99</v>
      </c>
      <c r="N66" s="9" t="s">
        <v>100</v>
      </c>
      <c r="O66" s="9" t="s">
        <v>6</v>
      </c>
    </row>
    <row r="67">
      <c r="B67" s="1" t="s">
        <v>55</v>
      </c>
      <c r="C67" s="1">
        <v>19.0</v>
      </c>
      <c r="D67" s="1">
        <v>24.0</v>
      </c>
      <c r="E67" s="1">
        <v>3.0</v>
      </c>
      <c r="F67" s="1">
        <v>144.0</v>
      </c>
      <c r="G67" s="1">
        <v>247.0</v>
      </c>
      <c r="H67" s="1">
        <v>12.0</v>
      </c>
      <c r="I67" s="1">
        <v>0.0</v>
      </c>
      <c r="J67" s="1">
        <v>0.0</v>
      </c>
      <c r="K67" s="1">
        <v>0.0</v>
      </c>
      <c r="L67" s="1">
        <v>0.0</v>
      </c>
      <c r="M67" s="1">
        <v>0.0</v>
      </c>
      <c r="N67" s="1">
        <v>0.0</v>
      </c>
      <c r="O67" s="1">
        <v>2469.0</v>
      </c>
    </row>
    <row r="68">
      <c r="B68" s="1" t="s">
        <v>57</v>
      </c>
      <c r="C68" s="1">
        <v>14.0</v>
      </c>
      <c r="D68" s="1">
        <v>16.0</v>
      </c>
      <c r="E68" s="1">
        <v>6.0</v>
      </c>
      <c r="F68" s="1">
        <v>145.0</v>
      </c>
      <c r="G68" s="1">
        <v>284.0</v>
      </c>
      <c r="H68" s="1">
        <v>6.0</v>
      </c>
      <c r="I68" s="1">
        <v>1.0</v>
      </c>
      <c r="J68" s="1">
        <v>0.0</v>
      </c>
      <c r="K68" s="1">
        <v>0.0</v>
      </c>
      <c r="L68" s="1">
        <v>0.0</v>
      </c>
      <c r="M68" s="1">
        <v>1.0</v>
      </c>
      <c r="N68" s="1">
        <v>0.0</v>
      </c>
      <c r="O68" s="1">
        <v>2086.0</v>
      </c>
    </row>
    <row r="69">
      <c r="B69" s="1" t="s">
        <v>60</v>
      </c>
      <c r="C69" s="1">
        <v>10.0</v>
      </c>
      <c r="D69" s="1">
        <v>26.0</v>
      </c>
      <c r="E69" s="1">
        <v>9.0</v>
      </c>
      <c r="F69" s="1">
        <v>156.0</v>
      </c>
      <c r="G69" s="1">
        <v>286.0</v>
      </c>
      <c r="H69" s="1">
        <v>7.0</v>
      </c>
      <c r="I69" s="1">
        <v>2.0</v>
      </c>
      <c r="J69" s="1">
        <v>0.0</v>
      </c>
      <c r="K69" s="1">
        <v>0.0</v>
      </c>
      <c r="L69" s="1">
        <v>0.0</v>
      </c>
      <c r="M69" s="1">
        <v>0.0</v>
      </c>
      <c r="N69" s="1">
        <v>0.0</v>
      </c>
      <c r="O69" s="1">
        <v>2359.0</v>
      </c>
    </row>
    <row r="70">
      <c r="B70" s="1" t="s">
        <v>54</v>
      </c>
      <c r="C70" s="1">
        <v>11.0</v>
      </c>
      <c r="D70" s="1">
        <v>21.0</v>
      </c>
      <c r="E70" s="1">
        <v>13.0</v>
      </c>
      <c r="F70" s="1">
        <v>147.0</v>
      </c>
      <c r="G70" s="1">
        <v>345.0</v>
      </c>
      <c r="H70" s="1">
        <v>5.0</v>
      </c>
      <c r="I70" s="1">
        <v>0.0</v>
      </c>
      <c r="J70" s="1">
        <v>0.0</v>
      </c>
      <c r="K70" s="1">
        <v>0.0</v>
      </c>
      <c r="L70" s="1">
        <v>0.0</v>
      </c>
      <c r="M70" s="1">
        <v>1.0</v>
      </c>
      <c r="N70" s="1">
        <v>0.0</v>
      </c>
      <c r="O70" s="1">
        <v>1720.0</v>
      </c>
    </row>
    <row r="71">
      <c r="A71" s="1" t="s">
        <v>101</v>
      </c>
      <c r="B71" s="9" t="s">
        <v>102</v>
      </c>
      <c r="C71" s="9" t="s">
        <v>90</v>
      </c>
      <c r="D71" s="9" t="s">
        <v>91</v>
      </c>
      <c r="E71" s="9" t="s">
        <v>92</v>
      </c>
      <c r="F71" s="9" t="s">
        <v>93</v>
      </c>
      <c r="G71" s="9" t="s">
        <v>94</v>
      </c>
      <c r="H71" s="9" t="s">
        <v>95</v>
      </c>
      <c r="I71" s="9" t="s">
        <v>9</v>
      </c>
      <c r="J71" s="9" t="s">
        <v>96</v>
      </c>
      <c r="K71" s="9" t="s">
        <v>97</v>
      </c>
      <c r="L71" s="9" t="s">
        <v>98</v>
      </c>
      <c r="M71" s="9" t="s">
        <v>99</v>
      </c>
      <c r="N71" s="9" t="s">
        <v>100</v>
      </c>
      <c r="O71" s="9" t="s">
        <v>6</v>
      </c>
    </row>
    <row r="72">
      <c r="B72" s="1" t="s">
        <v>55</v>
      </c>
      <c r="C72" s="1">
        <v>6.0</v>
      </c>
      <c r="D72" s="1">
        <v>12.0</v>
      </c>
      <c r="E72" s="1">
        <v>0.0</v>
      </c>
      <c r="F72" s="1">
        <v>69.0</v>
      </c>
      <c r="G72" s="1">
        <v>114.0</v>
      </c>
      <c r="H72" s="1">
        <v>5.0</v>
      </c>
      <c r="I72" s="1">
        <v>1.0</v>
      </c>
      <c r="J72" s="1">
        <v>0.0</v>
      </c>
      <c r="K72" s="1">
        <v>0.0</v>
      </c>
      <c r="L72" s="1">
        <v>0.0</v>
      </c>
      <c r="M72" s="1">
        <v>0.0</v>
      </c>
      <c r="N72" s="1">
        <v>0.0</v>
      </c>
      <c r="O72" s="1">
        <v>1293.0</v>
      </c>
    </row>
    <row r="73">
      <c r="B73" s="1" t="s">
        <v>57</v>
      </c>
      <c r="C73" s="1">
        <v>0.0</v>
      </c>
      <c r="D73" s="1">
        <v>12.0</v>
      </c>
      <c r="E73" s="1">
        <v>4.0</v>
      </c>
      <c r="F73" s="1">
        <v>48.0</v>
      </c>
      <c r="G73" s="1">
        <v>98.0</v>
      </c>
      <c r="H73" s="1">
        <v>0.0</v>
      </c>
      <c r="I73" s="1">
        <v>0.0</v>
      </c>
      <c r="J73" s="1">
        <v>0.0</v>
      </c>
      <c r="K73" s="1">
        <v>0.0</v>
      </c>
      <c r="L73" s="1">
        <v>0.0</v>
      </c>
      <c r="M73" s="1">
        <v>0.0</v>
      </c>
      <c r="N73" s="1">
        <v>0.0</v>
      </c>
      <c r="O73" s="1">
        <v>861.0</v>
      </c>
    </row>
    <row r="74">
      <c r="B74" s="1" t="s">
        <v>60</v>
      </c>
      <c r="C74" s="1">
        <v>2.0</v>
      </c>
      <c r="D74" s="1">
        <v>13.0</v>
      </c>
      <c r="E74" s="1">
        <v>1.0</v>
      </c>
      <c r="F74" s="1">
        <v>81.0</v>
      </c>
      <c r="G74" s="1">
        <v>152.0</v>
      </c>
      <c r="H74" s="1">
        <v>1.0</v>
      </c>
      <c r="I74" s="1">
        <v>0.0</v>
      </c>
      <c r="J74" s="1">
        <v>0.0</v>
      </c>
      <c r="K74" s="1">
        <v>0.0</v>
      </c>
      <c r="L74" s="1">
        <v>0.0</v>
      </c>
      <c r="M74" s="1">
        <v>0.0</v>
      </c>
      <c r="N74" s="1">
        <v>0.0</v>
      </c>
      <c r="O74" s="1">
        <v>1025.0</v>
      </c>
    </row>
    <row r="75">
      <c r="B75" s="1" t="s">
        <v>54</v>
      </c>
      <c r="C75" s="1">
        <v>6.0</v>
      </c>
      <c r="D75" s="1">
        <v>13.0</v>
      </c>
      <c r="E75" s="1">
        <v>1.0</v>
      </c>
      <c r="F75" s="1">
        <v>64.0</v>
      </c>
      <c r="G75" s="1">
        <v>130.0</v>
      </c>
      <c r="H75" s="1">
        <v>1.0</v>
      </c>
      <c r="I75" s="1">
        <v>1.0</v>
      </c>
      <c r="J75" s="1">
        <v>0.0</v>
      </c>
      <c r="K75" s="1">
        <v>0.0</v>
      </c>
      <c r="L75" s="1">
        <v>0.0</v>
      </c>
      <c r="M75" s="1">
        <v>0.0</v>
      </c>
      <c r="N75" s="1">
        <v>0.0</v>
      </c>
      <c r="O75" s="1">
        <v>862.0</v>
      </c>
    </row>
    <row r="76">
      <c r="A76" s="1" t="s">
        <v>103</v>
      </c>
      <c r="B76" s="9" t="s">
        <v>106</v>
      </c>
      <c r="C76" s="9" t="s">
        <v>90</v>
      </c>
      <c r="D76" s="9" t="s">
        <v>91</v>
      </c>
      <c r="E76" s="9" t="s">
        <v>92</v>
      </c>
      <c r="F76" s="9" t="s">
        <v>93</v>
      </c>
      <c r="G76" s="9" t="s">
        <v>94</v>
      </c>
      <c r="H76" s="9" t="s">
        <v>95</v>
      </c>
      <c r="I76" s="9" t="s">
        <v>9</v>
      </c>
      <c r="J76" s="9" t="s">
        <v>96</v>
      </c>
      <c r="K76" s="9" t="s">
        <v>97</v>
      </c>
      <c r="L76" s="9" t="s">
        <v>98</v>
      </c>
      <c r="M76" s="9" t="s">
        <v>99</v>
      </c>
      <c r="N76" s="9" t="s">
        <v>100</v>
      </c>
      <c r="O76" s="9" t="s">
        <v>6</v>
      </c>
    </row>
    <row r="77">
      <c r="B77" s="1" t="s">
        <v>55</v>
      </c>
      <c r="C77" s="1">
        <v>6.0</v>
      </c>
      <c r="D77" s="1">
        <v>11.0</v>
      </c>
      <c r="E77" s="1">
        <v>3.0</v>
      </c>
      <c r="F77" s="1">
        <v>80.0</v>
      </c>
      <c r="G77" s="1">
        <v>185.0</v>
      </c>
      <c r="H77" s="1">
        <v>4.0</v>
      </c>
      <c r="I77" s="1">
        <v>0.0</v>
      </c>
      <c r="J77" s="1">
        <v>3.0</v>
      </c>
      <c r="K77" s="1">
        <v>0.0</v>
      </c>
      <c r="L77" s="1">
        <v>0.0</v>
      </c>
      <c r="M77" s="1">
        <v>0.0</v>
      </c>
      <c r="N77" s="1">
        <v>0.0</v>
      </c>
      <c r="O77" s="1">
        <v>1079.0</v>
      </c>
    </row>
    <row r="78">
      <c r="B78" s="1" t="s">
        <v>57</v>
      </c>
      <c r="C78" s="1">
        <v>3.0</v>
      </c>
      <c r="D78" s="1">
        <v>10.0</v>
      </c>
      <c r="E78" s="1">
        <v>3.0</v>
      </c>
      <c r="F78" s="1">
        <v>75.0</v>
      </c>
      <c r="G78" s="1">
        <v>181.0</v>
      </c>
      <c r="H78" s="1">
        <v>2.0</v>
      </c>
      <c r="I78" s="1">
        <v>0.0</v>
      </c>
      <c r="J78" s="1">
        <v>0.0</v>
      </c>
      <c r="K78" s="1">
        <v>2.0</v>
      </c>
      <c r="L78" s="1">
        <v>0.0</v>
      </c>
      <c r="M78" s="1">
        <v>0.0</v>
      </c>
      <c r="N78" s="1">
        <v>0.0</v>
      </c>
      <c r="O78" s="1">
        <v>1039.0</v>
      </c>
    </row>
    <row r="79">
      <c r="B79" s="1" t="s">
        <v>60</v>
      </c>
      <c r="C79" s="1">
        <v>5.0</v>
      </c>
      <c r="D79" s="1">
        <v>9.0</v>
      </c>
      <c r="E79" s="1">
        <v>5.0</v>
      </c>
      <c r="F79" s="1">
        <v>78.0</v>
      </c>
      <c r="G79" s="1">
        <v>193.0</v>
      </c>
      <c r="H79" s="1">
        <v>4.0</v>
      </c>
      <c r="I79" s="1">
        <v>0.0</v>
      </c>
      <c r="J79" s="1">
        <v>3.0</v>
      </c>
      <c r="K79" s="1">
        <v>0.0</v>
      </c>
      <c r="L79" s="1">
        <v>0.0</v>
      </c>
      <c r="M79" s="1">
        <v>0.0</v>
      </c>
      <c r="N79" s="1">
        <v>0.0</v>
      </c>
      <c r="O79" s="1">
        <v>1227.0</v>
      </c>
    </row>
    <row r="80">
      <c r="B80" s="1" t="s">
        <v>54</v>
      </c>
      <c r="C80" s="1">
        <v>10.0</v>
      </c>
      <c r="D80" s="1">
        <v>11.0</v>
      </c>
      <c r="E80" s="1">
        <v>3.0</v>
      </c>
      <c r="F80" s="1">
        <v>97.0</v>
      </c>
      <c r="G80" s="1">
        <v>157.0</v>
      </c>
      <c r="H80" s="1">
        <v>3.0</v>
      </c>
      <c r="I80" s="1">
        <v>0.0</v>
      </c>
      <c r="J80" s="1">
        <v>2.0</v>
      </c>
      <c r="K80" s="1">
        <v>0.0</v>
      </c>
      <c r="L80" s="1">
        <v>0.0</v>
      </c>
      <c r="M80" s="1">
        <v>0.0</v>
      </c>
      <c r="N80" s="1">
        <v>0.0</v>
      </c>
      <c r="O80" s="1">
        <v>1598.0</v>
      </c>
    </row>
    <row r="81">
      <c r="A81" s="1" t="s">
        <v>105</v>
      </c>
      <c r="B81" s="9" t="s">
        <v>112</v>
      </c>
      <c r="C81" s="9" t="s">
        <v>90</v>
      </c>
      <c r="D81" s="9" t="s">
        <v>91</v>
      </c>
      <c r="E81" s="9" t="s">
        <v>92</v>
      </c>
      <c r="F81" s="9" t="s">
        <v>93</v>
      </c>
      <c r="G81" s="9" t="s">
        <v>94</v>
      </c>
      <c r="H81" s="9" t="s">
        <v>95</v>
      </c>
      <c r="I81" s="9" t="s">
        <v>9</v>
      </c>
      <c r="J81" s="9" t="s">
        <v>96</v>
      </c>
      <c r="K81" s="9" t="s">
        <v>97</v>
      </c>
      <c r="L81" s="9" t="s">
        <v>98</v>
      </c>
      <c r="M81" s="9" t="s">
        <v>99</v>
      </c>
      <c r="N81" s="9" t="s">
        <v>100</v>
      </c>
      <c r="O81" s="9" t="s">
        <v>6</v>
      </c>
    </row>
    <row r="82">
      <c r="B82" s="1" t="s">
        <v>55</v>
      </c>
      <c r="C82" s="1">
        <v>3.0</v>
      </c>
      <c r="D82" s="1">
        <v>10.0</v>
      </c>
      <c r="E82" s="1">
        <v>2.0</v>
      </c>
      <c r="F82" s="1">
        <v>36.0</v>
      </c>
      <c r="G82" s="1">
        <v>59.0</v>
      </c>
      <c r="H82" s="1">
        <v>2.0</v>
      </c>
      <c r="I82" s="1">
        <v>2.0</v>
      </c>
      <c r="J82" s="1">
        <v>0.0</v>
      </c>
      <c r="K82" s="1">
        <v>0.0</v>
      </c>
      <c r="L82" s="1">
        <v>0.0</v>
      </c>
      <c r="M82" s="1">
        <v>0.0</v>
      </c>
      <c r="N82" s="1">
        <v>0.0</v>
      </c>
      <c r="O82" s="1">
        <v>514.0</v>
      </c>
    </row>
    <row r="83">
      <c r="B83" s="1" t="s">
        <v>57</v>
      </c>
      <c r="C83" s="1">
        <v>2.0</v>
      </c>
      <c r="D83" s="1">
        <v>9.0</v>
      </c>
      <c r="E83" s="1">
        <v>1.0</v>
      </c>
      <c r="F83" s="1">
        <v>57.0</v>
      </c>
      <c r="G83" s="1">
        <v>107.0</v>
      </c>
      <c r="H83" s="1">
        <v>1.0</v>
      </c>
      <c r="I83" s="1">
        <v>0.0</v>
      </c>
      <c r="J83" s="1">
        <v>0.0</v>
      </c>
      <c r="K83" s="1">
        <v>0.0</v>
      </c>
      <c r="L83" s="1">
        <v>0.0</v>
      </c>
      <c r="M83" s="1">
        <v>0.0</v>
      </c>
      <c r="N83" s="1">
        <v>0.0</v>
      </c>
      <c r="O83" s="1">
        <v>714.0</v>
      </c>
    </row>
    <row r="84">
      <c r="B84" s="1" t="s">
        <v>60</v>
      </c>
      <c r="C84" s="1">
        <v>2.0</v>
      </c>
      <c r="D84" s="1">
        <v>9.0</v>
      </c>
      <c r="E84" s="1">
        <v>2.0</v>
      </c>
      <c r="F84" s="1">
        <v>50.0</v>
      </c>
      <c r="G84" s="1">
        <v>111.0</v>
      </c>
      <c r="H84" s="1">
        <v>1.0</v>
      </c>
      <c r="I84" s="1">
        <v>0.0</v>
      </c>
      <c r="J84" s="1">
        <v>0.0</v>
      </c>
      <c r="K84" s="1">
        <v>0.0</v>
      </c>
      <c r="L84" s="1">
        <v>0.0</v>
      </c>
      <c r="M84" s="1">
        <v>0.0</v>
      </c>
      <c r="N84" s="1">
        <v>0.0</v>
      </c>
      <c r="O84" s="1">
        <v>621.0</v>
      </c>
    </row>
    <row r="85">
      <c r="B85" s="1" t="s">
        <v>54</v>
      </c>
      <c r="C85" s="1">
        <v>5.0</v>
      </c>
      <c r="D85" s="1">
        <v>9.0</v>
      </c>
      <c r="E85" s="1">
        <v>1.0</v>
      </c>
      <c r="F85" s="1">
        <v>76.0</v>
      </c>
      <c r="G85" s="1">
        <v>153.0</v>
      </c>
      <c r="H85" s="1">
        <v>1.0</v>
      </c>
      <c r="I85" s="1">
        <v>0.0</v>
      </c>
      <c r="J85" s="1">
        <v>0.0</v>
      </c>
      <c r="K85" s="1">
        <v>0.0</v>
      </c>
      <c r="L85" s="1">
        <v>0.0</v>
      </c>
      <c r="M85" s="1">
        <v>0.0</v>
      </c>
      <c r="N85" s="1">
        <v>0.0</v>
      </c>
      <c r="O85" s="1">
        <v>1021.0</v>
      </c>
    </row>
    <row r="86">
      <c r="A86" s="1" t="s">
        <v>107</v>
      </c>
      <c r="B86" s="9" t="s">
        <v>119</v>
      </c>
      <c r="C86" s="9" t="s">
        <v>90</v>
      </c>
      <c r="D86" s="9" t="s">
        <v>91</v>
      </c>
      <c r="E86" s="9" t="s">
        <v>92</v>
      </c>
      <c r="F86" s="9" t="s">
        <v>93</v>
      </c>
      <c r="G86" s="9" t="s">
        <v>94</v>
      </c>
      <c r="H86" s="9" t="s">
        <v>95</v>
      </c>
      <c r="I86" s="9" t="s">
        <v>9</v>
      </c>
      <c r="J86" s="9" t="s">
        <v>96</v>
      </c>
      <c r="K86" s="9" t="s">
        <v>97</v>
      </c>
      <c r="L86" s="9" t="s">
        <v>98</v>
      </c>
      <c r="M86" s="9" t="s">
        <v>99</v>
      </c>
      <c r="N86" s="9" t="s">
        <v>100</v>
      </c>
      <c r="O86" s="9" t="s">
        <v>6</v>
      </c>
    </row>
    <row r="87">
      <c r="B87" s="1" t="s">
        <v>55</v>
      </c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</row>
    <row r="88">
      <c r="B88" s="1" t="s">
        <v>57</v>
      </c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</row>
    <row r="89">
      <c r="B89" s="1" t="s">
        <v>60</v>
      </c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</row>
    <row r="90">
      <c r="B90" s="1" t="s">
        <v>54</v>
      </c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</row>
    <row r="91">
      <c r="A91" s="1" t="s">
        <v>120</v>
      </c>
      <c r="B91" s="9" t="s">
        <v>124</v>
      </c>
      <c r="C91" s="9" t="s">
        <v>90</v>
      </c>
      <c r="D91" s="9" t="s">
        <v>91</v>
      </c>
      <c r="E91" s="9" t="s">
        <v>92</v>
      </c>
      <c r="F91" s="9" t="s">
        <v>93</v>
      </c>
      <c r="G91" s="9" t="s">
        <v>94</v>
      </c>
      <c r="H91" s="9" t="s">
        <v>95</v>
      </c>
      <c r="I91" s="9" t="s">
        <v>9</v>
      </c>
      <c r="J91" s="9" t="s">
        <v>96</v>
      </c>
      <c r="K91" s="9" t="s">
        <v>97</v>
      </c>
      <c r="L91" s="9" t="s">
        <v>98</v>
      </c>
      <c r="M91" s="9" t="s">
        <v>99</v>
      </c>
      <c r="N91" s="9" t="s">
        <v>100</v>
      </c>
      <c r="O91" s="9" t="s">
        <v>6</v>
      </c>
    </row>
    <row r="92">
      <c r="B92" s="1" t="s">
        <v>55</v>
      </c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</row>
    <row r="93">
      <c r="B93" s="1" t="s">
        <v>57</v>
      </c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</row>
    <row r="94">
      <c r="B94" s="1" t="s">
        <v>60</v>
      </c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</row>
    <row r="95">
      <c r="B95" s="1" t="s">
        <v>54</v>
      </c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</row>
    <row r="96">
      <c r="A96" s="1" t="s">
        <v>121</v>
      </c>
      <c r="B96" s="9" t="s">
        <v>114</v>
      </c>
      <c r="C96" s="9" t="s">
        <v>90</v>
      </c>
      <c r="D96" s="9" t="s">
        <v>91</v>
      </c>
      <c r="E96" s="9" t="s">
        <v>92</v>
      </c>
      <c r="F96" s="9" t="s">
        <v>93</v>
      </c>
      <c r="G96" s="9" t="s">
        <v>94</v>
      </c>
      <c r="H96" s="9" t="s">
        <v>95</v>
      </c>
      <c r="I96" s="9" t="s">
        <v>9</v>
      </c>
      <c r="J96" s="9" t="s">
        <v>96</v>
      </c>
      <c r="K96" s="9" t="s">
        <v>97</v>
      </c>
      <c r="L96" s="9" t="s">
        <v>98</v>
      </c>
      <c r="M96" s="9" t="s">
        <v>99</v>
      </c>
      <c r="N96" s="9" t="s">
        <v>100</v>
      </c>
      <c r="O96" s="9" t="s">
        <v>6</v>
      </c>
    </row>
    <row r="97">
      <c r="B97" s="1" t="s">
        <v>55</v>
      </c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</row>
    <row r="98">
      <c r="B98" s="1" t="s">
        <v>57</v>
      </c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</row>
    <row r="99">
      <c r="B99" s="1" t="s">
        <v>60</v>
      </c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</row>
    <row r="100">
      <c r="B100" s="1" t="s">
        <v>54</v>
      </c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38.0"/>
    <col customWidth="1" min="5" max="5" width="17.43"/>
    <col customWidth="1" min="6" max="6" width="15.0"/>
    <col customWidth="1" min="7" max="7" width="16.71"/>
    <col customWidth="1" min="9" max="9" width="13.29"/>
    <col customWidth="1" min="10" max="10" width="17.14"/>
    <col customWidth="1" min="11" max="11" width="18.29"/>
    <col customWidth="1" min="12" max="12" width="20.71"/>
    <col customWidth="1" min="13" max="13" width="15.14"/>
    <col customWidth="1" min="17" max="18" width="17.0"/>
    <col customWidth="1" min="19" max="19" width="16.43"/>
  </cols>
  <sheetData>
    <row r="1">
      <c r="A1" s="1" t="s">
        <v>158</v>
      </c>
      <c r="D1" s="34" t="s">
        <v>70</v>
      </c>
      <c r="E1" s="34" t="s">
        <v>71</v>
      </c>
      <c r="F1" s="34" t="s">
        <v>72</v>
      </c>
      <c r="G1" s="34" t="s">
        <v>73</v>
      </c>
      <c r="H1" s="34" t="s">
        <v>74</v>
      </c>
      <c r="I1" s="34" t="s">
        <v>75</v>
      </c>
      <c r="J1" s="34" t="s">
        <v>76</v>
      </c>
      <c r="K1" s="34" t="s">
        <v>77</v>
      </c>
      <c r="L1" s="34" t="s">
        <v>78</v>
      </c>
      <c r="M1" s="34" t="s">
        <v>79</v>
      </c>
      <c r="N1" s="34" t="s">
        <v>80</v>
      </c>
      <c r="O1" s="34" t="s">
        <v>81</v>
      </c>
      <c r="P1" s="34" t="s">
        <v>82</v>
      </c>
      <c r="Q1" s="34" t="s">
        <v>83</v>
      </c>
      <c r="R1" s="34" t="s">
        <v>84</v>
      </c>
      <c r="S1" s="34" t="s">
        <v>85</v>
      </c>
    </row>
    <row r="2">
      <c r="D2" s="1" t="s">
        <v>51</v>
      </c>
      <c r="E2" s="1">
        <f t="shared" ref="E2:F2" si="1">AVERAGE(C13,C18,C23,C28,C33,C40,C45,C50,C55,C60,C67,C72,C77,C82,C87,C92,C97,C104,C109,C114,C119,C124,C129,C134,C141,C146,C151,C156,C161,C166,C171,C178,C183,C188,C193,C198,C203,C208,C215,C220,C225,C230,C235,C240,C245,C252,C257,C262,C267,C272,C277,C282,C289,C294,C299,C304,C309,C314,C319)</f>
        <v>10.8</v>
      </c>
      <c r="F2" s="1">
        <f t="shared" si="1"/>
        <v>15.2</v>
      </c>
      <c r="G2">
        <f t="shared" ref="G2:G5" si="5">N2/O2</f>
        <v>0.7105263158</v>
      </c>
      <c r="H2">
        <f t="shared" ref="H2:H5" si="6">AVERAGE(E13,E18,E23,E28,E33,E40,E45,E50,E55,E60,E67,E72,E77,E82,E87,E92,E97,E104,E109,E114,E119,E124,E129,E134,E141,E146,E151,E156,E161,E166,E171,E178,E183,E188,E193,E198,E203,E208,E215,E220,E225,E230,E235,E240,E245,E252,E257,E262,E267,E272,E277,E282,E289,E294,E299,E304,E309,E314,E319)</f>
        <v>8.9</v>
      </c>
      <c r="I2" s="4">
        <f>IFERROR(__xludf.DUMMYFUNCTION("TO_PERCENT(R2/S2)"),0.5400440852314474)</f>
        <v>0.5400440852</v>
      </c>
      <c r="J2">
        <f t="shared" ref="J2:J5" si="7">AVERAGE(H13,H18,H23,H28,H33,H40,H45,H50,H55,H60,H67,H72,H77,H82,H87,H92,H97,H104,H109,H114,H119,H124,H129,H134,H141,H146,H151,H156,H161,H166,H171,H178,H183,H188,H193,H198,H203,H208,H215,H220,H225,H230,H235,H240,H245,H252,H257,H262,H267,H272,H277,H282,H289,H294,H299,H304,H309,H314,H319)</f>
        <v>5.1</v>
      </c>
      <c r="K2">
        <f t="shared" ref="K2:K5" si="8">AVERAGE(I13,I18,I23,I28,I33,I40,I45,I50,I55,I60,I67,I72,I77,I82,I87,I92,I97,I104,I109,I114,I119,I124,I129,I134,I141,I146,I151,I156,I161,I166,I171,I178,I183,I188,I193,I198,I203,I208,I215,I220,I225,I230,I235,I240,I245,I252,I257,I262,I267,I272,I277,I282,I289,I294,I299,I304,I309,I314,I319,)</f>
        <v>0.4545454545</v>
      </c>
      <c r="L2">
        <f t="shared" ref="L2:L5" si="9">SUM(N13,N18,N23,N28,N33,N40,N45,N50,N55,N60,N67,N72,N77,N82,N87,N92,N97,N104,N109,N114,N119,N124,N129,N134,N141,N146,N151,N156,N161,N166,N171,N178,N183,N188,N193,N198,N203,N208,N215,N220,N225,N230,N235,N240,N245,N252,N257,N262,N267,N272,N277,N282,N289,N294,N299,N304,N309,N314,N319)</f>
        <v>0</v>
      </c>
      <c r="M2">
        <f t="shared" ref="M2:M5" si="10">AVERAGE(O13,O18,O23,O28,O33,O40,O45,O50,O55,O60,O67,O72,O77,O82,O87,O92,O97,O104,O109,O114,O119,O124,O129,O134,O141,O146,O151,O156,O161,O166,O171,O178,O183,O188,O193,O198,O203,O208,O215,O220,O225,O230,O235,O240,O245,O252,O257,O262,O267,O272,O277,O282,O289,O294,O299,O304,O309,O314,O319)</f>
        <v>1817.9</v>
      </c>
      <c r="N2">
        <f t="shared" ref="N2:O2" si="2">SUM(C13,C18,C23,C28,C33,C40,C45,C50,C55,C60,C67,C72,C77,C82,C87,C92,C97,C104,C109,C114,C119,C124,C129,C134,C141,C146,C151,C156,C161,C166,C171,C178,C183,C188,C193,C198,C203,C208,C215,C220,C225,C230,C235,C240,C245,C252,C257,C262,C267,C272,C277,C282,C289,C294,C299,C304,C309,C314,C319)</f>
        <v>108</v>
      </c>
      <c r="O2">
        <f t="shared" si="2"/>
        <v>152</v>
      </c>
      <c r="P2">
        <f t="shared" ref="P2:P5" si="12">SUM(O13,O18,O23,O28,O33,O40,O45,O50,O55,O60,O67,O72,O77,O82,O87,O92,O97,O104,O109,O114,O119,O124,O129,O134,O141,O146,O151,O156,O161,O166,O171,O178,O183,O188,O193,O198,O203,O208,O215,O220,O225,O230,O235,O240,O245,O252,O257,O262,O267,O272,O277,O282,O289,O294,O299,O304,O309,O314,O319)</f>
        <v>18179</v>
      </c>
      <c r="Q2">
        <f t="shared" ref="Q2:Q5" si="13">SUM(I13,I18,I23,I28,I33,I40,I45,I50,I55,I60,I67,I72,I77,I82,I87,I92,I97,I104,I109,I114,I119,I124,I129,I134,I141,I146,I151,I156,I161,I166,I171,I178,I183,I188,I193,I198,I203,I208,I215,I220,I225,I230,I235,I240,I245,I252,I257,I262,I267,I272,I277,I282,I289,I294,I299,I304,I309,I314,I319,)</f>
        <v>5</v>
      </c>
      <c r="R2">
        <f t="shared" ref="R2:S2" si="3">SUM(F13,F18,F23,F28,F33,F40,F45,F50,F55,F60,F67,F72,F77,F82,F87,F92,F97,F104,F109,F114,F119,F124,F129,F134,F141,F146,F151,F156,F161,F166,F171,F178,F183,F188,F193,F198,F203,F208,F215,F220,F225,F230,F235,F240,F245,F252,F257,F262,F267,F272,F277,F282,F289,F294,F299,F304,F309,F314,F319)</f>
        <v>1470</v>
      </c>
      <c r="S2">
        <f t="shared" si="3"/>
        <v>2722</v>
      </c>
    </row>
    <row r="3">
      <c r="D3" s="1" t="s">
        <v>56</v>
      </c>
      <c r="E3" s="1">
        <f t="shared" ref="E3:F3" si="4">AVERAGE(C14,C19,C24,C29,C34,C41,C46,C51,C56,C61,C68,C73,C78,C83,C88,C93,C98,C105,C110,C115,C120,C125,C130,C135,C142,C147,C152,C157,C162,C167,C172,C179,C184,C189,C194,C199,C204,C209,C216,C221,C226,C231,C236,C241,C246,C253,C258,C263,C268,C273,C278,C283,C290,C295,C300,C305,C310,C315,C320)</f>
        <v>10.1</v>
      </c>
      <c r="F3" s="1">
        <f t="shared" si="4"/>
        <v>15.4</v>
      </c>
      <c r="G3">
        <f t="shared" si="5"/>
        <v>0.6558441558</v>
      </c>
      <c r="H3">
        <f t="shared" si="6"/>
        <v>7.4</v>
      </c>
      <c r="I3" s="4">
        <f>IFERROR(__xludf.DUMMYFUNCTION("TO_PERCENT(R3/S3)"),0.470609711573567)</f>
        <v>0.4706097116</v>
      </c>
      <c r="J3">
        <f t="shared" si="7"/>
        <v>5.7</v>
      </c>
      <c r="K3">
        <f t="shared" si="8"/>
        <v>0.1818181818</v>
      </c>
      <c r="L3">
        <f t="shared" si="9"/>
        <v>0</v>
      </c>
      <c r="M3">
        <f t="shared" si="10"/>
        <v>1765.4</v>
      </c>
      <c r="N3">
        <f t="shared" ref="N3:O3" si="11">SUM(C14,C19,C24,C29,C34,C41,C46,C51,C56,C61,C68,C73,C78,C83,C88,C93,C98,C105,C110,C115,C120,C125,C130,C135,C142,C147,C152,C157,C162,C167,C172,C179,C184,C189,C194,C199,C204,C209,C216,C221,C226,C231,C236,C241,C246,C253,C258,C263,C268,C273,C278,C283,C290,C295,C300,C305,C310,C315,C320)</f>
        <v>101</v>
      </c>
      <c r="O3">
        <f t="shared" si="11"/>
        <v>154</v>
      </c>
      <c r="P3">
        <f t="shared" si="12"/>
        <v>17654</v>
      </c>
      <c r="Q3">
        <f t="shared" si="13"/>
        <v>2</v>
      </c>
      <c r="R3">
        <f t="shared" ref="R3:S3" si="14">SUM(F14,F19,F24,F29,F34,F41,F46,F51,F56,F61,F68,F73,F78,F83,F88,F93,F98,F105,F110,F115,F120,F125,F130,F135,F142,F147,F152,F157,F162,F167,F172,F179,F184,F189,F194,F199,F204,F209,F216,F221,F226,F231,F236,F241,F246,F253,F258,F263,F268,F273,F278,F283,F290,F295,F300,F305,F310,F315,F320)</f>
        <v>1289</v>
      </c>
      <c r="S3">
        <f t="shared" si="14"/>
        <v>2739</v>
      </c>
    </row>
    <row r="4">
      <c r="D4" s="1" t="s">
        <v>42</v>
      </c>
      <c r="E4" s="1">
        <f t="shared" ref="E4:F4" si="15">AVERAGE(C15,C20,C25,C30,C35,C42,C47,C52,C57,C62,C69,C74,C79,C84,C89,C94,C99,C106,C111,C116,C121,C126,C131,C136,C143,C148,C153,C158,C163,C168,C173,C180,C185,C190,C195,C200,C205,C210,C217,C222,C227,C232,C237,C242,C247,C254,C259,C264,C269,C274,C279,C284,C291,C296,C301,C306,C311,C316,C321)</f>
        <v>11.9</v>
      </c>
      <c r="F4" s="1">
        <f t="shared" si="15"/>
        <v>12.8</v>
      </c>
      <c r="G4">
        <f t="shared" si="5"/>
        <v>0.9296875</v>
      </c>
      <c r="H4">
        <f t="shared" si="6"/>
        <v>7.3</v>
      </c>
      <c r="I4" s="4">
        <f>IFERROR(__xludf.DUMMYFUNCTION("TO_PERCENT(R4/S4)"),0.5236673773987207)</f>
        <v>0.5236673774</v>
      </c>
      <c r="J4">
        <f t="shared" si="7"/>
        <v>6.2</v>
      </c>
      <c r="K4">
        <f t="shared" si="8"/>
        <v>0.4545454545</v>
      </c>
      <c r="L4">
        <f t="shared" si="9"/>
        <v>0</v>
      </c>
      <c r="M4">
        <f t="shared" si="10"/>
        <v>1973.2</v>
      </c>
      <c r="N4">
        <f t="shared" ref="N4:O4" si="16">SUM(C15,C20,C25,C30,C35,C42,C47,C52,C57,C62,C69,C74,C79,C84,C89,C94,C99,C106,C111,C116,C121,C126,C131,C136,C143,C148,C153,C158,C163,C168,C173,C180,C185,C190,C195,C200,C205,C210,C217,C222,C227,C232,C237,C242,C247,C254,C259,C264,C269,C274,C279,C284,C291,C296,C301,C306,C311,C316,C321)</f>
        <v>119</v>
      </c>
      <c r="O4">
        <f t="shared" si="16"/>
        <v>128</v>
      </c>
      <c r="P4">
        <f t="shared" si="12"/>
        <v>19732</v>
      </c>
      <c r="Q4">
        <f t="shared" si="13"/>
        <v>5</v>
      </c>
      <c r="R4">
        <f t="shared" ref="R4:S4" si="17">SUM(F15,F20,F25,F30,F35,F42,F47,F52,F57,F62,F69,F74,F79,F84,F89,F94,F99,F106,F111,F116,F121,F126,F131,F136,F143,F148,F153,F158,F163,F168,F173,F180,F185,F190,F195,F200,F205,F210,F217,F222,F227,F232,F237,F242,F247,F254,F259,F264,F269,F274,F279,F284,F291,F296,F301,F306,F311,F316,F321)</f>
        <v>1228</v>
      </c>
      <c r="S4">
        <f t="shared" si="17"/>
        <v>2345</v>
      </c>
    </row>
    <row r="5">
      <c r="D5" s="1" t="s">
        <v>66</v>
      </c>
      <c r="E5" s="1">
        <f t="shared" ref="E5:F5" si="18">AVERAGE(C16,C21,C26,C31,C36,C43,C48,C53,C58,C63,C70,C75,C80,C85,C90,C95,C100,C107,C112,C117,C122,C127,C132,C137,C144,C149,C154,C159,C164,C169,C174,C181,C186,C191,C196,C201,C206,C211,C218,C223,C228,C233,C238,C243,C248,C255,C260,C265,C270,C275,C280,C285,C292,C297,C302,C307,C312,C317,C322)</f>
        <v>7.2</v>
      </c>
      <c r="F5" s="1">
        <f t="shared" si="18"/>
        <v>15.4</v>
      </c>
      <c r="G5">
        <f t="shared" si="5"/>
        <v>0.4675324675</v>
      </c>
      <c r="H5">
        <f t="shared" si="6"/>
        <v>8.1</v>
      </c>
      <c r="I5" s="4">
        <f>IFERROR(__xludf.DUMMYFUNCTION("TO_PERCENT(R5/S5)"),0.45620589456205896)</f>
        <v>0.4562058946</v>
      </c>
      <c r="J5">
        <f t="shared" si="7"/>
        <v>3.6</v>
      </c>
      <c r="K5">
        <f t="shared" si="8"/>
        <v>0.2727272727</v>
      </c>
      <c r="L5">
        <f t="shared" si="9"/>
        <v>0</v>
      </c>
      <c r="M5">
        <f t="shared" si="10"/>
        <v>1535.5</v>
      </c>
      <c r="N5">
        <f t="shared" ref="N5:O5" si="19">SUM(C16,C21,C26,C31,C36,C43,C48,C53,C58,C63,C70,C75,C80,C85,C90,C95,C100,C107,C112,C117,C122,C127,C132,C137,C144,C149,C154,C159,C164,C169,C174,C181,C186,C191,C196,C201,C206,C211,C218,C223,C228,C233,C238,C243,C248,C255,C260,C265,C270,C275,C280,C285,C292,C297,C302,C307,C312,C317,C322)</f>
        <v>72</v>
      </c>
      <c r="O5">
        <f t="shared" si="19"/>
        <v>154</v>
      </c>
      <c r="P5">
        <f t="shared" si="12"/>
        <v>15355</v>
      </c>
      <c r="Q5">
        <f t="shared" si="13"/>
        <v>3</v>
      </c>
      <c r="R5">
        <f t="shared" ref="R5:S5" si="20">SUM(F16,F21,F26,F31,F36,F43,F48,F53,F58,F63,F70,F75,F80,F85,F90,F95,F100,F107,F112,F117,F122,F127,F132,F137,F144,F149,F154,F159,F164,F169,F174,F181,F186,F191,F196,F201,F206,F211,F218,F223,F228,F233,F238,F243,F248,F255,F260,F265,F270,F275,F280,F285,F292,F297,F302,F307,F312,F317,F322)</f>
        <v>1099</v>
      </c>
      <c r="S5">
        <f t="shared" si="20"/>
        <v>2409</v>
      </c>
    </row>
    <row r="7">
      <c r="D7" s="1"/>
      <c r="E7" s="1"/>
      <c r="F7" s="1"/>
      <c r="H7" s="1"/>
      <c r="J7" s="1"/>
      <c r="K7" s="1"/>
      <c r="M7" s="1"/>
    </row>
    <row r="11">
      <c r="A11" s="35" t="s">
        <v>86</v>
      </c>
      <c r="B11" s="35" t="s">
        <v>138</v>
      </c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</row>
    <row r="12">
      <c r="A12" s="3" t="s">
        <v>88</v>
      </c>
      <c r="B12" s="9" t="s">
        <v>89</v>
      </c>
      <c r="C12" s="9" t="s">
        <v>90</v>
      </c>
      <c r="D12" s="9" t="s">
        <v>91</v>
      </c>
      <c r="E12" s="9" t="s">
        <v>92</v>
      </c>
      <c r="F12" s="9" t="s">
        <v>93</v>
      </c>
      <c r="G12" s="9" t="s">
        <v>94</v>
      </c>
      <c r="H12" s="9" t="s">
        <v>95</v>
      </c>
      <c r="I12" s="9" t="s">
        <v>9</v>
      </c>
      <c r="J12" s="9" t="s">
        <v>96</v>
      </c>
      <c r="K12" s="9" t="s">
        <v>97</v>
      </c>
      <c r="L12" s="9" t="s">
        <v>98</v>
      </c>
      <c r="M12" s="9" t="s">
        <v>99</v>
      </c>
      <c r="N12" s="9" t="s">
        <v>100</v>
      </c>
      <c r="O12" s="9" t="s">
        <v>6</v>
      </c>
    </row>
    <row r="13">
      <c r="A13" s="10"/>
      <c r="B13" s="1" t="s">
        <v>51</v>
      </c>
      <c r="C13" s="1">
        <v>8.0</v>
      </c>
      <c r="D13" s="1">
        <v>15.0</v>
      </c>
      <c r="E13" s="1">
        <v>6.0</v>
      </c>
      <c r="F13" s="1">
        <v>112.0</v>
      </c>
      <c r="G13" s="1">
        <v>239.0</v>
      </c>
      <c r="H13" s="1">
        <v>4.0</v>
      </c>
      <c r="I13" s="1">
        <v>0.0</v>
      </c>
      <c r="J13" s="1">
        <v>3.0</v>
      </c>
      <c r="K13" s="1">
        <v>0.0</v>
      </c>
      <c r="L13" s="1">
        <v>0.0</v>
      </c>
      <c r="M13" s="1">
        <v>0.0</v>
      </c>
      <c r="N13" s="1">
        <v>0.0</v>
      </c>
      <c r="O13" s="1">
        <v>1415.0</v>
      </c>
    </row>
    <row r="14">
      <c r="A14" s="10"/>
      <c r="B14" s="1" t="s">
        <v>56</v>
      </c>
      <c r="C14" s="1">
        <v>8.0</v>
      </c>
      <c r="D14" s="1">
        <v>15.0</v>
      </c>
      <c r="E14" s="1">
        <v>6.0</v>
      </c>
      <c r="F14" s="1">
        <v>141.0</v>
      </c>
      <c r="G14" s="1">
        <v>337.0</v>
      </c>
      <c r="H14" s="1">
        <v>3.0</v>
      </c>
      <c r="I14" s="1">
        <v>0.0</v>
      </c>
      <c r="J14" s="1">
        <v>3.0</v>
      </c>
      <c r="K14" s="1">
        <v>1.0</v>
      </c>
      <c r="L14" s="1">
        <v>0.0</v>
      </c>
      <c r="M14" s="1">
        <v>0.0</v>
      </c>
      <c r="N14" s="1">
        <v>0.0</v>
      </c>
      <c r="O14" s="1">
        <v>1606.0</v>
      </c>
    </row>
    <row r="15">
      <c r="A15" s="10"/>
      <c r="B15" s="1" t="s">
        <v>42</v>
      </c>
      <c r="C15" s="1">
        <v>7.0</v>
      </c>
      <c r="D15" s="1">
        <v>12.0</v>
      </c>
      <c r="E15" s="1">
        <v>9.0</v>
      </c>
      <c r="F15" s="1">
        <v>142.0</v>
      </c>
      <c r="G15" s="1">
        <v>301.0</v>
      </c>
      <c r="H15" s="1">
        <v>3.0</v>
      </c>
      <c r="I15" s="1">
        <v>0.0</v>
      </c>
      <c r="J15" s="1">
        <v>4.0</v>
      </c>
      <c r="K15" s="1">
        <v>4.0</v>
      </c>
      <c r="L15" s="1">
        <v>0.0</v>
      </c>
      <c r="M15" s="1">
        <v>0.0</v>
      </c>
      <c r="N15" s="1">
        <v>0.0</v>
      </c>
      <c r="O15" s="1">
        <v>1771.0</v>
      </c>
    </row>
    <row r="16">
      <c r="A16" s="10"/>
      <c r="B16" s="1" t="s">
        <v>66</v>
      </c>
      <c r="C16" s="1">
        <v>10.0</v>
      </c>
      <c r="D16" s="1">
        <v>12.0</v>
      </c>
      <c r="E16" s="1">
        <v>7.0</v>
      </c>
      <c r="F16" s="1">
        <v>114.0</v>
      </c>
      <c r="G16" s="1">
        <v>223.0</v>
      </c>
      <c r="H16" s="1">
        <v>4.0</v>
      </c>
      <c r="I16" s="1">
        <v>0.0</v>
      </c>
      <c r="J16" s="1">
        <v>3.0</v>
      </c>
      <c r="K16" s="1">
        <v>1.0</v>
      </c>
      <c r="L16" s="1">
        <v>0.0</v>
      </c>
      <c r="M16" s="1">
        <v>0.0</v>
      </c>
      <c r="N16" s="1">
        <v>0.0</v>
      </c>
      <c r="O16" s="1">
        <v>1692.0</v>
      </c>
    </row>
    <row r="17">
      <c r="A17" s="3" t="s">
        <v>101</v>
      </c>
      <c r="B17" s="9" t="s">
        <v>102</v>
      </c>
      <c r="C17" s="9" t="s">
        <v>90</v>
      </c>
      <c r="D17" s="9" t="s">
        <v>91</v>
      </c>
      <c r="E17" s="9" t="s">
        <v>92</v>
      </c>
      <c r="F17" s="9" t="s">
        <v>93</v>
      </c>
      <c r="G17" s="9" t="s">
        <v>94</v>
      </c>
      <c r="H17" s="9" t="s">
        <v>95</v>
      </c>
      <c r="I17" s="9" t="s">
        <v>9</v>
      </c>
      <c r="J17" s="9" t="s">
        <v>96</v>
      </c>
      <c r="K17" s="9" t="s">
        <v>97</v>
      </c>
      <c r="L17" s="9" t="s">
        <v>98</v>
      </c>
      <c r="M17" s="9" t="s">
        <v>99</v>
      </c>
      <c r="N17" s="9" t="s">
        <v>100</v>
      </c>
      <c r="O17" s="9" t="s">
        <v>6</v>
      </c>
    </row>
    <row r="18">
      <c r="A18" s="10"/>
      <c r="B18" s="1" t="s">
        <v>51</v>
      </c>
      <c r="C18" s="1">
        <v>7.0</v>
      </c>
      <c r="D18" s="1">
        <v>14.0</v>
      </c>
      <c r="E18" s="1">
        <v>12.0</v>
      </c>
      <c r="F18" s="1">
        <v>158.0</v>
      </c>
      <c r="G18" s="1">
        <v>298.0</v>
      </c>
      <c r="H18" s="1">
        <v>2.0</v>
      </c>
      <c r="I18" s="1">
        <v>0.0</v>
      </c>
      <c r="J18" s="1">
        <v>0.0</v>
      </c>
      <c r="K18" s="1">
        <v>0.0</v>
      </c>
      <c r="L18" s="1">
        <v>0.0</v>
      </c>
      <c r="M18" s="1">
        <v>0.0</v>
      </c>
      <c r="N18" s="1">
        <v>0.0</v>
      </c>
      <c r="O18" s="1">
        <v>1759.0</v>
      </c>
    </row>
    <row r="19">
      <c r="A19" s="10"/>
      <c r="B19" s="1" t="s">
        <v>56</v>
      </c>
      <c r="C19" s="1">
        <v>5.0</v>
      </c>
      <c r="D19" s="1">
        <v>13.0</v>
      </c>
      <c r="E19" s="1">
        <v>7.0</v>
      </c>
      <c r="F19" s="1">
        <v>82.0</v>
      </c>
      <c r="G19" s="1">
        <v>217.0</v>
      </c>
      <c r="H19" s="1">
        <v>3.0</v>
      </c>
      <c r="I19" s="1">
        <v>1.0</v>
      </c>
      <c r="J19" s="1">
        <v>0.0</v>
      </c>
      <c r="K19" s="1">
        <v>0.0</v>
      </c>
      <c r="L19" s="1">
        <v>0.0</v>
      </c>
      <c r="M19" s="1">
        <v>0.0</v>
      </c>
      <c r="N19" s="1">
        <v>0.0</v>
      </c>
      <c r="O19" s="1">
        <v>1433.0</v>
      </c>
    </row>
    <row r="20">
      <c r="A20" s="10"/>
      <c r="B20" s="1" t="s">
        <v>42</v>
      </c>
      <c r="C20" s="1">
        <v>17.0</v>
      </c>
      <c r="D20" s="1">
        <v>9.0</v>
      </c>
      <c r="E20" s="1">
        <v>1.0</v>
      </c>
      <c r="F20" s="1">
        <v>63.0</v>
      </c>
      <c r="G20" s="1">
        <v>142.0</v>
      </c>
      <c r="H20" s="1">
        <v>7.0</v>
      </c>
      <c r="I20" s="1">
        <v>0.0</v>
      </c>
      <c r="J20" s="1">
        <v>0.0</v>
      </c>
      <c r="K20" s="1">
        <v>0.0</v>
      </c>
      <c r="L20" s="1">
        <v>0.0</v>
      </c>
      <c r="M20" s="1">
        <v>0.0</v>
      </c>
      <c r="N20" s="1">
        <v>0.0</v>
      </c>
      <c r="O20" s="1">
        <v>1713.0</v>
      </c>
    </row>
    <row r="21">
      <c r="A21" s="10"/>
      <c r="B21" s="1" t="s">
        <v>66</v>
      </c>
      <c r="C21" s="1">
        <v>7.0</v>
      </c>
      <c r="D21" s="1">
        <v>14.0</v>
      </c>
      <c r="E21" s="1">
        <v>7.0</v>
      </c>
      <c r="F21" s="1">
        <v>108.0</v>
      </c>
      <c r="G21" s="1">
        <v>241.0</v>
      </c>
      <c r="H21" s="1">
        <v>3.0</v>
      </c>
      <c r="I21" s="1">
        <v>0.0</v>
      </c>
      <c r="J21" s="1">
        <v>0.0</v>
      </c>
      <c r="K21" s="1">
        <v>0.0</v>
      </c>
      <c r="L21" s="1">
        <v>0.0</v>
      </c>
      <c r="M21" s="1">
        <v>0.0</v>
      </c>
      <c r="N21" s="1">
        <v>0.0</v>
      </c>
      <c r="O21" s="1">
        <v>1503.0</v>
      </c>
    </row>
    <row r="22">
      <c r="A22" s="3" t="s">
        <v>103</v>
      </c>
      <c r="B22" s="9" t="s">
        <v>104</v>
      </c>
      <c r="C22" s="9" t="s">
        <v>90</v>
      </c>
      <c r="D22" s="9" t="s">
        <v>91</v>
      </c>
      <c r="E22" s="9" t="s">
        <v>92</v>
      </c>
      <c r="F22" s="9" t="s">
        <v>93</v>
      </c>
      <c r="G22" s="9" t="s">
        <v>94</v>
      </c>
      <c r="H22" s="9" t="s">
        <v>95</v>
      </c>
      <c r="I22" s="9" t="s">
        <v>9</v>
      </c>
      <c r="J22" s="9" t="s">
        <v>96</v>
      </c>
      <c r="K22" s="9" t="s">
        <v>97</v>
      </c>
      <c r="L22" s="9" t="s">
        <v>98</v>
      </c>
      <c r="M22" s="9" t="s">
        <v>99</v>
      </c>
      <c r="N22" s="9" t="s">
        <v>100</v>
      </c>
      <c r="O22" s="9" t="s">
        <v>6</v>
      </c>
    </row>
    <row r="23">
      <c r="A23" s="10"/>
      <c r="B23" s="1" t="s">
        <v>51</v>
      </c>
      <c r="C23" s="1">
        <v>11.0</v>
      </c>
      <c r="D23" s="1">
        <v>18.0</v>
      </c>
      <c r="E23" s="1">
        <v>14.0</v>
      </c>
      <c r="F23" s="1">
        <v>149.0</v>
      </c>
      <c r="G23" s="1">
        <v>265.0</v>
      </c>
      <c r="H23" s="1">
        <v>7.0</v>
      </c>
      <c r="I23" s="1">
        <v>0.0</v>
      </c>
      <c r="J23" s="1">
        <v>0.0</v>
      </c>
      <c r="K23" s="1">
        <v>0.0</v>
      </c>
      <c r="L23" s="1">
        <v>0.0</v>
      </c>
      <c r="M23" s="1">
        <v>0.0</v>
      </c>
      <c r="N23" s="1">
        <v>0.0</v>
      </c>
      <c r="O23" s="1">
        <v>2056.0</v>
      </c>
    </row>
    <row r="24">
      <c r="A24" s="10"/>
      <c r="B24" s="1" t="s">
        <v>56</v>
      </c>
      <c r="C24" s="1">
        <v>13.0</v>
      </c>
      <c r="D24" s="1">
        <v>20.0</v>
      </c>
      <c r="E24" s="1">
        <v>9.0</v>
      </c>
      <c r="F24" s="1">
        <v>164.0</v>
      </c>
      <c r="G24" s="1">
        <v>308.0</v>
      </c>
      <c r="H24" s="1">
        <v>5.0</v>
      </c>
      <c r="I24" s="1">
        <v>0.0</v>
      </c>
      <c r="J24" s="1">
        <v>0.0</v>
      </c>
      <c r="K24" s="1">
        <v>0.0</v>
      </c>
      <c r="L24" s="1">
        <v>0.0</v>
      </c>
      <c r="M24" s="1">
        <v>1.0</v>
      </c>
      <c r="N24" s="1">
        <v>0.0</v>
      </c>
      <c r="O24" s="1">
        <v>1912.0</v>
      </c>
    </row>
    <row r="25">
      <c r="A25" s="10"/>
      <c r="B25" s="1" t="s">
        <v>42</v>
      </c>
      <c r="C25" s="1">
        <v>11.0</v>
      </c>
      <c r="D25" s="1">
        <v>16.0</v>
      </c>
      <c r="E25" s="1">
        <v>11.0</v>
      </c>
      <c r="F25" s="1">
        <v>126.0</v>
      </c>
      <c r="G25" s="1">
        <v>252.0</v>
      </c>
      <c r="H25" s="1">
        <v>8.0</v>
      </c>
      <c r="I25" s="1">
        <v>0.0</v>
      </c>
      <c r="J25" s="1">
        <v>0.0</v>
      </c>
      <c r="K25" s="1">
        <v>0.0</v>
      </c>
      <c r="L25" s="1">
        <v>0.0</v>
      </c>
      <c r="M25" s="1">
        <v>2.0</v>
      </c>
      <c r="N25" s="1">
        <v>0.0</v>
      </c>
      <c r="O25" s="1">
        <v>1963.0</v>
      </c>
    </row>
    <row r="26">
      <c r="A26" s="10"/>
      <c r="B26" s="1" t="s">
        <v>66</v>
      </c>
      <c r="C26" s="1">
        <v>10.0</v>
      </c>
      <c r="D26" s="1">
        <v>19.0</v>
      </c>
      <c r="E26" s="1">
        <v>8.0</v>
      </c>
      <c r="F26" s="1">
        <v>103.0</v>
      </c>
      <c r="G26" s="1">
        <v>223.0</v>
      </c>
      <c r="H26" s="1">
        <v>5.0</v>
      </c>
      <c r="I26" s="1">
        <v>0.0</v>
      </c>
      <c r="J26" s="1">
        <v>0.0</v>
      </c>
      <c r="K26" s="1">
        <v>0.0</v>
      </c>
      <c r="L26" s="1">
        <v>0.0</v>
      </c>
      <c r="M26" s="1">
        <v>1.0</v>
      </c>
      <c r="N26" s="1">
        <v>0.0</v>
      </c>
      <c r="O26" s="1">
        <v>1691.0</v>
      </c>
    </row>
    <row r="27">
      <c r="A27" s="3" t="s">
        <v>105</v>
      </c>
      <c r="B27" s="9" t="s">
        <v>106</v>
      </c>
      <c r="C27" s="9" t="s">
        <v>90</v>
      </c>
      <c r="D27" s="9" t="s">
        <v>91</v>
      </c>
      <c r="E27" s="9" t="s">
        <v>92</v>
      </c>
      <c r="F27" s="9" t="s">
        <v>93</v>
      </c>
      <c r="G27" s="9" t="s">
        <v>94</v>
      </c>
      <c r="H27" s="9" t="s">
        <v>95</v>
      </c>
      <c r="I27" s="9" t="s">
        <v>9</v>
      </c>
      <c r="J27" s="9" t="s">
        <v>96</v>
      </c>
      <c r="K27" s="9" t="s">
        <v>97</v>
      </c>
      <c r="L27" s="9" t="s">
        <v>98</v>
      </c>
      <c r="M27" s="9" t="s">
        <v>99</v>
      </c>
      <c r="N27" s="9" t="s">
        <v>100</v>
      </c>
      <c r="O27" s="9" t="s">
        <v>6</v>
      </c>
    </row>
    <row r="28">
      <c r="A28" s="10"/>
      <c r="B28" s="1" t="s">
        <v>51</v>
      </c>
      <c r="C28" s="3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</row>
    <row r="29">
      <c r="A29" s="10"/>
      <c r="B29" s="1" t="s">
        <v>56</v>
      </c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</row>
    <row r="30">
      <c r="A30" s="10"/>
      <c r="B30" s="1" t="s">
        <v>42</v>
      </c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</row>
    <row r="31">
      <c r="A31" s="10"/>
      <c r="B31" s="1" t="s">
        <v>66</v>
      </c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</row>
    <row r="32">
      <c r="A32" s="3" t="s">
        <v>107</v>
      </c>
      <c r="B32" s="9" t="s">
        <v>108</v>
      </c>
      <c r="C32" s="9" t="s">
        <v>90</v>
      </c>
      <c r="D32" s="9" t="s">
        <v>91</v>
      </c>
      <c r="E32" s="9" t="s">
        <v>92</v>
      </c>
      <c r="F32" s="9" t="s">
        <v>93</v>
      </c>
      <c r="G32" s="9" t="s">
        <v>94</v>
      </c>
      <c r="H32" s="9" t="s">
        <v>95</v>
      </c>
      <c r="I32" s="9" t="s">
        <v>9</v>
      </c>
      <c r="J32" s="9" t="s">
        <v>96</v>
      </c>
      <c r="K32" s="9" t="s">
        <v>97</v>
      </c>
      <c r="L32" s="9" t="s">
        <v>98</v>
      </c>
      <c r="M32" s="9" t="s">
        <v>99</v>
      </c>
      <c r="N32" s="9" t="s">
        <v>100</v>
      </c>
      <c r="O32" s="9" t="s">
        <v>6</v>
      </c>
    </row>
    <row r="33">
      <c r="A33" s="10"/>
      <c r="B33" s="1" t="s">
        <v>51</v>
      </c>
      <c r="C33" s="3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</row>
    <row r="34">
      <c r="A34" s="10"/>
      <c r="B34" s="1" t="s">
        <v>56</v>
      </c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</row>
    <row r="35">
      <c r="A35" s="10"/>
      <c r="B35" s="1" t="s">
        <v>42</v>
      </c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</row>
    <row r="36">
      <c r="A36" s="10"/>
      <c r="B36" s="1" t="s">
        <v>66</v>
      </c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</row>
    <row r="38">
      <c r="A38" s="35" t="s">
        <v>110</v>
      </c>
      <c r="B38" s="35" t="s">
        <v>178</v>
      </c>
      <c r="C38" s="36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</row>
    <row r="39">
      <c r="A39" s="3" t="s">
        <v>88</v>
      </c>
      <c r="B39" s="9" t="s">
        <v>124</v>
      </c>
      <c r="C39" s="9" t="s">
        <v>90</v>
      </c>
      <c r="D39" s="9" t="s">
        <v>91</v>
      </c>
      <c r="E39" s="9" t="s">
        <v>92</v>
      </c>
      <c r="F39" s="9" t="s">
        <v>93</v>
      </c>
      <c r="G39" s="9" t="s">
        <v>94</v>
      </c>
      <c r="H39" s="9" t="s">
        <v>95</v>
      </c>
      <c r="I39" s="9" t="s">
        <v>9</v>
      </c>
      <c r="J39" s="9" t="s">
        <v>96</v>
      </c>
      <c r="K39" s="9" t="s">
        <v>97</v>
      </c>
      <c r="L39" s="9" t="s">
        <v>98</v>
      </c>
      <c r="M39" s="9" t="s">
        <v>99</v>
      </c>
      <c r="N39" s="9" t="s">
        <v>100</v>
      </c>
      <c r="O39" s="9" t="s">
        <v>6</v>
      </c>
    </row>
    <row r="40">
      <c r="A40" s="10"/>
      <c r="B40" s="1" t="s">
        <v>51</v>
      </c>
      <c r="C40" s="1">
        <v>7.0</v>
      </c>
      <c r="D40" s="1">
        <v>12.0</v>
      </c>
      <c r="E40" s="1">
        <v>3.0</v>
      </c>
      <c r="F40" s="1">
        <v>144.0</v>
      </c>
      <c r="G40" s="1">
        <v>248.0</v>
      </c>
      <c r="H40" s="1">
        <v>2.0</v>
      </c>
      <c r="I40" s="1">
        <v>0.0</v>
      </c>
      <c r="J40" s="1">
        <v>1.0</v>
      </c>
      <c r="K40" s="1">
        <v>0.0</v>
      </c>
      <c r="L40" s="1">
        <v>0.0</v>
      </c>
      <c r="M40" s="1">
        <v>0.0</v>
      </c>
      <c r="N40" s="1">
        <v>0.0</v>
      </c>
      <c r="O40" s="1">
        <v>1298.0</v>
      </c>
    </row>
    <row r="41">
      <c r="A41" s="10"/>
      <c r="B41" s="1" t="s">
        <v>56</v>
      </c>
      <c r="C41" s="1">
        <v>3.0</v>
      </c>
      <c r="D41" s="1">
        <v>12.0</v>
      </c>
      <c r="E41" s="1">
        <v>1.0</v>
      </c>
      <c r="F41" s="1">
        <v>52.0</v>
      </c>
      <c r="G41" s="1">
        <v>163.0</v>
      </c>
      <c r="H41" s="1">
        <v>1.0</v>
      </c>
      <c r="I41" s="1">
        <v>0.0</v>
      </c>
      <c r="J41" s="1">
        <v>4.0</v>
      </c>
      <c r="K41" s="1">
        <v>0.0</v>
      </c>
      <c r="L41" s="1">
        <v>0.0</v>
      </c>
      <c r="M41" s="1">
        <v>0.0</v>
      </c>
      <c r="N41" s="1">
        <v>0.0</v>
      </c>
      <c r="O41" s="1">
        <v>706.0</v>
      </c>
    </row>
    <row r="42">
      <c r="A42" s="10"/>
      <c r="B42" s="1" t="s">
        <v>42</v>
      </c>
      <c r="C42" s="1">
        <v>4.0</v>
      </c>
      <c r="D42" s="1">
        <v>12.0</v>
      </c>
      <c r="E42" s="1">
        <v>4.0</v>
      </c>
      <c r="F42" s="1">
        <v>68.0</v>
      </c>
      <c r="G42" s="1">
        <v>138.0</v>
      </c>
      <c r="H42" s="1">
        <v>1.0</v>
      </c>
      <c r="I42" s="1">
        <v>0.0</v>
      </c>
      <c r="J42" s="1">
        <v>3.0</v>
      </c>
      <c r="K42" s="1">
        <v>0.0</v>
      </c>
      <c r="L42" s="1">
        <v>0.0</v>
      </c>
      <c r="M42" s="1">
        <v>0.0</v>
      </c>
      <c r="N42" s="1">
        <v>0.0</v>
      </c>
      <c r="O42" s="1">
        <v>962.0</v>
      </c>
    </row>
    <row r="43">
      <c r="A43" s="10"/>
      <c r="B43" s="1" t="s">
        <v>66</v>
      </c>
      <c r="C43" s="1">
        <v>3.0</v>
      </c>
      <c r="D43" s="1">
        <v>12.0</v>
      </c>
      <c r="E43" s="1">
        <v>3.0</v>
      </c>
      <c r="F43" s="1">
        <v>74.0</v>
      </c>
      <c r="G43" s="1">
        <v>172.0</v>
      </c>
      <c r="H43" s="1">
        <v>2.0</v>
      </c>
      <c r="I43" s="1">
        <v>0.0</v>
      </c>
      <c r="J43" s="1">
        <v>4.0</v>
      </c>
      <c r="K43" s="1">
        <v>1.0</v>
      </c>
      <c r="L43" s="1">
        <v>0.0</v>
      </c>
      <c r="M43" s="1">
        <v>0.0</v>
      </c>
      <c r="N43" s="1">
        <v>0.0</v>
      </c>
      <c r="O43" s="1">
        <v>975.0</v>
      </c>
    </row>
    <row r="44">
      <c r="A44" s="3" t="s">
        <v>101</v>
      </c>
      <c r="B44" s="9" t="s">
        <v>119</v>
      </c>
      <c r="C44" s="9" t="s">
        <v>90</v>
      </c>
      <c r="D44" s="9" t="s">
        <v>91</v>
      </c>
      <c r="E44" s="9" t="s">
        <v>92</v>
      </c>
      <c r="F44" s="9" t="s">
        <v>93</v>
      </c>
      <c r="G44" s="9" t="s">
        <v>94</v>
      </c>
      <c r="H44" s="9" t="s">
        <v>95</v>
      </c>
      <c r="I44" s="9" t="s">
        <v>9</v>
      </c>
      <c r="J44" s="9" t="s">
        <v>96</v>
      </c>
      <c r="K44" s="9" t="s">
        <v>97</v>
      </c>
      <c r="L44" s="9" t="s">
        <v>98</v>
      </c>
      <c r="M44" s="9" t="s">
        <v>99</v>
      </c>
      <c r="N44" s="9" t="s">
        <v>100</v>
      </c>
      <c r="O44" s="9" t="s">
        <v>6</v>
      </c>
    </row>
    <row r="45">
      <c r="A45" s="10"/>
      <c r="B45" s="1" t="s">
        <v>51</v>
      </c>
      <c r="C45" s="1">
        <v>7.0</v>
      </c>
      <c r="D45" s="1">
        <v>18.0</v>
      </c>
      <c r="E45" s="1">
        <v>8.0</v>
      </c>
      <c r="F45" s="1">
        <v>116.0</v>
      </c>
      <c r="G45" s="1">
        <v>231.0</v>
      </c>
      <c r="H45" s="1">
        <v>4.0</v>
      </c>
      <c r="I45" s="1">
        <v>2.0</v>
      </c>
      <c r="J45" s="1">
        <v>0.0</v>
      </c>
      <c r="K45" s="1">
        <v>0.0</v>
      </c>
      <c r="L45" s="1">
        <v>0.0</v>
      </c>
      <c r="M45" s="1">
        <v>0.0</v>
      </c>
      <c r="N45" s="1">
        <v>0.0</v>
      </c>
      <c r="O45" s="1">
        <v>1650.0</v>
      </c>
    </row>
    <row r="46">
      <c r="A46" s="10"/>
      <c r="B46" s="1" t="s">
        <v>56</v>
      </c>
      <c r="C46" s="1">
        <v>10.0</v>
      </c>
      <c r="D46" s="1">
        <v>12.0</v>
      </c>
      <c r="E46" s="1">
        <v>5.0</v>
      </c>
      <c r="F46" s="1">
        <v>167.0</v>
      </c>
      <c r="G46" s="1">
        <v>340.0</v>
      </c>
      <c r="H46" s="1">
        <v>7.0</v>
      </c>
      <c r="I46" s="1">
        <v>0.0</v>
      </c>
      <c r="J46" s="1">
        <v>0.0</v>
      </c>
      <c r="K46" s="1">
        <v>0.0</v>
      </c>
      <c r="L46" s="1">
        <v>0.0</v>
      </c>
      <c r="M46" s="1">
        <v>0.0</v>
      </c>
      <c r="N46" s="1">
        <v>0.0</v>
      </c>
      <c r="O46" s="1">
        <v>2007.0</v>
      </c>
    </row>
    <row r="47">
      <c r="A47" s="10"/>
      <c r="B47" s="1" t="s">
        <v>42</v>
      </c>
      <c r="C47" s="1">
        <v>11.0</v>
      </c>
      <c r="D47" s="1">
        <v>6.0</v>
      </c>
      <c r="E47" s="1">
        <v>4.0</v>
      </c>
      <c r="F47" s="1">
        <v>152.0</v>
      </c>
      <c r="G47" s="1">
        <v>295.0</v>
      </c>
      <c r="H47" s="1">
        <v>6.0</v>
      </c>
      <c r="I47" s="1">
        <v>1.0</v>
      </c>
      <c r="J47" s="1">
        <v>0.0</v>
      </c>
      <c r="K47" s="1">
        <v>0.0</v>
      </c>
      <c r="L47" s="1">
        <v>0.0</v>
      </c>
      <c r="M47" s="1">
        <v>0.0</v>
      </c>
      <c r="N47" s="1">
        <v>0.0</v>
      </c>
      <c r="O47" s="1">
        <v>2205.0</v>
      </c>
    </row>
    <row r="48">
      <c r="A48" s="10"/>
      <c r="B48" s="1" t="s">
        <v>66</v>
      </c>
      <c r="C48" s="1">
        <v>6.0</v>
      </c>
      <c r="D48" s="1">
        <v>14.0</v>
      </c>
      <c r="E48" s="1">
        <v>5.0</v>
      </c>
      <c r="F48" s="1">
        <v>88.0</v>
      </c>
      <c r="G48" s="1">
        <v>261.0</v>
      </c>
      <c r="H48" s="1">
        <v>3.0</v>
      </c>
      <c r="I48" s="1">
        <v>0.0</v>
      </c>
      <c r="J48" s="1">
        <v>0.0</v>
      </c>
      <c r="K48" s="1">
        <v>0.0</v>
      </c>
      <c r="L48" s="1">
        <v>0.0</v>
      </c>
      <c r="M48" s="1">
        <v>0.0</v>
      </c>
      <c r="N48" s="1">
        <v>0.0</v>
      </c>
      <c r="O48" s="1">
        <v>1387.0</v>
      </c>
    </row>
    <row r="49">
      <c r="A49" s="3" t="s">
        <v>103</v>
      </c>
      <c r="B49" s="9" t="s">
        <v>118</v>
      </c>
      <c r="C49" s="9" t="s">
        <v>90</v>
      </c>
      <c r="D49" s="9" t="s">
        <v>91</v>
      </c>
      <c r="E49" s="9" t="s">
        <v>92</v>
      </c>
      <c r="F49" s="9" t="s">
        <v>93</v>
      </c>
      <c r="G49" s="9" t="s">
        <v>94</v>
      </c>
      <c r="H49" s="9" t="s">
        <v>95</v>
      </c>
      <c r="I49" s="9" t="s">
        <v>9</v>
      </c>
      <c r="J49" s="9" t="s">
        <v>96</v>
      </c>
      <c r="K49" s="9" t="s">
        <v>97</v>
      </c>
      <c r="L49" s="9" t="s">
        <v>98</v>
      </c>
      <c r="M49" s="9" t="s">
        <v>99</v>
      </c>
      <c r="N49" s="9" t="s">
        <v>100</v>
      </c>
      <c r="O49" s="9" t="s">
        <v>6</v>
      </c>
    </row>
    <row r="50">
      <c r="A50" s="10"/>
      <c r="B50" s="1" t="s">
        <v>51</v>
      </c>
      <c r="C50" s="1">
        <v>14.0</v>
      </c>
      <c r="D50" s="1">
        <v>15.0</v>
      </c>
      <c r="E50" s="1">
        <v>9.0</v>
      </c>
      <c r="F50" s="1">
        <v>141.0</v>
      </c>
      <c r="G50" s="1">
        <v>240.0</v>
      </c>
      <c r="H50" s="1">
        <v>6.0</v>
      </c>
      <c r="I50" s="1">
        <v>1.0</v>
      </c>
      <c r="J50" s="1">
        <v>0.0</v>
      </c>
      <c r="K50" s="1">
        <v>0.0</v>
      </c>
      <c r="L50" s="1">
        <v>0.0</v>
      </c>
      <c r="M50" s="1">
        <v>1.0</v>
      </c>
      <c r="N50" s="1">
        <v>0.0</v>
      </c>
      <c r="O50" s="1">
        <v>2271.0</v>
      </c>
    </row>
    <row r="51">
      <c r="A51" s="10"/>
      <c r="B51" s="1" t="s">
        <v>56</v>
      </c>
      <c r="C51" s="1">
        <v>9.0</v>
      </c>
      <c r="D51" s="1">
        <v>15.0</v>
      </c>
      <c r="E51" s="1">
        <v>6.0</v>
      </c>
      <c r="F51" s="1">
        <v>123.0</v>
      </c>
      <c r="G51" s="1">
        <v>272.0</v>
      </c>
      <c r="H51" s="1">
        <v>4.0</v>
      </c>
      <c r="I51" s="1">
        <v>0.0</v>
      </c>
      <c r="J51" s="1">
        <v>0.0</v>
      </c>
      <c r="K51" s="1">
        <v>0.0</v>
      </c>
      <c r="L51" s="1">
        <v>0.0</v>
      </c>
      <c r="M51" s="1">
        <v>1.0</v>
      </c>
      <c r="N51" s="1">
        <v>0.0</v>
      </c>
      <c r="O51" s="1">
        <v>1939.0</v>
      </c>
    </row>
    <row r="52">
      <c r="A52" s="10"/>
      <c r="B52" s="1" t="s">
        <v>42</v>
      </c>
      <c r="C52" s="1">
        <v>12.0</v>
      </c>
      <c r="D52" s="1">
        <v>15.0</v>
      </c>
      <c r="E52" s="1">
        <v>10.0</v>
      </c>
      <c r="F52" s="1">
        <v>100.0</v>
      </c>
      <c r="G52" s="1">
        <v>200.0</v>
      </c>
      <c r="H52" s="1">
        <v>10.0</v>
      </c>
      <c r="I52" s="1">
        <v>3.0</v>
      </c>
      <c r="J52" s="1">
        <v>0.0</v>
      </c>
      <c r="K52" s="1">
        <v>0.0</v>
      </c>
      <c r="L52" s="1">
        <v>0.0</v>
      </c>
      <c r="M52" s="1">
        <v>0.0</v>
      </c>
      <c r="N52" s="1">
        <v>0.0</v>
      </c>
      <c r="O52" s="1">
        <v>1633.0</v>
      </c>
    </row>
    <row r="53">
      <c r="A53" s="10"/>
      <c r="B53" s="1" t="s">
        <v>66</v>
      </c>
      <c r="C53" s="1">
        <v>5.0</v>
      </c>
      <c r="D53" s="1">
        <v>17.0</v>
      </c>
      <c r="E53" s="1">
        <v>6.0</v>
      </c>
      <c r="F53" s="1">
        <v>104.0</v>
      </c>
      <c r="G53" s="1">
        <v>193.0</v>
      </c>
      <c r="H53" s="1">
        <v>4.0</v>
      </c>
      <c r="I53" s="1">
        <v>1.0</v>
      </c>
      <c r="J53" s="1">
        <v>0.0</v>
      </c>
      <c r="K53" s="1">
        <v>0.0</v>
      </c>
      <c r="L53" s="1">
        <v>0.0</v>
      </c>
      <c r="M53" s="1">
        <v>0.0</v>
      </c>
      <c r="N53" s="1">
        <v>0.0</v>
      </c>
      <c r="O53" s="1">
        <v>1428.0</v>
      </c>
    </row>
    <row r="54">
      <c r="A54" s="3" t="s">
        <v>105</v>
      </c>
      <c r="B54" s="9" t="s">
        <v>117</v>
      </c>
      <c r="C54" s="9" t="s">
        <v>90</v>
      </c>
      <c r="D54" s="9" t="s">
        <v>91</v>
      </c>
      <c r="E54" s="9" t="s">
        <v>92</v>
      </c>
      <c r="F54" s="9" t="s">
        <v>93</v>
      </c>
      <c r="G54" s="9" t="s">
        <v>94</v>
      </c>
      <c r="H54" s="9" t="s">
        <v>95</v>
      </c>
      <c r="I54" s="9" t="s">
        <v>9</v>
      </c>
      <c r="J54" s="9" t="s">
        <v>96</v>
      </c>
      <c r="K54" s="9" t="s">
        <v>97</v>
      </c>
      <c r="L54" s="9" t="s">
        <v>98</v>
      </c>
      <c r="M54" s="9" t="s">
        <v>99</v>
      </c>
      <c r="N54" s="9" t="s">
        <v>100</v>
      </c>
      <c r="O54" s="9" t="s">
        <v>6</v>
      </c>
    </row>
    <row r="55">
      <c r="A55" s="10"/>
      <c r="B55" s="1" t="s">
        <v>51</v>
      </c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</row>
    <row r="56">
      <c r="A56" s="10"/>
      <c r="B56" s="1" t="s">
        <v>56</v>
      </c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</row>
    <row r="57">
      <c r="A57" s="10"/>
      <c r="B57" s="1" t="s">
        <v>42</v>
      </c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</row>
    <row r="58">
      <c r="A58" s="10"/>
      <c r="B58" s="1" t="s">
        <v>66</v>
      </c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</row>
    <row r="59">
      <c r="A59" s="3" t="s">
        <v>107</v>
      </c>
      <c r="B59" s="9" t="s">
        <v>108</v>
      </c>
      <c r="C59" s="9" t="s">
        <v>90</v>
      </c>
      <c r="D59" s="9" t="s">
        <v>91</v>
      </c>
      <c r="E59" s="9" t="s">
        <v>92</v>
      </c>
      <c r="F59" s="9" t="s">
        <v>93</v>
      </c>
      <c r="G59" s="9" t="s">
        <v>94</v>
      </c>
      <c r="H59" s="9" t="s">
        <v>95</v>
      </c>
      <c r="I59" s="9" t="s">
        <v>9</v>
      </c>
      <c r="J59" s="9" t="s">
        <v>96</v>
      </c>
      <c r="K59" s="9" t="s">
        <v>97</v>
      </c>
      <c r="L59" s="9" t="s">
        <v>98</v>
      </c>
      <c r="M59" s="9" t="s">
        <v>99</v>
      </c>
      <c r="N59" s="9" t="s">
        <v>100</v>
      </c>
      <c r="O59" s="9" t="s">
        <v>6</v>
      </c>
    </row>
    <row r="60">
      <c r="A60" s="10"/>
      <c r="B60" s="1" t="s">
        <v>51</v>
      </c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</row>
    <row r="61">
      <c r="A61" s="10"/>
      <c r="B61" s="1" t="s">
        <v>56</v>
      </c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</row>
    <row r="62">
      <c r="A62" s="10"/>
      <c r="B62" s="1" t="s">
        <v>42</v>
      </c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</row>
    <row r="63">
      <c r="A63" s="10"/>
      <c r="B63" s="1" t="s">
        <v>66</v>
      </c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</row>
    <row r="65">
      <c r="A65" s="16" t="s">
        <v>115</v>
      </c>
      <c r="B65" s="17" t="s">
        <v>174</v>
      </c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</row>
    <row r="66">
      <c r="A66" s="1" t="s">
        <v>88</v>
      </c>
      <c r="B66" s="9" t="s">
        <v>104</v>
      </c>
      <c r="C66" s="9" t="s">
        <v>90</v>
      </c>
      <c r="D66" s="9" t="s">
        <v>91</v>
      </c>
      <c r="E66" s="9" t="s">
        <v>92</v>
      </c>
      <c r="F66" s="9" t="s">
        <v>93</v>
      </c>
      <c r="G66" s="9" t="s">
        <v>94</v>
      </c>
      <c r="H66" s="9" t="s">
        <v>95</v>
      </c>
      <c r="I66" s="9" t="s">
        <v>9</v>
      </c>
      <c r="J66" s="9" t="s">
        <v>96</v>
      </c>
      <c r="K66" s="9" t="s">
        <v>97</v>
      </c>
      <c r="L66" s="9" t="s">
        <v>98</v>
      </c>
      <c r="M66" s="9" t="s">
        <v>99</v>
      </c>
      <c r="N66" s="9" t="s">
        <v>100</v>
      </c>
      <c r="O66" s="9" t="s">
        <v>6</v>
      </c>
    </row>
    <row r="67">
      <c r="B67" s="1" t="s">
        <v>51</v>
      </c>
      <c r="C67" s="1">
        <v>18.0</v>
      </c>
      <c r="D67" s="1">
        <v>22.0</v>
      </c>
      <c r="E67" s="1">
        <v>21.0</v>
      </c>
      <c r="F67" s="1">
        <v>233.0</v>
      </c>
      <c r="G67" s="1">
        <v>447.0</v>
      </c>
      <c r="H67" s="1">
        <v>9.0</v>
      </c>
      <c r="I67" s="1">
        <v>0.0</v>
      </c>
      <c r="J67" s="1">
        <v>0.0</v>
      </c>
      <c r="K67" s="1">
        <v>0.0</v>
      </c>
      <c r="L67" s="1">
        <v>0.0</v>
      </c>
      <c r="M67" s="1">
        <v>4.0</v>
      </c>
      <c r="N67" s="1">
        <v>0.0</v>
      </c>
      <c r="O67" s="1">
        <v>2888.0</v>
      </c>
    </row>
    <row r="68">
      <c r="B68" s="1" t="s">
        <v>56</v>
      </c>
      <c r="C68" s="1">
        <v>26.0</v>
      </c>
      <c r="D68" s="1">
        <v>28.0</v>
      </c>
      <c r="E68" s="1">
        <v>20.0</v>
      </c>
      <c r="F68" s="1">
        <v>207.0</v>
      </c>
      <c r="G68" s="1">
        <v>405.0</v>
      </c>
      <c r="H68" s="1">
        <v>17.0</v>
      </c>
      <c r="I68" s="1">
        <v>0.0</v>
      </c>
      <c r="J68" s="1">
        <v>0.0</v>
      </c>
      <c r="K68" s="1">
        <v>0.0</v>
      </c>
      <c r="L68" s="1">
        <v>1.0</v>
      </c>
      <c r="M68" s="1">
        <v>2.0</v>
      </c>
      <c r="N68" s="1">
        <v>0.0</v>
      </c>
      <c r="O68" s="1">
        <v>3231.0</v>
      </c>
    </row>
    <row r="69">
      <c r="B69" s="1" t="s">
        <v>42</v>
      </c>
      <c r="C69" s="1">
        <v>21.0</v>
      </c>
      <c r="D69" s="1">
        <v>22.0</v>
      </c>
      <c r="E69" s="1">
        <v>15.0</v>
      </c>
      <c r="F69" s="1">
        <v>213.0</v>
      </c>
      <c r="G69" s="1">
        <v>374.0</v>
      </c>
      <c r="H69" s="1">
        <v>13.0</v>
      </c>
      <c r="I69" s="1">
        <v>0.0</v>
      </c>
      <c r="J69" s="1">
        <v>0.0</v>
      </c>
      <c r="K69" s="1">
        <v>0.0</v>
      </c>
      <c r="L69" s="1">
        <v>0.0</v>
      </c>
      <c r="M69" s="1">
        <v>2.0</v>
      </c>
      <c r="N69" s="1">
        <v>0.0</v>
      </c>
      <c r="O69" s="1">
        <v>3293.0</v>
      </c>
    </row>
    <row r="70">
      <c r="B70" s="1" t="s">
        <v>66</v>
      </c>
      <c r="C70" s="1">
        <v>16.0</v>
      </c>
      <c r="D70" s="1">
        <v>26.0</v>
      </c>
      <c r="E70" s="1">
        <v>21.0</v>
      </c>
      <c r="F70" s="1">
        <v>212.0</v>
      </c>
      <c r="G70" s="1">
        <v>445.0</v>
      </c>
      <c r="H70" s="1">
        <v>6.0</v>
      </c>
      <c r="I70" s="1">
        <v>1.0</v>
      </c>
      <c r="J70" s="1">
        <v>0.0</v>
      </c>
      <c r="K70" s="1">
        <v>0.0</v>
      </c>
      <c r="L70" s="1">
        <v>0.0</v>
      </c>
      <c r="M70" s="1">
        <v>1.0</v>
      </c>
      <c r="N70" s="1">
        <v>0.0</v>
      </c>
      <c r="O70" s="1">
        <v>2787.0</v>
      </c>
    </row>
    <row r="71">
      <c r="A71" s="1" t="s">
        <v>101</v>
      </c>
      <c r="B71" s="9" t="s">
        <v>102</v>
      </c>
      <c r="C71" s="9" t="s">
        <v>90</v>
      </c>
      <c r="D71" s="9" t="s">
        <v>91</v>
      </c>
      <c r="E71" s="9" t="s">
        <v>92</v>
      </c>
      <c r="F71" s="9" t="s">
        <v>93</v>
      </c>
      <c r="G71" s="9" t="s">
        <v>94</v>
      </c>
      <c r="H71" s="9" t="s">
        <v>95</v>
      </c>
      <c r="I71" s="9" t="s">
        <v>9</v>
      </c>
      <c r="J71" s="9" t="s">
        <v>96</v>
      </c>
      <c r="K71" s="9" t="s">
        <v>97</v>
      </c>
      <c r="L71" s="9" t="s">
        <v>98</v>
      </c>
      <c r="M71" s="9" t="s">
        <v>99</v>
      </c>
      <c r="N71" s="9" t="s">
        <v>100</v>
      </c>
      <c r="O71" s="9" t="s">
        <v>6</v>
      </c>
    </row>
    <row r="72">
      <c r="B72" s="1" t="s">
        <v>51</v>
      </c>
      <c r="C72" s="1">
        <v>10.0</v>
      </c>
      <c r="D72" s="1">
        <v>14.0</v>
      </c>
      <c r="E72" s="1">
        <v>5.0</v>
      </c>
      <c r="F72" s="1">
        <v>132.0</v>
      </c>
      <c r="G72" s="1">
        <v>245.0</v>
      </c>
      <c r="H72" s="1">
        <v>3.0</v>
      </c>
      <c r="I72" s="1">
        <v>0.0</v>
      </c>
      <c r="J72" s="1">
        <v>0.0</v>
      </c>
      <c r="K72" s="1">
        <v>0.0</v>
      </c>
      <c r="L72" s="1">
        <v>0.0</v>
      </c>
      <c r="M72" s="1">
        <v>0.0</v>
      </c>
      <c r="N72" s="1">
        <v>0.0</v>
      </c>
      <c r="O72" s="1">
        <v>1576.0</v>
      </c>
    </row>
    <row r="73">
      <c r="B73" s="1" t="s">
        <v>56</v>
      </c>
      <c r="C73" s="1">
        <v>11.0</v>
      </c>
      <c r="D73" s="1">
        <v>13.0</v>
      </c>
      <c r="E73" s="1">
        <v>4.0</v>
      </c>
      <c r="F73" s="1">
        <v>99.0</v>
      </c>
      <c r="G73" s="1">
        <v>195.0</v>
      </c>
      <c r="H73" s="1">
        <v>7.0</v>
      </c>
      <c r="I73" s="1">
        <v>0.0</v>
      </c>
      <c r="J73" s="1">
        <v>0.0</v>
      </c>
      <c r="K73" s="1">
        <v>0.0</v>
      </c>
      <c r="L73" s="1">
        <v>0.0</v>
      </c>
      <c r="M73" s="1">
        <v>0.0</v>
      </c>
      <c r="N73" s="1">
        <v>0.0</v>
      </c>
      <c r="O73" s="1">
        <v>1502.0</v>
      </c>
    </row>
    <row r="74">
      <c r="B74" s="1" t="s">
        <v>42</v>
      </c>
      <c r="C74" s="1">
        <v>8.0</v>
      </c>
      <c r="D74" s="1">
        <v>13.0</v>
      </c>
      <c r="E74" s="1">
        <v>5.0</v>
      </c>
      <c r="F74" s="1">
        <v>86.0</v>
      </c>
      <c r="G74" s="1">
        <v>147.0</v>
      </c>
      <c r="H74" s="1">
        <v>1.0</v>
      </c>
      <c r="I74" s="1">
        <v>0.0</v>
      </c>
      <c r="J74" s="1">
        <v>0.0</v>
      </c>
      <c r="K74" s="1">
        <v>0.0</v>
      </c>
      <c r="L74" s="1">
        <v>0.0</v>
      </c>
      <c r="M74" s="1">
        <v>0.0</v>
      </c>
      <c r="N74" s="1">
        <v>0.0</v>
      </c>
      <c r="O74" s="1">
        <v>1592.0</v>
      </c>
    </row>
    <row r="75">
      <c r="B75" s="1" t="s">
        <v>66</v>
      </c>
      <c r="C75" s="1">
        <v>3.0</v>
      </c>
      <c r="D75" s="1">
        <v>10.0</v>
      </c>
      <c r="E75" s="1">
        <v>7.0</v>
      </c>
      <c r="F75" s="1">
        <v>106.0</v>
      </c>
      <c r="G75" s="1">
        <v>224.0</v>
      </c>
      <c r="H75" s="1">
        <v>2.0</v>
      </c>
      <c r="I75" s="1">
        <v>1.0</v>
      </c>
      <c r="J75" s="1">
        <v>0.0</v>
      </c>
      <c r="K75" s="1">
        <v>0.0</v>
      </c>
      <c r="L75" s="1">
        <v>0.0</v>
      </c>
      <c r="M75" s="1">
        <v>0.0</v>
      </c>
      <c r="N75" s="1">
        <v>0.0</v>
      </c>
      <c r="O75" s="1">
        <v>1309.0</v>
      </c>
    </row>
    <row r="76">
      <c r="A76" s="1" t="s">
        <v>103</v>
      </c>
      <c r="B76" s="9" t="s">
        <v>106</v>
      </c>
      <c r="C76" s="9" t="s">
        <v>90</v>
      </c>
      <c r="D76" s="9" t="s">
        <v>91</v>
      </c>
      <c r="E76" s="9" t="s">
        <v>92</v>
      </c>
      <c r="F76" s="9" t="s">
        <v>93</v>
      </c>
      <c r="G76" s="9" t="s">
        <v>94</v>
      </c>
      <c r="H76" s="9" t="s">
        <v>95</v>
      </c>
      <c r="I76" s="9" t="s">
        <v>9</v>
      </c>
      <c r="J76" s="9" t="s">
        <v>96</v>
      </c>
      <c r="K76" s="9" t="s">
        <v>97</v>
      </c>
      <c r="L76" s="9" t="s">
        <v>98</v>
      </c>
      <c r="M76" s="9" t="s">
        <v>99</v>
      </c>
      <c r="N76" s="9" t="s">
        <v>100</v>
      </c>
      <c r="O76" s="9" t="s">
        <v>6</v>
      </c>
    </row>
    <row r="77">
      <c r="B77" s="1" t="s">
        <v>51</v>
      </c>
      <c r="C77" s="1">
        <v>10.0</v>
      </c>
      <c r="D77" s="1">
        <v>12.0</v>
      </c>
      <c r="E77" s="1">
        <v>5.0</v>
      </c>
      <c r="F77" s="1">
        <v>139.0</v>
      </c>
      <c r="G77" s="1">
        <v>239.0</v>
      </c>
      <c r="H77" s="1">
        <v>5.0</v>
      </c>
      <c r="I77" s="1">
        <v>1.0</v>
      </c>
      <c r="J77" s="1">
        <v>4.0</v>
      </c>
      <c r="K77" s="1">
        <v>1.0</v>
      </c>
      <c r="L77" s="1">
        <v>0.0</v>
      </c>
      <c r="M77" s="1">
        <v>0.0</v>
      </c>
      <c r="N77" s="1">
        <v>0.0</v>
      </c>
      <c r="O77" s="1">
        <v>1316.0</v>
      </c>
    </row>
    <row r="78">
      <c r="B78" s="1" t="s">
        <v>56</v>
      </c>
      <c r="C78" s="1">
        <v>5.0</v>
      </c>
      <c r="D78" s="1">
        <v>12.0</v>
      </c>
      <c r="E78" s="1">
        <v>7.0</v>
      </c>
      <c r="F78" s="1">
        <v>92.0</v>
      </c>
      <c r="G78" s="1">
        <v>231.0</v>
      </c>
      <c r="H78" s="1">
        <v>4.0</v>
      </c>
      <c r="I78" s="1">
        <v>0.0</v>
      </c>
      <c r="J78" s="1">
        <v>7.0</v>
      </c>
      <c r="K78" s="1">
        <v>1.0</v>
      </c>
      <c r="L78" s="1">
        <v>0.0</v>
      </c>
      <c r="M78" s="1">
        <v>0.0</v>
      </c>
      <c r="N78" s="1">
        <v>0.0</v>
      </c>
      <c r="O78" s="1">
        <v>1153.0</v>
      </c>
    </row>
    <row r="79">
      <c r="B79" s="1" t="s">
        <v>42</v>
      </c>
      <c r="C79" s="1">
        <v>15.0</v>
      </c>
      <c r="D79" s="1">
        <v>13.0</v>
      </c>
      <c r="E79" s="1">
        <v>4.0</v>
      </c>
      <c r="F79" s="1">
        <v>121.0</v>
      </c>
      <c r="G79" s="1">
        <v>229.0</v>
      </c>
      <c r="H79" s="1">
        <v>5.0</v>
      </c>
      <c r="I79" s="1">
        <v>0.0</v>
      </c>
      <c r="J79" s="1">
        <v>4.0</v>
      </c>
      <c r="K79" s="1">
        <v>1.0</v>
      </c>
      <c r="L79" s="1">
        <v>0.0</v>
      </c>
      <c r="M79" s="1">
        <v>0.0</v>
      </c>
      <c r="N79" s="1">
        <v>0.0</v>
      </c>
      <c r="O79" s="1">
        <v>1824.0</v>
      </c>
    </row>
    <row r="80">
      <c r="B80" s="1" t="s">
        <v>66</v>
      </c>
      <c r="C80" s="1">
        <v>2.0</v>
      </c>
      <c r="D80" s="1">
        <v>13.0</v>
      </c>
      <c r="E80" s="1">
        <v>8.0</v>
      </c>
      <c r="F80" s="1">
        <v>79.0</v>
      </c>
      <c r="G80" s="1">
        <v>203.0</v>
      </c>
      <c r="H80" s="1">
        <v>1.0</v>
      </c>
      <c r="I80" s="1">
        <v>0.0</v>
      </c>
      <c r="J80" s="1">
        <v>3.0</v>
      </c>
      <c r="K80" s="1">
        <v>1.0</v>
      </c>
      <c r="L80" s="1">
        <v>0.0</v>
      </c>
      <c r="M80" s="1">
        <v>0.0</v>
      </c>
      <c r="N80" s="1">
        <v>0.0</v>
      </c>
      <c r="O80" s="1">
        <v>872.0</v>
      </c>
    </row>
    <row r="81">
      <c r="A81" s="1" t="s">
        <v>105</v>
      </c>
      <c r="B81" s="9" t="s">
        <v>112</v>
      </c>
      <c r="C81" s="9" t="s">
        <v>90</v>
      </c>
      <c r="D81" s="9" t="s">
        <v>91</v>
      </c>
      <c r="E81" s="9" t="s">
        <v>92</v>
      </c>
      <c r="F81" s="9" t="s">
        <v>93</v>
      </c>
      <c r="G81" s="9" t="s">
        <v>94</v>
      </c>
      <c r="H81" s="9" t="s">
        <v>95</v>
      </c>
      <c r="I81" s="9" t="s">
        <v>9</v>
      </c>
      <c r="J81" s="9" t="s">
        <v>96</v>
      </c>
      <c r="K81" s="9" t="s">
        <v>97</v>
      </c>
      <c r="L81" s="9" t="s">
        <v>98</v>
      </c>
      <c r="M81" s="9" t="s">
        <v>99</v>
      </c>
      <c r="N81" s="9" t="s">
        <v>100</v>
      </c>
      <c r="O81" s="9" t="s">
        <v>6</v>
      </c>
    </row>
    <row r="82">
      <c r="B82" s="1" t="s">
        <v>51</v>
      </c>
      <c r="C82" s="1">
        <v>16.0</v>
      </c>
      <c r="D82" s="1">
        <v>12.0</v>
      </c>
      <c r="E82" s="1">
        <v>6.0</v>
      </c>
      <c r="F82" s="1">
        <v>146.0</v>
      </c>
      <c r="G82" s="1">
        <v>270.0</v>
      </c>
      <c r="H82" s="1">
        <v>9.0</v>
      </c>
      <c r="I82" s="1">
        <v>1.0</v>
      </c>
      <c r="J82" s="1">
        <v>0.0</v>
      </c>
      <c r="K82" s="1">
        <v>0.0</v>
      </c>
      <c r="L82" s="1">
        <v>0.0</v>
      </c>
      <c r="M82" s="1">
        <v>0.0</v>
      </c>
      <c r="N82" s="1">
        <v>0.0</v>
      </c>
      <c r="O82" s="1">
        <v>1950.0</v>
      </c>
    </row>
    <row r="83">
      <c r="B83" s="1" t="s">
        <v>56</v>
      </c>
      <c r="C83" s="1">
        <v>11.0</v>
      </c>
      <c r="D83" s="1">
        <v>14.0</v>
      </c>
      <c r="E83" s="1">
        <v>9.0</v>
      </c>
      <c r="F83" s="1">
        <v>162.0</v>
      </c>
      <c r="G83" s="1">
        <v>271.0</v>
      </c>
      <c r="H83" s="1">
        <v>6.0</v>
      </c>
      <c r="I83" s="1">
        <v>1.0</v>
      </c>
      <c r="J83" s="1">
        <v>0.0</v>
      </c>
      <c r="K83" s="1">
        <v>0.0</v>
      </c>
      <c r="L83" s="1">
        <v>1.0</v>
      </c>
      <c r="M83" s="1">
        <v>0.0</v>
      </c>
      <c r="N83" s="1">
        <v>0.0</v>
      </c>
      <c r="O83" s="1">
        <v>2165.0</v>
      </c>
    </row>
    <row r="84">
      <c r="B84" s="1" t="s">
        <v>42</v>
      </c>
      <c r="C84" s="1">
        <v>13.0</v>
      </c>
      <c r="D84" s="1">
        <v>10.0</v>
      </c>
      <c r="E84" s="1">
        <v>10.0</v>
      </c>
      <c r="F84" s="1">
        <v>157.0</v>
      </c>
      <c r="G84" s="1">
        <v>267.0</v>
      </c>
      <c r="H84" s="1">
        <v>8.0</v>
      </c>
      <c r="I84" s="1">
        <v>1.0</v>
      </c>
      <c r="J84" s="1">
        <v>0.0</v>
      </c>
      <c r="K84" s="1">
        <v>0.0</v>
      </c>
      <c r="L84" s="1">
        <v>0.0</v>
      </c>
      <c r="M84" s="1">
        <v>0.0</v>
      </c>
      <c r="N84" s="1">
        <v>0.0</v>
      </c>
      <c r="O84" s="1">
        <v>2776.0</v>
      </c>
    </row>
    <row r="85">
      <c r="B85" s="1" t="s">
        <v>66</v>
      </c>
      <c r="C85" s="1">
        <v>10.0</v>
      </c>
      <c r="D85" s="1">
        <v>17.0</v>
      </c>
      <c r="E85" s="1">
        <v>9.0</v>
      </c>
      <c r="F85" s="1">
        <v>111.0</v>
      </c>
      <c r="G85" s="1">
        <v>224.0</v>
      </c>
      <c r="H85" s="1">
        <v>6.0</v>
      </c>
      <c r="I85" s="1">
        <v>0.0</v>
      </c>
      <c r="J85" s="1">
        <v>0.0</v>
      </c>
      <c r="K85" s="1">
        <v>0.0</v>
      </c>
      <c r="L85" s="1">
        <v>0.0</v>
      </c>
      <c r="M85" s="1">
        <v>0.0</v>
      </c>
      <c r="N85" s="1">
        <v>0.0</v>
      </c>
      <c r="O85" s="1">
        <v>1711.0</v>
      </c>
    </row>
    <row r="86">
      <c r="A86" s="1" t="s">
        <v>107</v>
      </c>
      <c r="B86" s="9" t="s">
        <v>119</v>
      </c>
      <c r="C86" s="9" t="s">
        <v>90</v>
      </c>
      <c r="D86" s="9" t="s">
        <v>91</v>
      </c>
      <c r="E86" s="9" t="s">
        <v>92</v>
      </c>
      <c r="F86" s="9" t="s">
        <v>93</v>
      </c>
      <c r="G86" s="9" t="s">
        <v>94</v>
      </c>
      <c r="H86" s="9" t="s">
        <v>95</v>
      </c>
      <c r="I86" s="9" t="s">
        <v>9</v>
      </c>
      <c r="J86" s="9" t="s">
        <v>96</v>
      </c>
      <c r="K86" s="9" t="s">
        <v>97</v>
      </c>
      <c r="L86" s="9" t="s">
        <v>98</v>
      </c>
      <c r="M86" s="9" t="s">
        <v>99</v>
      </c>
      <c r="N86" s="9" t="s">
        <v>100</v>
      </c>
      <c r="O86" s="9" t="s">
        <v>6</v>
      </c>
    </row>
    <row r="87">
      <c r="B87" s="1" t="s">
        <v>51</v>
      </c>
    </row>
    <row r="88">
      <c r="B88" s="1" t="s">
        <v>56</v>
      </c>
    </row>
    <row r="89">
      <c r="B89" s="1" t="s">
        <v>42</v>
      </c>
    </row>
    <row r="90">
      <c r="B90" s="1" t="s">
        <v>66</v>
      </c>
    </row>
    <row r="91">
      <c r="A91" s="1" t="s">
        <v>120</v>
      </c>
      <c r="B91" s="9" t="s">
        <v>124</v>
      </c>
      <c r="C91" s="9" t="s">
        <v>90</v>
      </c>
      <c r="D91" s="9" t="s">
        <v>91</v>
      </c>
      <c r="E91" s="9" t="s">
        <v>92</v>
      </c>
      <c r="F91" s="9" t="s">
        <v>93</v>
      </c>
      <c r="G91" s="9" t="s">
        <v>94</v>
      </c>
      <c r="H91" s="9" t="s">
        <v>95</v>
      </c>
      <c r="I91" s="9" t="s">
        <v>9</v>
      </c>
      <c r="J91" s="9" t="s">
        <v>96</v>
      </c>
      <c r="K91" s="9" t="s">
        <v>97</v>
      </c>
      <c r="L91" s="9" t="s">
        <v>98</v>
      </c>
      <c r="M91" s="9" t="s">
        <v>99</v>
      </c>
      <c r="N91" s="9" t="s">
        <v>100</v>
      </c>
      <c r="O91" s="9" t="s">
        <v>6</v>
      </c>
    </row>
    <row r="92">
      <c r="B92" s="1" t="s">
        <v>51</v>
      </c>
    </row>
    <row r="93">
      <c r="B93" s="1" t="s">
        <v>56</v>
      </c>
    </row>
    <row r="94">
      <c r="B94" s="1" t="s">
        <v>42</v>
      </c>
    </row>
    <row r="95">
      <c r="B95" s="1" t="s">
        <v>66</v>
      </c>
    </row>
    <row r="96">
      <c r="A96" s="1" t="s">
        <v>121</v>
      </c>
      <c r="B96" s="9" t="s">
        <v>114</v>
      </c>
      <c r="C96" s="9" t="s">
        <v>90</v>
      </c>
      <c r="D96" s="9" t="s">
        <v>91</v>
      </c>
      <c r="E96" s="9" t="s">
        <v>92</v>
      </c>
      <c r="F96" s="9" t="s">
        <v>93</v>
      </c>
      <c r="G96" s="9" t="s">
        <v>94</v>
      </c>
      <c r="H96" s="9" t="s">
        <v>95</v>
      </c>
      <c r="I96" s="9" t="s">
        <v>9</v>
      </c>
      <c r="J96" s="9" t="s">
        <v>96</v>
      </c>
      <c r="K96" s="9" t="s">
        <v>97</v>
      </c>
      <c r="L96" s="9" t="s">
        <v>98</v>
      </c>
      <c r="M96" s="9" t="s">
        <v>99</v>
      </c>
      <c r="N96" s="9" t="s">
        <v>100</v>
      </c>
      <c r="O96" s="9" t="s">
        <v>6</v>
      </c>
    </row>
    <row r="97">
      <c r="B97" s="1" t="s">
        <v>51</v>
      </c>
    </row>
    <row r="98">
      <c r="B98" s="1" t="s">
        <v>56</v>
      </c>
    </row>
    <row r="99">
      <c r="B99" s="1" t="s">
        <v>42</v>
      </c>
    </row>
    <row r="100">
      <c r="B100" s="1" t="s">
        <v>66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38.0"/>
    <col customWidth="1" min="5" max="5" width="17.43"/>
    <col customWidth="1" min="6" max="6" width="15.0"/>
    <col customWidth="1" min="7" max="7" width="16.71"/>
    <col customWidth="1" min="9" max="9" width="13.29"/>
    <col customWidth="1" min="10" max="10" width="17.14"/>
    <col customWidth="1" min="11" max="11" width="18.29"/>
    <col customWidth="1" min="12" max="12" width="20.71"/>
    <col customWidth="1" min="13" max="13" width="15.14"/>
    <col customWidth="1" min="17" max="18" width="17.0"/>
    <col customWidth="1" min="19" max="19" width="16.43"/>
  </cols>
  <sheetData>
    <row r="1">
      <c r="A1" s="1" t="s">
        <v>158</v>
      </c>
      <c r="D1" s="34" t="s">
        <v>70</v>
      </c>
      <c r="E1" s="34" t="s">
        <v>71</v>
      </c>
      <c r="F1" s="34" t="s">
        <v>72</v>
      </c>
      <c r="G1" s="34" t="s">
        <v>73</v>
      </c>
      <c r="H1" s="34" t="s">
        <v>74</v>
      </c>
      <c r="I1" s="34" t="s">
        <v>75</v>
      </c>
      <c r="J1" s="34" t="s">
        <v>76</v>
      </c>
      <c r="K1" s="34" t="s">
        <v>77</v>
      </c>
      <c r="L1" s="34" t="s">
        <v>78</v>
      </c>
      <c r="M1" s="34" t="s">
        <v>79</v>
      </c>
      <c r="N1" s="34" t="s">
        <v>80</v>
      </c>
      <c r="O1" s="34" t="s">
        <v>81</v>
      </c>
      <c r="P1" s="34" t="s">
        <v>82</v>
      </c>
      <c r="Q1" s="34" t="s">
        <v>83</v>
      </c>
      <c r="R1" s="34" t="s">
        <v>84</v>
      </c>
      <c r="S1" s="34" t="s">
        <v>85</v>
      </c>
    </row>
    <row r="2">
      <c r="D2" s="1" t="s">
        <v>69</v>
      </c>
      <c r="E2" s="1">
        <f t="shared" ref="E2:F2" si="1">AVERAGE(C13,C18,C23,C28,C33,C40,C45,C50,C55,C60,C67,C72,C77,C82,C87,C92,C97,C104,C109,C114,C119,C124,C129,C134,C141,C146,C151,C156,C161,C166,C171,C178,C183,C188,C193,C198,C203,C208,C215,C220,C225,C230,C235,C240,C245,C252,C257,C262,C267,C272,C277,C282,C289,C294,C299,C304,C309,C314,C319)</f>
        <v>6.5</v>
      </c>
      <c r="F2" s="1">
        <f t="shared" si="1"/>
        <v>12.6</v>
      </c>
      <c r="G2">
        <f t="shared" ref="G2:G5" si="5">N2/O2</f>
        <v>0.5158730159</v>
      </c>
      <c r="H2">
        <f t="shared" ref="H2:H5" si="6">AVERAGE(E13,E18,E23,E28,E33,E40,E45,E50,E55,E60,E67,E72,E77,E82,E87,E92,E97,E104,E109,E114,E119,E124,E129,E134,E141,E146,E151,E156,E161,E166,E171,E178,E183,E188,E193,E198,E203,E208,E215,E220,E225,E230,E235,E240,E245,E252,E257,E262,E267,E272,E277,E282,E289,E294,E299,E304,E309,E314,E319)</f>
        <v>5</v>
      </c>
      <c r="I2" s="4">
        <f>IFERROR(__xludf.DUMMYFUNCTION("TO_PERCENT(R2/S2)"),0.4800982800982801)</f>
        <v>0.4800982801</v>
      </c>
      <c r="J2">
        <f t="shared" ref="J2:J5" si="7">AVERAGE(H13,H18,H23,H28,H33,H40,H45,H50,H55,H60,H67,H72,H77,H82,H87,H92,H97,H104,H109,H114,H119,H124,H129,H134,H141,H146,H151,H156,H161,H166,H171,H178,H183,H188,H193,H198,H203,H208,H215,H220,H225,H230,H235,H240,H245,H252,H257,H262,H267,H272,H277,H282,H289,H294,H299,H304,H309,H314,H319)</f>
        <v>2.1</v>
      </c>
      <c r="K2">
        <f t="shared" ref="K2:K5" si="8">AVERAGE(I13,I18,I23,I28,I33,I40,I45,I50,I55,I60,I67,I72,I77,I82,I87,I92,I97,I104,I109,I114,I119,I124,I129,I134,I141,I146,I151,I156,I161,I166,I171,I178,I183,I188,I193,I198,I203,I208,I215,I220,I225,I230,I235,I240,I245,I252,I257,I262,I267,I272,I277,I282,I289,I294,I299,I304,I309,I314,I319,)</f>
        <v>0.4545454545</v>
      </c>
      <c r="L2">
        <f t="shared" ref="L2:L5" si="9">SUM(N13,N18,N23,N28,N33,N40,N45,N50,N55,N60,N67,N72,N77,N82,N87,N92,N97,N104,N109,N114,N119,N124,N129,N134,N141,N146,N151,N156,N161,N166,N171,N178,N183,N188,N193,N198,N203,N208,N215,N220,N225,N230,N235,N240,N245,N252,N257,N262,N267,N272,N277,N282,N289,N294,N299,N304,N309,N314,N319)</f>
        <v>0</v>
      </c>
      <c r="M2">
        <f t="shared" ref="M2:M5" si="10">AVERAGE(O13,O18,O23,O28,O33,O40,O45,O50,O55,O60,O67,O72,O77,O82,O87,O92,O97,O104,O109,O114,O119,O124,O129,O134,O141,O146,O151,O156,O161,O166,O171,O178,O183,O188,O193,O198,O203,O208,O215,O220,O225,O230,O235,O240,O245,O252,O257,O262,O267,O272,O277,O282,O289,O294,O299,O304,O309,O314,O319)</f>
        <v>1230.7</v>
      </c>
      <c r="N2">
        <f t="shared" ref="N2:O2" si="2">SUM(C13,C18,C23,C28,C33,C40,C45,C50,C55,C60,C67,C72,C77,C82,C87,C92,C97,C104,C109,C114,C119,C124,C129,C134,C141,C146,C151,C156,C161,C166,C171,C178,C183,C188,C193,C198,C203,C208,C215,C220,C225,C230,C235,C240,C245,C252,C257,C262,C267,C272,C277,C282,C289,C294,C299,C304,C309,C314,C319)</f>
        <v>65</v>
      </c>
      <c r="O2">
        <f t="shared" si="2"/>
        <v>126</v>
      </c>
      <c r="P2">
        <f t="shared" ref="P2:P5" si="12">SUM(O13,O18,O23,O28,O33,O40,O45,O50,O55,O60,O67,O72,O77,O82,O87,O92,O97,O104,O109,O114,O119,O124,O129,O134,O141,O146,O151,O156,O161,O166,O171,O178,O183,O188,O193,O198,O203,O208,O215,O220,O225,O230,O235,O240,O245,O252,O257,O262,O267,O272,O277,O282,O289,O294,O299,O304,O309,O314,O319)</f>
        <v>12307</v>
      </c>
      <c r="Q2">
        <f t="shared" ref="Q2:Q5" si="13">SUM(I13,I18,I23,I28,I33,I40,I45,I50,I55,I60,I67,I72,I77,I82,I87,I92,I97,I104,I109,I114,I119,I124,I129,I134,I141,I146,I151,I156,I161,I166,I171,I178,I183,I188,I193,I198,I203,I208,I215,I220,I225,I230,I235,I240,I245,I252,I257,I262,I267,I272,I277,I282,I289,I294,I299,I304,I309,I314,I319,)</f>
        <v>5</v>
      </c>
      <c r="R2">
        <f t="shared" ref="R2:S2" si="3">SUM(F13,F18,F23,F28,F33,F40,F45,F50,F55,F60,F67,F72,F77,F82,F87,F92,F97,F104,F109,F114,F119,F124,F129,F134,F141,F146,F151,F156,F161,F166,F171,F178,F183,F188,F193,F198,F203,F208,F215,F220,F225,F230,F235,F240,F245,F252,F257,F262,F267,F272,F277,F282,F289,F294,F299,F304,F309,F314,F319)</f>
        <v>977</v>
      </c>
      <c r="S2">
        <f t="shared" si="3"/>
        <v>2035</v>
      </c>
    </row>
    <row r="3">
      <c r="D3" s="1" t="s">
        <v>62</v>
      </c>
      <c r="E3" s="1">
        <f t="shared" ref="E3:F3" si="4">AVERAGE(C14,C19,C24,C29,C34,C41,C46,C51,C56,C61,C68,C73,C78,C83,C88,C93,C98,C105,C110,C115,C120,C125,C130,C135,C142,C147,C152,C157,C162,C167,C172,C179,C184,C189,C194,C199,C204,C209,C216,C221,C226,C231,C236,C241,C246,C253,C258,C263,C268,C273,C278,C283,C290,C295,C300,C305,C310,C315,C320)</f>
        <v>9</v>
      </c>
      <c r="F3" s="1">
        <f t="shared" si="4"/>
        <v>11.2</v>
      </c>
      <c r="G3">
        <f t="shared" si="5"/>
        <v>0.8035714286</v>
      </c>
      <c r="H3">
        <f t="shared" si="6"/>
        <v>4.7</v>
      </c>
      <c r="I3" s="4">
        <f>IFERROR(__xludf.DUMMYFUNCTION("TO_PERCENT(R3/S3)"),0.49834983498349833)</f>
        <v>0.498349835</v>
      </c>
      <c r="J3">
        <f t="shared" si="7"/>
        <v>2.9</v>
      </c>
      <c r="K3">
        <f t="shared" si="8"/>
        <v>0.1818181818</v>
      </c>
      <c r="L3">
        <f t="shared" si="9"/>
        <v>1</v>
      </c>
      <c r="M3">
        <f t="shared" si="10"/>
        <v>1474.2</v>
      </c>
      <c r="N3">
        <f t="shared" ref="N3:O3" si="11">SUM(C14,C19,C24,C29,C34,C41,C46,C51,C56,C61,C68,C73,C78,C83,C88,C93,C98,C105,C110,C115,C120,C125,C130,C135,C142,C147,C152,C157,C162,C167,C172,C179,C184,C189,C194,C199,C204,C209,C216,C221,C226,C231,C236,C241,C246,C253,C258,C263,C268,C273,C278,C283,C290,C295,C300,C305,C310,C315,C320)</f>
        <v>90</v>
      </c>
      <c r="O3">
        <f t="shared" si="11"/>
        <v>112</v>
      </c>
      <c r="P3">
        <f t="shared" si="12"/>
        <v>14742</v>
      </c>
      <c r="Q3">
        <f t="shared" si="13"/>
        <v>2</v>
      </c>
      <c r="R3">
        <f t="shared" ref="R3:S3" si="14">SUM(F14,F19,F24,F29,F34,F41,F46,F51,F56,F61,F68,F73,F78,F83,F88,F93,F98,F105,F110,F115,F120,F125,F130,F135,F142,F147,F152,F157,F162,F167,F172,F179,F184,F189,F194,F199,F204,F209,F216,F221,F226,F231,F236,F241,F246,F253,F258,F263,F268,F273,F278,F283,F290,F295,F300,F305,F310,F315,F320)</f>
        <v>1208</v>
      </c>
      <c r="S3">
        <f t="shared" si="14"/>
        <v>2424</v>
      </c>
    </row>
    <row r="4">
      <c r="D4" s="1" t="s">
        <v>67</v>
      </c>
      <c r="E4" s="1">
        <f t="shared" ref="E4:F4" si="15">AVERAGE(C15,C20,C25,C30,C35,C42,C47,C52,C57,C62,C69,C74,C79,C84,C89,C94,C99,C106,C111,C116,C121,C126,C131,C136,C143,C148,C153,C158,C163,C168,C173,C180,C185,C190,C195,C200,C205,C210,C217,C222,C227,C232,C237,C242,C247,C254,C259,C264,C269,C274,C279,C284,C291,C296,C301,C306,C311,C316,C321)</f>
        <v>9.1</v>
      </c>
      <c r="F4" s="1">
        <f t="shared" si="15"/>
        <v>13.3</v>
      </c>
      <c r="G4">
        <f t="shared" si="5"/>
        <v>0.6842105263</v>
      </c>
      <c r="H4">
        <f t="shared" si="6"/>
        <v>5.4</v>
      </c>
      <c r="I4" s="4">
        <f>IFERROR(__xludf.DUMMYFUNCTION("TO_PERCENT(R4/S4)"),0.46178057553956836)</f>
        <v>0.4617805755</v>
      </c>
      <c r="J4">
        <f t="shared" si="7"/>
        <v>3.2</v>
      </c>
      <c r="K4">
        <f t="shared" si="8"/>
        <v>0.4545454545</v>
      </c>
      <c r="L4">
        <f t="shared" si="9"/>
        <v>0</v>
      </c>
      <c r="M4">
        <f t="shared" si="10"/>
        <v>1375.8</v>
      </c>
      <c r="N4">
        <f t="shared" ref="N4:O4" si="16">SUM(C15,C20,C25,C30,C35,C42,C47,C52,C57,C62,C69,C74,C79,C84,C89,C94,C99,C106,C111,C116,C121,C126,C131,C136,C143,C148,C153,C158,C163,C168,C173,C180,C185,C190,C195,C200,C205,C210,C217,C222,C227,C232,C237,C242,C247,C254,C259,C264,C269,C274,C279,C284,C291,C296,C301,C306,C311,C316,C321)</f>
        <v>91</v>
      </c>
      <c r="O4">
        <f t="shared" si="16"/>
        <v>133</v>
      </c>
      <c r="P4">
        <f t="shared" si="12"/>
        <v>13758</v>
      </c>
      <c r="Q4">
        <f t="shared" si="13"/>
        <v>5</v>
      </c>
      <c r="R4">
        <f t="shared" ref="R4:S4" si="17">SUM(F15,F20,F25,F30,F35,F42,F47,F52,F57,F62,F69,F74,F79,F84,F89,F94,F99,F106,F111,F116,F121,F126,F131,F136,F143,F148,F153,F158,F163,F168,F173,F180,F185,F190,F195,F200,F205,F210,F217,F222,F227,F232,F237,F242,F247,F254,F259,F264,F269,F274,F279,F284,F291,F296,F301,F306,F311,F316,F321)</f>
        <v>1027</v>
      </c>
      <c r="S4">
        <f t="shared" si="17"/>
        <v>2224</v>
      </c>
    </row>
    <row r="5">
      <c r="D5" s="1" t="s">
        <v>68</v>
      </c>
      <c r="E5" s="1">
        <f t="shared" ref="E5:F5" si="18">AVERAGE(C16,C21,C26,C31,C36,C43,C48,C53,C58,C63,C70,C75,C80,C85,C90,C95,C100,C107,C112,C117,C122,C127,C132,C137,C144,C149,C154,C159,C164,C169,C174,C181,C186,C191,C196,C201,C206,C211,C218,C223,C228,C233,C238,C243,C248,C255,C260,C265,C270,C275,C280,C285,C292,C297,C302,C307,C312,C317,C322)</f>
        <v>6.9</v>
      </c>
      <c r="F5" s="1">
        <f t="shared" si="18"/>
        <v>10.7</v>
      </c>
      <c r="G5">
        <f t="shared" si="5"/>
        <v>0.6448598131</v>
      </c>
      <c r="H5">
        <f t="shared" si="6"/>
        <v>5.4</v>
      </c>
      <c r="I5" s="4">
        <f>IFERROR(__xludf.DUMMYFUNCTION("TO_PERCENT(R5/S5)"),0.502905441098785)</f>
        <v>0.5029054411</v>
      </c>
      <c r="J5">
        <f t="shared" si="7"/>
        <v>4.1</v>
      </c>
      <c r="K5">
        <f t="shared" si="8"/>
        <v>0.3636363636</v>
      </c>
      <c r="L5">
        <f t="shared" si="9"/>
        <v>0</v>
      </c>
      <c r="M5">
        <f t="shared" si="10"/>
        <v>1431.8</v>
      </c>
      <c r="N5">
        <f t="shared" ref="N5:O5" si="19">SUM(C16,C21,C26,C31,C36,C43,C48,C53,C58,C63,C70,C75,C80,C85,C90,C95,C100,C107,C112,C117,C122,C127,C132,C137,C144,C149,C154,C159,C164,C169,C174,C181,C186,C191,C196,C201,C206,C211,C218,C223,C228,C233,C238,C243,C248,C255,C260,C265,C270,C275,C280,C285,C292,C297,C302,C307,C312,C317,C322)</f>
        <v>69</v>
      </c>
      <c r="O5">
        <f t="shared" si="19"/>
        <v>107</v>
      </c>
      <c r="P5">
        <f t="shared" si="12"/>
        <v>14318</v>
      </c>
      <c r="Q5">
        <f t="shared" si="13"/>
        <v>4</v>
      </c>
      <c r="R5">
        <f t="shared" ref="R5:S5" si="20">SUM(F16,F21,F26,F31,F36,F43,F48,F53,F58,F63,F70,F75,F80,F85,F90,F95,F100,F107,F112,F117,F122,F127,F132,F137,F144,F149,F154,F159,F164,F169,F174,F181,F186,F191,F196,F201,F206,F211,F218,F223,F228,F233,F238,F243,F248,F255,F260,F265,F270,F275,F280,F285,F292,F297,F302,F307,F312,F317,F322)</f>
        <v>952</v>
      </c>
      <c r="S5">
        <f t="shared" si="20"/>
        <v>1893</v>
      </c>
    </row>
    <row r="7">
      <c r="D7" s="1"/>
      <c r="E7" s="1"/>
      <c r="F7" s="1"/>
      <c r="H7" s="1"/>
      <c r="J7" s="1"/>
      <c r="K7" s="1"/>
      <c r="M7" s="1"/>
    </row>
    <row r="11">
      <c r="A11" s="35" t="s">
        <v>86</v>
      </c>
      <c r="B11" s="35" t="s">
        <v>171</v>
      </c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</row>
    <row r="12">
      <c r="A12" s="3" t="s">
        <v>88</v>
      </c>
      <c r="B12" s="9" t="s">
        <v>124</v>
      </c>
      <c r="C12" s="9" t="s">
        <v>90</v>
      </c>
      <c r="D12" s="9" t="s">
        <v>91</v>
      </c>
      <c r="E12" s="9" t="s">
        <v>92</v>
      </c>
      <c r="F12" s="9" t="s">
        <v>93</v>
      </c>
      <c r="G12" s="9" t="s">
        <v>94</v>
      </c>
      <c r="H12" s="9" t="s">
        <v>95</v>
      </c>
      <c r="I12" s="9" t="s">
        <v>9</v>
      </c>
      <c r="J12" s="9" t="s">
        <v>96</v>
      </c>
      <c r="K12" s="9" t="s">
        <v>97</v>
      </c>
      <c r="L12" s="9" t="s">
        <v>98</v>
      </c>
      <c r="M12" s="9" t="s">
        <v>99</v>
      </c>
      <c r="N12" s="9" t="s">
        <v>100</v>
      </c>
      <c r="O12" s="9" t="s">
        <v>6</v>
      </c>
    </row>
    <row r="13">
      <c r="A13" s="10"/>
      <c r="B13" s="1" t="s">
        <v>69</v>
      </c>
      <c r="C13" s="1">
        <v>10.0</v>
      </c>
      <c r="D13" s="1">
        <v>15.0</v>
      </c>
      <c r="E13" s="1">
        <v>5.0</v>
      </c>
      <c r="F13" s="1">
        <v>153.0</v>
      </c>
      <c r="G13" s="1">
        <v>301.0</v>
      </c>
      <c r="H13" s="1">
        <v>2.0</v>
      </c>
      <c r="I13" s="1">
        <v>2.0</v>
      </c>
      <c r="J13" s="1">
        <v>3.0</v>
      </c>
      <c r="K13" s="1">
        <v>3.0</v>
      </c>
      <c r="L13" s="1">
        <v>0.0</v>
      </c>
      <c r="M13" s="1">
        <v>0.0</v>
      </c>
      <c r="N13" s="1">
        <v>0.0</v>
      </c>
      <c r="O13" s="1">
        <v>1856.0</v>
      </c>
    </row>
    <row r="14">
      <c r="A14" s="10"/>
      <c r="B14" s="1" t="s">
        <v>62</v>
      </c>
      <c r="C14" s="1">
        <v>12.0</v>
      </c>
      <c r="D14" s="1">
        <v>13.0</v>
      </c>
      <c r="E14" s="1">
        <v>12.0</v>
      </c>
      <c r="F14" s="1">
        <v>237.0</v>
      </c>
      <c r="G14" s="1">
        <v>444.0</v>
      </c>
      <c r="H14" s="1">
        <v>3.0</v>
      </c>
      <c r="I14" s="1">
        <v>0.0</v>
      </c>
      <c r="J14" s="1">
        <v>4.0</v>
      </c>
      <c r="K14" s="1">
        <v>1.0</v>
      </c>
      <c r="L14" s="1">
        <v>0.0</v>
      </c>
      <c r="M14" s="1">
        <v>0.0</v>
      </c>
      <c r="N14" s="1">
        <v>0.0</v>
      </c>
      <c r="O14" s="1">
        <v>2411.0</v>
      </c>
    </row>
    <row r="15">
      <c r="A15" s="10"/>
      <c r="B15" s="1" t="s">
        <v>67</v>
      </c>
      <c r="C15" s="1">
        <v>18.0</v>
      </c>
      <c r="D15" s="1">
        <v>19.0</v>
      </c>
      <c r="E15" s="1">
        <v>9.0</v>
      </c>
      <c r="F15" s="1">
        <v>153.0</v>
      </c>
      <c r="G15" s="1">
        <v>280.0</v>
      </c>
      <c r="H15" s="1">
        <v>9.0</v>
      </c>
      <c r="I15" s="1">
        <v>1.0</v>
      </c>
      <c r="J15" s="1">
        <v>3.0</v>
      </c>
      <c r="K15" s="1">
        <v>1.0</v>
      </c>
      <c r="L15" s="1">
        <v>0.0</v>
      </c>
      <c r="M15" s="1">
        <v>0.0</v>
      </c>
      <c r="N15" s="1">
        <v>0.0</v>
      </c>
      <c r="O15" s="1">
        <v>1912.0</v>
      </c>
    </row>
    <row r="16">
      <c r="A16" s="10"/>
      <c r="B16" s="1" t="s">
        <v>179</v>
      </c>
      <c r="C16" s="1">
        <v>12.0</v>
      </c>
      <c r="D16" s="1">
        <v>14.0</v>
      </c>
      <c r="E16" s="1">
        <v>9.0</v>
      </c>
      <c r="F16" s="1">
        <v>128.0</v>
      </c>
      <c r="G16" s="1">
        <v>247.0</v>
      </c>
      <c r="H16" s="1">
        <v>8.0</v>
      </c>
      <c r="I16" s="1">
        <v>0.0</v>
      </c>
      <c r="J16" s="1">
        <v>5.0</v>
      </c>
      <c r="K16" s="1">
        <v>0.0</v>
      </c>
      <c r="L16" s="1">
        <v>0.0</v>
      </c>
      <c r="M16" s="1">
        <v>0.0</v>
      </c>
      <c r="N16" s="1">
        <v>0.0</v>
      </c>
      <c r="O16" s="1">
        <v>2179.0</v>
      </c>
    </row>
    <row r="17">
      <c r="A17" s="3" t="s">
        <v>101</v>
      </c>
      <c r="B17" s="9" t="s">
        <v>119</v>
      </c>
      <c r="C17" s="9" t="s">
        <v>90</v>
      </c>
      <c r="D17" s="9" t="s">
        <v>91</v>
      </c>
      <c r="E17" s="9" t="s">
        <v>92</v>
      </c>
      <c r="F17" s="9" t="s">
        <v>93</v>
      </c>
      <c r="G17" s="9" t="s">
        <v>94</v>
      </c>
      <c r="H17" s="9" t="s">
        <v>95</v>
      </c>
      <c r="I17" s="9" t="s">
        <v>9</v>
      </c>
      <c r="J17" s="9" t="s">
        <v>96</v>
      </c>
      <c r="K17" s="9" t="s">
        <v>97</v>
      </c>
      <c r="L17" s="9" t="s">
        <v>98</v>
      </c>
      <c r="M17" s="9" t="s">
        <v>99</v>
      </c>
      <c r="N17" s="9" t="s">
        <v>100</v>
      </c>
      <c r="O17" s="9" t="s">
        <v>6</v>
      </c>
    </row>
    <row r="18">
      <c r="A18" s="10"/>
      <c r="B18" s="1" t="s">
        <v>69</v>
      </c>
      <c r="C18" s="1">
        <v>9.0</v>
      </c>
      <c r="D18" s="1">
        <v>14.0</v>
      </c>
      <c r="E18" s="1">
        <v>4.0</v>
      </c>
      <c r="F18" s="1">
        <v>104.0</v>
      </c>
      <c r="G18" s="1">
        <v>234.0</v>
      </c>
      <c r="H18" s="1">
        <v>5.0</v>
      </c>
      <c r="I18" s="1">
        <v>0.0</v>
      </c>
      <c r="J18" s="1">
        <v>0.0</v>
      </c>
      <c r="K18" s="1">
        <v>0.0</v>
      </c>
      <c r="L18" s="1">
        <v>0.0</v>
      </c>
      <c r="M18" s="1">
        <v>0.0</v>
      </c>
      <c r="N18" s="1">
        <v>0.0</v>
      </c>
      <c r="O18" s="1">
        <v>1383.0</v>
      </c>
    </row>
    <row r="19">
      <c r="A19" s="10"/>
      <c r="B19" s="1" t="s">
        <v>62</v>
      </c>
      <c r="C19" s="1">
        <v>10.0</v>
      </c>
      <c r="D19" s="1">
        <v>13.0</v>
      </c>
      <c r="E19" s="1">
        <v>4.0</v>
      </c>
      <c r="F19" s="1">
        <v>121.0</v>
      </c>
      <c r="G19" s="1">
        <v>251.0</v>
      </c>
      <c r="H19" s="1">
        <v>2.0</v>
      </c>
      <c r="I19" s="1">
        <v>0.0</v>
      </c>
      <c r="J19" s="1">
        <v>0.0</v>
      </c>
      <c r="K19" s="1">
        <v>0.0</v>
      </c>
      <c r="L19" s="1">
        <v>0.0</v>
      </c>
      <c r="M19" s="1">
        <v>0.0</v>
      </c>
      <c r="N19" s="1">
        <v>0.0</v>
      </c>
      <c r="O19" s="1">
        <v>1406.0</v>
      </c>
    </row>
    <row r="20">
      <c r="A20" s="10"/>
      <c r="B20" s="1" t="s">
        <v>67</v>
      </c>
      <c r="C20" s="1">
        <v>9.0</v>
      </c>
      <c r="D20" s="1">
        <v>14.0</v>
      </c>
      <c r="E20" s="1">
        <v>5.0</v>
      </c>
      <c r="F20" s="1">
        <v>85.0</v>
      </c>
      <c r="G20" s="1">
        <v>191.0</v>
      </c>
      <c r="H20" s="1">
        <v>1.0</v>
      </c>
      <c r="I20" s="1">
        <v>1.0</v>
      </c>
      <c r="J20" s="1">
        <v>0.0</v>
      </c>
      <c r="K20" s="1">
        <v>0.0</v>
      </c>
      <c r="L20" s="1">
        <v>0.0</v>
      </c>
      <c r="M20" s="1">
        <v>0.0</v>
      </c>
      <c r="N20" s="1">
        <v>0.0</v>
      </c>
      <c r="O20" s="1">
        <v>1148.0</v>
      </c>
    </row>
    <row r="21">
      <c r="A21" s="10"/>
      <c r="B21" s="1" t="s">
        <v>179</v>
      </c>
      <c r="C21" s="1">
        <v>7.0</v>
      </c>
      <c r="D21" s="1">
        <v>9.0</v>
      </c>
      <c r="E21" s="1">
        <v>3.0</v>
      </c>
      <c r="F21" s="1">
        <v>91.0</v>
      </c>
      <c r="G21" s="1">
        <v>229.0</v>
      </c>
      <c r="H21" s="1">
        <v>3.0</v>
      </c>
      <c r="I21" s="1">
        <v>0.0</v>
      </c>
      <c r="J21" s="1">
        <v>0.0</v>
      </c>
      <c r="K21" s="1">
        <v>0.0</v>
      </c>
      <c r="L21" s="1">
        <v>0.0</v>
      </c>
      <c r="M21" s="1">
        <v>0.0</v>
      </c>
      <c r="N21" s="1">
        <v>0.0</v>
      </c>
      <c r="O21" s="1">
        <v>1299.0</v>
      </c>
    </row>
    <row r="22">
      <c r="A22" s="3" t="s">
        <v>103</v>
      </c>
      <c r="B22" s="9" t="s">
        <v>118</v>
      </c>
      <c r="C22" s="9" t="s">
        <v>90</v>
      </c>
      <c r="D22" s="9" t="s">
        <v>91</v>
      </c>
      <c r="E22" s="9" t="s">
        <v>92</v>
      </c>
      <c r="F22" s="9" t="s">
        <v>93</v>
      </c>
      <c r="G22" s="9" t="s">
        <v>94</v>
      </c>
      <c r="H22" s="9" t="s">
        <v>95</v>
      </c>
      <c r="I22" s="9" t="s">
        <v>9</v>
      </c>
      <c r="J22" s="9" t="s">
        <v>96</v>
      </c>
      <c r="K22" s="9" t="s">
        <v>97</v>
      </c>
      <c r="L22" s="9" t="s">
        <v>98</v>
      </c>
      <c r="M22" s="9" t="s">
        <v>99</v>
      </c>
      <c r="N22" s="9" t="s">
        <v>100</v>
      </c>
      <c r="O22" s="9" t="s">
        <v>6</v>
      </c>
    </row>
    <row r="23">
      <c r="A23" s="10"/>
      <c r="B23" s="1" t="s">
        <v>69</v>
      </c>
      <c r="C23" s="1">
        <v>4.0</v>
      </c>
      <c r="D23" s="1">
        <v>11.0</v>
      </c>
      <c r="E23" s="1">
        <v>2.0</v>
      </c>
      <c r="F23" s="1">
        <v>48.0</v>
      </c>
      <c r="G23" s="1">
        <v>114.0</v>
      </c>
      <c r="H23" s="1">
        <v>1.0</v>
      </c>
      <c r="I23" s="1">
        <v>1.0</v>
      </c>
      <c r="J23" s="1">
        <v>0.0</v>
      </c>
      <c r="K23" s="1">
        <v>0.0</v>
      </c>
      <c r="L23" s="1">
        <v>0.0</v>
      </c>
      <c r="M23" s="1">
        <v>1.0</v>
      </c>
      <c r="N23" s="1">
        <v>0.0</v>
      </c>
      <c r="O23" s="1">
        <v>629.0</v>
      </c>
    </row>
    <row r="24">
      <c r="A24" s="10"/>
      <c r="B24" s="1" t="s">
        <v>62</v>
      </c>
      <c r="C24" s="1">
        <v>6.0</v>
      </c>
      <c r="D24" s="1">
        <v>7.0</v>
      </c>
      <c r="E24" s="1">
        <v>4.0</v>
      </c>
      <c r="F24" s="1">
        <v>80.0</v>
      </c>
      <c r="G24" s="1">
        <v>146.0</v>
      </c>
      <c r="H24" s="1">
        <v>3.0</v>
      </c>
      <c r="I24" s="1">
        <v>0.0</v>
      </c>
      <c r="J24" s="1">
        <v>0.0</v>
      </c>
      <c r="K24" s="1">
        <v>0.0</v>
      </c>
      <c r="L24" s="1">
        <v>0.0</v>
      </c>
      <c r="M24" s="1">
        <v>0.0</v>
      </c>
      <c r="N24" s="1">
        <v>0.0</v>
      </c>
      <c r="O24" s="1">
        <v>1089.0</v>
      </c>
    </row>
    <row r="25">
      <c r="A25" s="10"/>
      <c r="B25" s="1" t="s">
        <v>67</v>
      </c>
      <c r="C25" s="1">
        <v>9.0</v>
      </c>
      <c r="D25" s="1">
        <v>9.0</v>
      </c>
      <c r="E25" s="1">
        <v>1.0</v>
      </c>
      <c r="F25" s="1">
        <v>97.0</v>
      </c>
      <c r="G25" s="1">
        <v>190.0</v>
      </c>
      <c r="H25" s="1">
        <v>4.0</v>
      </c>
      <c r="I25" s="1">
        <v>3.0</v>
      </c>
      <c r="J25" s="1">
        <v>0.0</v>
      </c>
      <c r="K25" s="1">
        <v>0.0</v>
      </c>
      <c r="L25" s="1">
        <v>0.0</v>
      </c>
      <c r="M25" s="1">
        <v>0.0</v>
      </c>
      <c r="N25" s="1">
        <v>0.0</v>
      </c>
      <c r="O25" s="1">
        <v>1250.0</v>
      </c>
    </row>
    <row r="26">
      <c r="A26" s="10"/>
      <c r="B26" s="1" t="s">
        <v>179</v>
      </c>
      <c r="C26" s="1">
        <v>4.0</v>
      </c>
      <c r="D26" s="1">
        <v>8.0</v>
      </c>
      <c r="E26" s="1">
        <v>3.0</v>
      </c>
      <c r="F26" s="1">
        <v>42.0</v>
      </c>
      <c r="G26" s="1">
        <v>82.0</v>
      </c>
      <c r="H26" s="1">
        <v>3.0</v>
      </c>
      <c r="I26" s="1">
        <v>1.0</v>
      </c>
      <c r="J26" s="1">
        <v>0.0</v>
      </c>
      <c r="K26" s="1">
        <v>0.0</v>
      </c>
      <c r="L26" s="1">
        <v>0.0</v>
      </c>
      <c r="M26" s="1">
        <v>0.0</v>
      </c>
      <c r="N26" s="1">
        <v>0.0</v>
      </c>
      <c r="O26" s="1">
        <v>786.0</v>
      </c>
    </row>
    <row r="27">
      <c r="A27" s="3" t="s">
        <v>105</v>
      </c>
      <c r="B27" s="9" t="s">
        <v>117</v>
      </c>
      <c r="C27" s="9" t="s">
        <v>90</v>
      </c>
      <c r="D27" s="9" t="s">
        <v>91</v>
      </c>
      <c r="E27" s="9" t="s">
        <v>92</v>
      </c>
      <c r="F27" s="9" t="s">
        <v>93</v>
      </c>
      <c r="G27" s="9" t="s">
        <v>94</v>
      </c>
      <c r="H27" s="9" t="s">
        <v>95</v>
      </c>
      <c r="I27" s="9" t="s">
        <v>9</v>
      </c>
      <c r="J27" s="9" t="s">
        <v>96</v>
      </c>
      <c r="K27" s="9" t="s">
        <v>97</v>
      </c>
      <c r="L27" s="9" t="s">
        <v>98</v>
      </c>
      <c r="M27" s="9" t="s">
        <v>99</v>
      </c>
      <c r="N27" s="9" t="s">
        <v>100</v>
      </c>
      <c r="O27" s="9" t="s">
        <v>6</v>
      </c>
    </row>
    <row r="28">
      <c r="A28" s="10"/>
      <c r="B28" s="1" t="s">
        <v>68</v>
      </c>
      <c r="C28" s="3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</row>
    <row r="29">
      <c r="A29" s="10"/>
      <c r="B29" s="1" t="s">
        <v>69</v>
      </c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</row>
    <row r="30">
      <c r="A30" s="10"/>
      <c r="B30" s="1" t="s">
        <v>62</v>
      </c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</row>
    <row r="31">
      <c r="A31" s="10"/>
      <c r="B31" s="1" t="s">
        <v>67</v>
      </c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</row>
    <row r="32">
      <c r="A32" s="3" t="s">
        <v>107</v>
      </c>
      <c r="B32" s="9" t="s">
        <v>125</v>
      </c>
      <c r="C32" s="9" t="s">
        <v>90</v>
      </c>
      <c r="D32" s="9" t="s">
        <v>91</v>
      </c>
      <c r="E32" s="9" t="s">
        <v>92</v>
      </c>
      <c r="F32" s="9" t="s">
        <v>93</v>
      </c>
      <c r="G32" s="9" t="s">
        <v>94</v>
      </c>
      <c r="H32" s="9" t="s">
        <v>95</v>
      </c>
      <c r="I32" s="9" t="s">
        <v>9</v>
      </c>
      <c r="J32" s="9" t="s">
        <v>96</v>
      </c>
      <c r="K32" s="9" t="s">
        <v>97</v>
      </c>
      <c r="L32" s="9" t="s">
        <v>98</v>
      </c>
      <c r="M32" s="9" t="s">
        <v>99</v>
      </c>
      <c r="N32" s="9" t="s">
        <v>100</v>
      </c>
      <c r="O32" s="9" t="s">
        <v>6</v>
      </c>
    </row>
    <row r="33">
      <c r="A33" s="10"/>
      <c r="B33" s="1" t="s">
        <v>68</v>
      </c>
      <c r="C33" s="3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</row>
    <row r="34">
      <c r="A34" s="10"/>
      <c r="B34" s="1" t="s">
        <v>69</v>
      </c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</row>
    <row r="35">
      <c r="A35" s="10"/>
      <c r="B35" s="1" t="s">
        <v>62</v>
      </c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</row>
    <row r="36">
      <c r="A36" s="10"/>
      <c r="B36" s="1" t="s">
        <v>67</v>
      </c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</row>
    <row r="38">
      <c r="A38" s="35" t="s">
        <v>110</v>
      </c>
      <c r="B38" s="35" t="s">
        <v>148</v>
      </c>
      <c r="C38" s="36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</row>
    <row r="39">
      <c r="A39" s="3" t="s">
        <v>88</v>
      </c>
      <c r="B39" s="9" t="s">
        <v>89</v>
      </c>
      <c r="C39" s="9" t="s">
        <v>90</v>
      </c>
      <c r="D39" s="9" t="s">
        <v>91</v>
      </c>
      <c r="E39" s="9" t="s">
        <v>92</v>
      </c>
      <c r="F39" s="9" t="s">
        <v>93</v>
      </c>
      <c r="G39" s="9" t="s">
        <v>94</v>
      </c>
      <c r="H39" s="9" t="s">
        <v>95</v>
      </c>
      <c r="I39" s="9" t="s">
        <v>9</v>
      </c>
      <c r="J39" s="9" t="s">
        <v>96</v>
      </c>
      <c r="K39" s="9" t="s">
        <v>97</v>
      </c>
      <c r="L39" s="9" t="s">
        <v>98</v>
      </c>
      <c r="M39" s="9" t="s">
        <v>99</v>
      </c>
      <c r="N39" s="9" t="s">
        <v>100</v>
      </c>
      <c r="O39" s="9" t="s">
        <v>6</v>
      </c>
    </row>
    <row r="40">
      <c r="A40" s="10"/>
      <c r="B40" s="1" t="s">
        <v>69</v>
      </c>
      <c r="C40" s="1">
        <v>3.0</v>
      </c>
      <c r="D40" s="1">
        <v>8.0</v>
      </c>
      <c r="E40" s="1">
        <v>8.0</v>
      </c>
      <c r="F40" s="1">
        <v>95.0</v>
      </c>
      <c r="G40" s="1">
        <v>210.0</v>
      </c>
      <c r="H40" s="1">
        <v>0.0</v>
      </c>
      <c r="I40" s="1">
        <v>0.0</v>
      </c>
      <c r="J40" s="1">
        <v>1.0</v>
      </c>
      <c r="K40" s="1">
        <v>0.0</v>
      </c>
      <c r="L40" s="1">
        <v>0.0</v>
      </c>
      <c r="M40" s="1">
        <v>0.0</v>
      </c>
      <c r="N40" s="1">
        <v>0.0</v>
      </c>
      <c r="O40" s="1">
        <v>819.0</v>
      </c>
    </row>
    <row r="41">
      <c r="A41" s="10"/>
      <c r="B41" s="1" t="s">
        <v>62</v>
      </c>
      <c r="C41" s="1">
        <v>8.0</v>
      </c>
      <c r="D41" s="1">
        <v>10.0</v>
      </c>
      <c r="E41" s="1">
        <v>2.0</v>
      </c>
      <c r="F41" s="1">
        <v>92.0</v>
      </c>
      <c r="G41" s="1">
        <v>206.0</v>
      </c>
      <c r="H41" s="1">
        <v>2.0</v>
      </c>
      <c r="I41" s="1">
        <v>0.0</v>
      </c>
      <c r="J41" s="1">
        <v>2.0</v>
      </c>
      <c r="K41" s="1">
        <v>0.0</v>
      </c>
      <c r="L41" s="1">
        <v>0.0</v>
      </c>
      <c r="M41" s="1">
        <v>0.0</v>
      </c>
      <c r="N41" s="1">
        <v>0.0</v>
      </c>
      <c r="O41" s="1">
        <v>1112.0</v>
      </c>
    </row>
    <row r="42">
      <c r="A42" s="10"/>
      <c r="B42" s="1" t="s">
        <v>67</v>
      </c>
      <c r="C42" s="1">
        <v>9.0</v>
      </c>
      <c r="D42" s="1">
        <v>8.0</v>
      </c>
      <c r="E42" s="1">
        <v>7.0</v>
      </c>
      <c r="F42" s="1">
        <v>88.0</v>
      </c>
      <c r="G42" s="1">
        <v>220.0</v>
      </c>
      <c r="H42" s="1">
        <v>5.0</v>
      </c>
      <c r="I42" s="1">
        <v>0.0</v>
      </c>
      <c r="J42" s="1">
        <v>3.0</v>
      </c>
      <c r="K42" s="1">
        <v>1.0</v>
      </c>
      <c r="L42" s="1">
        <v>0.0</v>
      </c>
      <c r="M42" s="1">
        <v>0.0</v>
      </c>
      <c r="N42" s="1">
        <v>0.0</v>
      </c>
      <c r="O42" s="1">
        <v>1056.0</v>
      </c>
    </row>
    <row r="43">
      <c r="A43" s="10"/>
      <c r="B43" s="1" t="s">
        <v>179</v>
      </c>
      <c r="C43" s="1">
        <v>4.0</v>
      </c>
      <c r="D43" s="1">
        <v>10.0</v>
      </c>
      <c r="E43" s="1">
        <v>5.0</v>
      </c>
      <c r="F43" s="1">
        <v>74.0</v>
      </c>
      <c r="G43" s="1">
        <v>146.0</v>
      </c>
      <c r="H43" s="1">
        <v>2.0</v>
      </c>
      <c r="I43" s="1">
        <v>0.0</v>
      </c>
      <c r="J43" s="1">
        <v>2.0</v>
      </c>
      <c r="K43" s="1">
        <v>2.0</v>
      </c>
      <c r="L43" s="1">
        <v>0.0</v>
      </c>
      <c r="M43" s="1">
        <v>0.0</v>
      </c>
      <c r="N43" s="1">
        <v>0.0</v>
      </c>
      <c r="O43" s="1">
        <v>987.0</v>
      </c>
    </row>
    <row r="44">
      <c r="A44" s="3" t="s">
        <v>101</v>
      </c>
      <c r="B44" s="9" t="s">
        <v>102</v>
      </c>
      <c r="C44" s="9" t="s">
        <v>90</v>
      </c>
      <c r="D44" s="9" t="s">
        <v>91</v>
      </c>
      <c r="E44" s="9" t="s">
        <v>92</v>
      </c>
      <c r="F44" s="9" t="s">
        <v>93</v>
      </c>
      <c r="G44" s="9" t="s">
        <v>94</v>
      </c>
      <c r="H44" s="9" t="s">
        <v>95</v>
      </c>
      <c r="I44" s="9" t="s">
        <v>9</v>
      </c>
      <c r="J44" s="9" t="s">
        <v>96</v>
      </c>
      <c r="K44" s="9" t="s">
        <v>97</v>
      </c>
      <c r="L44" s="9" t="s">
        <v>98</v>
      </c>
      <c r="M44" s="9" t="s">
        <v>99</v>
      </c>
      <c r="N44" s="9" t="s">
        <v>100</v>
      </c>
      <c r="O44" s="9" t="s">
        <v>6</v>
      </c>
    </row>
    <row r="45">
      <c r="A45" s="10"/>
      <c r="B45" s="1" t="s">
        <v>69</v>
      </c>
      <c r="C45" s="1">
        <v>4.0</v>
      </c>
      <c r="D45" s="1">
        <v>13.0</v>
      </c>
      <c r="E45" s="1">
        <v>7.0</v>
      </c>
      <c r="F45" s="1">
        <v>86.0</v>
      </c>
      <c r="G45" s="1">
        <v>167.0</v>
      </c>
      <c r="H45" s="1">
        <v>2.0</v>
      </c>
      <c r="I45" s="1">
        <v>0.0</v>
      </c>
      <c r="J45" s="1">
        <v>0.0</v>
      </c>
      <c r="K45" s="1">
        <v>0.0</v>
      </c>
      <c r="L45" s="1">
        <v>0.0</v>
      </c>
      <c r="M45" s="1">
        <v>0.0</v>
      </c>
      <c r="N45" s="1">
        <v>0.0</v>
      </c>
      <c r="O45" s="1">
        <v>1243.0</v>
      </c>
    </row>
    <row r="46">
      <c r="A46" s="10"/>
      <c r="B46" s="1" t="s">
        <v>62</v>
      </c>
      <c r="C46" s="1">
        <v>9.0</v>
      </c>
      <c r="D46" s="1">
        <v>12.0</v>
      </c>
      <c r="E46" s="1">
        <v>6.0</v>
      </c>
      <c r="F46" s="1">
        <v>125.0</v>
      </c>
      <c r="G46" s="1">
        <v>288.0</v>
      </c>
      <c r="H46" s="1">
        <v>4.0</v>
      </c>
      <c r="I46" s="1">
        <v>1.0</v>
      </c>
      <c r="J46" s="1">
        <v>0.0</v>
      </c>
      <c r="K46" s="1">
        <v>0.0</v>
      </c>
      <c r="L46" s="1">
        <v>0.0</v>
      </c>
      <c r="M46" s="1">
        <v>0.0</v>
      </c>
      <c r="N46" s="1">
        <v>0.0</v>
      </c>
      <c r="O46" s="1">
        <v>1686.0</v>
      </c>
    </row>
    <row r="47">
      <c r="A47" s="10"/>
      <c r="B47" s="1" t="s">
        <v>67</v>
      </c>
      <c r="C47" s="1">
        <v>6.0</v>
      </c>
      <c r="D47" s="1">
        <v>14.0</v>
      </c>
      <c r="E47" s="1">
        <v>4.0</v>
      </c>
      <c r="F47" s="1">
        <v>117.0</v>
      </c>
      <c r="G47" s="1">
        <v>227.0</v>
      </c>
      <c r="H47" s="1">
        <v>3.0</v>
      </c>
      <c r="I47" s="1">
        <v>0.0</v>
      </c>
      <c r="J47" s="1">
        <v>0.0</v>
      </c>
      <c r="K47" s="1">
        <v>0.0</v>
      </c>
      <c r="L47" s="1">
        <v>0.0</v>
      </c>
      <c r="M47" s="1">
        <v>0.0</v>
      </c>
      <c r="N47" s="1">
        <v>0.0</v>
      </c>
      <c r="O47" s="1">
        <v>1419.0</v>
      </c>
    </row>
    <row r="48">
      <c r="A48" s="10"/>
      <c r="B48" s="1" t="s">
        <v>179</v>
      </c>
      <c r="C48" s="1">
        <v>7.0</v>
      </c>
      <c r="D48" s="1">
        <v>12.0</v>
      </c>
      <c r="E48" s="1">
        <v>3.0</v>
      </c>
      <c r="F48" s="1">
        <v>113.0</v>
      </c>
      <c r="G48" s="1">
        <v>215.0</v>
      </c>
      <c r="H48" s="1">
        <v>4.0</v>
      </c>
      <c r="I48" s="1">
        <v>0.0</v>
      </c>
      <c r="J48" s="1">
        <v>0.0</v>
      </c>
      <c r="K48" s="1">
        <v>0.0</v>
      </c>
      <c r="L48" s="1">
        <v>0.0</v>
      </c>
      <c r="M48" s="1">
        <v>0.0</v>
      </c>
      <c r="N48" s="1">
        <v>0.0</v>
      </c>
      <c r="O48" s="1">
        <v>1502.0</v>
      </c>
    </row>
    <row r="49">
      <c r="A49" s="3" t="s">
        <v>103</v>
      </c>
      <c r="B49" s="9" t="s">
        <v>104</v>
      </c>
      <c r="C49" s="9" t="s">
        <v>90</v>
      </c>
      <c r="D49" s="9" t="s">
        <v>91</v>
      </c>
      <c r="E49" s="9" t="s">
        <v>92</v>
      </c>
      <c r="F49" s="9" t="s">
        <v>93</v>
      </c>
      <c r="G49" s="9" t="s">
        <v>94</v>
      </c>
      <c r="H49" s="9" t="s">
        <v>95</v>
      </c>
      <c r="I49" s="9" t="s">
        <v>9</v>
      </c>
      <c r="J49" s="9" t="s">
        <v>96</v>
      </c>
      <c r="K49" s="9" t="s">
        <v>97</v>
      </c>
      <c r="L49" s="9" t="s">
        <v>98</v>
      </c>
      <c r="M49" s="9" t="s">
        <v>99</v>
      </c>
      <c r="N49" s="9" t="s">
        <v>100</v>
      </c>
      <c r="O49" s="9" t="s">
        <v>6</v>
      </c>
    </row>
    <row r="50">
      <c r="A50" s="10"/>
      <c r="B50" s="1" t="s">
        <v>69</v>
      </c>
      <c r="C50" s="1">
        <v>12.0</v>
      </c>
      <c r="D50" s="1">
        <v>18.0</v>
      </c>
      <c r="E50" s="1">
        <v>8.0</v>
      </c>
      <c r="F50" s="1">
        <v>132.0</v>
      </c>
      <c r="G50" s="1">
        <v>247.0</v>
      </c>
      <c r="H50" s="1">
        <v>4.0</v>
      </c>
      <c r="I50" s="1">
        <v>0.0</v>
      </c>
      <c r="J50" s="1">
        <v>0.0</v>
      </c>
      <c r="K50" s="1">
        <v>0.0</v>
      </c>
      <c r="L50" s="1">
        <v>0.0</v>
      </c>
      <c r="M50" s="1">
        <v>1.0</v>
      </c>
      <c r="N50" s="1">
        <v>0.0</v>
      </c>
      <c r="O50" s="1">
        <v>1869.0</v>
      </c>
    </row>
    <row r="51">
      <c r="A51" s="10"/>
      <c r="B51" s="1" t="s">
        <v>62</v>
      </c>
      <c r="C51" s="1">
        <v>17.0</v>
      </c>
      <c r="D51" s="1">
        <v>15.0</v>
      </c>
      <c r="E51" s="1">
        <v>3.0</v>
      </c>
      <c r="F51" s="1">
        <v>188.0</v>
      </c>
      <c r="G51" s="1">
        <v>356.0</v>
      </c>
      <c r="H51" s="1">
        <v>3.0</v>
      </c>
      <c r="I51" s="1">
        <v>0.0</v>
      </c>
      <c r="J51" s="1">
        <v>0.0</v>
      </c>
      <c r="K51" s="1">
        <v>0.0</v>
      </c>
      <c r="L51" s="1">
        <v>0.0</v>
      </c>
      <c r="M51" s="1">
        <v>0.0</v>
      </c>
      <c r="N51" s="1">
        <v>0.0</v>
      </c>
      <c r="O51" s="1">
        <v>2378.0</v>
      </c>
    </row>
    <row r="52">
      <c r="A52" s="10"/>
      <c r="B52" s="1" t="s">
        <v>67</v>
      </c>
      <c r="C52" s="1">
        <v>13.0</v>
      </c>
      <c r="D52" s="1">
        <v>20.0</v>
      </c>
      <c r="E52" s="1">
        <v>12.0</v>
      </c>
      <c r="F52" s="1">
        <v>142.0</v>
      </c>
      <c r="G52" s="1">
        <v>298.0</v>
      </c>
      <c r="H52" s="1">
        <v>3.0</v>
      </c>
      <c r="I52" s="1">
        <v>0.0</v>
      </c>
      <c r="J52" s="1">
        <v>0.0</v>
      </c>
      <c r="K52" s="1">
        <v>0.0</v>
      </c>
      <c r="L52" s="1">
        <v>0.0</v>
      </c>
      <c r="M52" s="1">
        <v>2.0</v>
      </c>
      <c r="N52" s="1">
        <v>0.0</v>
      </c>
      <c r="O52" s="1">
        <v>2193.0</v>
      </c>
    </row>
    <row r="53">
      <c r="A53" s="10"/>
      <c r="B53" s="1" t="s">
        <v>179</v>
      </c>
      <c r="C53" s="1">
        <v>14.0</v>
      </c>
      <c r="D53" s="1">
        <v>15.0</v>
      </c>
      <c r="E53" s="1">
        <v>10.0</v>
      </c>
      <c r="F53" s="1">
        <v>145.0</v>
      </c>
      <c r="G53" s="1">
        <v>254.0</v>
      </c>
      <c r="H53" s="1">
        <v>9.0</v>
      </c>
      <c r="I53" s="1">
        <v>2.0</v>
      </c>
      <c r="J53" s="1">
        <v>0.0</v>
      </c>
      <c r="K53" s="1">
        <v>0.0</v>
      </c>
      <c r="L53" s="1">
        <v>1.0</v>
      </c>
      <c r="M53" s="1">
        <v>3.0</v>
      </c>
      <c r="N53" s="1">
        <v>0.0</v>
      </c>
      <c r="O53" s="1">
        <v>2377.0</v>
      </c>
    </row>
    <row r="54">
      <c r="A54" s="3" t="s">
        <v>105</v>
      </c>
      <c r="B54" s="9" t="s">
        <v>106</v>
      </c>
      <c r="C54" s="9" t="s">
        <v>90</v>
      </c>
      <c r="D54" s="9" t="s">
        <v>91</v>
      </c>
      <c r="E54" s="9" t="s">
        <v>92</v>
      </c>
      <c r="F54" s="9" t="s">
        <v>93</v>
      </c>
      <c r="G54" s="9" t="s">
        <v>94</v>
      </c>
      <c r="H54" s="9" t="s">
        <v>95</v>
      </c>
      <c r="I54" s="9" t="s">
        <v>9</v>
      </c>
      <c r="J54" s="9" t="s">
        <v>96</v>
      </c>
      <c r="K54" s="9" t="s">
        <v>97</v>
      </c>
      <c r="L54" s="9" t="s">
        <v>98</v>
      </c>
      <c r="M54" s="9" t="s">
        <v>99</v>
      </c>
      <c r="N54" s="9" t="s">
        <v>100</v>
      </c>
      <c r="O54" s="9" t="s">
        <v>6</v>
      </c>
    </row>
    <row r="55">
      <c r="A55" s="10"/>
      <c r="B55" s="1" t="s">
        <v>68</v>
      </c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</row>
    <row r="56">
      <c r="A56" s="10"/>
      <c r="B56" s="1" t="s">
        <v>69</v>
      </c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</row>
    <row r="57">
      <c r="A57" s="10"/>
      <c r="B57" s="1" t="s">
        <v>62</v>
      </c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</row>
    <row r="58">
      <c r="A58" s="10"/>
      <c r="B58" s="1" t="s">
        <v>67</v>
      </c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</row>
    <row r="59">
      <c r="A59" s="3" t="s">
        <v>107</v>
      </c>
      <c r="B59" s="9" t="s">
        <v>108</v>
      </c>
      <c r="C59" s="9" t="s">
        <v>90</v>
      </c>
      <c r="D59" s="9" t="s">
        <v>91</v>
      </c>
      <c r="E59" s="9" t="s">
        <v>92</v>
      </c>
      <c r="F59" s="9" t="s">
        <v>93</v>
      </c>
      <c r="G59" s="9" t="s">
        <v>94</v>
      </c>
      <c r="H59" s="9" t="s">
        <v>95</v>
      </c>
      <c r="I59" s="9" t="s">
        <v>9</v>
      </c>
      <c r="J59" s="9" t="s">
        <v>96</v>
      </c>
      <c r="K59" s="9" t="s">
        <v>97</v>
      </c>
      <c r="L59" s="9" t="s">
        <v>98</v>
      </c>
      <c r="M59" s="9" t="s">
        <v>99</v>
      </c>
      <c r="N59" s="9" t="s">
        <v>100</v>
      </c>
      <c r="O59" s="9" t="s">
        <v>6</v>
      </c>
    </row>
    <row r="60">
      <c r="A60" s="10"/>
      <c r="B60" s="1" t="s">
        <v>68</v>
      </c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</row>
    <row r="61">
      <c r="A61" s="10"/>
      <c r="B61" s="1" t="s">
        <v>69</v>
      </c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</row>
    <row r="62">
      <c r="A62" s="10"/>
      <c r="B62" s="1" t="s">
        <v>62</v>
      </c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</row>
    <row r="63">
      <c r="A63" s="10"/>
      <c r="B63" s="1" t="s">
        <v>67</v>
      </c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</row>
    <row r="65">
      <c r="A65" s="16" t="s">
        <v>115</v>
      </c>
      <c r="B65" s="17" t="s">
        <v>168</v>
      </c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</row>
    <row r="66">
      <c r="A66" s="1" t="s">
        <v>88</v>
      </c>
      <c r="B66" s="9" t="s">
        <v>104</v>
      </c>
      <c r="C66" s="9" t="s">
        <v>90</v>
      </c>
      <c r="D66" s="9" t="s">
        <v>91</v>
      </c>
      <c r="E66" s="9" t="s">
        <v>92</v>
      </c>
      <c r="F66" s="9" t="s">
        <v>93</v>
      </c>
      <c r="G66" s="9" t="s">
        <v>94</v>
      </c>
      <c r="H66" s="9" t="s">
        <v>95</v>
      </c>
      <c r="I66" s="9" t="s">
        <v>9</v>
      </c>
      <c r="J66" s="9" t="s">
        <v>96</v>
      </c>
      <c r="K66" s="9" t="s">
        <v>97</v>
      </c>
      <c r="L66" s="9" t="s">
        <v>98</v>
      </c>
      <c r="M66" s="9" t="s">
        <v>99</v>
      </c>
      <c r="N66" s="9" t="s">
        <v>100</v>
      </c>
      <c r="O66" s="9" t="s">
        <v>6</v>
      </c>
    </row>
    <row r="67">
      <c r="B67" s="1" t="s">
        <v>69</v>
      </c>
      <c r="C67" s="1">
        <v>8.0</v>
      </c>
      <c r="D67" s="1">
        <v>14.0</v>
      </c>
      <c r="E67" s="1">
        <v>4.0</v>
      </c>
      <c r="F67" s="1">
        <v>112.0</v>
      </c>
      <c r="G67" s="1">
        <v>224.0</v>
      </c>
      <c r="H67" s="1">
        <v>3.0</v>
      </c>
      <c r="I67" s="1">
        <v>0.0</v>
      </c>
      <c r="J67" s="1">
        <v>0.0</v>
      </c>
      <c r="K67" s="1">
        <v>0.0</v>
      </c>
      <c r="L67" s="1">
        <v>0.0</v>
      </c>
      <c r="M67" s="1">
        <v>0.0</v>
      </c>
      <c r="N67" s="1">
        <v>0.0</v>
      </c>
      <c r="O67" s="1">
        <v>1401.0</v>
      </c>
    </row>
    <row r="68">
      <c r="B68" s="1" t="s">
        <v>62</v>
      </c>
      <c r="C68" s="1">
        <v>9.0</v>
      </c>
      <c r="D68" s="1">
        <v>11.0</v>
      </c>
      <c r="E68" s="1">
        <v>5.0</v>
      </c>
      <c r="F68" s="1">
        <v>105.0</v>
      </c>
      <c r="G68" s="1">
        <v>194.0</v>
      </c>
      <c r="H68" s="1">
        <v>4.0</v>
      </c>
      <c r="I68" s="1">
        <v>1.0</v>
      </c>
      <c r="J68" s="1">
        <v>0.0</v>
      </c>
      <c r="K68" s="1">
        <v>0.0</v>
      </c>
      <c r="L68" s="1">
        <v>0.0</v>
      </c>
      <c r="M68" s="1">
        <v>2.0</v>
      </c>
      <c r="N68" s="1">
        <v>0.0</v>
      </c>
      <c r="O68" s="1">
        <v>1643.0</v>
      </c>
    </row>
    <row r="69">
      <c r="B69" s="1" t="s">
        <v>67</v>
      </c>
      <c r="C69" s="1">
        <v>6.0</v>
      </c>
      <c r="D69" s="1">
        <v>15.0</v>
      </c>
      <c r="E69" s="1">
        <v>5.0</v>
      </c>
      <c r="F69" s="1">
        <v>74.0</v>
      </c>
      <c r="G69" s="1">
        <v>191.0</v>
      </c>
      <c r="H69" s="1">
        <v>1.0</v>
      </c>
      <c r="I69" s="1">
        <v>0.0</v>
      </c>
      <c r="J69" s="1">
        <v>0.0</v>
      </c>
      <c r="K69" s="1">
        <v>0.0</v>
      </c>
      <c r="L69" s="1">
        <v>0.0</v>
      </c>
      <c r="M69" s="1">
        <v>0.0</v>
      </c>
      <c r="N69" s="1">
        <v>0.0</v>
      </c>
      <c r="O69" s="1">
        <v>1131.0</v>
      </c>
    </row>
    <row r="70">
      <c r="B70" s="1" t="s">
        <v>179</v>
      </c>
      <c r="C70" s="1">
        <v>4.0</v>
      </c>
      <c r="D70" s="1">
        <v>10.0</v>
      </c>
      <c r="E70" s="1">
        <v>9.0</v>
      </c>
      <c r="F70" s="1">
        <v>88.0</v>
      </c>
      <c r="G70" s="1">
        <v>189.0</v>
      </c>
      <c r="H70" s="1">
        <v>3.0</v>
      </c>
      <c r="I70" s="1">
        <v>0.0</v>
      </c>
      <c r="J70" s="1">
        <v>0.0</v>
      </c>
      <c r="K70" s="1">
        <v>0.0</v>
      </c>
      <c r="L70" s="1">
        <v>0.0</v>
      </c>
      <c r="M70" s="1">
        <v>0.0</v>
      </c>
      <c r="N70" s="1">
        <v>0.0</v>
      </c>
      <c r="O70" s="1">
        <v>1302.0</v>
      </c>
    </row>
    <row r="71">
      <c r="A71" s="1" t="s">
        <v>101</v>
      </c>
      <c r="B71" s="9" t="s">
        <v>102</v>
      </c>
      <c r="C71" s="9" t="s">
        <v>90</v>
      </c>
      <c r="D71" s="9" t="s">
        <v>91</v>
      </c>
      <c r="E71" s="9" t="s">
        <v>92</v>
      </c>
      <c r="F71" s="9" t="s">
        <v>93</v>
      </c>
      <c r="G71" s="9" t="s">
        <v>94</v>
      </c>
      <c r="H71" s="9" t="s">
        <v>95</v>
      </c>
      <c r="I71" s="9" t="s">
        <v>9</v>
      </c>
      <c r="J71" s="9" t="s">
        <v>96</v>
      </c>
      <c r="K71" s="9" t="s">
        <v>97</v>
      </c>
      <c r="L71" s="9" t="s">
        <v>98</v>
      </c>
      <c r="M71" s="9" t="s">
        <v>99</v>
      </c>
      <c r="N71" s="9" t="s">
        <v>100</v>
      </c>
      <c r="O71" s="9" t="s">
        <v>6</v>
      </c>
    </row>
    <row r="72">
      <c r="B72" s="1" t="s">
        <v>69</v>
      </c>
      <c r="C72" s="1">
        <v>8.0</v>
      </c>
      <c r="D72" s="1">
        <v>12.0</v>
      </c>
      <c r="E72" s="1">
        <v>5.0</v>
      </c>
      <c r="F72" s="1">
        <v>124.0</v>
      </c>
      <c r="G72" s="1">
        <v>266.0</v>
      </c>
      <c r="H72" s="1">
        <v>2.0</v>
      </c>
      <c r="I72" s="1">
        <v>0.0</v>
      </c>
      <c r="J72" s="1">
        <v>0.0</v>
      </c>
      <c r="K72" s="1">
        <v>0.0</v>
      </c>
      <c r="L72" s="1">
        <v>0.0</v>
      </c>
      <c r="M72" s="1">
        <v>0.0</v>
      </c>
      <c r="N72" s="1">
        <v>0.0</v>
      </c>
      <c r="O72" s="1">
        <v>1421.0</v>
      </c>
    </row>
    <row r="73">
      <c r="B73" s="1" t="s">
        <v>62</v>
      </c>
      <c r="C73" s="1">
        <v>9.0</v>
      </c>
      <c r="D73" s="1">
        <v>12.0</v>
      </c>
      <c r="E73" s="1">
        <v>5.0</v>
      </c>
      <c r="F73" s="1">
        <v>100.0</v>
      </c>
      <c r="G73" s="1">
        <v>195.0</v>
      </c>
      <c r="H73" s="1">
        <v>3.0</v>
      </c>
      <c r="I73" s="1">
        <v>0.0</v>
      </c>
      <c r="J73" s="1">
        <v>0.0</v>
      </c>
      <c r="K73" s="1">
        <v>0.0</v>
      </c>
      <c r="L73" s="1">
        <v>0.0</v>
      </c>
      <c r="M73" s="1">
        <v>0.0</v>
      </c>
      <c r="N73" s="1">
        <v>1.0</v>
      </c>
      <c r="O73" s="1">
        <v>1316.0</v>
      </c>
    </row>
    <row r="74">
      <c r="B74" s="1" t="s">
        <v>67</v>
      </c>
      <c r="C74" s="1">
        <v>11.0</v>
      </c>
      <c r="D74" s="1">
        <v>13.0</v>
      </c>
      <c r="E74" s="1">
        <v>3.0</v>
      </c>
      <c r="F74" s="1">
        <v>125.0</v>
      </c>
      <c r="G74" s="1">
        <v>300.0</v>
      </c>
      <c r="H74" s="1">
        <v>4.0</v>
      </c>
      <c r="I74" s="1">
        <v>0.0</v>
      </c>
      <c r="J74" s="1">
        <v>0.0</v>
      </c>
      <c r="K74" s="1">
        <v>0.0</v>
      </c>
      <c r="L74" s="1">
        <v>0.0</v>
      </c>
      <c r="M74" s="1">
        <v>0.0</v>
      </c>
      <c r="N74" s="1">
        <v>0.0</v>
      </c>
      <c r="O74" s="1">
        <v>1562.0</v>
      </c>
    </row>
    <row r="75">
      <c r="B75" s="1" t="s">
        <v>179</v>
      </c>
      <c r="C75" s="1">
        <v>4.0</v>
      </c>
      <c r="D75" s="1">
        <v>13.0</v>
      </c>
      <c r="E75" s="1">
        <v>6.0</v>
      </c>
      <c r="F75" s="1">
        <v>114.0</v>
      </c>
      <c r="G75" s="1">
        <v>214.0</v>
      </c>
      <c r="H75" s="1">
        <v>3.0</v>
      </c>
      <c r="I75" s="1">
        <v>0.0</v>
      </c>
      <c r="J75" s="1">
        <v>0.0</v>
      </c>
      <c r="K75" s="1">
        <v>0.0</v>
      </c>
      <c r="L75" s="1">
        <v>0.0</v>
      </c>
      <c r="M75" s="1">
        <v>0.0</v>
      </c>
      <c r="N75" s="1">
        <v>0.0</v>
      </c>
      <c r="O75" s="1">
        <v>1597.0</v>
      </c>
    </row>
    <row r="76">
      <c r="A76" s="1" t="s">
        <v>103</v>
      </c>
      <c r="B76" s="9" t="s">
        <v>106</v>
      </c>
      <c r="C76" s="9" t="s">
        <v>90</v>
      </c>
      <c r="D76" s="9" t="s">
        <v>91</v>
      </c>
      <c r="E76" s="9" t="s">
        <v>92</v>
      </c>
      <c r="F76" s="9" t="s">
        <v>93</v>
      </c>
      <c r="G76" s="9" t="s">
        <v>94</v>
      </c>
      <c r="H76" s="9" t="s">
        <v>95</v>
      </c>
      <c r="I76" s="9" t="s">
        <v>9</v>
      </c>
      <c r="J76" s="9" t="s">
        <v>96</v>
      </c>
      <c r="K76" s="9" t="s">
        <v>97</v>
      </c>
      <c r="L76" s="9" t="s">
        <v>98</v>
      </c>
      <c r="M76" s="9" t="s">
        <v>99</v>
      </c>
      <c r="N76" s="9" t="s">
        <v>100</v>
      </c>
      <c r="O76" s="9" t="s">
        <v>6</v>
      </c>
    </row>
    <row r="77">
      <c r="B77" s="1" t="s">
        <v>69</v>
      </c>
      <c r="C77" s="1">
        <v>5.0</v>
      </c>
      <c r="D77" s="1">
        <v>12.0</v>
      </c>
      <c r="E77" s="1">
        <v>5.0</v>
      </c>
      <c r="F77" s="1">
        <v>78.0</v>
      </c>
      <c r="G77" s="1">
        <v>185.0</v>
      </c>
      <c r="H77" s="1">
        <v>1.0</v>
      </c>
      <c r="I77" s="1">
        <v>1.0</v>
      </c>
      <c r="J77" s="1">
        <v>1.0</v>
      </c>
      <c r="K77" s="1">
        <v>0.0</v>
      </c>
      <c r="L77" s="1">
        <v>0.0</v>
      </c>
      <c r="M77" s="1">
        <v>0.0</v>
      </c>
      <c r="N77" s="1">
        <v>0.0</v>
      </c>
      <c r="O77" s="1">
        <v>1127.0</v>
      </c>
    </row>
    <row r="78">
      <c r="B78" s="1" t="s">
        <v>62</v>
      </c>
      <c r="C78" s="1">
        <v>9.0</v>
      </c>
      <c r="D78" s="1">
        <v>13.0</v>
      </c>
      <c r="E78" s="1">
        <v>4.0</v>
      </c>
      <c r="F78" s="1">
        <v>102.0</v>
      </c>
      <c r="G78" s="1">
        <v>224.0</v>
      </c>
      <c r="H78" s="1">
        <v>5.0</v>
      </c>
      <c r="I78" s="1">
        <v>0.0</v>
      </c>
      <c r="J78" s="1">
        <v>3.0</v>
      </c>
      <c r="K78" s="1">
        <v>0.0</v>
      </c>
      <c r="L78" s="1">
        <v>0.0</v>
      </c>
      <c r="M78" s="1">
        <v>0.0</v>
      </c>
      <c r="N78" s="1">
        <v>0.0</v>
      </c>
      <c r="O78" s="1">
        <v>1206.0</v>
      </c>
    </row>
    <row r="79">
      <c r="B79" s="1" t="s">
        <v>67</v>
      </c>
      <c r="C79" s="1">
        <v>7.0</v>
      </c>
      <c r="D79" s="1">
        <v>13.0</v>
      </c>
      <c r="E79" s="1">
        <v>8.0</v>
      </c>
      <c r="F79" s="1">
        <v>93.0</v>
      </c>
      <c r="G79" s="1">
        <v>230.0</v>
      </c>
      <c r="H79" s="1">
        <v>2.0</v>
      </c>
      <c r="I79" s="1">
        <v>0.0</v>
      </c>
      <c r="J79" s="1">
        <v>1.0</v>
      </c>
      <c r="K79" s="1">
        <v>0.0</v>
      </c>
      <c r="L79" s="1">
        <v>0.0</v>
      </c>
      <c r="M79" s="1">
        <v>0.0</v>
      </c>
      <c r="N79" s="1">
        <v>0.0</v>
      </c>
      <c r="O79" s="1">
        <v>1310.0</v>
      </c>
    </row>
    <row r="80">
      <c r="B80" s="1" t="s">
        <v>179</v>
      </c>
      <c r="C80" s="1">
        <v>8.0</v>
      </c>
      <c r="D80" s="1">
        <v>9.0</v>
      </c>
      <c r="E80" s="1">
        <v>4.0</v>
      </c>
      <c r="F80" s="1">
        <v>109.0</v>
      </c>
      <c r="G80" s="1">
        <v>218.0</v>
      </c>
      <c r="H80" s="1">
        <v>3.0</v>
      </c>
      <c r="I80" s="1">
        <v>1.0</v>
      </c>
      <c r="J80" s="1">
        <v>4.0</v>
      </c>
      <c r="K80" s="1">
        <v>0.0</v>
      </c>
      <c r="L80" s="1">
        <v>0.0</v>
      </c>
      <c r="M80" s="1">
        <v>0.0</v>
      </c>
      <c r="N80" s="1">
        <v>0.0</v>
      </c>
      <c r="O80" s="1">
        <v>1325.0</v>
      </c>
    </row>
    <row r="81">
      <c r="A81" s="1" t="s">
        <v>105</v>
      </c>
      <c r="B81" s="9" t="s">
        <v>112</v>
      </c>
      <c r="C81" s="9" t="s">
        <v>90</v>
      </c>
      <c r="D81" s="9" t="s">
        <v>91</v>
      </c>
      <c r="E81" s="9" t="s">
        <v>92</v>
      </c>
      <c r="F81" s="9" t="s">
        <v>93</v>
      </c>
      <c r="G81" s="9" t="s">
        <v>94</v>
      </c>
      <c r="H81" s="9" t="s">
        <v>95</v>
      </c>
      <c r="I81" s="9" t="s">
        <v>9</v>
      </c>
      <c r="J81" s="9" t="s">
        <v>96</v>
      </c>
      <c r="K81" s="9" t="s">
        <v>97</v>
      </c>
      <c r="L81" s="9" t="s">
        <v>98</v>
      </c>
      <c r="M81" s="9" t="s">
        <v>99</v>
      </c>
      <c r="N81" s="9" t="s">
        <v>100</v>
      </c>
      <c r="O81" s="9" t="s">
        <v>6</v>
      </c>
    </row>
    <row r="82">
      <c r="B82" s="1" t="s">
        <v>69</v>
      </c>
      <c r="C82" s="1">
        <v>2.0</v>
      </c>
      <c r="D82" s="1">
        <v>9.0</v>
      </c>
      <c r="E82" s="1">
        <v>2.0</v>
      </c>
      <c r="F82" s="1">
        <v>45.0</v>
      </c>
      <c r="G82" s="1">
        <v>87.0</v>
      </c>
      <c r="H82" s="1">
        <v>1.0</v>
      </c>
      <c r="I82" s="1">
        <v>1.0</v>
      </c>
      <c r="J82" s="1">
        <v>0.0</v>
      </c>
      <c r="K82" s="1">
        <v>0.0</v>
      </c>
      <c r="L82" s="1">
        <v>0.0</v>
      </c>
      <c r="M82" s="1">
        <v>0.0</v>
      </c>
      <c r="N82" s="1">
        <v>0.0</v>
      </c>
      <c r="O82" s="1">
        <v>559.0</v>
      </c>
    </row>
    <row r="83">
      <c r="B83" s="1" t="s">
        <v>62</v>
      </c>
      <c r="C83" s="1">
        <v>1.0</v>
      </c>
      <c r="D83" s="1">
        <v>6.0</v>
      </c>
      <c r="E83" s="1">
        <v>2.0</v>
      </c>
      <c r="F83" s="1">
        <v>58.0</v>
      </c>
      <c r="G83" s="1">
        <v>120.0</v>
      </c>
      <c r="H83" s="1">
        <v>0.0</v>
      </c>
      <c r="I83" s="1">
        <v>0.0</v>
      </c>
      <c r="J83" s="1">
        <v>0.0</v>
      </c>
      <c r="K83" s="1">
        <v>0.0</v>
      </c>
      <c r="L83" s="1">
        <v>0.0</v>
      </c>
      <c r="M83" s="1">
        <v>1.0</v>
      </c>
      <c r="N83" s="1">
        <v>0.0</v>
      </c>
      <c r="O83" s="1">
        <v>495.0</v>
      </c>
    </row>
    <row r="84">
      <c r="B84" s="1" t="s">
        <v>67</v>
      </c>
      <c r="C84" s="1">
        <v>3.0</v>
      </c>
      <c r="D84" s="1">
        <v>8.0</v>
      </c>
      <c r="E84" s="1">
        <v>0.0</v>
      </c>
      <c r="F84" s="1">
        <v>53.0</v>
      </c>
      <c r="G84" s="1">
        <v>97.0</v>
      </c>
      <c r="H84" s="1">
        <v>0.0</v>
      </c>
      <c r="I84" s="1">
        <v>0.0</v>
      </c>
      <c r="J84" s="1">
        <v>0.0</v>
      </c>
      <c r="K84" s="1">
        <v>0.0</v>
      </c>
      <c r="L84" s="1">
        <v>0.0</v>
      </c>
      <c r="M84" s="1">
        <v>0.0</v>
      </c>
      <c r="N84" s="1">
        <v>0.0</v>
      </c>
      <c r="O84" s="1">
        <v>777.0</v>
      </c>
    </row>
    <row r="85">
      <c r="B85" s="1" t="s">
        <v>179</v>
      </c>
      <c r="C85" s="1">
        <v>5.0</v>
      </c>
      <c r="D85" s="1">
        <v>7.0</v>
      </c>
      <c r="E85" s="1">
        <v>2.0</v>
      </c>
      <c r="F85" s="1">
        <v>48.0</v>
      </c>
      <c r="G85" s="1">
        <v>99.0</v>
      </c>
      <c r="H85" s="1">
        <v>3.0</v>
      </c>
      <c r="I85" s="1">
        <v>0.0</v>
      </c>
      <c r="J85" s="1">
        <v>0.0</v>
      </c>
      <c r="K85" s="1">
        <v>0.0</v>
      </c>
      <c r="L85" s="1">
        <v>0.0</v>
      </c>
      <c r="M85" s="1">
        <v>0.0</v>
      </c>
      <c r="N85" s="1">
        <v>0.0</v>
      </c>
      <c r="O85" s="1">
        <v>964.0</v>
      </c>
    </row>
    <row r="86">
      <c r="A86" s="1" t="s">
        <v>107</v>
      </c>
      <c r="B86" s="9" t="s">
        <v>119</v>
      </c>
      <c r="C86" s="9" t="s">
        <v>90</v>
      </c>
      <c r="D86" s="9" t="s">
        <v>91</v>
      </c>
      <c r="E86" s="9" t="s">
        <v>92</v>
      </c>
      <c r="F86" s="9" t="s">
        <v>93</v>
      </c>
      <c r="G86" s="9" t="s">
        <v>94</v>
      </c>
      <c r="H86" s="9" t="s">
        <v>95</v>
      </c>
      <c r="I86" s="9" t="s">
        <v>9</v>
      </c>
      <c r="J86" s="9" t="s">
        <v>96</v>
      </c>
      <c r="K86" s="9" t="s">
        <v>97</v>
      </c>
      <c r="L86" s="9" t="s">
        <v>98</v>
      </c>
      <c r="M86" s="9" t="s">
        <v>99</v>
      </c>
      <c r="N86" s="9" t="s">
        <v>100</v>
      </c>
      <c r="O86" s="9" t="s">
        <v>6</v>
      </c>
    </row>
    <row r="87">
      <c r="B87" s="1" t="s">
        <v>69</v>
      </c>
    </row>
    <row r="88">
      <c r="B88" s="1" t="s">
        <v>62</v>
      </c>
    </row>
    <row r="89">
      <c r="B89" s="1" t="s">
        <v>67</v>
      </c>
    </row>
    <row r="90">
      <c r="B90" s="1" t="s">
        <v>179</v>
      </c>
    </row>
    <row r="91">
      <c r="A91" s="1" t="s">
        <v>120</v>
      </c>
      <c r="B91" s="9" t="s">
        <v>124</v>
      </c>
      <c r="C91" s="9" t="s">
        <v>90</v>
      </c>
      <c r="D91" s="9" t="s">
        <v>91</v>
      </c>
      <c r="E91" s="9" t="s">
        <v>92</v>
      </c>
      <c r="F91" s="9" t="s">
        <v>93</v>
      </c>
      <c r="G91" s="9" t="s">
        <v>94</v>
      </c>
      <c r="H91" s="9" t="s">
        <v>95</v>
      </c>
      <c r="I91" s="9" t="s">
        <v>9</v>
      </c>
      <c r="J91" s="9" t="s">
        <v>96</v>
      </c>
      <c r="K91" s="9" t="s">
        <v>97</v>
      </c>
      <c r="L91" s="9" t="s">
        <v>98</v>
      </c>
      <c r="M91" s="9" t="s">
        <v>99</v>
      </c>
      <c r="N91" s="9" t="s">
        <v>100</v>
      </c>
      <c r="O91" s="9" t="s">
        <v>6</v>
      </c>
    </row>
    <row r="92">
      <c r="B92" s="1" t="s">
        <v>69</v>
      </c>
    </row>
    <row r="93">
      <c r="B93" s="1" t="s">
        <v>62</v>
      </c>
    </row>
    <row r="94">
      <c r="B94" s="1" t="s">
        <v>67</v>
      </c>
    </row>
    <row r="95">
      <c r="B95" s="1" t="s">
        <v>179</v>
      </c>
    </row>
    <row r="96">
      <c r="A96" s="1" t="s">
        <v>121</v>
      </c>
      <c r="B96" s="9" t="s">
        <v>114</v>
      </c>
      <c r="C96" s="9" t="s">
        <v>90</v>
      </c>
      <c r="D96" s="9" t="s">
        <v>91</v>
      </c>
      <c r="E96" s="9" t="s">
        <v>92</v>
      </c>
      <c r="F96" s="9" t="s">
        <v>93</v>
      </c>
      <c r="G96" s="9" t="s">
        <v>94</v>
      </c>
      <c r="H96" s="9" t="s">
        <v>95</v>
      </c>
      <c r="I96" s="9" t="s">
        <v>9</v>
      </c>
      <c r="J96" s="9" t="s">
        <v>96</v>
      </c>
      <c r="K96" s="9" t="s">
        <v>97</v>
      </c>
      <c r="L96" s="9" t="s">
        <v>98</v>
      </c>
      <c r="M96" s="9" t="s">
        <v>99</v>
      </c>
      <c r="N96" s="9" t="s">
        <v>100</v>
      </c>
      <c r="O96" s="9" t="s">
        <v>6</v>
      </c>
    </row>
    <row r="97">
      <c r="B97" s="1" t="s">
        <v>69</v>
      </c>
    </row>
    <row r="98">
      <c r="B98" s="1" t="s">
        <v>62</v>
      </c>
    </row>
    <row r="99">
      <c r="B99" s="1" t="s">
        <v>67</v>
      </c>
    </row>
    <row r="100">
      <c r="B100" s="1" t="s">
        <v>179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38.0"/>
    <col customWidth="1" min="5" max="5" width="17.43"/>
    <col customWidth="1" min="6" max="6" width="15.0"/>
    <col customWidth="1" min="7" max="7" width="16.71"/>
    <col customWidth="1" min="9" max="9" width="13.29"/>
    <col customWidth="1" min="10" max="10" width="17.14"/>
    <col customWidth="1" min="11" max="11" width="18.29"/>
    <col customWidth="1" min="12" max="12" width="18.43"/>
    <col customWidth="1" min="13" max="13" width="15.14"/>
    <col customWidth="1" min="17" max="18" width="17.0"/>
    <col customWidth="1" min="19" max="19" width="16.43"/>
  </cols>
  <sheetData>
    <row r="1">
      <c r="D1" s="6" t="s">
        <v>70</v>
      </c>
      <c r="E1" s="6" t="s">
        <v>71</v>
      </c>
      <c r="F1" s="6" t="s">
        <v>72</v>
      </c>
      <c r="G1" s="6" t="s">
        <v>73</v>
      </c>
      <c r="H1" s="6" t="s">
        <v>74</v>
      </c>
      <c r="I1" s="6" t="s">
        <v>75</v>
      </c>
      <c r="J1" s="6" t="s">
        <v>76</v>
      </c>
      <c r="K1" s="6" t="s">
        <v>77</v>
      </c>
      <c r="L1" s="6" t="s">
        <v>78</v>
      </c>
      <c r="M1" s="6" t="s">
        <v>79</v>
      </c>
      <c r="N1" s="6" t="s">
        <v>80</v>
      </c>
      <c r="O1" s="6" t="s">
        <v>81</v>
      </c>
      <c r="P1" s="6" t="s">
        <v>82</v>
      </c>
      <c r="Q1" s="6" t="s">
        <v>83</v>
      </c>
      <c r="R1" s="6" t="s">
        <v>84</v>
      </c>
      <c r="S1" s="6" t="s">
        <v>85</v>
      </c>
      <c r="T1" s="1"/>
    </row>
    <row r="2">
      <c r="D2" s="1" t="s">
        <v>11</v>
      </c>
      <c r="E2" s="1">
        <f t="shared" ref="E2:F2" si="1">AVERAGE(C13,C18,C23,C28,C33,C40,C45,C50,C55,C60,C67,C72,C77,C82,C87,C92,C97,C104,C109,C114,C119,C124,C129,C134,C141,C146,C151,C156,C161,C166,C171,C178,C183,C188,C193,C198,C203,C208,C215,C220,C225,C230,C235,C240,C245,C252,C257,C262,C267,C272,C277,C282,C289,C294,C299,C304,C309,C314,C319)</f>
        <v>13.29166667</v>
      </c>
      <c r="F2" s="1">
        <f t="shared" si="1"/>
        <v>12.25</v>
      </c>
      <c r="G2">
        <f t="shared" ref="G2:G5" si="5">N2/O2</f>
        <v>1.085034014</v>
      </c>
      <c r="H2">
        <f t="shared" ref="H2:H5" si="6">AVERAGE(E13,E18,E23,E28,E33,E40,E45,E50,E55,E60,E67,E72,E77,E82,E87,E92,E97,E104,E109,E114,E119,E124,E129,E134,E141,E146,E151,E156,E161,E166,E171,E178,E183,E188,E193,E198,E203,E208,E215,E220,E225,E230,E235,E240,E245,E252,E257,E262,E267,E272,E277,E282,E289,E294,E299,E304,E309,E314,E319)</f>
        <v>9.791666667</v>
      </c>
      <c r="I2" s="4">
        <f>IFERROR(__xludf.DUMMYFUNCTION("TO_PERCENT(R2/S2)"),0.5063104189044039)</f>
        <v>0.5063104189</v>
      </c>
      <c r="J2">
        <f t="shared" ref="J2:J5" si="7">AVERAGE(H13,H18,H23,H28,H33,H40,H45,H50,H55,H60,H67,H72,H77,H82,H87,H92,H97,H104,H109,H114,H119,H124,H129,H134,H141,H146,H151,H156,H161,H166,H171,H178,H183,H188,H193,H198,H203,H208,H215,H220,H225,H230,H235,H240,H245,H252,H257,H262,H267,H272,H277,H282,H289,H294,H299,H304,H309,H314,H319)</f>
        <v>6.916666667</v>
      </c>
      <c r="K2">
        <f t="shared" ref="K2:K5" si="8">AVERAGE(I13,I18,I23,I28,I33,I40,I45,I50,I55,I60,I67,I72,I77,I82,I87,I92,I97,I104,I109,I114,I119,I124,I129,I134,I141,I146,I151,I156,I161,I166,I171,I178,I183,I188,I193,I198,I203,I208,I215,I220,I225,I230,I235,I240,I245,I252,I257,I262,I267,I272,I277,I282,I289,I294,I299,I304,I309,I314,I319,)</f>
        <v>0.48</v>
      </c>
      <c r="L2">
        <f t="shared" ref="L2:L5" si="9">SUM(N13,N18,N23,N28,N33,N40,N45,N50,N55,N60,N67,N72,N77,N82,N87,N92,N97,N104,N109,N114,N119,N124,N129,N134,N141,N146,N151,N156,N161,N166,N171,N178,N183,N188,N193,N198,N203,N208,N215,N220,N225,N230,N235,N240,N245,N252,N257,N262,N267,N272,N277,N282,N289,N294,N299,N304,N309,N314,N319)</f>
        <v>0</v>
      </c>
      <c r="M2">
        <f t="shared" ref="M2:M5" si="10">AVERAGE(O13,O18,O23,O28,O33,O40,O45,O50,O55,O60,O67,O72,O77,O82,O87,O92,O97,O104,O109,O114,O119,O124,O129,O134,O141,O146,O151,O156,O161,O166,O171,O178,O183,O188,O193,O198,O203,O208,O215,O220,O225,O230,O235,O240,O245,O252,O257,O262,O267,O272,O277,O282,O289,O294,O299,O304,O309,O314,O319)</f>
        <v>2120.916667</v>
      </c>
      <c r="N2">
        <f t="shared" ref="N2:O2" si="2">SUM(C13,C18,C23,C28,C33,C40,C45,C50,C55,C60,C67,C72,C77,C82,C87,C92,C97,C104,C109,C114,C119,C124,C129,C134,C141,C146,C151,C156,C161,C166,C171,C178,C183,C188,C193,C198,C203,C208,C215,C220,C225,C230,C235,C240,C245,C252,C257,C262,C267,C272,C277,C282,C289,C294,C299,C304,C309,C314,C319)</f>
        <v>319</v>
      </c>
      <c r="O2">
        <f t="shared" si="2"/>
        <v>294</v>
      </c>
      <c r="P2">
        <f t="shared" ref="P2:P5" si="12">SUM(O13,O18,O23,O28,O33,O40,O45,O50,O55,O60,O67,O72,O77,O82,O87,O92,O97,O104,O109,O114,O119,O124,O129,O134,O141,O146,O151,O156,O161,O166,O171,O178,O183,O188,O193,O198,O203,O208,O215,O220,O225,O230,O235,O240,O245,O252,O257,O262,O267,O272,O277,O282,O289,O294,O299,O304,O309,O314,O319)</f>
        <v>50902</v>
      </c>
      <c r="Q2">
        <f t="shared" ref="Q2:Q5" si="13">SUM(I13,I18,I23,I28,I33,I40,I45,I50,I55,I60,I67,I72,I77,I82,I87,I92,I97,I104,I109,I114,I119,I124,I129,I134,I141,I146,I151,I156,I161,I166,I171,I178,I183,I188,I193,I198,I203,I208,I215,I220,I225,I230,I235,I240,I245,I252,I257,I262,I267,I272,I277,I282,I289,I294,I299,I304,I309,I314,I319,)</f>
        <v>12</v>
      </c>
      <c r="R2">
        <f t="shared" ref="R2:S2" si="3">SUM(F13,F18,F23,F28,F33,F40,F45,F50,F55,F60,F67,F72,F77,F82,F87,F92,F97,F104,F109,F114,F119,F124,F129,F134,F141,F146,F151,F156,F161,F166,F171,F178,F183,F188,F193,F198,F203,F208,F215,F220,F225,F230,F235,F240,F245,F252,F257,F262,F267,F272,F277,F282,F289,F294,F299,F304,F309,F314,F319)</f>
        <v>3771</v>
      </c>
      <c r="S2">
        <f t="shared" si="3"/>
        <v>7448</v>
      </c>
    </row>
    <row r="3">
      <c r="D3" s="1" t="s">
        <v>15</v>
      </c>
      <c r="E3" s="1">
        <f t="shared" ref="E3:F3" si="4">AVERAGE(C14,C19,C24,C29,C34,C41,C46,C51,C56,C61,C68,C73,C78,C83,C88,C93,C98,C105,C110,C115,C120,C125,C130,C135,C142,C147,C152,C157,C162,C167,C172,C179,C184,C189,C194,C199,C204,C209,C216,C221,C226,C231,C236,C241,C246,C253,C258,C263,C268,C273,C278,C283,C290,C295,C300,C305,C310,C315,C320)</f>
        <v>14.33333333</v>
      </c>
      <c r="F3" s="1">
        <f t="shared" si="4"/>
        <v>11.83333333</v>
      </c>
      <c r="G3">
        <f t="shared" si="5"/>
        <v>1.211267606</v>
      </c>
      <c r="H3">
        <f t="shared" si="6"/>
        <v>10.66666667</v>
      </c>
      <c r="I3" s="4">
        <f>IFERROR(__xludf.DUMMYFUNCTION("TO_PERCENT(R3/S3)"),0.4923056859676578)</f>
        <v>0.492305686</v>
      </c>
      <c r="J3">
        <f t="shared" si="7"/>
        <v>7.875</v>
      </c>
      <c r="K3">
        <f t="shared" si="8"/>
        <v>0.44</v>
      </c>
      <c r="L3">
        <f t="shared" si="9"/>
        <v>1</v>
      </c>
      <c r="M3">
        <f t="shared" si="10"/>
        <v>2267.791667</v>
      </c>
      <c r="N3">
        <f t="shared" ref="N3:O3" si="11">SUM(C14,C19,C24,C29,C34,C41,C46,C51,C56,C61,C68,C73,C78,C83,C88,C93,C98,C105,C110,C115,C120,C125,C130,C135,C142,C147,C152,C157,C162,C167,C172,C179,C184,C189,C194,C199,C204,C209,C216,C221,C226,C231,C236,C241,C246,C253,C258,C263,C268,C273,C278,C283,C290,C295,C300,C305,C310,C315,C320)</f>
        <v>344</v>
      </c>
      <c r="O3">
        <f t="shared" si="11"/>
        <v>284</v>
      </c>
      <c r="P3">
        <f t="shared" si="12"/>
        <v>54427</v>
      </c>
      <c r="Q3">
        <f t="shared" si="13"/>
        <v>11</v>
      </c>
      <c r="R3">
        <f t="shared" ref="R3:S3" si="14">SUM(F14,F19,F24,F29,F34,F41,F46,F51,F56,F61,F68,F73,F78,F83,F88,F93,F98,F105,F110,F115,F120,F125,F130,F135,F142,F147,F152,F157,F162,F167,F172,F179,F184,F189,F194,F199,F204,F209,F216,F221,F226,F231,F236,F241,F246,F253,F258,F263,F268,F273,F278,F283,F290,F295,F300,F305,F310,F315,F320)</f>
        <v>3775</v>
      </c>
      <c r="S3">
        <f t="shared" si="14"/>
        <v>7668</v>
      </c>
    </row>
    <row r="4">
      <c r="D4" s="1" t="s">
        <v>12</v>
      </c>
      <c r="E4" s="1">
        <f t="shared" ref="E4:F4" si="15">AVERAGE(C15,C20,C25,C30,C35,C42,C47,C52,C57,C62,C69,C74,C79,C84,C89,C94,C99,C106,C111,C116,C121,C126,C131,C136,C143,C148,C153,C158,C163,C168,C173,C180,C185,C190,C195,C200,C205,C210,C217,C222,C227,C232,C237,C242,C247,C254,C259,C264,C269,C274,C279,C284,C291,C296,C301,C306,C311,C316,C321)</f>
        <v>13.91666667</v>
      </c>
      <c r="F4" s="1">
        <f t="shared" si="15"/>
        <v>8.958333333</v>
      </c>
      <c r="G4">
        <f t="shared" si="5"/>
        <v>1.553488372</v>
      </c>
      <c r="H4">
        <f t="shared" si="6"/>
        <v>10.625</v>
      </c>
      <c r="I4" s="4">
        <f>IFERROR(__xludf.DUMMYFUNCTION("TO_PERCENT(R4/S4)"),0.5022970903522205)</f>
        <v>0.5022970904</v>
      </c>
      <c r="J4">
        <f t="shared" si="7"/>
        <v>7.333333333</v>
      </c>
      <c r="K4">
        <f t="shared" si="8"/>
        <v>0.4</v>
      </c>
      <c r="L4">
        <f t="shared" si="9"/>
        <v>3</v>
      </c>
      <c r="M4">
        <f t="shared" si="10"/>
        <v>2166.583333</v>
      </c>
      <c r="N4">
        <f t="shared" ref="N4:O4" si="16">SUM(C15,C20,C25,C30,C35,C42,C47,C52,C57,C62,C69,C74,C79,C84,C89,C94,C99,C106,C111,C116,C121,C126,C131,C136,C143,C148,C153,C158,C163,C168,C173,C180,C185,C190,C195,C200,C205,C210,C217,C222,C227,C232,C237,C242,C247,C254,C259,C264,C269,C274,C279,C284,C291,C296,C301,C306,C311,C316,C321)</f>
        <v>334</v>
      </c>
      <c r="O4">
        <f t="shared" si="16"/>
        <v>215</v>
      </c>
      <c r="P4">
        <f t="shared" si="12"/>
        <v>51998</v>
      </c>
      <c r="Q4">
        <f t="shared" si="13"/>
        <v>10</v>
      </c>
      <c r="R4">
        <f t="shared" ref="R4:S4" si="17">SUM(F15,F20,F25,F30,F35,F42,F47,F52,F57,F62,F69,F74,F79,F84,F89,F94,F99,F106,F111,F116,F121,F126,F131,F136,F143,F148,F153,F158,F163,F168,F173,F180,F185,F190,F195,F200,F205,F210,F217,F222,F227,F232,F237,F242,F247,F254,F259,F264,F269,F274,F279,F284,F291,F296,F301,F306,F311,F316,F321)</f>
        <v>3608</v>
      </c>
      <c r="S4">
        <f t="shared" si="17"/>
        <v>7183</v>
      </c>
    </row>
    <row r="5">
      <c r="D5" s="1" t="s">
        <v>16</v>
      </c>
      <c r="E5" s="1">
        <f t="shared" ref="E5:F5" si="18">AVERAGE(C16,C21,C26,C31,C36,C43,C48,C53,C58,C63,C70,C75,C80,C85,C90,C95,C100,C107,C112,C117,C122,C127,C132,C137,C144,C149,C154,C159,C164,C169,C174,C181,C186,C191,C196,C201,C206,C211,C218,C223,C228,C233,C238,C243,C248,C255,C260,C265,C270,C275,C280,C285,C292,C297,C302,C307,C312,C317,C322)</f>
        <v>15.04166667</v>
      </c>
      <c r="F5" s="1">
        <f t="shared" si="18"/>
        <v>10.95833333</v>
      </c>
      <c r="G5">
        <f t="shared" si="5"/>
        <v>1.372623574</v>
      </c>
      <c r="H5">
        <f t="shared" si="6"/>
        <v>10.66666667</v>
      </c>
      <c r="I5" s="4">
        <f>IFERROR(__xludf.DUMMYFUNCTION("TO_PERCENT(R5/S5)"),0.47472799889822337)</f>
        <v>0.4747279989</v>
      </c>
      <c r="J5">
        <f t="shared" si="7"/>
        <v>8.125</v>
      </c>
      <c r="K5">
        <f t="shared" si="8"/>
        <v>0.84</v>
      </c>
      <c r="L5">
        <f t="shared" si="9"/>
        <v>1</v>
      </c>
      <c r="M5">
        <f t="shared" si="10"/>
        <v>2218.458333</v>
      </c>
      <c r="N5">
        <f t="shared" ref="N5:O5" si="19">SUM(C16,C21,C26,C31,C36,C43,C48,C53,C58,C63,C70,C75,C80,C85,C90,C95,C100,C107,C112,C117,C122,C127,C132,C137,C144,C149,C154,C159,C164,C169,C174,C181,C186,C191,C196,C201,C206,C211,C218,C223,C228,C233,C238,C243,C248,C255,C260,C265,C270,C275,C280,C285,C292,C297,C302,C307,C312,C317,C322)</f>
        <v>361</v>
      </c>
      <c r="O5">
        <f t="shared" si="19"/>
        <v>263</v>
      </c>
      <c r="P5">
        <f t="shared" si="12"/>
        <v>53243</v>
      </c>
      <c r="Q5">
        <f t="shared" si="13"/>
        <v>21</v>
      </c>
      <c r="R5">
        <f t="shared" ref="R5:S5" si="20">SUM(F16,F21,F26,F31,F36,F43,F48,F53,F58,F63,F70,F75,F80,F85,F90,F95,F100,F107,F112,F117,F122,F127,F132,F137,F144,F149,F154,F159,F164,F169,F174,F181,F186,F191,F196,F201,F206,F211,F218,F223,F228,F233,F238,F243,F248,F255,F260,F265,F270,F275,F280,F285,F292,F297,F302,F307,F312,F317,F322)</f>
        <v>3447</v>
      </c>
      <c r="S5">
        <f t="shared" si="20"/>
        <v>7261</v>
      </c>
    </row>
    <row r="7">
      <c r="D7" s="1"/>
      <c r="E7" s="1"/>
      <c r="F7" s="1"/>
      <c r="H7" s="1"/>
      <c r="J7" s="1"/>
      <c r="K7" s="1"/>
      <c r="M7" s="1"/>
    </row>
    <row r="11">
      <c r="A11" s="7" t="s">
        <v>86</v>
      </c>
      <c r="B11" s="7" t="s">
        <v>87</v>
      </c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</row>
    <row r="12">
      <c r="A12" s="3" t="s">
        <v>88</v>
      </c>
      <c r="B12" s="9" t="s">
        <v>89</v>
      </c>
      <c r="C12" s="9" t="s">
        <v>90</v>
      </c>
      <c r="D12" s="9" t="s">
        <v>91</v>
      </c>
      <c r="E12" s="9" t="s">
        <v>92</v>
      </c>
      <c r="F12" s="9" t="s">
        <v>93</v>
      </c>
      <c r="G12" s="9" t="s">
        <v>94</v>
      </c>
      <c r="H12" s="9" t="s">
        <v>95</v>
      </c>
      <c r="I12" s="9" t="s">
        <v>9</v>
      </c>
      <c r="J12" s="9" t="s">
        <v>96</v>
      </c>
      <c r="K12" s="9" t="s">
        <v>97</v>
      </c>
      <c r="L12" s="9" t="s">
        <v>98</v>
      </c>
      <c r="M12" s="9" t="s">
        <v>99</v>
      </c>
      <c r="N12" s="9" t="s">
        <v>100</v>
      </c>
      <c r="O12" s="9" t="s">
        <v>6</v>
      </c>
    </row>
    <row r="13">
      <c r="A13" s="10"/>
      <c r="B13" s="1" t="s">
        <v>11</v>
      </c>
      <c r="C13" s="1">
        <v>14.0</v>
      </c>
      <c r="D13" s="1">
        <v>18.0</v>
      </c>
      <c r="E13" s="1">
        <v>11.0</v>
      </c>
      <c r="F13" s="1">
        <v>195.0</v>
      </c>
      <c r="G13" s="1">
        <v>409.0</v>
      </c>
      <c r="H13" s="1">
        <v>7.0</v>
      </c>
      <c r="I13" s="1">
        <v>2.0</v>
      </c>
      <c r="J13" s="1">
        <v>5.0</v>
      </c>
      <c r="K13" s="1">
        <v>2.0</v>
      </c>
      <c r="L13" s="1">
        <v>0.0</v>
      </c>
      <c r="M13" s="1">
        <v>0.0</v>
      </c>
      <c r="N13" s="1">
        <v>0.0</v>
      </c>
      <c r="O13" s="1">
        <v>2298.0</v>
      </c>
    </row>
    <row r="14">
      <c r="A14" s="10"/>
      <c r="B14" s="1" t="s">
        <v>15</v>
      </c>
      <c r="C14" s="1">
        <v>17.0</v>
      </c>
      <c r="D14" s="1">
        <v>19.0</v>
      </c>
      <c r="E14" s="1">
        <v>10.0</v>
      </c>
      <c r="F14" s="1">
        <v>200.0</v>
      </c>
      <c r="G14" s="1">
        <v>367.0</v>
      </c>
      <c r="H14" s="1">
        <v>10.0</v>
      </c>
      <c r="I14" s="1">
        <v>0.0</v>
      </c>
      <c r="J14" s="1">
        <v>4.0</v>
      </c>
      <c r="K14" s="1">
        <v>3.0</v>
      </c>
      <c r="L14" s="1">
        <v>0.0</v>
      </c>
      <c r="M14" s="1">
        <v>0.0</v>
      </c>
      <c r="N14" s="1">
        <v>0.0</v>
      </c>
      <c r="O14" s="1">
        <v>2751.0</v>
      </c>
    </row>
    <row r="15">
      <c r="A15" s="10"/>
      <c r="B15" s="1" t="s">
        <v>12</v>
      </c>
      <c r="C15" s="1">
        <v>15.0</v>
      </c>
      <c r="D15" s="1">
        <v>15.0</v>
      </c>
      <c r="E15" s="1">
        <v>13.0</v>
      </c>
      <c r="F15" s="1">
        <v>181.0</v>
      </c>
      <c r="G15" s="1">
        <v>363.0</v>
      </c>
      <c r="H15" s="1">
        <v>9.0</v>
      </c>
      <c r="I15" s="1">
        <v>1.0</v>
      </c>
      <c r="J15" s="1">
        <v>5.0</v>
      </c>
      <c r="K15" s="1">
        <v>2.0</v>
      </c>
      <c r="L15" s="1">
        <v>0.0</v>
      </c>
      <c r="M15" s="1">
        <v>0.0</v>
      </c>
      <c r="N15" s="1">
        <v>0.0</v>
      </c>
      <c r="O15" s="1">
        <v>2186.0</v>
      </c>
    </row>
    <row r="16">
      <c r="A16" s="10"/>
      <c r="B16" s="1" t="s">
        <v>16</v>
      </c>
      <c r="C16" s="1">
        <v>24.0</v>
      </c>
      <c r="D16" s="1">
        <v>16.0</v>
      </c>
      <c r="E16" s="1">
        <v>16.0</v>
      </c>
      <c r="F16" s="1">
        <v>232.0</v>
      </c>
      <c r="G16" s="1">
        <v>460.0</v>
      </c>
      <c r="H16" s="1">
        <v>9.0</v>
      </c>
      <c r="I16" s="1">
        <v>0.0</v>
      </c>
      <c r="J16" s="1">
        <v>5.0</v>
      </c>
      <c r="K16" s="1">
        <v>5.0</v>
      </c>
      <c r="L16" s="1">
        <v>0.0</v>
      </c>
      <c r="M16" s="1">
        <v>0.0</v>
      </c>
      <c r="N16" s="1">
        <v>0.0</v>
      </c>
      <c r="O16" s="1">
        <v>3197.0</v>
      </c>
    </row>
    <row r="17">
      <c r="A17" s="3" t="s">
        <v>101</v>
      </c>
      <c r="B17" s="9" t="s">
        <v>102</v>
      </c>
      <c r="C17" s="9" t="s">
        <v>90</v>
      </c>
      <c r="D17" s="9" t="s">
        <v>91</v>
      </c>
      <c r="E17" s="9" t="s">
        <v>92</v>
      </c>
      <c r="F17" s="9" t="s">
        <v>93</v>
      </c>
      <c r="G17" s="9" t="s">
        <v>94</v>
      </c>
      <c r="H17" s="9" t="s">
        <v>95</v>
      </c>
      <c r="I17" s="9" t="s">
        <v>9</v>
      </c>
      <c r="J17" s="9" t="s">
        <v>96</v>
      </c>
      <c r="K17" s="9" t="s">
        <v>97</v>
      </c>
      <c r="L17" s="9" t="s">
        <v>98</v>
      </c>
      <c r="M17" s="9" t="s">
        <v>99</v>
      </c>
      <c r="N17" s="9" t="s">
        <v>100</v>
      </c>
      <c r="O17" s="9" t="s">
        <v>6</v>
      </c>
    </row>
    <row r="18">
      <c r="A18" s="10"/>
      <c r="B18" s="1" t="s">
        <v>11</v>
      </c>
      <c r="C18" s="1">
        <v>15.0</v>
      </c>
      <c r="D18" s="1">
        <v>9.0</v>
      </c>
      <c r="E18" s="1">
        <v>7.0</v>
      </c>
      <c r="F18" s="1">
        <v>124.0</v>
      </c>
      <c r="G18" s="1">
        <v>208.0</v>
      </c>
      <c r="H18" s="1">
        <v>7.0</v>
      </c>
      <c r="I18" s="1">
        <v>0.0</v>
      </c>
      <c r="J18" s="1">
        <v>0.0</v>
      </c>
      <c r="K18" s="1">
        <v>0.0</v>
      </c>
      <c r="L18" s="1">
        <v>0.0</v>
      </c>
      <c r="M18" s="1">
        <v>0.0</v>
      </c>
      <c r="N18" s="1">
        <v>0.0</v>
      </c>
      <c r="O18" s="1">
        <v>1838.0</v>
      </c>
    </row>
    <row r="19">
      <c r="A19" s="10"/>
      <c r="B19" s="1" t="s">
        <v>15</v>
      </c>
      <c r="C19" s="1">
        <v>13.0</v>
      </c>
      <c r="D19" s="1">
        <v>9.0</v>
      </c>
      <c r="E19" s="1">
        <v>10.0</v>
      </c>
      <c r="F19" s="1">
        <v>118.0</v>
      </c>
      <c r="G19" s="1">
        <v>259.0</v>
      </c>
      <c r="H19" s="1">
        <v>10.0</v>
      </c>
      <c r="I19" s="1">
        <v>1.0</v>
      </c>
      <c r="J19" s="1">
        <v>0.0</v>
      </c>
      <c r="K19" s="1">
        <v>0.0</v>
      </c>
      <c r="L19" s="1">
        <v>0.0</v>
      </c>
      <c r="M19" s="1">
        <v>0.0</v>
      </c>
      <c r="N19" s="1">
        <v>0.0</v>
      </c>
      <c r="O19" s="1">
        <v>2093.0</v>
      </c>
    </row>
    <row r="20">
      <c r="A20" s="10"/>
      <c r="B20" s="1" t="s">
        <v>12</v>
      </c>
      <c r="C20" s="1">
        <v>15.0</v>
      </c>
      <c r="D20" s="1">
        <v>5.0</v>
      </c>
      <c r="E20" s="1">
        <v>5.0</v>
      </c>
      <c r="F20" s="1">
        <v>97.0</v>
      </c>
      <c r="G20" s="1">
        <v>169.0</v>
      </c>
      <c r="H20" s="1">
        <v>10.0</v>
      </c>
      <c r="I20" s="1">
        <v>0.0</v>
      </c>
      <c r="J20" s="1">
        <v>0.0</v>
      </c>
      <c r="K20" s="1">
        <v>0.0</v>
      </c>
      <c r="L20" s="1">
        <v>0.0</v>
      </c>
      <c r="M20" s="1">
        <v>0.0</v>
      </c>
      <c r="N20" s="1">
        <v>0.0</v>
      </c>
      <c r="O20" s="1">
        <v>1675.0</v>
      </c>
    </row>
    <row r="21">
      <c r="A21" s="10"/>
      <c r="B21" s="1" t="s">
        <v>16</v>
      </c>
      <c r="C21" s="1">
        <v>7.0</v>
      </c>
      <c r="D21" s="1">
        <v>7.0</v>
      </c>
      <c r="E21" s="1">
        <v>9.0</v>
      </c>
      <c r="F21" s="1">
        <v>91.0</v>
      </c>
      <c r="G21" s="1">
        <v>209.0</v>
      </c>
      <c r="H21" s="1">
        <v>3.0</v>
      </c>
      <c r="I21" s="1">
        <v>0.0</v>
      </c>
      <c r="J21" s="1">
        <v>0.0</v>
      </c>
      <c r="K21" s="1">
        <v>0.0</v>
      </c>
      <c r="L21" s="1">
        <v>0.0</v>
      </c>
      <c r="M21" s="1">
        <v>0.0</v>
      </c>
      <c r="N21" s="1">
        <v>0.0</v>
      </c>
      <c r="O21" s="1">
        <v>1649.0</v>
      </c>
    </row>
    <row r="22">
      <c r="A22" s="3" t="s">
        <v>103</v>
      </c>
      <c r="B22" s="9" t="s">
        <v>104</v>
      </c>
      <c r="C22" s="9" t="s">
        <v>90</v>
      </c>
      <c r="D22" s="9" t="s">
        <v>91</v>
      </c>
      <c r="E22" s="9" t="s">
        <v>92</v>
      </c>
      <c r="F22" s="9" t="s">
        <v>93</v>
      </c>
      <c r="G22" s="9" t="s">
        <v>94</v>
      </c>
      <c r="H22" s="9" t="s">
        <v>95</v>
      </c>
      <c r="I22" s="9" t="s">
        <v>9</v>
      </c>
      <c r="J22" s="9" t="s">
        <v>96</v>
      </c>
      <c r="K22" s="9" t="s">
        <v>97</v>
      </c>
      <c r="L22" s="9" t="s">
        <v>98</v>
      </c>
      <c r="M22" s="9" t="s">
        <v>99</v>
      </c>
      <c r="N22" s="9" t="s">
        <v>100</v>
      </c>
      <c r="O22" s="9" t="s">
        <v>6</v>
      </c>
    </row>
    <row r="23">
      <c r="A23" s="10"/>
      <c r="B23" s="1" t="s">
        <v>11</v>
      </c>
      <c r="C23" s="1">
        <v>17.0</v>
      </c>
      <c r="D23" s="1">
        <v>13.0</v>
      </c>
      <c r="E23" s="1">
        <v>11.0</v>
      </c>
      <c r="F23" s="1">
        <v>175.0</v>
      </c>
      <c r="G23" s="1">
        <v>349.0</v>
      </c>
      <c r="H23" s="1">
        <v>7.0</v>
      </c>
      <c r="I23" s="1">
        <v>0.0</v>
      </c>
      <c r="J23" s="1">
        <v>0.0</v>
      </c>
      <c r="K23" s="1">
        <v>0.0</v>
      </c>
      <c r="L23" s="1">
        <v>0.0</v>
      </c>
      <c r="M23" s="1">
        <v>1.0</v>
      </c>
      <c r="N23" s="1">
        <v>0.0</v>
      </c>
      <c r="O23" s="1">
        <v>2584.0</v>
      </c>
    </row>
    <row r="24">
      <c r="A24" s="10"/>
      <c r="B24" s="1" t="s">
        <v>15</v>
      </c>
      <c r="C24" s="1">
        <v>14.0</v>
      </c>
      <c r="D24" s="1">
        <v>12.0</v>
      </c>
      <c r="E24" s="1">
        <v>13.0</v>
      </c>
      <c r="F24" s="1">
        <v>192.0</v>
      </c>
      <c r="G24" s="1">
        <v>348.0</v>
      </c>
      <c r="H24" s="1">
        <v>9.0</v>
      </c>
      <c r="I24" s="1">
        <v>0.0</v>
      </c>
      <c r="J24" s="1">
        <v>0.0</v>
      </c>
      <c r="K24" s="1">
        <v>0.0</v>
      </c>
      <c r="L24" s="1">
        <v>1.0</v>
      </c>
      <c r="M24" s="1">
        <v>0.0</v>
      </c>
      <c r="N24" s="1">
        <v>0.0</v>
      </c>
      <c r="O24" s="1">
        <v>2418.0</v>
      </c>
    </row>
    <row r="25">
      <c r="A25" s="10"/>
      <c r="B25" s="1" t="s">
        <v>12</v>
      </c>
      <c r="C25" s="1">
        <v>20.0</v>
      </c>
      <c r="D25" s="1">
        <v>7.0</v>
      </c>
      <c r="E25" s="1">
        <v>9.0</v>
      </c>
      <c r="F25" s="1">
        <v>158.0</v>
      </c>
      <c r="G25" s="1">
        <v>271.0</v>
      </c>
      <c r="H25" s="1">
        <v>10.0</v>
      </c>
      <c r="I25" s="1">
        <v>1.0</v>
      </c>
      <c r="J25" s="1">
        <v>0.0</v>
      </c>
      <c r="K25" s="1">
        <v>0.0</v>
      </c>
      <c r="L25" s="1">
        <v>1.0</v>
      </c>
      <c r="M25" s="1">
        <v>0.0</v>
      </c>
      <c r="N25" s="1">
        <v>0.0</v>
      </c>
      <c r="O25" s="1">
        <v>2793.0</v>
      </c>
    </row>
    <row r="26">
      <c r="A26" s="10"/>
      <c r="B26" s="1" t="s">
        <v>16</v>
      </c>
      <c r="C26" s="1">
        <v>17.0</v>
      </c>
      <c r="D26" s="1">
        <v>15.0</v>
      </c>
      <c r="E26" s="1">
        <v>8.0</v>
      </c>
      <c r="F26" s="1">
        <v>149.0</v>
      </c>
      <c r="G26" s="1">
        <v>284.0</v>
      </c>
      <c r="H26" s="1">
        <v>11.0</v>
      </c>
      <c r="I26" s="1">
        <v>0.0</v>
      </c>
      <c r="J26" s="1">
        <v>0.0</v>
      </c>
      <c r="K26" s="1">
        <v>0.0</v>
      </c>
      <c r="L26" s="1">
        <v>1.0</v>
      </c>
      <c r="M26" s="1">
        <v>0.0</v>
      </c>
      <c r="N26" s="1">
        <v>0.0</v>
      </c>
      <c r="O26" s="1">
        <v>2512.0</v>
      </c>
    </row>
    <row r="27">
      <c r="A27" s="3" t="s">
        <v>105</v>
      </c>
      <c r="B27" s="9" t="s">
        <v>106</v>
      </c>
      <c r="C27" s="9" t="s">
        <v>90</v>
      </c>
      <c r="D27" s="9" t="s">
        <v>91</v>
      </c>
      <c r="E27" s="9" t="s">
        <v>92</v>
      </c>
      <c r="F27" s="9" t="s">
        <v>93</v>
      </c>
      <c r="G27" s="9" t="s">
        <v>94</v>
      </c>
      <c r="H27" s="9" t="s">
        <v>95</v>
      </c>
      <c r="I27" s="9" t="s">
        <v>9</v>
      </c>
      <c r="J27" s="9" t="s">
        <v>96</v>
      </c>
      <c r="K27" s="9" t="s">
        <v>97</v>
      </c>
      <c r="L27" s="9" t="s">
        <v>98</v>
      </c>
      <c r="M27" s="9" t="s">
        <v>99</v>
      </c>
      <c r="N27" s="9" t="s">
        <v>100</v>
      </c>
      <c r="O27" s="9" t="s">
        <v>6</v>
      </c>
    </row>
    <row r="28">
      <c r="A28" s="10"/>
      <c r="B28" s="1" t="s">
        <v>11</v>
      </c>
      <c r="C28" s="1">
        <v>13.0</v>
      </c>
      <c r="D28" s="1">
        <v>3.0</v>
      </c>
      <c r="E28" s="1">
        <v>8.0</v>
      </c>
      <c r="F28" s="1">
        <v>135.0</v>
      </c>
      <c r="G28" s="1">
        <v>312.0</v>
      </c>
      <c r="H28" s="1">
        <v>9.0</v>
      </c>
      <c r="I28" s="1">
        <v>0.0</v>
      </c>
      <c r="J28" s="1">
        <v>3.0</v>
      </c>
      <c r="K28" s="1">
        <v>4.0</v>
      </c>
      <c r="L28" s="1">
        <v>0.0</v>
      </c>
      <c r="M28" s="1">
        <v>0.0</v>
      </c>
      <c r="N28" s="1">
        <v>0.0</v>
      </c>
      <c r="O28" s="1">
        <v>1713.0</v>
      </c>
    </row>
    <row r="29">
      <c r="A29" s="10"/>
      <c r="B29" s="1" t="s">
        <v>15</v>
      </c>
      <c r="C29" s="1">
        <v>8.0</v>
      </c>
      <c r="D29" s="1">
        <v>4.0</v>
      </c>
      <c r="E29" s="1">
        <v>12.0</v>
      </c>
      <c r="F29" s="1">
        <v>114.0</v>
      </c>
      <c r="G29" s="1">
        <v>224.0</v>
      </c>
      <c r="H29" s="1">
        <v>6.0</v>
      </c>
      <c r="I29" s="1">
        <v>0.0</v>
      </c>
      <c r="J29" s="1">
        <v>1.0</v>
      </c>
      <c r="K29" s="1">
        <v>2.0</v>
      </c>
      <c r="L29" s="1">
        <v>0.0</v>
      </c>
      <c r="M29" s="1">
        <v>0.0</v>
      </c>
      <c r="N29" s="1">
        <v>0.0</v>
      </c>
      <c r="O29" s="1">
        <v>1551.0</v>
      </c>
    </row>
    <row r="30">
      <c r="A30" s="10"/>
      <c r="B30" s="1" t="s">
        <v>12</v>
      </c>
      <c r="C30" s="1">
        <v>9.0</v>
      </c>
      <c r="D30" s="1">
        <v>5.0</v>
      </c>
      <c r="E30" s="1">
        <v>6.0</v>
      </c>
      <c r="F30" s="1">
        <v>118.0</v>
      </c>
      <c r="G30" s="1">
        <v>197.0</v>
      </c>
      <c r="H30" s="1">
        <v>8.0</v>
      </c>
      <c r="I30" s="1">
        <v>0.0</v>
      </c>
      <c r="J30" s="1">
        <v>2.0</v>
      </c>
      <c r="K30" s="1">
        <v>1.0</v>
      </c>
      <c r="L30" s="1">
        <v>0.0</v>
      </c>
      <c r="M30" s="1">
        <v>0.0</v>
      </c>
      <c r="N30" s="1">
        <v>0.0</v>
      </c>
      <c r="O30" s="1">
        <v>1490.0</v>
      </c>
    </row>
    <row r="31">
      <c r="A31" s="10"/>
      <c r="B31" s="1" t="s">
        <v>16</v>
      </c>
      <c r="C31" s="1">
        <v>10.0</v>
      </c>
      <c r="D31" s="1">
        <v>6.0</v>
      </c>
      <c r="E31" s="1">
        <v>7.0</v>
      </c>
      <c r="F31" s="1">
        <v>96.0</v>
      </c>
      <c r="G31" s="1">
        <v>222.0</v>
      </c>
      <c r="H31" s="1">
        <v>4.0</v>
      </c>
      <c r="I31" s="1">
        <v>0.0</v>
      </c>
      <c r="J31" s="1">
        <v>1.0</v>
      </c>
      <c r="K31" s="1">
        <v>2.0</v>
      </c>
      <c r="L31" s="1">
        <v>0.0</v>
      </c>
      <c r="M31" s="1">
        <v>0.0</v>
      </c>
      <c r="N31" s="1">
        <v>0.0</v>
      </c>
      <c r="O31" s="1">
        <v>1298.0</v>
      </c>
    </row>
    <row r="32">
      <c r="A32" s="3" t="s">
        <v>107</v>
      </c>
      <c r="B32" s="9" t="s">
        <v>108</v>
      </c>
      <c r="C32" s="9" t="s">
        <v>90</v>
      </c>
      <c r="D32" s="9" t="s">
        <v>91</v>
      </c>
      <c r="E32" s="9" t="s">
        <v>92</v>
      </c>
      <c r="F32" s="9" t="s">
        <v>93</v>
      </c>
      <c r="G32" s="9" t="s">
        <v>94</v>
      </c>
      <c r="H32" s="9" t="s">
        <v>95</v>
      </c>
      <c r="I32" s="9" t="s">
        <v>9</v>
      </c>
      <c r="J32" s="9" t="s">
        <v>96</v>
      </c>
      <c r="K32" s="9" t="s">
        <v>97</v>
      </c>
      <c r="L32" s="9" t="s">
        <v>98</v>
      </c>
      <c r="M32" s="9" t="s">
        <v>99</v>
      </c>
      <c r="N32" s="9" t="s">
        <v>100</v>
      </c>
      <c r="O32" s="9" t="s">
        <v>6</v>
      </c>
    </row>
    <row r="33">
      <c r="A33" s="10"/>
      <c r="B33" s="3" t="s">
        <v>11</v>
      </c>
      <c r="C33" s="3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</row>
    <row r="34">
      <c r="A34" s="10"/>
      <c r="B34" s="3" t="s">
        <v>15</v>
      </c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</row>
    <row r="35">
      <c r="A35" s="10"/>
      <c r="B35" s="3" t="s">
        <v>12</v>
      </c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</row>
    <row r="36">
      <c r="A36" s="10"/>
      <c r="B36" s="3" t="s">
        <v>109</v>
      </c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</row>
    <row r="38">
      <c r="A38" s="7" t="s">
        <v>110</v>
      </c>
      <c r="B38" s="7" t="s">
        <v>111</v>
      </c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</row>
    <row r="39">
      <c r="A39" s="3" t="s">
        <v>88</v>
      </c>
      <c r="B39" s="9" t="s">
        <v>112</v>
      </c>
      <c r="C39" s="9" t="s">
        <v>90</v>
      </c>
      <c r="D39" s="9" t="s">
        <v>91</v>
      </c>
      <c r="E39" s="9" t="s">
        <v>92</v>
      </c>
      <c r="F39" s="9" t="s">
        <v>93</v>
      </c>
      <c r="G39" s="9" t="s">
        <v>94</v>
      </c>
      <c r="H39" s="9" t="s">
        <v>95</v>
      </c>
      <c r="I39" s="9" t="s">
        <v>9</v>
      </c>
      <c r="J39" s="9" t="s">
        <v>96</v>
      </c>
      <c r="K39" s="9" t="s">
        <v>97</v>
      </c>
      <c r="L39" s="9" t="s">
        <v>98</v>
      </c>
      <c r="M39" s="9" t="s">
        <v>99</v>
      </c>
      <c r="N39" s="9" t="s">
        <v>100</v>
      </c>
      <c r="O39" s="9" t="s">
        <v>6</v>
      </c>
    </row>
    <row r="40">
      <c r="A40" s="10"/>
      <c r="B40" s="1" t="s">
        <v>11</v>
      </c>
      <c r="C40" s="1">
        <v>8.0</v>
      </c>
      <c r="D40" s="1">
        <v>14.0</v>
      </c>
      <c r="E40" s="1">
        <v>12.0</v>
      </c>
      <c r="F40" s="1">
        <v>157.0</v>
      </c>
      <c r="G40" s="1">
        <v>285.0</v>
      </c>
      <c r="H40" s="1">
        <v>7.0</v>
      </c>
      <c r="I40" s="1">
        <v>1.0</v>
      </c>
      <c r="J40" s="1">
        <v>0.0</v>
      </c>
      <c r="K40" s="1">
        <v>0.0</v>
      </c>
      <c r="L40" s="1">
        <v>1.0</v>
      </c>
      <c r="M40" s="1">
        <v>0.0</v>
      </c>
      <c r="N40" s="1">
        <v>0.0</v>
      </c>
      <c r="O40" s="1">
        <v>2005.0</v>
      </c>
    </row>
    <row r="41">
      <c r="A41" s="10"/>
      <c r="B41" s="1" t="s">
        <v>15</v>
      </c>
      <c r="C41" s="1">
        <v>17.0</v>
      </c>
      <c r="D41" s="1">
        <v>11.0</v>
      </c>
      <c r="E41" s="1">
        <v>13.0</v>
      </c>
      <c r="F41" s="1">
        <v>149.0</v>
      </c>
      <c r="G41" s="1">
        <v>274.0</v>
      </c>
      <c r="H41" s="1">
        <v>9.0</v>
      </c>
      <c r="I41" s="1">
        <v>0.0</v>
      </c>
      <c r="J41" s="1">
        <v>0.0</v>
      </c>
      <c r="K41" s="1">
        <v>0.0</v>
      </c>
      <c r="L41" s="1">
        <v>1.0</v>
      </c>
      <c r="M41" s="1">
        <v>0.0</v>
      </c>
      <c r="N41" s="1">
        <v>0.0</v>
      </c>
      <c r="O41" s="1">
        <v>2609.0</v>
      </c>
    </row>
    <row r="42">
      <c r="A42" s="10"/>
      <c r="B42" s="1" t="s">
        <v>12</v>
      </c>
      <c r="C42" s="1">
        <v>15.0</v>
      </c>
      <c r="D42" s="1">
        <v>6.0</v>
      </c>
      <c r="E42" s="1">
        <v>9.0</v>
      </c>
      <c r="F42" s="1">
        <v>157.0</v>
      </c>
      <c r="G42" s="1">
        <v>290.0</v>
      </c>
      <c r="H42" s="1">
        <v>10.0</v>
      </c>
      <c r="I42" s="1">
        <v>0.0</v>
      </c>
      <c r="J42" s="1">
        <v>0.0</v>
      </c>
      <c r="K42" s="1">
        <v>0.0</v>
      </c>
      <c r="L42" s="1">
        <v>0.0</v>
      </c>
      <c r="M42" s="1">
        <v>1.0</v>
      </c>
      <c r="N42" s="1">
        <v>0.0</v>
      </c>
      <c r="O42" s="1">
        <v>2152.0</v>
      </c>
    </row>
    <row r="43">
      <c r="A43" s="10"/>
      <c r="B43" s="1" t="s">
        <v>16</v>
      </c>
      <c r="C43" s="1">
        <v>19.0</v>
      </c>
      <c r="D43" s="1">
        <v>11.0</v>
      </c>
      <c r="E43" s="1">
        <v>9.0</v>
      </c>
      <c r="F43" s="1">
        <v>122.0</v>
      </c>
      <c r="G43" s="1">
        <v>262.0</v>
      </c>
      <c r="H43" s="1">
        <v>14.0</v>
      </c>
      <c r="I43" s="1">
        <v>1.0</v>
      </c>
      <c r="J43" s="1">
        <v>0.0</v>
      </c>
      <c r="K43" s="1">
        <v>0.0</v>
      </c>
      <c r="L43" s="1">
        <v>1.0</v>
      </c>
      <c r="M43" s="1">
        <v>0.0</v>
      </c>
      <c r="N43" s="1">
        <v>1.0</v>
      </c>
      <c r="O43" s="1">
        <v>1967.0</v>
      </c>
    </row>
    <row r="44">
      <c r="A44" s="3" t="s">
        <v>101</v>
      </c>
      <c r="B44" s="9" t="s">
        <v>113</v>
      </c>
      <c r="C44" s="9" t="s">
        <v>90</v>
      </c>
      <c r="D44" s="9" t="s">
        <v>91</v>
      </c>
      <c r="E44" s="9" t="s">
        <v>92</v>
      </c>
      <c r="F44" s="9" t="s">
        <v>93</v>
      </c>
      <c r="G44" s="9" t="s">
        <v>94</v>
      </c>
      <c r="H44" s="9" t="s">
        <v>95</v>
      </c>
      <c r="I44" s="9" t="s">
        <v>9</v>
      </c>
      <c r="J44" s="9" t="s">
        <v>96</v>
      </c>
      <c r="K44" s="9" t="s">
        <v>97</v>
      </c>
      <c r="L44" s="9" t="s">
        <v>98</v>
      </c>
      <c r="M44" s="9" t="s">
        <v>99</v>
      </c>
      <c r="N44" s="9" t="s">
        <v>100</v>
      </c>
      <c r="O44" s="9" t="s">
        <v>6</v>
      </c>
    </row>
    <row r="45">
      <c r="A45" s="10"/>
      <c r="B45" s="1" t="s">
        <v>11</v>
      </c>
      <c r="C45" s="1">
        <v>14.0</v>
      </c>
      <c r="D45" s="1">
        <v>7.0</v>
      </c>
      <c r="E45" s="1">
        <v>9.0</v>
      </c>
      <c r="F45" s="1">
        <v>145.0</v>
      </c>
      <c r="G45" s="1">
        <v>266.0</v>
      </c>
      <c r="H45" s="1">
        <v>6.0</v>
      </c>
      <c r="I45" s="1">
        <v>2.0</v>
      </c>
      <c r="J45" s="1">
        <v>0.0</v>
      </c>
      <c r="K45" s="1">
        <v>0.0</v>
      </c>
      <c r="L45" s="1">
        <v>0.0</v>
      </c>
      <c r="M45" s="1">
        <v>0.0</v>
      </c>
      <c r="N45" s="1">
        <v>0.0</v>
      </c>
      <c r="O45" s="1">
        <v>2211.0</v>
      </c>
    </row>
    <row r="46">
      <c r="A46" s="10"/>
      <c r="B46" s="1" t="s">
        <v>15</v>
      </c>
      <c r="C46" s="1">
        <v>15.0</v>
      </c>
      <c r="D46" s="1">
        <v>8.0</v>
      </c>
      <c r="E46" s="1">
        <v>8.0</v>
      </c>
      <c r="F46" s="1">
        <v>140.0</v>
      </c>
      <c r="G46" s="1">
        <v>302.0</v>
      </c>
      <c r="H46" s="1">
        <v>7.0</v>
      </c>
      <c r="I46" s="1">
        <v>0.0</v>
      </c>
      <c r="J46" s="1">
        <v>0.0</v>
      </c>
      <c r="K46" s="1">
        <v>0.0</v>
      </c>
      <c r="L46" s="1">
        <v>0.0</v>
      </c>
      <c r="M46" s="1">
        <v>0.0</v>
      </c>
      <c r="N46" s="1">
        <v>0.0</v>
      </c>
      <c r="O46" s="1">
        <v>1838.0</v>
      </c>
    </row>
    <row r="47">
      <c r="A47" s="10"/>
      <c r="B47" s="1" t="s">
        <v>12</v>
      </c>
      <c r="C47" s="1">
        <v>9.0</v>
      </c>
      <c r="D47" s="1">
        <v>9.0</v>
      </c>
      <c r="E47" s="1">
        <v>12.0</v>
      </c>
      <c r="F47" s="1">
        <v>129.0</v>
      </c>
      <c r="G47" s="1">
        <v>232.0</v>
      </c>
      <c r="H47" s="1">
        <v>3.0</v>
      </c>
      <c r="I47" s="1">
        <v>0.0</v>
      </c>
      <c r="J47" s="1">
        <v>0.0</v>
      </c>
      <c r="K47" s="1">
        <v>0.0</v>
      </c>
      <c r="L47" s="1">
        <v>0.0</v>
      </c>
      <c r="M47" s="1">
        <v>0.0</v>
      </c>
      <c r="N47" s="1">
        <v>1.0</v>
      </c>
      <c r="O47" s="1">
        <v>1911.0</v>
      </c>
    </row>
    <row r="48">
      <c r="A48" s="10"/>
      <c r="B48" s="1" t="s">
        <v>16</v>
      </c>
      <c r="C48" s="1">
        <v>12.0</v>
      </c>
      <c r="D48" s="1">
        <v>7.0</v>
      </c>
      <c r="E48" s="1">
        <v>13.0</v>
      </c>
      <c r="F48" s="1">
        <v>101.0</v>
      </c>
      <c r="G48" s="1">
        <v>241.0</v>
      </c>
      <c r="H48" s="1">
        <v>8.0</v>
      </c>
      <c r="I48" s="1">
        <v>0.0</v>
      </c>
      <c r="J48" s="1">
        <v>0.0</v>
      </c>
      <c r="K48" s="1">
        <v>0.0</v>
      </c>
      <c r="L48" s="1">
        <v>0.0</v>
      </c>
      <c r="M48" s="1">
        <v>0.0</v>
      </c>
      <c r="N48" s="1">
        <v>0.0</v>
      </c>
      <c r="O48" s="1">
        <v>1835.0</v>
      </c>
    </row>
    <row r="49">
      <c r="A49" s="3" t="s">
        <v>103</v>
      </c>
      <c r="B49" s="9" t="s">
        <v>106</v>
      </c>
      <c r="C49" s="9" t="s">
        <v>90</v>
      </c>
      <c r="D49" s="9" t="s">
        <v>91</v>
      </c>
      <c r="E49" s="9" t="s">
        <v>92</v>
      </c>
      <c r="F49" s="9" t="s">
        <v>93</v>
      </c>
      <c r="G49" s="9" t="s">
        <v>94</v>
      </c>
      <c r="H49" s="9" t="s">
        <v>95</v>
      </c>
      <c r="I49" s="9" t="s">
        <v>9</v>
      </c>
      <c r="J49" s="9" t="s">
        <v>96</v>
      </c>
      <c r="K49" s="9" t="s">
        <v>97</v>
      </c>
      <c r="L49" s="9" t="s">
        <v>98</v>
      </c>
      <c r="M49" s="9" t="s">
        <v>99</v>
      </c>
      <c r="N49" s="9" t="s">
        <v>100</v>
      </c>
      <c r="O49" s="9" t="s">
        <v>6</v>
      </c>
    </row>
    <row r="50">
      <c r="A50" s="10"/>
      <c r="B50" s="1" t="s">
        <v>11</v>
      </c>
      <c r="C50" s="1">
        <v>10.0</v>
      </c>
      <c r="D50" s="1">
        <v>11.0</v>
      </c>
      <c r="E50" s="1">
        <v>6.0</v>
      </c>
      <c r="F50" s="1">
        <v>112.0</v>
      </c>
      <c r="G50" s="1">
        <v>213.0</v>
      </c>
      <c r="H50" s="1">
        <v>3.0</v>
      </c>
      <c r="I50" s="1">
        <v>1.0</v>
      </c>
      <c r="J50" s="1">
        <v>3.0</v>
      </c>
      <c r="K50" s="1">
        <v>4.0</v>
      </c>
      <c r="L50" s="1">
        <v>0.0</v>
      </c>
      <c r="M50" s="1">
        <v>0.0</v>
      </c>
      <c r="N50" s="1">
        <v>0.0</v>
      </c>
      <c r="O50" s="1">
        <v>1751.0</v>
      </c>
    </row>
    <row r="51">
      <c r="A51" s="10"/>
      <c r="B51" s="1" t="s">
        <v>15</v>
      </c>
      <c r="C51" s="1">
        <v>15.0</v>
      </c>
      <c r="D51" s="1">
        <v>11.0</v>
      </c>
      <c r="E51" s="1">
        <v>8.0</v>
      </c>
      <c r="F51" s="1">
        <v>128.0</v>
      </c>
      <c r="G51" s="1">
        <v>271.0</v>
      </c>
      <c r="H51" s="1">
        <v>10.0</v>
      </c>
      <c r="I51" s="1">
        <v>2.0</v>
      </c>
      <c r="J51" s="1">
        <v>7.0</v>
      </c>
      <c r="K51" s="1">
        <v>0.0</v>
      </c>
      <c r="L51" s="1">
        <v>0.0</v>
      </c>
      <c r="M51" s="1">
        <v>0.0</v>
      </c>
      <c r="N51" s="1">
        <v>0.0</v>
      </c>
      <c r="O51" s="1">
        <v>1971.0</v>
      </c>
    </row>
    <row r="52">
      <c r="A52" s="10"/>
      <c r="B52" s="1" t="s">
        <v>12</v>
      </c>
      <c r="C52" s="1">
        <v>15.0</v>
      </c>
      <c r="D52" s="1">
        <v>5.0</v>
      </c>
      <c r="E52" s="1">
        <v>8.0</v>
      </c>
      <c r="F52" s="1">
        <v>152.0</v>
      </c>
      <c r="G52" s="1">
        <v>327.0</v>
      </c>
      <c r="H52" s="1">
        <v>8.0</v>
      </c>
      <c r="I52" s="1">
        <v>1.0</v>
      </c>
      <c r="J52" s="1">
        <v>7.0</v>
      </c>
      <c r="K52" s="1">
        <v>1.0</v>
      </c>
      <c r="L52" s="1">
        <v>0.0</v>
      </c>
      <c r="M52" s="1">
        <v>0.0</v>
      </c>
      <c r="N52" s="1">
        <v>0.0</v>
      </c>
      <c r="O52" s="1">
        <v>1853.0</v>
      </c>
    </row>
    <row r="53">
      <c r="A53" s="10"/>
      <c r="B53" s="1" t="s">
        <v>16</v>
      </c>
      <c r="C53" s="1">
        <v>15.0</v>
      </c>
      <c r="D53" s="1">
        <v>11.0</v>
      </c>
      <c r="E53" s="1">
        <v>11.0</v>
      </c>
      <c r="F53" s="1">
        <v>152.0</v>
      </c>
      <c r="G53" s="1">
        <v>280.0</v>
      </c>
      <c r="H53" s="1">
        <v>10.0</v>
      </c>
      <c r="I53" s="1">
        <v>0.0</v>
      </c>
      <c r="J53" s="1">
        <v>8.0</v>
      </c>
      <c r="K53" s="1">
        <v>3.0</v>
      </c>
      <c r="L53" s="1">
        <v>0.0</v>
      </c>
      <c r="M53" s="1">
        <v>0.0</v>
      </c>
      <c r="N53" s="1">
        <v>0.0</v>
      </c>
      <c r="O53" s="1">
        <v>2455.0</v>
      </c>
    </row>
    <row r="54">
      <c r="A54" s="3" t="s">
        <v>105</v>
      </c>
      <c r="B54" s="9" t="s">
        <v>104</v>
      </c>
      <c r="C54" s="9" t="s">
        <v>90</v>
      </c>
      <c r="D54" s="9" t="s">
        <v>91</v>
      </c>
      <c r="E54" s="9" t="s">
        <v>92</v>
      </c>
      <c r="F54" s="9" t="s">
        <v>93</v>
      </c>
      <c r="G54" s="9" t="s">
        <v>94</v>
      </c>
      <c r="H54" s="9" t="s">
        <v>95</v>
      </c>
      <c r="I54" s="9" t="s">
        <v>9</v>
      </c>
      <c r="J54" s="9" t="s">
        <v>96</v>
      </c>
      <c r="K54" s="9" t="s">
        <v>97</v>
      </c>
      <c r="L54" s="9" t="s">
        <v>98</v>
      </c>
      <c r="M54" s="9" t="s">
        <v>99</v>
      </c>
      <c r="N54" s="9" t="s">
        <v>100</v>
      </c>
      <c r="O54" s="9" t="s">
        <v>6</v>
      </c>
    </row>
    <row r="55">
      <c r="A55" s="10"/>
      <c r="B55" s="3" t="s">
        <v>11</v>
      </c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</row>
    <row r="56">
      <c r="A56" s="10"/>
      <c r="B56" s="3" t="s">
        <v>15</v>
      </c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</row>
    <row r="57">
      <c r="A57" s="10"/>
      <c r="B57" s="3" t="s">
        <v>12</v>
      </c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</row>
    <row r="58">
      <c r="A58" s="10"/>
      <c r="B58" s="3" t="s">
        <v>109</v>
      </c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</row>
    <row r="59">
      <c r="A59" s="3" t="s">
        <v>107</v>
      </c>
      <c r="B59" s="9" t="s">
        <v>114</v>
      </c>
      <c r="C59" s="9" t="s">
        <v>90</v>
      </c>
      <c r="D59" s="9" t="s">
        <v>91</v>
      </c>
      <c r="E59" s="9" t="s">
        <v>92</v>
      </c>
      <c r="F59" s="9" t="s">
        <v>93</v>
      </c>
      <c r="G59" s="9" t="s">
        <v>94</v>
      </c>
      <c r="H59" s="9" t="s">
        <v>95</v>
      </c>
      <c r="I59" s="9" t="s">
        <v>9</v>
      </c>
      <c r="J59" s="9" t="s">
        <v>96</v>
      </c>
      <c r="K59" s="9" t="s">
        <v>97</v>
      </c>
      <c r="L59" s="9" t="s">
        <v>98</v>
      </c>
      <c r="M59" s="9" t="s">
        <v>99</v>
      </c>
      <c r="N59" s="9" t="s">
        <v>100</v>
      </c>
      <c r="O59" s="9" t="s">
        <v>6</v>
      </c>
    </row>
    <row r="60">
      <c r="A60" s="10"/>
      <c r="B60" s="3" t="s">
        <v>11</v>
      </c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</row>
    <row r="61">
      <c r="A61" s="10"/>
      <c r="B61" s="3" t="s">
        <v>15</v>
      </c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</row>
    <row r="62">
      <c r="A62" s="10"/>
      <c r="B62" s="3" t="s">
        <v>12</v>
      </c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</row>
    <row r="63">
      <c r="A63" s="10"/>
      <c r="B63" s="3" t="s">
        <v>109</v>
      </c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</row>
    <row r="65">
      <c r="A65" s="6" t="s">
        <v>115</v>
      </c>
      <c r="B65" s="7" t="s">
        <v>116</v>
      </c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</row>
    <row r="66">
      <c r="A66" s="1" t="s">
        <v>88</v>
      </c>
      <c r="B66" s="9" t="s">
        <v>117</v>
      </c>
      <c r="C66" s="9" t="s">
        <v>90</v>
      </c>
      <c r="D66" s="9" t="s">
        <v>91</v>
      </c>
      <c r="E66" s="9" t="s">
        <v>92</v>
      </c>
      <c r="F66" s="9" t="s">
        <v>93</v>
      </c>
      <c r="G66" s="9" t="s">
        <v>94</v>
      </c>
      <c r="H66" s="9" t="s">
        <v>95</v>
      </c>
      <c r="I66" s="9" t="s">
        <v>9</v>
      </c>
      <c r="J66" s="9" t="s">
        <v>96</v>
      </c>
      <c r="K66" s="9" t="s">
        <v>97</v>
      </c>
      <c r="L66" s="9" t="s">
        <v>98</v>
      </c>
      <c r="M66" s="9" t="s">
        <v>99</v>
      </c>
      <c r="N66" s="9" t="s">
        <v>100</v>
      </c>
      <c r="O66" s="9" t="s">
        <v>6</v>
      </c>
    </row>
    <row r="67">
      <c r="B67" s="1" t="s">
        <v>11</v>
      </c>
      <c r="C67" s="1">
        <v>9.0</v>
      </c>
      <c r="D67" s="1">
        <v>7.0</v>
      </c>
      <c r="E67" s="1">
        <v>4.0</v>
      </c>
      <c r="F67" s="1">
        <v>94.0</v>
      </c>
      <c r="G67" s="1">
        <v>175.0</v>
      </c>
      <c r="H67" s="1">
        <v>4.0</v>
      </c>
      <c r="I67" s="1">
        <v>0.0</v>
      </c>
      <c r="J67" s="1">
        <v>6.0</v>
      </c>
      <c r="K67" s="1">
        <v>0.0</v>
      </c>
      <c r="L67" s="1">
        <v>0.0</v>
      </c>
      <c r="M67" s="1">
        <v>0.0</v>
      </c>
      <c r="N67" s="1">
        <v>0.0</v>
      </c>
      <c r="O67" s="1">
        <v>1164.0</v>
      </c>
    </row>
    <row r="68">
      <c r="B68" s="1" t="s">
        <v>15</v>
      </c>
      <c r="C68" s="1">
        <v>11.0</v>
      </c>
      <c r="D68" s="1">
        <v>6.0</v>
      </c>
      <c r="E68" s="1">
        <v>13.0</v>
      </c>
      <c r="F68" s="1">
        <v>111.0</v>
      </c>
      <c r="G68" s="1">
        <v>244.0</v>
      </c>
      <c r="H68" s="1">
        <v>5.0</v>
      </c>
      <c r="I68" s="1">
        <v>0.0</v>
      </c>
      <c r="J68" s="1">
        <v>3.0</v>
      </c>
      <c r="K68" s="1">
        <v>2.0</v>
      </c>
      <c r="L68" s="1">
        <v>0.0</v>
      </c>
      <c r="M68" s="1">
        <v>0.0</v>
      </c>
      <c r="N68" s="1">
        <v>0.0</v>
      </c>
      <c r="O68" s="1">
        <v>1657.0</v>
      </c>
    </row>
    <row r="69">
      <c r="B69" s="1" t="s">
        <v>12</v>
      </c>
      <c r="C69" s="1">
        <v>14.0</v>
      </c>
      <c r="D69" s="1">
        <v>1.0</v>
      </c>
      <c r="E69" s="1">
        <v>9.0</v>
      </c>
      <c r="F69" s="1">
        <v>121.0</v>
      </c>
      <c r="G69" s="1">
        <v>225.0</v>
      </c>
      <c r="H69" s="1">
        <v>7.0</v>
      </c>
      <c r="I69" s="1">
        <v>0.0</v>
      </c>
      <c r="J69" s="1">
        <v>2.0</v>
      </c>
      <c r="K69" s="1">
        <v>1.0</v>
      </c>
      <c r="L69" s="1">
        <v>0.0</v>
      </c>
      <c r="M69" s="1">
        <v>0.0</v>
      </c>
      <c r="N69" s="1">
        <v>1.0</v>
      </c>
      <c r="O69" s="1">
        <v>1951.0</v>
      </c>
    </row>
    <row r="70">
      <c r="B70" s="1" t="s">
        <v>16</v>
      </c>
      <c r="C70" s="1">
        <v>12.0</v>
      </c>
      <c r="D70" s="1">
        <v>4.0</v>
      </c>
      <c r="E70" s="1">
        <v>13.0</v>
      </c>
      <c r="F70" s="1">
        <v>99.0</v>
      </c>
      <c r="G70" s="1">
        <v>204.0</v>
      </c>
      <c r="H70" s="1">
        <v>6.0</v>
      </c>
      <c r="I70" s="1">
        <v>2.0</v>
      </c>
      <c r="J70" s="1">
        <v>3.0</v>
      </c>
      <c r="K70" s="1">
        <v>1.0</v>
      </c>
      <c r="L70" s="1">
        <v>0.0</v>
      </c>
      <c r="M70" s="1">
        <v>0.0</v>
      </c>
      <c r="N70" s="1">
        <v>0.0</v>
      </c>
      <c r="O70" s="1">
        <v>1743.0</v>
      </c>
    </row>
    <row r="71">
      <c r="A71" s="1" t="s">
        <v>101</v>
      </c>
      <c r="B71" s="9" t="s">
        <v>108</v>
      </c>
      <c r="C71" s="9" t="s">
        <v>90</v>
      </c>
      <c r="D71" s="9" t="s">
        <v>91</v>
      </c>
      <c r="E71" s="9" t="s">
        <v>92</v>
      </c>
      <c r="F71" s="9" t="s">
        <v>93</v>
      </c>
      <c r="G71" s="9" t="s">
        <v>94</v>
      </c>
      <c r="H71" s="9" t="s">
        <v>95</v>
      </c>
      <c r="I71" s="9" t="s">
        <v>9</v>
      </c>
      <c r="J71" s="9" t="s">
        <v>96</v>
      </c>
      <c r="K71" s="9" t="s">
        <v>97</v>
      </c>
      <c r="L71" s="9" t="s">
        <v>98</v>
      </c>
      <c r="M71" s="9" t="s">
        <v>99</v>
      </c>
      <c r="N71" s="9" t="s">
        <v>100</v>
      </c>
      <c r="O71" s="9" t="s">
        <v>6</v>
      </c>
    </row>
    <row r="72">
      <c r="B72" s="1" t="s">
        <v>11</v>
      </c>
      <c r="C72" s="1">
        <v>10.0</v>
      </c>
      <c r="D72" s="1">
        <v>11.0</v>
      </c>
      <c r="E72" s="1">
        <v>12.0</v>
      </c>
      <c r="F72" s="1">
        <v>164.0</v>
      </c>
      <c r="G72" s="1">
        <v>366.0</v>
      </c>
      <c r="H72" s="1">
        <v>5.0</v>
      </c>
      <c r="I72" s="1">
        <v>0.0</v>
      </c>
      <c r="J72" s="1">
        <v>0.0</v>
      </c>
      <c r="K72" s="1">
        <v>0.0</v>
      </c>
      <c r="L72" s="1">
        <v>0.0</v>
      </c>
      <c r="M72" s="1">
        <v>0.0</v>
      </c>
      <c r="N72" s="1">
        <v>0.0</v>
      </c>
      <c r="O72" s="1">
        <v>2124.0</v>
      </c>
    </row>
    <row r="73">
      <c r="B73" s="1" t="s">
        <v>15</v>
      </c>
      <c r="C73" s="1">
        <v>12.0</v>
      </c>
      <c r="D73" s="1">
        <v>11.0</v>
      </c>
      <c r="E73" s="1">
        <v>9.0</v>
      </c>
      <c r="F73" s="1">
        <v>138.0</v>
      </c>
      <c r="G73" s="1">
        <v>283.0</v>
      </c>
      <c r="H73" s="1">
        <v>9.0</v>
      </c>
      <c r="I73" s="1">
        <v>0.0</v>
      </c>
      <c r="J73" s="1">
        <v>0.0</v>
      </c>
      <c r="K73" s="1">
        <v>0.0</v>
      </c>
      <c r="L73" s="1">
        <v>0.0</v>
      </c>
      <c r="M73" s="1">
        <v>0.0</v>
      </c>
      <c r="N73" s="1">
        <v>0.0</v>
      </c>
      <c r="O73" s="1">
        <v>2084.0</v>
      </c>
    </row>
    <row r="74">
      <c r="B74" s="1" t="s">
        <v>12</v>
      </c>
      <c r="C74" s="1">
        <v>12.0</v>
      </c>
      <c r="D74" s="1">
        <v>6.0</v>
      </c>
      <c r="E74" s="1">
        <v>10.0</v>
      </c>
      <c r="F74" s="1">
        <v>130.0</v>
      </c>
      <c r="G74" s="1">
        <v>280.0</v>
      </c>
      <c r="H74" s="1">
        <v>10.0</v>
      </c>
      <c r="I74" s="1">
        <v>0.0</v>
      </c>
      <c r="J74" s="1">
        <v>0.0</v>
      </c>
      <c r="K74" s="1">
        <v>0.0</v>
      </c>
      <c r="L74" s="1">
        <v>0.0</v>
      </c>
      <c r="M74" s="1">
        <v>0.0</v>
      </c>
      <c r="N74" s="1">
        <v>0.0</v>
      </c>
      <c r="O74" s="1">
        <v>1852.0</v>
      </c>
    </row>
    <row r="75">
      <c r="B75" s="1" t="s">
        <v>16</v>
      </c>
      <c r="C75" s="1">
        <v>16.0</v>
      </c>
      <c r="D75" s="1">
        <v>10.0</v>
      </c>
      <c r="E75" s="1">
        <v>14.0</v>
      </c>
      <c r="F75" s="1">
        <v>127.0</v>
      </c>
      <c r="G75" s="1">
        <v>292.0</v>
      </c>
      <c r="H75" s="1">
        <v>8.0</v>
      </c>
      <c r="I75" s="1">
        <v>1.0</v>
      </c>
      <c r="J75" s="1">
        <v>0.0</v>
      </c>
      <c r="K75" s="1">
        <v>0.0</v>
      </c>
      <c r="L75" s="1">
        <v>0.0</v>
      </c>
      <c r="M75" s="1">
        <v>0.0</v>
      </c>
      <c r="N75" s="1">
        <v>0.0</v>
      </c>
      <c r="O75" s="1">
        <v>2156.0</v>
      </c>
    </row>
    <row r="76">
      <c r="A76" s="1" t="s">
        <v>103</v>
      </c>
      <c r="B76" s="9" t="s">
        <v>118</v>
      </c>
      <c r="C76" s="9" t="s">
        <v>90</v>
      </c>
      <c r="D76" s="9" t="s">
        <v>91</v>
      </c>
      <c r="E76" s="9" t="s">
        <v>92</v>
      </c>
      <c r="F76" s="9" t="s">
        <v>93</v>
      </c>
      <c r="G76" s="9" t="s">
        <v>94</v>
      </c>
      <c r="H76" s="9" t="s">
        <v>95</v>
      </c>
      <c r="I76" s="9" t="s">
        <v>9</v>
      </c>
      <c r="J76" s="9" t="s">
        <v>96</v>
      </c>
      <c r="K76" s="9" t="s">
        <v>97</v>
      </c>
      <c r="L76" s="9" t="s">
        <v>98</v>
      </c>
      <c r="M76" s="9" t="s">
        <v>99</v>
      </c>
      <c r="N76" s="9" t="s">
        <v>100</v>
      </c>
      <c r="O76" s="9" t="s">
        <v>6</v>
      </c>
    </row>
    <row r="77">
      <c r="B77" s="1" t="s">
        <v>11</v>
      </c>
      <c r="C77" s="1">
        <v>10.0</v>
      </c>
      <c r="D77" s="1">
        <v>10.0</v>
      </c>
      <c r="E77" s="1">
        <v>7.0</v>
      </c>
      <c r="F77" s="1">
        <v>90.0</v>
      </c>
      <c r="G77" s="1">
        <v>191.0</v>
      </c>
      <c r="H77" s="1">
        <v>5.0</v>
      </c>
      <c r="I77" s="1">
        <v>0.0</v>
      </c>
      <c r="J77" s="1">
        <v>0.0</v>
      </c>
      <c r="K77" s="1">
        <v>0.0</v>
      </c>
      <c r="L77" s="1">
        <v>1.0</v>
      </c>
      <c r="M77" s="1">
        <v>0.0</v>
      </c>
      <c r="N77" s="1">
        <v>0.0</v>
      </c>
      <c r="O77" s="1">
        <v>1436.0</v>
      </c>
    </row>
    <row r="78">
      <c r="B78" s="1" t="s">
        <v>15</v>
      </c>
      <c r="C78" s="1">
        <v>12.0</v>
      </c>
      <c r="D78" s="1">
        <v>8.0</v>
      </c>
      <c r="E78" s="1">
        <v>8.0</v>
      </c>
      <c r="F78" s="1">
        <v>111.0</v>
      </c>
      <c r="G78" s="1">
        <v>225.0</v>
      </c>
      <c r="H78" s="1">
        <v>8.0</v>
      </c>
      <c r="I78" s="1">
        <v>1.0</v>
      </c>
      <c r="J78" s="1">
        <v>0.0</v>
      </c>
      <c r="K78" s="1">
        <v>0.0</v>
      </c>
      <c r="L78" s="1">
        <v>0.0</v>
      </c>
      <c r="M78" s="1">
        <v>1.0</v>
      </c>
      <c r="N78" s="1">
        <v>0.0</v>
      </c>
      <c r="O78" s="1">
        <v>1277.0</v>
      </c>
    </row>
    <row r="79">
      <c r="B79" s="1" t="s">
        <v>12</v>
      </c>
      <c r="C79" s="1">
        <v>14.0</v>
      </c>
      <c r="D79" s="1">
        <v>6.0</v>
      </c>
      <c r="E79" s="1">
        <v>8.0</v>
      </c>
      <c r="F79" s="1">
        <v>77.0</v>
      </c>
      <c r="G79" s="1">
        <v>138.0</v>
      </c>
      <c r="H79" s="1">
        <v>8.0</v>
      </c>
      <c r="I79" s="1">
        <v>0.0</v>
      </c>
      <c r="J79" s="1">
        <v>0.0</v>
      </c>
      <c r="K79" s="1">
        <v>0.0</v>
      </c>
      <c r="L79" s="1">
        <v>0.0</v>
      </c>
      <c r="M79" s="1">
        <v>0.0</v>
      </c>
      <c r="N79" s="1">
        <v>0.0</v>
      </c>
      <c r="O79" s="1">
        <v>1997.0</v>
      </c>
    </row>
    <row r="80">
      <c r="B80" s="1" t="s">
        <v>16</v>
      </c>
      <c r="C80" s="1">
        <v>14.0</v>
      </c>
      <c r="D80" s="1">
        <v>4.0</v>
      </c>
      <c r="E80" s="1">
        <v>8.0</v>
      </c>
      <c r="F80" s="1">
        <v>80.0</v>
      </c>
      <c r="G80" s="1">
        <v>153.0</v>
      </c>
      <c r="H80" s="1">
        <v>5.0</v>
      </c>
      <c r="I80" s="1">
        <v>0.0</v>
      </c>
      <c r="J80" s="1">
        <v>0.0</v>
      </c>
      <c r="K80" s="1">
        <v>0.0</v>
      </c>
      <c r="L80" s="1">
        <v>2.0</v>
      </c>
      <c r="M80" s="1">
        <v>1.0</v>
      </c>
      <c r="N80" s="1">
        <v>0.0</v>
      </c>
      <c r="O80" s="1">
        <v>1618.0</v>
      </c>
    </row>
    <row r="81">
      <c r="A81" s="1" t="s">
        <v>105</v>
      </c>
      <c r="B81" s="9" t="s">
        <v>89</v>
      </c>
      <c r="C81" s="9" t="s">
        <v>90</v>
      </c>
      <c r="D81" s="9" t="s">
        <v>91</v>
      </c>
      <c r="E81" s="9" t="s">
        <v>92</v>
      </c>
      <c r="F81" s="9" t="s">
        <v>93</v>
      </c>
      <c r="G81" s="9" t="s">
        <v>94</v>
      </c>
      <c r="H81" s="9" t="s">
        <v>95</v>
      </c>
      <c r="I81" s="9" t="s">
        <v>9</v>
      </c>
      <c r="J81" s="9" t="s">
        <v>96</v>
      </c>
      <c r="K81" s="9" t="s">
        <v>97</v>
      </c>
      <c r="L81" s="9" t="s">
        <v>98</v>
      </c>
      <c r="M81" s="9" t="s">
        <v>99</v>
      </c>
      <c r="N81" s="9" t="s">
        <v>100</v>
      </c>
      <c r="O81" s="9" t="s">
        <v>6</v>
      </c>
    </row>
    <row r="82">
      <c r="B82" s="1" t="s">
        <v>11</v>
      </c>
      <c r="C82" s="1">
        <v>7.0</v>
      </c>
      <c r="D82" s="1">
        <v>5.0</v>
      </c>
      <c r="E82" s="1">
        <v>9.0</v>
      </c>
      <c r="F82" s="1">
        <v>103.0</v>
      </c>
      <c r="G82" s="1">
        <v>265.0</v>
      </c>
      <c r="H82" s="1">
        <v>4.0</v>
      </c>
      <c r="I82" s="1">
        <v>0.0</v>
      </c>
      <c r="J82" s="1">
        <v>2.0</v>
      </c>
      <c r="K82" s="1">
        <v>1.0</v>
      </c>
      <c r="L82" s="1">
        <v>0.0</v>
      </c>
      <c r="M82" s="1">
        <v>0.0</v>
      </c>
      <c r="N82" s="1">
        <v>0.0</v>
      </c>
      <c r="O82" s="1">
        <v>1214.0</v>
      </c>
    </row>
    <row r="83">
      <c r="B83" s="1" t="s">
        <v>15</v>
      </c>
      <c r="C83" s="1">
        <v>16.0</v>
      </c>
      <c r="D83" s="1">
        <v>5.0</v>
      </c>
      <c r="E83" s="1">
        <v>5.0</v>
      </c>
      <c r="F83" s="1">
        <v>142.0</v>
      </c>
      <c r="G83" s="1">
        <v>271.0</v>
      </c>
      <c r="H83" s="1">
        <v>10.0</v>
      </c>
      <c r="I83" s="1">
        <v>1.0</v>
      </c>
      <c r="J83" s="1">
        <v>1.0</v>
      </c>
      <c r="K83" s="1">
        <v>3.0</v>
      </c>
      <c r="L83" s="1">
        <v>0.0</v>
      </c>
      <c r="M83" s="1">
        <v>0.0</v>
      </c>
      <c r="N83" s="1">
        <v>0.0</v>
      </c>
      <c r="O83" s="1">
        <v>1802.0</v>
      </c>
    </row>
    <row r="84">
      <c r="B84" s="1" t="s">
        <v>12</v>
      </c>
      <c r="C84" s="1">
        <v>5.0</v>
      </c>
      <c r="D84" s="1">
        <v>3.0</v>
      </c>
      <c r="E84" s="1">
        <v>9.0</v>
      </c>
      <c r="F84" s="1">
        <v>68.0</v>
      </c>
      <c r="G84" s="1">
        <v>171.0</v>
      </c>
      <c r="H84" s="1">
        <v>4.0</v>
      </c>
      <c r="I84" s="1">
        <v>0.0</v>
      </c>
      <c r="J84" s="1">
        <v>1.0</v>
      </c>
      <c r="K84" s="1">
        <v>2.0</v>
      </c>
      <c r="L84" s="1">
        <v>0.0</v>
      </c>
      <c r="M84" s="1">
        <v>0.0</v>
      </c>
      <c r="N84" s="1">
        <v>0.0</v>
      </c>
      <c r="O84" s="1">
        <v>905.0</v>
      </c>
    </row>
    <row r="85">
      <c r="B85" s="1" t="s">
        <v>16</v>
      </c>
      <c r="C85" s="1">
        <v>12.0</v>
      </c>
      <c r="D85" s="1">
        <v>4.0</v>
      </c>
      <c r="E85" s="1">
        <v>10.0</v>
      </c>
      <c r="F85" s="1">
        <v>74.0</v>
      </c>
      <c r="G85" s="1">
        <v>176.0</v>
      </c>
      <c r="H85" s="1">
        <v>5.0</v>
      </c>
      <c r="I85" s="1">
        <v>0.0</v>
      </c>
      <c r="J85" s="1">
        <v>5.0</v>
      </c>
      <c r="K85" s="1">
        <v>4.0</v>
      </c>
      <c r="L85" s="1">
        <v>0.0</v>
      </c>
      <c r="M85" s="1">
        <v>0.0</v>
      </c>
      <c r="N85" s="1">
        <v>0.0</v>
      </c>
      <c r="O85" s="1">
        <v>1530.0</v>
      </c>
    </row>
    <row r="86">
      <c r="A86" s="1" t="s">
        <v>107</v>
      </c>
      <c r="B86" s="9" t="s">
        <v>119</v>
      </c>
      <c r="C86" s="9" t="s">
        <v>90</v>
      </c>
      <c r="D86" s="9" t="s">
        <v>91</v>
      </c>
      <c r="E86" s="9" t="s">
        <v>92</v>
      </c>
      <c r="F86" s="9" t="s">
        <v>93</v>
      </c>
      <c r="G86" s="9" t="s">
        <v>94</v>
      </c>
      <c r="H86" s="9" t="s">
        <v>95</v>
      </c>
      <c r="I86" s="9" t="s">
        <v>9</v>
      </c>
      <c r="J86" s="9" t="s">
        <v>96</v>
      </c>
      <c r="K86" s="9" t="s">
        <v>97</v>
      </c>
      <c r="L86" s="9" t="s">
        <v>98</v>
      </c>
      <c r="M86" s="9" t="s">
        <v>99</v>
      </c>
      <c r="N86" s="9" t="s">
        <v>100</v>
      </c>
      <c r="O86" s="9" t="s">
        <v>6</v>
      </c>
    </row>
    <row r="87">
      <c r="B87" s="1" t="s">
        <v>11</v>
      </c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</row>
    <row r="88">
      <c r="B88" s="1" t="s">
        <v>15</v>
      </c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</row>
    <row r="89">
      <c r="B89" s="1" t="s">
        <v>12</v>
      </c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</row>
    <row r="90">
      <c r="B90" s="1" t="s">
        <v>16</v>
      </c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</row>
    <row r="91">
      <c r="A91" s="1" t="s">
        <v>120</v>
      </c>
      <c r="B91" s="9" t="s">
        <v>112</v>
      </c>
      <c r="C91" s="9" t="s">
        <v>90</v>
      </c>
      <c r="D91" s="9" t="s">
        <v>91</v>
      </c>
      <c r="E91" s="9" t="s">
        <v>92</v>
      </c>
      <c r="F91" s="9" t="s">
        <v>93</v>
      </c>
      <c r="G91" s="9" t="s">
        <v>94</v>
      </c>
      <c r="H91" s="9" t="s">
        <v>95</v>
      </c>
      <c r="I91" s="9" t="s">
        <v>9</v>
      </c>
      <c r="J91" s="9" t="s">
        <v>96</v>
      </c>
      <c r="K91" s="9" t="s">
        <v>97</v>
      </c>
      <c r="L91" s="9" t="s">
        <v>98</v>
      </c>
      <c r="M91" s="9" t="s">
        <v>99</v>
      </c>
      <c r="N91" s="9" t="s">
        <v>100</v>
      </c>
      <c r="O91" s="9" t="s">
        <v>6</v>
      </c>
    </row>
    <row r="92">
      <c r="B92" s="1" t="s">
        <v>11</v>
      </c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</row>
    <row r="93">
      <c r="B93" s="1" t="s">
        <v>15</v>
      </c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</row>
    <row r="94">
      <c r="B94" s="1" t="s">
        <v>12</v>
      </c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</row>
    <row r="95">
      <c r="B95" s="1" t="s">
        <v>16</v>
      </c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</row>
    <row r="96">
      <c r="A96" s="1" t="s">
        <v>121</v>
      </c>
      <c r="B96" s="9" t="s">
        <v>114</v>
      </c>
      <c r="C96" s="9" t="s">
        <v>90</v>
      </c>
      <c r="D96" s="9" t="s">
        <v>91</v>
      </c>
      <c r="E96" s="9" t="s">
        <v>92</v>
      </c>
      <c r="F96" s="9" t="s">
        <v>93</v>
      </c>
      <c r="G96" s="9" t="s">
        <v>94</v>
      </c>
      <c r="H96" s="9" t="s">
        <v>95</v>
      </c>
      <c r="I96" s="9" t="s">
        <v>9</v>
      </c>
      <c r="J96" s="9" t="s">
        <v>96</v>
      </c>
      <c r="K96" s="9" t="s">
        <v>97</v>
      </c>
      <c r="L96" s="9" t="s">
        <v>98</v>
      </c>
      <c r="M96" s="9" t="s">
        <v>99</v>
      </c>
      <c r="N96" s="9" t="s">
        <v>100</v>
      </c>
      <c r="O96" s="9" t="s">
        <v>6</v>
      </c>
    </row>
    <row r="97">
      <c r="B97" s="1" t="s">
        <v>11</v>
      </c>
    </row>
    <row r="98">
      <c r="B98" s="1" t="s">
        <v>15</v>
      </c>
    </row>
    <row r="99">
      <c r="B99" s="1" t="s">
        <v>12</v>
      </c>
    </row>
    <row r="100">
      <c r="B100" s="1" t="s">
        <v>16</v>
      </c>
    </row>
    <row r="102">
      <c r="A102" s="6" t="s">
        <v>122</v>
      </c>
      <c r="B102" s="7" t="s">
        <v>123</v>
      </c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</row>
    <row r="103">
      <c r="A103" s="1" t="s">
        <v>88</v>
      </c>
      <c r="B103" s="9" t="s">
        <v>104</v>
      </c>
      <c r="C103" s="9" t="s">
        <v>90</v>
      </c>
      <c r="D103" s="9" t="s">
        <v>91</v>
      </c>
      <c r="E103" s="9" t="s">
        <v>92</v>
      </c>
      <c r="F103" s="9" t="s">
        <v>93</v>
      </c>
      <c r="G103" s="9" t="s">
        <v>94</v>
      </c>
      <c r="H103" s="9" t="s">
        <v>95</v>
      </c>
      <c r="I103" s="9" t="s">
        <v>9</v>
      </c>
      <c r="J103" s="9" t="s">
        <v>96</v>
      </c>
      <c r="K103" s="9" t="s">
        <v>97</v>
      </c>
      <c r="L103" s="9" t="s">
        <v>98</v>
      </c>
      <c r="M103" s="9" t="s">
        <v>99</v>
      </c>
      <c r="N103" s="9" t="s">
        <v>100</v>
      </c>
      <c r="O103" s="9" t="s">
        <v>6</v>
      </c>
    </row>
    <row r="104">
      <c r="B104" s="1" t="s">
        <v>11</v>
      </c>
      <c r="C104" s="1">
        <v>20.0</v>
      </c>
      <c r="D104" s="1">
        <v>16.0</v>
      </c>
      <c r="E104" s="1">
        <v>12.0</v>
      </c>
      <c r="F104" s="1">
        <v>128.0</v>
      </c>
      <c r="G104" s="1">
        <v>231.0</v>
      </c>
      <c r="H104" s="1">
        <v>11.0</v>
      </c>
      <c r="I104" s="1">
        <v>0.0</v>
      </c>
      <c r="J104" s="1">
        <v>0.0</v>
      </c>
      <c r="K104" s="1">
        <v>0.0</v>
      </c>
      <c r="L104" s="1">
        <v>0.0</v>
      </c>
      <c r="M104" s="1">
        <v>0.0</v>
      </c>
      <c r="N104" s="1">
        <v>0.0</v>
      </c>
      <c r="O104" s="1">
        <v>2602.0</v>
      </c>
    </row>
    <row r="105">
      <c r="B105" s="1" t="s">
        <v>15</v>
      </c>
      <c r="C105" s="1">
        <v>21.0</v>
      </c>
      <c r="D105" s="1">
        <v>15.0</v>
      </c>
      <c r="E105" s="1">
        <v>10.0</v>
      </c>
      <c r="F105" s="1">
        <v>185.0</v>
      </c>
      <c r="G105" s="1">
        <v>363.0</v>
      </c>
      <c r="H105" s="1">
        <v>6.0</v>
      </c>
      <c r="I105" s="1">
        <v>1.0</v>
      </c>
      <c r="J105" s="1">
        <v>0.0</v>
      </c>
      <c r="K105" s="1">
        <v>0.0</v>
      </c>
      <c r="L105" s="1">
        <v>0.0</v>
      </c>
      <c r="M105" s="1">
        <v>1.0</v>
      </c>
      <c r="N105" s="1">
        <v>0.0</v>
      </c>
      <c r="O105" s="1">
        <v>2869.0</v>
      </c>
    </row>
    <row r="106">
      <c r="B106" s="1" t="s">
        <v>12</v>
      </c>
      <c r="C106" s="1">
        <v>21.0</v>
      </c>
      <c r="D106" s="1">
        <v>12.0</v>
      </c>
      <c r="E106" s="1">
        <v>7.0</v>
      </c>
      <c r="F106" s="1">
        <v>182.0</v>
      </c>
      <c r="G106" s="1">
        <v>278.0</v>
      </c>
      <c r="H106" s="1">
        <v>13.0</v>
      </c>
      <c r="I106" s="1">
        <v>1.0</v>
      </c>
      <c r="J106" s="1">
        <v>0.0</v>
      </c>
      <c r="K106" s="1">
        <v>0.0</v>
      </c>
      <c r="L106" s="1">
        <v>1.0</v>
      </c>
      <c r="M106" s="1">
        <v>0.0</v>
      </c>
      <c r="N106" s="1">
        <v>0.0</v>
      </c>
      <c r="O106" s="1">
        <v>2725.0</v>
      </c>
    </row>
    <row r="107">
      <c r="B107" s="1" t="s">
        <v>16</v>
      </c>
      <c r="C107" s="1">
        <v>13.0</v>
      </c>
      <c r="D107" s="1">
        <v>18.0</v>
      </c>
      <c r="E107" s="1">
        <v>16.0</v>
      </c>
      <c r="F107" s="1">
        <v>182.0</v>
      </c>
      <c r="G107" s="1">
        <v>350.0</v>
      </c>
      <c r="H107" s="1">
        <v>8.0</v>
      </c>
      <c r="I107" s="1">
        <v>1.0</v>
      </c>
      <c r="J107" s="1">
        <v>0.0</v>
      </c>
      <c r="K107" s="1">
        <v>0.0</v>
      </c>
      <c r="L107" s="1">
        <v>2.0</v>
      </c>
      <c r="M107" s="1">
        <v>1.0</v>
      </c>
      <c r="N107" s="1">
        <v>0.0</v>
      </c>
      <c r="O107" s="1">
        <v>2691.0</v>
      </c>
    </row>
    <row r="108">
      <c r="A108" s="1" t="s">
        <v>101</v>
      </c>
      <c r="B108" s="9" t="s">
        <v>102</v>
      </c>
      <c r="C108" s="9" t="s">
        <v>90</v>
      </c>
      <c r="D108" s="9" t="s">
        <v>91</v>
      </c>
      <c r="E108" s="9" t="s">
        <v>92</v>
      </c>
      <c r="F108" s="9" t="s">
        <v>93</v>
      </c>
      <c r="G108" s="9" t="s">
        <v>94</v>
      </c>
      <c r="H108" s="9" t="s">
        <v>95</v>
      </c>
      <c r="I108" s="9" t="s">
        <v>9</v>
      </c>
      <c r="J108" s="9" t="s">
        <v>96</v>
      </c>
      <c r="K108" s="9" t="s">
        <v>97</v>
      </c>
      <c r="L108" s="9" t="s">
        <v>98</v>
      </c>
      <c r="M108" s="9" t="s">
        <v>99</v>
      </c>
      <c r="N108" s="9" t="s">
        <v>100</v>
      </c>
      <c r="O108" s="9" t="s">
        <v>6</v>
      </c>
    </row>
    <row r="109">
      <c r="B109" s="1" t="s">
        <v>11</v>
      </c>
      <c r="C109" s="1">
        <v>12.0</v>
      </c>
      <c r="D109" s="1">
        <v>15.0</v>
      </c>
      <c r="E109" s="1">
        <v>11.0</v>
      </c>
      <c r="F109" s="1">
        <v>171.0</v>
      </c>
      <c r="G109" s="1">
        <v>365.0</v>
      </c>
      <c r="H109" s="1">
        <v>6.0</v>
      </c>
      <c r="I109" s="1">
        <v>1.0</v>
      </c>
      <c r="J109" s="1">
        <v>0.0</v>
      </c>
      <c r="K109" s="1">
        <v>0.0</v>
      </c>
      <c r="L109" s="1">
        <v>0.0</v>
      </c>
      <c r="M109" s="1">
        <v>0.0</v>
      </c>
      <c r="N109" s="1">
        <v>0.0</v>
      </c>
      <c r="O109" s="1">
        <v>2320.0</v>
      </c>
    </row>
    <row r="110">
      <c r="B110" s="1" t="s">
        <v>15</v>
      </c>
      <c r="C110" s="1">
        <v>14.0</v>
      </c>
      <c r="D110" s="1">
        <v>12.0</v>
      </c>
      <c r="E110" s="1">
        <v>9.0</v>
      </c>
      <c r="F110" s="1">
        <v>158.0</v>
      </c>
      <c r="G110" s="1">
        <v>359.0</v>
      </c>
      <c r="H110" s="1">
        <v>7.0</v>
      </c>
      <c r="I110" s="1">
        <v>0.0</v>
      </c>
      <c r="J110" s="1">
        <v>0.0</v>
      </c>
      <c r="K110" s="1">
        <v>0.0</v>
      </c>
      <c r="L110" s="1">
        <v>0.0</v>
      </c>
      <c r="M110" s="1">
        <v>0.0</v>
      </c>
      <c r="N110" s="1">
        <v>0.0</v>
      </c>
      <c r="O110" s="1">
        <v>2321.0</v>
      </c>
    </row>
    <row r="111">
      <c r="B111" s="1" t="s">
        <v>12</v>
      </c>
      <c r="C111" s="1">
        <v>9.0</v>
      </c>
      <c r="D111" s="1">
        <v>8.0</v>
      </c>
      <c r="E111" s="1">
        <v>11.0</v>
      </c>
      <c r="F111" s="1">
        <v>106.0</v>
      </c>
      <c r="G111" s="1">
        <v>248.0</v>
      </c>
      <c r="H111" s="1">
        <v>5.0</v>
      </c>
      <c r="I111" s="1">
        <v>0.0</v>
      </c>
      <c r="J111" s="1">
        <v>0.0</v>
      </c>
      <c r="K111" s="1">
        <v>0.0</v>
      </c>
      <c r="L111" s="1">
        <v>0.0</v>
      </c>
      <c r="M111" s="1">
        <v>0.0</v>
      </c>
      <c r="N111" s="1">
        <v>0.0</v>
      </c>
      <c r="O111" s="1">
        <v>2067.0</v>
      </c>
    </row>
    <row r="112">
      <c r="B112" s="1" t="s">
        <v>16</v>
      </c>
      <c r="C112" s="1">
        <v>15.0</v>
      </c>
      <c r="D112" s="1">
        <v>13.0</v>
      </c>
      <c r="E112" s="1">
        <v>3.0</v>
      </c>
      <c r="F112" s="1">
        <v>142.0</v>
      </c>
      <c r="G112" s="1">
        <v>337.0</v>
      </c>
      <c r="H112" s="1">
        <v>8.0</v>
      </c>
      <c r="I112" s="1">
        <v>2.0</v>
      </c>
      <c r="J112" s="1">
        <v>0.0</v>
      </c>
      <c r="K112" s="1">
        <v>0.0</v>
      </c>
      <c r="L112" s="1">
        <v>0.0</v>
      </c>
      <c r="M112" s="1">
        <v>0.0</v>
      </c>
      <c r="N112" s="1">
        <v>0.0</v>
      </c>
      <c r="O112" s="1">
        <v>2281.0</v>
      </c>
    </row>
    <row r="113">
      <c r="A113" s="1" t="s">
        <v>103</v>
      </c>
      <c r="B113" s="9" t="s">
        <v>124</v>
      </c>
      <c r="C113" s="9" t="s">
        <v>90</v>
      </c>
      <c r="D113" s="9" t="s">
        <v>91</v>
      </c>
      <c r="E113" s="9" t="s">
        <v>92</v>
      </c>
      <c r="F113" s="9" t="s">
        <v>93</v>
      </c>
      <c r="G113" s="9" t="s">
        <v>94</v>
      </c>
      <c r="H113" s="9" t="s">
        <v>95</v>
      </c>
      <c r="I113" s="9" t="s">
        <v>9</v>
      </c>
      <c r="J113" s="9" t="s">
        <v>96</v>
      </c>
      <c r="K113" s="9" t="s">
        <v>97</v>
      </c>
      <c r="L113" s="9" t="s">
        <v>98</v>
      </c>
      <c r="M113" s="9" t="s">
        <v>99</v>
      </c>
      <c r="N113" s="9" t="s">
        <v>100</v>
      </c>
      <c r="O113" s="9" t="s">
        <v>6</v>
      </c>
    </row>
    <row r="114">
      <c r="B114" s="1" t="s">
        <v>11</v>
      </c>
      <c r="C114" s="1">
        <v>7.0</v>
      </c>
      <c r="D114" s="1">
        <v>9.0</v>
      </c>
      <c r="E114" s="1">
        <v>10.0</v>
      </c>
      <c r="F114" s="1">
        <v>132.0</v>
      </c>
      <c r="G114" s="1">
        <v>248.0</v>
      </c>
      <c r="H114" s="1">
        <v>3.0</v>
      </c>
      <c r="I114" s="1">
        <v>0.0</v>
      </c>
      <c r="J114" s="1">
        <v>4.0</v>
      </c>
      <c r="K114" s="1">
        <v>3.0</v>
      </c>
      <c r="L114" s="1">
        <v>0.0</v>
      </c>
      <c r="M114" s="1">
        <v>0.0</v>
      </c>
      <c r="N114" s="1">
        <v>0.0</v>
      </c>
      <c r="O114" s="1">
        <v>1734.0</v>
      </c>
    </row>
    <row r="115">
      <c r="B115" s="1" t="s">
        <v>15</v>
      </c>
      <c r="C115" s="1">
        <v>14.0</v>
      </c>
      <c r="D115" s="1">
        <v>8.0</v>
      </c>
      <c r="E115" s="1">
        <v>6.0</v>
      </c>
      <c r="F115" s="1">
        <v>154.0</v>
      </c>
      <c r="G115" s="1">
        <v>275.0</v>
      </c>
      <c r="H115" s="1">
        <v>9.0</v>
      </c>
      <c r="I115" s="1">
        <v>0.0</v>
      </c>
      <c r="J115" s="1">
        <v>3.0</v>
      </c>
      <c r="K115" s="1">
        <v>1.0</v>
      </c>
      <c r="L115" s="1">
        <v>0.0</v>
      </c>
      <c r="M115" s="1">
        <v>0.0</v>
      </c>
      <c r="N115" s="1">
        <v>0.0</v>
      </c>
      <c r="O115" s="1">
        <v>1949.0</v>
      </c>
    </row>
    <row r="116">
      <c r="B116" s="1" t="s">
        <v>12</v>
      </c>
      <c r="C116" s="1">
        <v>13.0</v>
      </c>
      <c r="D116" s="1">
        <v>7.0</v>
      </c>
      <c r="E116" s="1">
        <v>9.0</v>
      </c>
      <c r="F116" s="1">
        <v>123.0</v>
      </c>
      <c r="G116" s="1">
        <v>301.0</v>
      </c>
      <c r="H116" s="1">
        <v>7.0</v>
      </c>
      <c r="I116" s="1">
        <v>1.0</v>
      </c>
      <c r="J116" s="1">
        <v>4.0</v>
      </c>
      <c r="K116" s="1">
        <v>2.0</v>
      </c>
      <c r="L116" s="1">
        <v>0.0</v>
      </c>
      <c r="M116" s="1">
        <v>0.0</v>
      </c>
      <c r="N116" s="1">
        <v>1.0</v>
      </c>
      <c r="O116" s="1">
        <v>1704.0</v>
      </c>
    </row>
    <row r="117">
      <c r="B117" s="1" t="s">
        <v>16</v>
      </c>
      <c r="C117" s="1">
        <v>12.0</v>
      </c>
      <c r="D117" s="1">
        <v>6.0</v>
      </c>
      <c r="E117" s="1">
        <v>10.0</v>
      </c>
      <c r="F117" s="1">
        <v>129.0</v>
      </c>
      <c r="G117" s="1">
        <v>319.0</v>
      </c>
      <c r="H117" s="1">
        <v>4.0</v>
      </c>
      <c r="I117" s="1">
        <v>1.0</v>
      </c>
      <c r="J117" s="1">
        <v>6.0</v>
      </c>
      <c r="K117" s="1">
        <v>3.0</v>
      </c>
      <c r="L117" s="1">
        <v>0.0</v>
      </c>
      <c r="M117" s="1">
        <v>0.0</v>
      </c>
      <c r="N117" s="1">
        <v>0.0</v>
      </c>
      <c r="O117" s="1">
        <v>1483.0</v>
      </c>
    </row>
    <row r="118">
      <c r="A118" s="1" t="s">
        <v>105</v>
      </c>
      <c r="B118" s="9" t="s">
        <v>118</v>
      </c>
      <c r="C118" s="9" t="s">
        <v>90</v>
      </c>
      <c r="D118" s="9" t="s">
        <v>91</v>
      </c>
      <c r="E118" s="9" t="s">
        <v>92</v>
      </c>
      <c r="F118" s="9" t="s">
        <v>93</v>
      </c>
      <c r="G118" s="9" t="s">
        <v>94</v>
      </c>
      <c r="H118" s="9" t="s">
        <v>95</v>
      </c>
      <c r="I118" s="9" t="s">
        <v>9</v>
      </c>
      <c r="J118" s="9" t="s">
        <v>96</v>
      </c>
      <c r="K118" s="9" t="s">
        <v>97</v>
      </c>
      <c r="L118" s="9" t="s">
        <v>98</v>
      </c>
      <c r="M118" s="9" t="s">
        <v>99</v>
      </c>
      <c r="N118" s="9" t="s">
        <v>100</v>
      </c>
      <c r="O118" s="9" t="s">
        <v>6</v>
      </c>
    </row>
    <row r="119">
      <c r="B119" s="1" t="s">
        <v>11</v>
      </c>
      <c r="C119" s="1">
        <v>8.0</v>
      </c>
      <c r="D119" s="1">
        <v>12.0</v>
      </c>
      <c r="E119" s="1">
        <v>9.0</v>
      </c>
      <c r="F119" s="1">
        <v>120.0</v>
      </c>
      <c r="G119" s="1">
        <v>267.0</v>
      </c>
      <c r="H119" s="1">
        <v>4.0</v>
      </c>
      <c r="I119" s="1">
        <v>0.0</v>
      </c>
      <c r="J119" s="1">
        <v>0.0</v>
      </c>
      <c r="K119" s="1">
        <v>0.0</v>
      </c>
      <c r="L119" s="1">
        <v>2.0</v>
      </c>
      <c r="M119" s="1">
        <v>1.0</v>
      </c>
      <c r="N119" s="1">
        <v>0.0</v>
      </c>
      <c r="O119" s="1">
        <v>1312.0</v>
      </c>
    </row>
    <row r="120">
      <c r="B120" s="1" t="s">
        <v>15</v>
      </c>
      <c r="C120" s="1">
        <v>13.0</v>
      </c>
      <c r="D120" s="1">
        <v>9.0</v>
      </c>
      <c r="E120" s="1">
        <v>7.0</v>
      </c>
      <c r="F120" s="1">
        <v>105.0</v>
      </c>
      <c r="G120" s="1">
        <v>186.0</v>
      </c>
      <c r="H120" s="1">
        <v>8.0</v>
      </c>
      <c r="I120" s="1">
        <v>0.0</v>
      </c>
      <c r="J120" s="1">
        <v>0.0</v>
      </c>
      <c r="K120" s="1">
        <v>0.0</v>
      </c>
      <c r="L120" s="1">
        <v>0.0</v>
      </c>
      <c r="M120" s="1">
        <v>0.0</v>
      </c>
      <c r="N120" s="1">
        <v>0.0</v>
      </c>
      <c r="O120" s="1">
        <v>1740.0</v>
      </c>
    </row>
    <row r="121">
      <c r="B121" s="1" t="s">
        <v>12</v>
      </c>
      <c r="C121" s="1">
        <v>6.0</v>
      </c>
      <c r="D121" s="1">
        <v>7.0</v>
      </c>
      <c r="E121" s="1">
        <v>16.0</v>
      </c>
      <c r="F121" s="1">
        <v>114.0</v>
      </c>
      <c r="G121" s="1">
        <v>246.0</v>
      </c>
      <c r="H121" s="1">
        <v>2.0</v>
      </c>
      <c r="I121" s="1">
        <v>0.0</v>
      </c>
      <c r="J121" s="1">
        <v>0.0</v>
      </c>
      <c r="K121" s="1">
        <v>0.0</v>
      </c>
      <c r="L121" s="1">
        <v>0.0</v>
      </c>
      <c r="M121" s="1">
        <v>0.0</v>
      </c>
      <c r="N121" s="1">
        <v>0.0</v>
      </c>
      <c r="O121" s="1">
        <v>1705.0</v>
      </c>
    </row>
    <row r="122">
      <c r="B122" s="1" t="s">
        <v>16</v>
      </c>
      <c r="C122" s="1">
        <v>20.0</v>
      </c>
      <c r="D122" s="1">
        <v>7.0</v>
      </c>
      <c r="E122" s="1">
        <v>8.0</v>
      </c>
      <c r="F122" s="1">
        <v>102.0</v>
      </c>
      <c r="G122" s="1">
        <v>222.0</v>
      </c>
      <c r="H122" s="1">
        <v>10.0</v>
      </c>
      <c r="I122" s="1">
        <v>1.0</v>
      </c>
      <c r="J122" s="1">
        <v>0.0</v>
      </c>
      <c r="K122" s="1">
        <v>0.0</v>
      </c>
      <c r="L122" s="1">
        <v>1.0</v>
      </c>
      <c r="M122" s="1">
        <v>0.0</v>
      </c>
      <c r="N122" s="1">
        <v>0.0</v>
      </c>
      <c r="O122" s="1">
        <v>2053.0</v>
      </c>
    </row>
    <row r="123">
      <c r="A123" s="1" t="s">
        <v>107</v>
      </c>
      <c r="B123" s="9" t="s">
        <v>108</v>
      </c>
      <c r="C123" s="9" t="s">
        <v>90</v>
      </c>
      <c r="D123" s="9" t="s">
        <v>91</v>
      </c>
      <c r="E123" s="9" t="s">
        <v>92</v>
      </c>
      <c r="F123" s="9" t="s">
        <v>93</v>
      </c>
      <c r="G123" s="9" t="s">
        <v>94</v>
      </c>
      <c r="H123" s="9" t="s">
        <v>95</v>
      </c>
      <c r="I123" s="9" t="s">
        <v>9</v>
      </c>
      <c r="J123" s="9" t="s">
        <v>96</v>
      </c>
      <c r="K123" s="9" t="s">
        <v>97</v>
      </c>
      <c r="L123" s="9" t="s">
        <v>98</v>
      </c>
      <c r="M123" s="9" t="s">
        <v>99</v>
      </c>
      <c r="N123" s="9" t="s">
        <v>100</v>
      </c>
      <c r="O123" s="9" t="s">
        <v>6</v>
      </c>
    </row>
    <row r="124">
      <c r="B124" s="1" t="s">
        <v>11</v>
      </c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</row>
    <row r="125">
      <c r="B125" s="1" t="s">
        <v>15</v>
      </c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</row>
    <row r="126">
      <c r="B126" s="1" t="s">
        <v>12</v>
      </c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</row>
    <row r="127">
      <c r="B127" s="1" t="s">
        <v>16</v>
      </c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</row>
    <row r="128">
      <c r="A128" s="1" t="s">
        <v>120</v>
      </c>
      <c r="B128" s="9" t="s">
        <v>89</v>
      </c>
      <c r="C128" s="9" t="s">
        <v>90</v>
      </c>
      <c r="D128" s="9" t="s">
        <v>91</v>
      </c>
      <c r="E128" s="9" t="s">
        <v>92</v>
      </c>
      <c r="F128" s="9" t="s">
        <v>93</v>
      </c>
      <c r="G128" s="9" t="s">
        <v>94</v>
      </c>
      <c r="H128" s="9" t="s">
        <v>95</v>
      </c>
      <c r="I128" s="9" t="s">
        <v>9</v>
      </c>
      <c r="J128" s="9" t="s">
        <v>96</v>
      </c>
      <c r="K128" s="9" t="s">
        <v>97</v>
      </c>
      <c r="L128" s="9" t="s">
        <v>98</v>
      </c>
      <c r="M128" s="9" t="s">
        <v>99</v>
      </c>
      <c r="N128" s="9" t="s">
        <v>100</v>
      </c>
      <c r="O128" s="9" t="s">
        <v>6</v>
      </c>
    </row>
    <row r="129">
      <c r="B129" s="1" t="s">
        <v>11</v>
      </c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</row>
    <row r="130">
      <c r="B130" s="1" t="s">
        <v>15</v>
      </c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</row>
    <row r="131">
      <c r="B131" s="1" t="s">
        <v>12</v>
      </c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</row>
    <row r="132">
      <c r="B132" s="1" t="s">
        <v>16</v>
      </c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</row>
    <row r="133">
      <c r="A133" s="1" t="s">
        <v>121</v>
      </c>
      <c r="B133" s="9" t="s">
        <v>125</v>
      </c>
      <c r="C133" s="9" t="s">
        <v>90</v>
      </c>
      <c r="D133" s="9" t="s">
        <v>91</v>
      </c>
      <c r="E133" s="9" t="s">
        <v>92</v>
      </c>
      <c r="F133" s="9" t="s">
        <v>93</v>
      </c>
      <c r="G133" s="9" t="s">
        <v>94</v>
      </c>
      <c r="H133" s="9" t="s">
        <v>95</v>
      </c>
      <c r="I133" s="9" t="s">
        <v>9</v>
      </c>
      <c r="J133" s="9" t="s">
        <v>96</v>
      </c>
      <c r="K133" s="9" t="s">
        <v>97</v>
      </c>
      <c r="L133" s="9" t="s">
        <v>98</v>
      </c>
      <c r="M133" s="9" t="s">
        <v>99</v>
      </c>
      <c r="N133" s="9" t="s">
        <v>100</v>
      </c>
      <c r="O133" s="9" t="s">
        <v>6</v>
      </c>
    </row>
    <row r="134">
      <c r="B134" s="1" t="s">
        <v>11</v>
      </c>
    </row>
    <row r="135">
      <c r="B135" s="1" t="s">
        <v>15</v>
      </c>
    </row>
    <row r="136">
      <c r="B136" s="1" t="s">
        <v>12</v>
      </c>
    </row>
    <row r="137">
      <c r="B137" s="1" t="s">
        <v>16</v>
      </c>
    </row>
    <row r="139">
      <c r="A139" s="6" t="s">
        <v>126</v>
      </c>
      <c r="B139" s="7" t="s">
        <v>127</v>
      </c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</row>
    <row r="140">
      <c r="A140" s="1" t="s">
        <v>88</v>
      </c>
      <c r="B140" s="9" t="s">
        <v>106</v>
      </c>
      <c r="C140" s="9" t="s">
        <v>90</v>
      </c>
      <c r="D140" s="9" t="s">
        <v>91</v>
      </c>
      <c r="E140" s="9" t="s">
        <v>92</v>
      </c>
      <c r="F140" s="9" t="s">
        <v>93</v>
      </c>
      <c r="G140" s="9" t="s">
        <v>94</v>
      </c>
      <c r="H140" s="9" t="s">
        <v>95</v>
      </c>
      <c r="I140" s="9" t="s">
        <v>9</v>
      </c>
      <c r="J140" s="9" t="s">
        <v>96</v>
      </c>
      <c r="K140" s="9" t="s">
        <v>97</v>
      </c>
      <c r="L140" s="9" t="s">
        <v>98</v>
      </c>
      <c r="M140" s="9" t="s">
        <v>99</v>
      </c>
      <c r="N140" s="9" t="s">
        <v>100</v>
      </c>
      <c r="O140" s="9" t="s">
        <v>6</v>
      </c>
    </row>
    <row r="141">
      <c r="B141" s="1" t="s">
        <v>11</v>
      </c>
      <c r="C141" s="1">
        <v>21.0</v>
      </c>
      <c r="D141" s="1">
        <v>12.0</v>
      </c>
      <c r="E141" s="1">
        <v>5.0</v>
      </c>
      <c r="F141" s="1">
        <v>159.0</v>
      </c>
      <c r="G141" s="1">
        <v>301.0</v>
      </c>
      <c r="H141" s="1">
        <v>8.0</v>
      </c>
      <c r="I141" s="1">
        <v>0.0</v>
      </c>
      <c r="J141" s="1">
        <v>3.0</v>
      </c>
      <c r="K141" s="1">
        <v>3.0</v>
      </c>
      <c r="L141" s="1">
        <v>0.0</v>
      </c>
      <c r="M141" s="1">
        <v>0.0</v>
      </c>
      <c r="N141" s="1">
        <v>0.0</v>
      </c>
      <c r="O141" s="1">
        <v>1770.0</v>
      </c>
    </row>
    <row r="142">
      <c r="B142" s="1" t="s">
        <v>15</v>
      </c>
      <c r="C142" s="1">
        <v>10.0</v>
      </c>
      <c r="D142" s="1">
        <v>13.0</v>
      </c>
      <c r="E142" s="1">
        <v>13.0</v>
      </c>
      <c r="F142" s="1">
        <v>168.0</v>
      </c>
      <c r="G142" s="1">
        <v>322.0</v>
      </c>
      <c r="H142" s="1">
        <v>7.0</v>
      </c>
      <c r="I142" s="1">
        <v>0.0</v>
      </c>
      <c r="J142" s="1">
        <v>3.0</v>
      </c>
      <c r="K142" s="1">
        <v>3.0</v>
      </c>
      <c r="L142" s="1">
        <v>0.0</v>
      </c>
      <c r="M142" s="1">
        <v>0.0</v>
      </c>
      <c r="N142" s="1">
        <v>0.0</v>
      </c>
      <c r="O142" s="1">
        <v>2273.0</v>
      </c>
    </row>
    <row r="143">
      <c r="B143" s="1" t="s">
        <v>12</v>
      </c>
      <c r="C143" s="1">
        <v>10.0</v>
      </c>
      <c r="D143" s="1">
        <v>9.0</v>
      </c>
      <c r="E143" s="1">
        <v>13.0</v>
      </c>
      <c r="F143" s="1">
        <v>135.0</v>
      </c>
      <c r="G143" s="1">
        <v>281.0</v>
      </c>
      <c r="H143" s="1">
        <v>1.0</v>
      </c>
      <c r="I143" s="1">
        <v>0.0</v>
      </c>
      <c r="J143" s="1">
        <v>4.0</v>
      </c>
      <c r="K143" s="1">
        <v>2.0</v>
      </c>
      <c r="L143" s="1">
        <v>0.0</v>
      </c>
      <c r="M143" s="1">
        <v>0.0</v>
      </c>
      <c r="N143" s="1">
        <v>0.0</v>
      </c>
      <c r="O143" s="1">
        <v>1470.0</v>
      </c>
    </row>
    <row r="144">
      <c r="B144" s="1" t="s">
        <v>16</v>
      </c>
      <c r="C144" s="1">
        <v>13.0</v>
      </c>
      <c r="D144" s="1">
        <v>11.0</v>
      </c>
      <c r="E144" s="1">
        <v>12.0</v>
      </c>
      <c r="F144" s="1">
        <v>135.0</v>
      </c>
      <c r="G144" s="1">
        <v>261.0</v>
      </c>
      <c r="H144" s="1">
        <v>9.0</v>
      </c>
      <c r="I144" s="1">
        <v>1.0</v>
      </c>
      <c r="J144" s="1">
        <v>5.0</v>
      </c>
      <c r="K144" s="1">
        <v>2.0</v>
      </c>
      <c r="L144" s="1">
        <v>0.0</v>
      </c>
      <c r="M144" s="1">
        <v>0.0</v>
      </c>
      <c r="N144" s="1">
        <v>0.0</v>
      </c>
      <c r="O144" s="1">
        <v>1885.0</v>
      </c>
    </row>
    <row r="145">
      <c r="A145" s="1" t="s">
        <v>101</v>
      </c>
      <c r="B145" s="9" t="s">
        <v>113</v>
      </c>
      <c r="C145" s="9" t="s">
        <v>90</v>
      </c>
      <c r="D145" s="9" t="s">
        <v>91</v>
      </c>
      <c r="E145" s="9" t="s">
        <v>92</v>
      </c>
      <c r="F145" s="9" t="s">
        <v>93</v>
      </c>
      <c r="G145" s="9" t="s">
        <v>94</v>
      </c>
      <c r="H145" s="9" t="s">
        <v>95</v>
      </c>
      <c r="I145" s="9" t="s">
        <v>9</v>
      </c>
      <c r="J145" s="9" t="s">
        <v>96</v>
      </c>
      <c r="K145" s="9" t="s">
        <v>97</v>
      </c>
      <c r="L145" s="9" t="s">
        <v>98</v>
      </c>
      <c r="M145" s="9" t="s">
        <v>99</v>
      </c>
      <c r="N145" s="9" t="s">
        <v>100</v>
      </c>
      <c r="O145" s="9" t="s">
        <v>6</v>
      </c>
    </row>
    <row r="146">
      <c r="B146" s="1" t="s">
        <v>11</v>
      </c>
      <c r="C146" s="1">
        <v>12.0</v>
      </c>
      <c r="D146" s="1">
        <v>14.0</v>
      </c>
      <c r="E146" s="1">
        <v>8.0</v>
      </c>
      <c r="F146" s="1">
        <v>126.0</v>
      </c>
      <c r="G146" s="1">
        <v>258.0</v>
      </c>
      <c r="H146" s="1">
        <v>5.0</v>
      </c>
      <c r="I146" s="1">
        <v>1.0</v>
      </c>
      <c r="J146" s="1">
        <v>0.0</v>
      </c>
      <c r="K146" s="1">
        <v>0.0</v>
      </c>
      <c r="L146" s="1">
        <v>0.0</v>
      </c>
      <c r="M146" s="1">
        <v>0.0</v>
      </c>
      <c r="N146" s="1">
        <v>0.0</v>
      </c>
      <c r="O146" s="1">
        <v>1569.0</v>
      </c>
    </row>
    <row r="147">
      <c r="B147" s="1" t="s">
        <v>15</v>
      </c>
      <c r="C147" s="1">
        <v>13.0</v>
      </c>
      <c r="D147" s="1">
        <v>11.0</v>
      </c>
      <c r="E147" s="1">
        <v>10.0</v>
      </c>
      <c r="F147" s="1">
        <v>126.0</v>
      </c>
      <c r="G147" s="1">
        <v>250.0</v>
      </c>
      <c r="H147" s="1">
        <v>5.0</v>
      </c>
      <c r="I147" s="1">
        <v>1.0</v>
      </c>
      <c r="J147" s="1">
        <v>0.0</v>
      </c>
      <c r="K147" s="1">
        <v>0.0</v>
      </c>
      <c r="L147" s="1">
        <v>0.0</v>
      </c>
      <c r="M147" s="1">
        <v>0.0</v>
      </c>
      <c r="N147" s="1">
        <v>1.0</v>
      </c>
      <c r="O147" s="1">
        <v>2062.0</v>
      </c>
    </row>
    <row r="148">
      <c r="B148" s="1" t="s">
        <v>12</v>
      </c>
      <c r="C148" s="1">
        <v>11.0</v>
      </c>
      <c r="D148" s="1">
        <v>9.0</v>
      </c>
      <c r="E148" s="1">
        <v>9.0</v>
      </c>
      <c r="F148" s="1">
        <v>110.0</v>
      </c>
      <c r="G148" s="1">
        <v>217.0</v>
      </c>
      <c r="H148" s="1">
        <v>5.0</v>
      </c>
      <c r="I148" s="1">
        <v>0.0</v>
      </c>
      <c r="J148" s="1">
        <v>0.0</v>
      </c>
      <c r="K148" s="1">
        <v>0.0</v>
      </c>
      <c r="L148" s="1">
        <v>0.0</v>
      </c>
      <c r="M148" s="1">
        <v>0.0</v>
      </c>
      <c r="N148" s="1">
        <v>0.0</v>
      </c>
      <c r="O148" s="1">
        <v>1382.0</v>
      </c>
    </row>
    <row r="149">
      <c r="B149" s="1" t="s">
        <v>16</v>
      </c>
      <c r="C149" s="1">
        <v>14.0</v>
      </c>
      <c r="D149" s="1">
        <v>10.0</v>
      </c>
      <c r="E149" s="1">
        <v>2.0</v>
      </c>
      <c r="F149" s="1">
        <v>130.0</v>
      </c>
      <c r="G149" s="1">
        <v>264.0</v>
      </c>
      <c r="H149" s="1">
        <v>4.0</v>
      </c>
      <c r="I149" s="1">
        <v>2.0</v>
      </c>
      <c r="J149" s="1">
        <v>0.0</v>
      </c>
      <c r="K149" s="1">
        <v>0.0</v>
      </c>
      <c r="L149" s="1">
        <v>0.0</v>
      </c>
      <c r="M149" s="1">
        <v>0.0</v>
      </c>
      <c r="N149" s="1">
        <v>0.0</v>
      </c>
      <c r="O149" s="1">
        <v>1764.0</v>
      </c>
    </row>
    <row r="150">
      <c r="A150" s="1" t="s">
        <v>103</v>
      </c>
      <c r="B150" s="9" t="s">
        <v>112</v>
      </c>
      <c r="C150" s="9" t="s">
        <v>90</v>
      </c>
      <c r="D150" s="9" t="s">
        <v>91</v>
      </c>
      <c r="E150" s="9" t="s">
        <v>92</v>
      </c>
      <c r="F150" s="9" t="s">
        <v>93</v>
      </c>
      <c r="G150" s="9" t="s">
        <v>94</v>
      </c>
      <c r="H150" s="9" t="s">
        <v>95</v>
      </c>
      <c r="I150" s="9" t="s">
        <v>9</v>
      </c>
      <c r="J150" s="9" t="s">
        <v>96</v>
      </c>
      <c r="K150" s="9" t="s">
        <v>97</v>
      </c>
      <c r="L150" s="9" t="s">
        <v>98</v>
      </c>
      <c r="M150" s="9" t="s">
        <v>99</v>
      </c>
      <c r="N150" s="9" t="s">
        <v>100</v>
      </c>
      <c r="O150" s="9" t="s">
        <v>6</v>
      </c>
    </row>
    <row r="151">
      <c r="B151" s="1" t="s">
        <v>11</v>
      </c>
      <c r="C151" s="1">
        <v>23.0</v>
      </c>
      <c r="D151" s="1">
        <v>23.0</v>
      </c>
      <c r="E151" s="1">
        <v>13.0</v>
      </c>
      <c r="F151" s="1">
        <v>204.0</v>
      </c>
      <c r="G151" s="1">
        <v>400.0</v>
      </c>
      <c r="H151" s="1">
        <v>11.0</v>
      </c>
      <c r="I151" s="1">
        <v>0.0</v>
      </c>
      <c r="J151" s="1">
        <v>0.0</v>
      </c>
      <c r="K151" s="1">
        <v>0.0</v>
      </c>
      <c r="L151" s="1">
        <v>2.0</v>
      </c>
      <c r="M151" s="1">
        <v>1.0</v>
      </c>
      <c r="N151" s="1">
        <v>0.0</v>
      </c>
      <c r="O151" s="1">
        <v>3309.0</v>
      </c>
    </row>
    <row r="152">
      <c r="B152" s="1" t="s">
        <v>15</v>
      </c>
      <c r="C152" s="1">
        <v>23.0</v>
      </c>
      <c r="D152" s="1">
        <v>27.0</v>
      </c>
      <c r="E152" s="1">
        <v>15.0</v>
      </c>
      <c r="F152" s="1">
        <v>245.0</v>
      </c>
      <c r="G152" s="1">
        <v>467.0</v>
      </c>
      <c r="H152" s="1">
        <v>15.0</v>
      </c>
      <c r="I152" s="1">
        <v>2.0</v>
      </c>
      <c r="J152" s="1">
        <v>0.0</v>
      </c>
      <c r="K152" s="1">
        <v>0.0</v>
      </c>
      <c r="L152" s="1">
        <v>0.0</v>
      </c>
      <c r="M152" s="1">
        <v>0.0</v>
      </c>
      <c r="N152" s="1">
        <v>0.0</v>
      </c>
      <c r="O152" s="1">
        <v>3850.0</v>
      </c>
    </row>
    <row r="153">
      <c r="B153" s="1" t="s">
        <v>12</v>
      </c>
      <c r="C153" s="1">
        <v>20.0</v>
      </c>
      <c r="D153" s="1">
        <v>14.0</v>
      </c>
      <c r="E153" s="1">
        <v>16.0</v>
      </c>
      <c r="F153" s="1">
        <v>306.0</v>
      </c>
      <c r="G153" s="1">
        <v>539.0</v>
      </c>
      <c r="H153" s="1">
        <v>10.0</v>
      </c>
      <c r="I153" s="1">
        <v>1.0</v>
      </c>
      <c r="J153" s="1">
        <v>0.0</v>
      </c>
      <c r="K153" s="1">
        <v>0.0</v>
      </c>
      <c r="L153" s="1">
        <v>0.0</v>
      </c>
      <c r="M153" s="1">
        <v>2.0</v>
      </c>
      <c r="N153" s="1">
        <v>0.0</v>
      </c>
      <c r="O153" s="1">
        <v>4748.0</v>
      </c>
    </row>
    <row r="154">
      <c r="B154" s="1" t="s">
        <v>16</v>
      </c>
      <c r="C154" s="1">
        <v>16.0</v>
      </c>
      <c r="D154" s="1">
        <v>20.0</v>
      </c>
      <c r="E154" s="1">
        <v>17.0</v>
      </c>
      <c r="F154" s="1">
        <v>200.0</v>
      </c>
      <c r="G154" s="1">
        <v>394.0</v>
      </c>
      <c r="H154" s="1">
        <v>9.0</v>
      </c>
      <c r="I154" s="1">
        <v>2.0</v>
      </c>
      <c r="J154" s="1">
        <v>0.0</v>
      </c>
      <c r="K154" s="1">
        <v>0.0</v>
      </c>
      <c r="L154" s="1">
        <v>0.0</v>
      </c>
      <c r="M154" s="1">
        <v>1.0</v>
      </c>
      <c r="N154" s="1">
        <v>0.0</v>
      </c>
      <c r="O154" s="1">
        <v>3112.0</v>
      </c>
    </row>
    <row r="155">
      <c r="A155" s="1" t="s">
        <v>105</v>
      </c>
      <c r="B155" s="9" t="s">
        <v>124</v>
      </c>
      <c r="C155" s="9" t="s">
        <v>90</v>
      </c>
      <c r="D155" s="9" t="s">
        <v>91</v>
      </c>
      <c r="E155" s="9" t="s">
        <v>92</v>
      </c>
      <c r="F155" s="9" t="s">
        <v>93</v>
      </c>
      <c r="G155" s="9" t="s">
        <v>94</v>
      </c>
      <c r="H155" s="9" t="s">
        <v>95</v>
      </c>
      <c r="I155" s="9" t="s">
        <v>9</v>
      </c>
      <c r="J155" s="9" t="s">
        <v>96</v>
      </c>
      <c r="K155" s="9" t="s">
        <v>97</v>
      </c>
      <c r="L155" s="9" t="s">
        <v>98</v>
      </c>
      <c r="M155" s="9" t="s">
        <v>99</v>
      </c>
      <c r="N155" s="9" t="s">
        <v>100</v>
      </c>
      <c r="O155" s="9" t="s">
        <v>6</v>
      </c>
    </row>
    <row r="156">
      <c r="B156" s="1" t="s">
        <v>11</v>
      </c>
      <c r="C156" s="1">
        <v>14.0</v>
      </c>
      <c r="D156" s="1">
        <v>9.0</v>
      </c>
      <c r="E156" s="1">
        <v>11.0</v>
      </c>
      <c r="F156" s="1">
        <v>196.0</v>
      </c>
      <c r="G156" s="1">
        <v>389.0</v>
      </c>
      <c r="H156" s="1">
        <v>8.0</v>
      </c>
      <c r="I156" s="1">
        <v>0.0</v>
      </c>
      <c r="J156" s="1">
        <v>3.0</v>
      </c>
      <c r="K156" s="1">
        <v>5.0</v>
      </c>
      <c r="L156" s="1">
        <v>0.0</v>
      </c>
      <c r="M156" s="1">
        <v>0.0</v>
      </c>
      <c r="N156" s="1">
        <v>0.0</v>
      </c>
      <c r="O156" s="1">
        <v>2309.0</v>
      </c>
    </row>
    <row r="157">
      <c r="B157" s="1" t="s">
        <v>15</v>
      </c>
      <c r="C157" s="1">
        <v>16.0</v>
      </c>
      <c r="D157" s="1">
        <v>12.0</v>
      </c>
      <c r="E157" s="1">
        <v>11.0</v>
      </c>
      <c r="F157" s="1">
        <v>159.0</v>
      </c>
      <c r="G157" s="1">
        <v>356.0</v>
      </c>
      <c r="H157" s="1">
        <v>9.0</v>
      </c>
      <c r="I157" s="1">
        <v>0.0</v>
      </c>
      <c r="J157" s="1">
        <v>3.0</v>
      </c>
      <c r="K157" s="1">
        <v>1.0</v>
      </c>
      <c r="L157" s="1">
        <v>0.0</v>
      </c>
      <c r="M157" s="1">
        <v>0.0</v>
      </c>
      <c r="N157" s="1">
        <v>0.0</v>
      </c>
      <c r="O157" s="1">
        <v>2226.0</v>
      </c>
    </row>
    <row r="158">
      <c r="B158" s="1" t="s">
        <v>12</v>
      </c>
      <c r="C158" s="1">
        <v>3.0</v>
      </c>
      <c r="D158" s="1">
        <v>11.0</v>
      </c>
      <c r="E158" s="1">
        <v>11.0</v>
      </c>
      <c r="F158" s="1">
        <v>136.0</v>
      </c>
      <c r="G158" s="1">
        <v>319.0</v>
      </c>
      <c r="H158" s="1">
        <v>0.0</v>
      </c>
      <c r="I158" s="1">
        <v>0.0</v>
      </c>
      <c r="J158" s="1">
        <v>3.0</v>
      </c>
      <c r="K158" s="1">
        <v>0.0</v>
      </c>
      <c r="L158" s="1">
        <v>0.0</v>
      </c>
      <c r="M158" s="1">
        <v>0.0</v>
      </c>
      <c r="N158" s="1">
        <v>0.0</v>
      </c>
      <c r="O158" s="1">
        <v>1495.0</v>
      </c>
    </row>
    <row r="159">
      <c r="B159" s="1" t="s">
        <v>16</v>
      </c>
      <c r="C159" s="1">
        <v>17.0</v>
      </c>
      <c r="D159" s="1">
        <v>12.0</v>
      </c>
      <c r="E159" s="1">
        <v>9.0</v>
      </c>
      <c r="F159" s="1">
        <v>167.0</v>
      </c>
      <c r="G159" s="1">
        <v>339.0</v>
      </c>
      <c r="H159" s="1">
        <v>10.0</v>
      </c>
      <c r="I159" s="1">
        <v>2.0</v>
      </c>
      <c r="J159" s="1">
        <v>6.0</v>
      </c>
      <c r="K159" s="1">
        <v>4.0</v>
      </c>
      <c r="L159" s="1">
        <v>0.0</v>
      </c>
      <c r="M159" s="1">
        <v>0.0</v>
      </c>
      <c r="N159" s="1">
        <v>0.0</v>
      </c>
      <c r="O159" s="1">
        <v>2414.0</v>
      </c>
    </row>
    <row r="160">
      <c r="A160" s="1" t="s">
        <v>107</v>
      </c>
      <c r="B160" s="9" t="s">
        <v>128</v>
      </c>
      <c r="C160" s="9" t="s">
        <v>90</v>
      </c>
      <c r="D160" s="9" t="s">
        <v>91</v>
      </c>
      <c r="E160" s="9" t="s">
        <v>92</v>
      </c>
      <c r="F160" s="9" t="s">
        <v>93</v>
      </c>
      <c r="G160" s="9" t="s">
        <v>94</v>
      </c>
      <c r="H160" s="9" t="s">
        <v>95</v>
      </c>
      <c r="I160" s="9" t="s">
        <v>9</v>
      </c>
      <c r="J160" s="9" t="s">
        <v>96</v>
      </c>
      <c r="K160" s="9" t="s">
        <v>97</v>
      </c>
      <c r="L160" s="9" t="s">
        <v>98</v>
      </c>
      <c r="M160" s="9" t="s">
        <v>99</v>
      </c>
      <c r="N160" s="9" t="s">
        <v>100</v>
      </c>
      <c r="O160" s="9" t="s">
        <v>6</v>
      </c>
    </row>
    <row r="161">
      <c r="B161" s="1" t="s">
        <v>11</v>
      </c>
      <c r="C161" s="1">
        <v>10.0</v>
      </c>
      <c r="D161" s="1">
        <v>10.0</v>
      </c>
      <c r="E161" s="1">
        <v>5.0</v>
      </c>
      <c r="F161" s="1">
        <v>172.0</v>
      </c>
      <c r="G161" s="1">
        <v>316.0</v>
      </c>
      <c r="H161" s="1">
        <v>4.0</v>
      </c>
      <c r="I161" s="1">
        <v>0.0</v>
      </c>
      <c r="J161" s="1">
        <v>0.0</v>
      </c>
      <c r="K161" s="1">
        <v>0.0</v>
      </c>
      <c r="L161" s="1">
        <v>0.0</v>
      </c>
      <c r="M161" s="1">
        <v>0.0</v>
      </c>
      <c r="N161" s="1">
        <v>0.0</v>
      </c>
      <c r="O161" s="1">
        <v>1978.0</v>
      </c>
    </row>
    <row r="162">
      <c r="B162" s="1" t="s">
        <v>15</v>
      </c>
      <c r="C162" s="1">
        <v>17.0</v>
      </c>
      <c r="D162" s="1">
        <v>10.0</v>
      </c>
      <c r="E162" s="1">
        <v>11.0</v>
      </c>
      <c r="F162" s="1">
        <v>183.0</v>
      </c>
      <c r="G162" s="1">
        <v>361.0</v>
      </c>
      <c r="H162" s="1">
        <v>12.0</v>
      </c>
      <c r="I162" s="1">
        <v>0.0</v>
      </c>
      <c r="J162" s="1">
        <v>0.0</v>
      </c>
      <c r="K162" s="1">
        <v>0.0</v>
      </c>
      <c r="L162" s="1">
        <v>0.0</v>
      </c>
      <c r="M162" s="1">
        <v>0.0</v>
      </c>
      <c r="N162" s="1">
        <v>0.0</v>
      </c>
      <c r="O162" s="1">
        <v>2441.0</v>
      </c>
    </row>
    <row r="163">
      <c r="B163" s="1" t="s">
        <v>12</v>
      </c>
      <c r="C163" s="1">
        <v>15.0</v>
      </c>
      <c r="D163" s="1">
        <v>9.0</v>
      </c>
      <c r="E163" s="1">
        <v>9.0</v>
      </c>
      <c r="F163" s="1">
        <v>136.0</v>
      </c>
      <c r="G163" s="1">
        <v>256.0</v>
      </c>
      <c r="H163" s="1">
        <v>9.0</v>
      </c>
      <c r="I163" s="1">
        <v>1.0</v>
      </c>
      <c r="J163" s="1">
        <v>0.0</v>
      </c>
      <c r="K163" s="1">
        <v>0.0</v>
      </c>
      <c r="L163" s="1">
        <v>0.0</v>
      </c>
      <c r="M163" s="1">
        <v>0.0</v>
      </c>
      <c r="N163" s="1">
        <v>0.0</v>
      </c>
      <c r="O163" s="1">
        <v>1951.0</v>
      </c>
    </row>
    <row r="164">
      <c r="B164" s="1" t="s">
        <v>16</v>
      </c>
      <c r="C164" s="1">
        <v>8.0</v>
      </c>
      <c r="D164" s="1">
        <v>10.0</v>
      </c>
      <c r="E164" s="1">
        <v>11.0</v>
      </c>
      <c r="F164" s="1">
        <v>127.0</v>
      </c>
      <c r="G164" s="1">
        <v>236.0</v>
      </c>
      <c r="H164" s="1">
        <v>8.0</v>
      </c>
      <c r="I164" s="1">
        <v>0.0</v>
      </c>
      <c r="J164" s="1">
        <v>0.0</v>
      </c>
      <c r="K164" s="1">
        <v>0.0</v>
      </c>
      <c r="L164" s="1">
        <v>0.0</v>
      </c>
      <c r="M164" s="1">
        <v>0.0</v>
      </c>
      <c r="N164" s="1">
        <v>0.0</v>
      </c>
      <c r="O164" s="1">
        <v>1955.0</v>
      </c>
    </row>
    <row r="165">
      <c r="A165" s="1" t="s">
        <v>120</v>
      </c>
      <c r="B165" s="9" t="s">
        <v>104</v>
      </c>
      <c r="C165" s="9" t="s">
        <v>90</v>
      </c>
      <c r="D165" s="9" t="s">
        <v>91</v>
      </c>
      <c r="E165" s="9" t="s">
        <v>92</v>
      </c>
      <c r="F165" s="9" t="s">
        <v>93</v>
      </c>
      <c r="G165" s="9" t="s">
        <v>94</v>
      </c>
      <c r="H165" s="9" t="s">
        <v>95</v>
      </c>
      <c r="I165" s="9" t="s">
        <v>9</v>
      </c>
      <c r="J165" s="9" t="s">
        <v>96</v>
      </c>
      <c r="K165" s="9" t="s">
        <v>97</v>
      </c>
      <c r="L165" s="9" t="s">
        <v>98</v>
      </c>
      <c r="M165" s="9" t="s">
        <v>99</v>
      </c>
      <c r="N165" s="9" t="s">
        <v>100</v>
      </c>
      <c r="O165" s="9" t="s">
        <v>6</v>
      </c>
    </row>
    <row r="166">
      <c r="B166" s="1" t="s">
        <v>11</v>
      </c>
    </row>
    <row r="167">
      <c r="B167" s="1" t="s">
        <v>15</v>
      </c>
    </row>
    <row r="168">
      <c r="B168" s="1" t="s">
        <v>12</v>
      </c>
    </row>
    <row r="169">
      <c r="B169" s="1" t="s">
        <v>16</v>
      </c>
    </row>
    <row r="170">
      <c r="A170" s="1" t="s">
        <v>121</v>
      </c>
      <c r="B170" s="9" t="s">
        <v>119</v>
      </c>
      <c r="C170" s="9" t="s">
        <v>90</v>
      </c>
      <c r="D170" s="9" t="s">
        <v>91</v>
      </c>
      <c r="E170" s="9" t="s">
        <v>92</v>
      </c>
      <c r="F170" s="9" t="s">
        <v>93</v>
      </c>
      <c r="G170" s="9" t="s">
        <v>94</v>
      </c>
      <c r="H170" s="9" t="s">
        <v>95</v>
      </c>
      <c r="I170" s="9" t="s">
        <v>9</v>
      </c>
      <c r="J170" s="9" t="s">
        <v>96</v>
      </c>
      <c r="K170" s="9" t="s">
        <v>97</v>
      </c>
      <c r="L170" s="9" t="s">
        <v>98</v>
      </c>
      <c r="M170" s="9" t="s">
        <v>99</v>
      </c>
      <c r="N170" s="9" t="s">
        <v>100</v>
      </c>
      <c r="O170" s="9" t="s">
        <v>6</v>
      </c>
    </row>
    <row r="171">
      <c r="B171" s="1" t="s">
        <v>11</v>
      </c>
    </row>
    <row r="172">
      <c r="B172" s="1" t="s">
        <v>15</v>
      </c>
    </row>
    <row r="173">
      <c r="B173" s="1" t="s">
        <v>12</v>
      </c>
    </row>
    <row r="174">
      <c r="B174" s="1" t="s">
        <v>16</v>
      </c>
    </row>
    <row r="176">
      <c r="A176" s="6" t="s">
        <v>129</v>
      </c>
      <c r="B176" s="7" t="s">
        <v>130</v>
      </c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</row>
    <row r="177">
      <c r="A177" s="1" t="s">
        <v>88</v>
      </c>
      <c r="B177" s="9" t="s">
        <v>118</v>
      </c>
      <c r="C177" s="9" t="s">
        <v>90</v>
      </c>
      <c r="D177" s="9" t="s">
        <v>91</v>
      </c>
      <c r="E177" s="9" t="s">
        <v>92</v>
      </c>
      <c r="F177" s="9" t="s">
        <v>93</v>
      </c>
      <c r="G177" s="9" t="s">
        <v>94</v>
      </c>
      <c r="H177" s="9" t="s">
        <v>95</v>
      </c>
      <c r="I177" s="9" t="s">
        <v>9</v>
      </c>
      <c r="J177" s="9" t="s">
        <v>96</v>
      </c>
      <c r="K177" s="9" t="s">
        <v>97</v>
      </c>
      <c r="L177" s="9" t="s">
        <v>98</v>
      </c>
      <c r="M177" s="9" t="s">
        <v>99</v>
      </c>
      <c r="N177" s="9" t="s">
        <v>100</v>
      </c>
      <c r="O177" s="9" t="s">
        <v>6</v>
      </c>
    </row>
    <row r="178">
      <c r="B178" s="1" t="s">
        <v>11</v>
      </c>
      <c r="C178" s="1">
        <v>17.0</v>
      </c>
      <c r="D178" s="1">
        <v>25.0</v>
      </c>
      <c r="E178" s="1">
        <v>20.0</v>
      </c>
      <c r="F178" s="1">
        <v>213.0</v>
      </c>
      <c r="G178" s="1">
        <v>373.0</v>
      </c>
      <c r="H178" s="1">
        <v>11.0</v>
      </c>
      <c r="I178" s="1">
        <v>2.0</v>
      </c>
      <c r="J178" s="1">
        <v>0.0</v>
      </c>
      <c r="K178" s="1">
        <v>0.0</v>
      </c>
      <c r="L178" s="1">
        <v>1.0</v>
      </c>
      <c r="M178" s="1">
        <v>0.0</v>
      </c>
      <c r="N178" s="1">
        <v>0.0</v>
      </c>
      <c r="O178" s="1">
        <v>3443.0</v>
      </c>
    </row>
    <row r="179">
      <c r="B179" s="1" t="s">
        <v>15</v>
      </c>
      <c r="C179" s="1">
        <v>20.0</v>
      </c>
      <c r="D179" s="1">
        <v>21.0</v>
      </c>
      <c r="E179" s="1">
        <v>18.0</v>
      </c>
      <c r="F179" s="1">
        <v>237.0</v>
      </c>
      <c r="G179" s="1">
        <v>490.0</v>
      </c>
      <c r="H179" s="1">
        <v>9.0</v>
      </c>
      <c r="I179" s="1">
        <v>1.0</v>
      </c>
      <c r="J179" s="1">
        <v>0.0</v>
      </c>
      <c r="K179" s="1">
        <v>0.0</v>
      </c>
      <c r="L179" s="1">
        <v>1.0</v>
      </c>
      <c r="M179" s="1">
        <v>1.0</v>
      </c>
      <c r="N179" s="1">
        <v>0.0</v>
      </c>
      <c r="O179" s="1">
        <v>3369.0</v>
      </c>
    </row>
    <row r="180">
      <c r="B180" s="1" t="s">
        <v>12</v>
      </c>
      <c r="C180" s="1">
        <v>32.0</v>
      </c>
      <c r="D180" s="1">
        <v>19.0</v>
      </c>
      <c r="E180" s="1">
        <v>19.0</v>
      </c>
      <c r="F180" s="1">
        <v>298.0</v>
      </c>
      <c r="G180" s="1">
        <v>598.0</v>
      </c>
      <c r="H180" s="1">
        <v>18.0</v>
      </c>
      <c r="I180" s="1">
        <v>1.0</v>
      </c>
      <c r="J180" s="1">
        <v>0.0</v>
      </c>
      <c r="K180" s="1">
        <v>0.0</v>
      </c>
      <c r="L180" s="1">
        <v>1.0</v>
      </c>
      <c r="M180" s="1">
        <v>2.0</v>
      </c>
      <c r="N180" s="1">
        <v>0.0</v>
      </c>
      <c r="O180" s="1">
        <v>4438.0</v>
      </c>
    </row>
    <row r="181">
      <c r="B181" s="1" t="s">
        <v>16</v>
      </c>
      <c r="C181" s="1">
        <v>28.0</v>
      </c>
      <c r="D181" s="1">
        <v>21.0</v>
      </c>
      <c r="E181" s="1">
        <v>14.0</v>
      </c>
      <c r="F181" s="1">
        <v>238.0</v>
      </c>
      <c r="G181" s="1">
        <v>569.0</v>
      </c>
      <c r="H181" s="1">
        <v>16.0</v>
      </c>
      <c r="I181" s="1">
        <v>2.0</v>
      </c>
      <c r="J181" s="1">
        <v>0.0</v>
      </c>
      <c r="K181" s="1">
        <v>0.0</v>
      </c>
      <c r="L181" s="1">
        <v>0.0</v>
      </c>
      <c r="M181" s="1">
        <v>1.0</v>
      </c>
      <c r="N181" s="1">
        <v>0.0</v>
      </c>
      <c r="O181" s="1">
        <v>3785.0</v>
      </c>
    </row>
    <row r="182">
      <c r="A182" s="1" t="s">
        <v>101</v>
      </c>
      <c r="B182" s="9" t="s">
        <v>125</v>
      </c>
      <c r="C182" s="9" t="s">
        <v>90</v>
      </c>
      <c r="D182" s="9" t="s">
        <v>91</v>
      </c>
      <c r="E182" s="9" t="s">
        <v>92</v>
      </c>
      <c r="F182" s="9" t="s">
        <v>93</v>
      </c>
      <c r="G182" s="9" t="s">
        <v>94</v>
      </c>
      <c r="H182" s="9" t="s">
        <v>95</v>
      </c>
      <c r="I182" s="9" t="s">
        <v>9</v>
      </c>
      <c r="J182" s="9" t="s">
        <v>96</v>
      </c>
      <c r="K182" s="9" t="s">
        <v>97</v>
      </c>
      <c r="L182" s="9" t="s">
        <v>98</v>
      </c>
      <c r="M182" s="9" t="s">
        <v>99</v>
      </c>
      <c r="N182" s="9" t="s">
        <v>100</v>
      </c>
      <c r="O182" s="9" t="s">
        <v>6</v>
      </c>
    </row>
    <row r="183">
      <c r="B183" s="1" t="s">
        <v>11</v>
      </c>
      <c r="C183" s="1">
        <v>16.0</v>
      </c>
      <c r="D183" s="1">
        <v>8.0</v>
      </c>
      <c r="E183" s="1">
        <v>7.0</v>
      </c>
      <c r="F183" s="1">
        <v>194.0</v>
      </c>
      <c r="G183" s="1">
        <v>387.0</v>
      </c>
      <c r="H183" s="1">
        <v>12.0</v>
      </c>
      <c r="I183" s="1">
        <v>1.0</v>
      </c>
      <c r="J183" s="1">
        <v>0.0</v>
      </c>
      <c r="K183" s="1">
        <v>0.0</v>
      </c>
      <c r="L183" s="1">
        <v>0.0</v>
      </c>
      <c r="M183" s="1">
        <v>0.0</v>
      </c>
      <c r="N183" s="1">
        <v>0.0</v>
      </c>
      <c r="O183" s="1">
        <v>2530.0</v>
      </c>
    </row>
    <row r="184">
      <c r="B184" s="1" t="s">
        <v>15</v>
      </c>
      <c r="C184" s="1">
        <v>5.0</v>
      </c>
      <c r="D184" s="1">
        <v>12.0</v>
      </c>
      <c r="E184" s="1">
        <v>12.0</v>
      </c>
      <c r="F184" s="1">
        <v>143.0</v>
      </c>
      <c r="G184" s="1">
        <v>364.0</v>
      </c>
      <c r="H184" s="1">
        <v>2.0</v>
      </c>
      <c r="I184" s="1">
        <v>0.0</v>
      </c>
      <c r="J184" s="1">
        <v>0.0</v>
      </c>
      <c r="K184" s="1">
        <v>0.0</v>
      </c>
      <c r="L184" s="1">
        <v>0.0</v>
      </c>
      <c r="M184" s="1">
        <v>0.0</v>
      </c>
      <c r="N184" s="1">
        <v>0.0</v>
      </c>
      <c r="O184" s="1">
        <v>1832.0</v>
      </c>
    </row>
    <row r="185">
      <c r="B185" s="1" t="s">
        <v>12</v>
      </c>
      <c r="C185" s="1">
        <v>17.0</v>
      </c>
      <c r="D185" s="1">
        <v>12.0</v>
      </c>
      <c r="E185" s="1">
        <v>12.0</v>
      </c>
      <c r="F185" s="1">
        <v>187.0</v>
      </c>
      <c r="G185" s="1">
        <v>416.0</v>
      </c>
      <c r="H185" s="1">
        <v>8.0</v>
      </c>
      <c r="I185" s="1">
        <v>0.0</v>
      </c>
      <c r="J185" s="1">
        <v>0.0</v>
      </c>
      <c r="K185" s="1">
        <v>0.0</v>
      </c>
      <c r="L185" s="1">
        <v>0.0</v>
      </c>
      <c r="M185" s="1">
        <v>0.0</v>
      </c>
      <c r="N185" s="1">
        <v>0.0</v>
      </c>
      <c r="O185" s="1">
        <v>2335.0</v>
      </c>
    </row>
    <row r="186">
      <c r="B186" s="1" t="s">
        <v>16</v>
      </c>
      <c r="C186" s="1">
        <v>12.0</v>
      </c>
      <c r="D186" s="1">
        <v>12.0</v>
      </c>
      <c r="E186" s="1">
        <v>10.0</v>
      </c>
      <c r="F186" s="1">
        <v>159.0</v>
      </c>
      <c r="G186" s="1">
        <v>316.0</v>
      </c>
      <c r="H186" s="1">
        <v>7.0</v>
      </c>
      <c r="I186" s="1">
        <v>1.0</v>
      </c>
      <c r="J186" s="1">
        <v>0.0</v>
      </c>
      <c r="K186" s="1">
        <v>0.0</v>
      </c>
      <c r="L186" s="1">
        <v>0.0</v>
      </c>
      <c r="M186" s="1">
        <v>0.0</v>
      </c>
      <c r="N186" s="1">
        <v>0.0</v>
      </c>
      <c r="O186" s="1">
        <v>2313.0</v>
      </c>
    </row>
    <row r="187">
      <c r="A187" s="1" t="s">
        <v>103</v>
      </c>
      <c r="B187" s="9" t="s">
        <v>117</v>
      </c>
      <c r="C187" s="9" t="s">
        <v>90</v>
      </c>
      <c r="D187" s="9" t="s">
        <v>91</v>
      </c>
      <c r="E187" s="9" t="s">
        <v>92</v>
      </c>
      <c r="F187" s="9" t="s">
        <v>93</v>
      </c>
      <c r="G187" s="9" t="s">
        <v>94</v>
      </c>
      <c r="H187" s="9" t="s">
        <v>95</v>
      </c>
      <c r="I187" s="9" t="s">
        <v>9</v>
      </c>
      <c r="J187" s="9" t="s">
        <v>96</v>
      </c>
      <c r="K187" s="9" t="s">
        <v>97</v>
      </c>
      <c r="L187" s="9" t="s">
        <v>98</v>
      </c>
      <c r="M187" s="9" t="s">
        <v>99</v>
      </c>
      <c r="N187" s="9" t="s">
        <v>100</v>
      </c>
      <c r="O187" s="9" t="s">
        <v>6</v>
      </c>
    </row>
    <row r="188">
      <c r="B188" s="1" t="s">
        <v>11</v>
      </c>
      <c r="C188" s="1">
        <v>13.0</v>
      </c>
      <c r="D188" s="1">
        <v>10.0</v>
      </c>
      <c r="E188" s="1">
        <v>11.0</v>
      </c>
      <c r="F188" s="1">
        <v>191.0</v>
      </c>
      <c r="G188" s="1">
        <v>349.0</v>
      </c>
      <c r="H188" s="1">
        <v>8.0</v>
      </c>
      <c r="I188" s="1">
        <v>0.0</v>
      </c>
      <c r="J188" s="1">
        <v>3.0</v>
      </c>
      <c r="K188" s="1">
        <v>1.0</v>
      </c>
      <c r="L188" s="1">
        <v>0.0</v>
      </c>
      <c r="M188" s="1">
        <v>0.0</v>
      </c>
      <c r="N188" s="1">
        <v>0.0</v>
      </c>
      <c r="O188" s="1">
        <v>2475.0</v>
      </c>
    </row>
    <row r="189">
      <c r="B189" s="1" t="s">
        <v>15</v>
      </c>
      <c r="C189" s="1">
        <v>8.0</v>
      </c>
      <c r="D189" s="1">
        <v>10.0</v>
      </c>
      <c r="E189" s="1">
        <v>9.0</v>
      </c>
      <c r="F189" s="1">
        <v>111.0</v>
      </c>
      <c r="G189" s="1">
        <v>271.0</v>
      </c>
      <c r="H189" s="1">
        <v>2.0</v>
      </c>
      <c r="I189" s="1">
        <v>0.0</v>
      </c>
      <c r="J189" s="1">
        <v>5.0</v>
      </c>
      <c r="K189" s="1">
        <v>3.0</v>
      </c>
      <c r="L189" s="1">
        <v>0.0</v>
      </c>
      <c r="M189" s="1">
        <v>0.0</v>
      </c>
      <c r="N189" s="1">
        <v>0.0</v>
      </c>
      <c r="O189" s="1">
        <v>1638.0</v>
      </c>
    </row>
    <row r="190">
      <c r="B190" s="1" t="s">
        <v>12</v>
      </c>
      <c r="C190" s="1">
        <v>16.0</v>
      </c>
      <c r="D190" s="1">
        <v>10.0</v>
      </c>
      <c r="E190" s="1">
        <v>10.0</v>
      </c>
      <c r="F190" s="1">
        <v>150.0</v>
      </c>
      <c r="G190" s="1">
        <v>313.0</v>
      </c>
      <c r="H190" s="1">
        <v>4.0</v>
      </c>
      <c r="I190" s="1">
        <v>1.0</v>
      </c>
      <c r="J190" s="1">
        <v>2.0</v>
      </c>
      <c r="K190" s="1">
        <v>1.0</v>
      </c>
      <c r="L190" s="1">
        <v>0.0</v>
      </c>
      <c r="M190" s="1">
        <v>0.0</v>
      </c>
      <c r="N190" s="1">
        <v>0.0</v>
      </c>
      <c r="O190" s="1">
        <v>2189.0</v>
      </c>
    </row>
    <row r="191">
      <c r="B191" s="1" t="s">
        <v>16</v>
      </c>
      <c r="C191" s="1">
        <v>13.0</v>
      </c>
      <c r="D191" s="1">
        <v>10.0</v>
      </c>
      <c r="E191" s="1">
        <v>10.0</v>
      </c>
      <c r="F191" s="1">
        <v>142.0</v>
      </c>
      <c r="G191" s="1">
        <v>293.0</v>
      </c>
      <c r="H191" s="1">
        <v>7.0</v>
      </c>
      <c r="I191" s="1">
        <v>2.0</v>
      </c>
      <c r="J191" s="1">
        <v>3.0</v>
      </c>
      <c r="K191" s="1">
        <v>1.0</v>
      </c>
      <c r="L191" s="1">
        <v>0.0</v>
      </c>
      <c r="M191" s="1">
        <v>0.0</v>
      </c>
      <c r="N191" s="1">
        <v>0.0</v>
      </c>
      <c r="O191" s="1">
        <v>1872.0</v>
      </c>
    </row>
    <row r="192">
      <c r="A192" s="1" t="s">
        <v>105</v>
      </c>
      <c r="B192" s="9" t="s">
        <v>112</v>
      </c>
      <c r="C192" s="9" t="s">
        <v>90</v>
      </c>
      <c r="D192" s="9" t="s">
        <v>91</v>
      </c>
      <c r="E192" s="9" t="s">
        <v>92</v>
      </c>
      <c r="F192" s="9" t="s">
        <v>93</v>
      </c>
      <c r="G192" s="9" t="s">
        <v>94</v>
      </c>
      <c r="H192" s="9" t="s">
        <v>95</v>
      </c>
      <c r="I192" s="9" t="s">
        <v>9</v>
      </c>
      <c r="J192" s="9" t="s">
        <v>96</v>
      </c>
      <c r="K192" s="9" t="s">
        <v>97</v>
      </c>
      <c r="L192" s="9" t="s">
        <v>98</v>
      </c>
      <c r="M192" s="9" t="s">
        <v>99</v>
      </c>
      <c r="N192" s="9" t="s">
        <v>100</v>
      </c>
      <c r="O192" s="9" t="s">
        <v>6</v>
      </c>
    </row>
    <row r="193">
      <c r="B193" s="1" t="s">
        <v>11</v>
      </c>
      <c r="C193" s="1">
        <v>19.0</v>
      </c>
      <c r="D193" s="1">
        <v>23.0</v>
      </c>
      <c r="E193" s="1">
        <v>17.0</v>
      </c>
      <c r="F193" s="1">
        <v>271.0</v>
      </c>
      <c r="G193" s="1">
        <v>525.0</v>
      </c>
      <c r="H193" s="1">
        <v>11.0</v>
      </c>
      <c r="I193" s="1">
        <v>1.0</v>
      </c>
      <c r="J193" s="1">
        <v>0.0</v>
      </c>
      <c r="K193" s="1">
        <v>0.0</v>
      </c>
      <c r="L193" s="1">
        <v>0.0</v>
      </c>
      <c r="M193" s="1">
        <v>1.0</v>
      </c>
      <c r="N193" s="1">
        <v>0.0</v>
      </c>
      <c r="O193" s="1">
        <v>3213.0</v>
      </c>
    </row>
    <row r="194">
      <c r="B194" s="1" t="s">
        <v>15</v>
      </c>
      <c r="C194" s="1">
        <v>20.0</v>
      </c>
      <c r="D194" s="1">
        <v>20.0</v>
      </c>
      <c r="E194" s="1">
        <v>16.0</v>
      </c>
      <c r="F194" s="1">
        <v>258.0</v>
      </c>
      <c r="G194" s="1">
        <v>536.0</v>
      </c>
      <c r="H194" s="1">
        <v>5.0</v>
      </c>
      <c r="I194" s="1">
        <v>1.0</v>
      </c>
      <c r="J194" s="1">
        <v>0.0</v>
      </c>
      <c r="K194" s="1">
        <v>0.0</v>
      </c>
      <c r="L194" s="1">
        <v>0.0</v>
      </c>
      <c r="M194" s="1">
        <v>1.0</v>
      </c>
      <c r="N194" s="1">
        <v>0.0</v>
      </c>
      <c r="O194" s="1">
        <v>3806.0</v>
      </c>
    </row>
    <row r="195">
      <c r="B195" s="1" t="s">
        <v>12</v>
      </c>
      <c r="C195" s="1">
        <v>18.0</v>
      </c>
      <c r="D195" s="1">
        <v>20.0</v>
      </c>
      <c r="E195" s="1">
        <v>15.0</v>
      </c>
      <c r="F195" s="1">
        <v>237.0</v>
      </c>
      <c r="G195" s="1">
        <v>508.0</v>
      </c>
      <c r="H195" s="1">
        <v>7.0</v>
      </c>
      <c r="I195" s="1">
        <v>1.0</v>
      </c>
      <c r="J195" s="1">
        <v>0.0</v>
      </c>
      <c r="K195" s="1">
        <v>0.0</v>
      </c>
      <c r="L195" s="1">
        <v>0.0</v>
      </c>
      <c r="M195" s="1">
        <v>1.0</v>
      </c>
      <c r="N195" s="1">
        <v>0.0</v>
      </c>
      <c r="O195" s="1">
        <v>3024.0</v>
      </c>
    </row>
    <row r="196">
      <c r="B196" s="1" t="s">
        <v>16</v>
      </c>
      <c r="C196" s="1">
        <v>22.0</v>
      </c>
      <c r="D196" s="1">
        <v>18.0</v>
      </c>
      <c r="E196" s="1">
        <v>16.0</v>
      </c>
      <c r="F196" s="1">
        <v>271.0</v>
      </c>
      <c r="G196" s="1">
        <v>578.0</v>
      </c>
      <c r="H196" s="1">
        <v>12.0</v>
      </c>
      <c r="I196" s="1">
        <v>0.0</v>
      </c>
      <c r="J196" s="1">
        <v>0.0</v>
      </c>
      <c r="K196" s="1">
        <v>0.0</v>
      </c>
      <c r="L196" s="1">
        <v>1.0</v>
      </c>
      <c r="M196" s="1">
        <v>2.0</v>
      </c>
      <c r="N196" s="1">
        <v>0.0</v>
      </c>
      <c r="O196" s="1">
        <v>3675.0</v>
      </c>
    </row>
    <row r="197">
      <c r="A197" s="1" t="s">
        <v>107</v>
      </c>
      <c r="B197" s="9" t="s">
        <v>119</v>
      </c>
      <c r="C197" s="9" t="s">
        <v>90</v>
      </c>
      <c r="D197" s="9" t="s">
        <v>91</v>
      </c>
      <c r="E197" s="9" t="s">
        <v>92</v>
      </c>
      <c r="F197" s="9" t="s">
        <v>93</v>
      </c>
      <c r="G197" s="9" t="s">
        <v>94</v>
      </c>
      <c r="H197" s="9" t="s">
        <v>95</v>
      </c>
      <c r="I197" s="9" t="s">
        <v>9</v>
      </c>
      <c r="J197" s="9" t="s">
        <v>96</v>
      </c>
      <c r="K197" s="9" t="s">
        <v>97</v>
      </c>
      <c r="L197" s="9" t="s">
        <v>98</v>
      </c>
      <c r="M197" s="9" t="s">
        <v>99</v>
      </c>
      <c r="N197" s="9" t="s">
        <v>100</v>
      </c>
      <c r="O197" s="9" t="s">
        <v>6</v>
      </c>
    </row>
    <row r="198">
      <c r="B198" s="1" t="s">
        <v>11</v>
      </c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>
      <c r="B199" s="1" t="s">
        <v>15</v>
      </c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>
      <c r="B200" s="1" t="s">
        <v>12</v>
      </c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>
      <c r="B201" s="1" t="s">
        <v>16</v>
      </c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>
      <c r="A202" s="1" t="s">
        <v>120</v>
      </c>
      <c r="B202" s="9" t="s">
        <v>124</v>
      </c>
      <c r="C202" s="9" t="s">
        <v>90</v>
      </c>
      <c r="D202" s="9" t="s">
        <v>91</v>
      </c>
      <c r="E202" s="9" t="s">
        <v>92</v>
      </c>
      <c r="F202" s="9" t="s">
        <v>93</v>
      </c>
      <c r="G202" s="9" t="s">
        <v>94</v>
      </c>
      <c r="H202" s="9" t="s">
        <v>95</v>
      </c>
      <c r="I202" s="9" t="s">
        <v>9</v>
      </c>
      <c r="J202" s="9" t="s">
        <v>96</v>
      </c>
      <c r="K202" s="9" t="s">
        <v>97</v>
      </c>
      <c r="L202" s="9" t="s">
        <v>98</v>
      </c>
      <c r="M202" s="9" t="s">
        <v>99</v>
      </c>
      <c r="N202" s="9" t="s">
        <v>100</v>
      </c>
      <c r="O202" s="9" t="s">
        <v>6</v>
      </c>
    </row>
    <row r="203">
      <c r="B203" s="1" t="s">
        <v>11</v>
      </c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>
      <c r="B204" s="1" t="s">
        <v>15</v>
      </c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>
      <c r="B205" s="1" t="s">
        <v>12</v>
      </c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>
      <c r="B206" s="1" t="s">
        <v>16</v>
      </c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>
      <c r="A207" s="1" t="s">
        <v>121</v>
      </c>
      <c r="B207" s="9" t="s">
        <v>108</v>
      </c>
      <c r="C207" s="9" t="s">
        <v>90</v>
      </c>
      <c r="D207" s="9" t="s">
        <v>91</v>
      </c>
      <c r="E207" s="9" t="s">
        <v>92</v>
      </c>
      <c r="F207" s="9" t="s">
        <v>93</v>
      </c>
      <c r="G207" s="9" t="s">
        <v>94</v>
      </c>
      <c r="H207" s="9" t="s">
        <v>95</v>
      </c>
      <c r="I207" s="9" t="s">
        <v>9</v>
      </c>
      <c r="J207" s="9" t="s">
        <v>96</v>
      </c>
      <c r="K207" s="9" t="s">
        <v>97</v>
      </c>
      <c r="L207" s="9" t="s">
        <v>98</v>
      </c>
      <c r="M207" s="9" t="s">
        <v>99</v>
      </c>
      <c r="N207" s="9" t="s">
        <v>100</v>
      </c>
      <c r="O207" s="9" t="s">
        <v>6</v>
      </c>
    </row>
    <row r="208">
      <c r="B208" s="1" t="s">
        <v>11</v>
      </c>
    </row>
    <row r="209">
      <c r="B209" s="1" t="s">
        <v>15</v>
      </c>
    </row>
    <row r="210">
      <c r="B210" s="1" t="s">
        <v>12</v>
      </c>
    </row>
    <row r="211">
      <c r="B211" s="1" t="s">
        <v>16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38.0"/>
    <col customWidth="1" min="5" max="5" width="17.43"/>
    <col customWidth="1" min="6" max="6" width="15.0"/>
    <col customWidth="1" min="7" max="7" width="16.71"/>
    <col customWidth="1" min="9" max="9" width="13.29"/>
    <col customWidth="1" min="10" max="10" width="17.14"/>
    <col customWidth="1" min="11" max="11" width="18.29"/>
    <col customWidth="1" min="12" max="12" width="20.71"/>
    <col customWidth="1" min="13" max="13" width="15.14"/>
    <col customWidth="1" min="17" max="18" width="17.0"/>
    <col customWidth="1" min="19" max="19" width="16.43"/>
  </cols>
  <sheetData>
    <row r="1">
      <c r="D1" s="11" t="s">
        <v>70</v>
      </c>
      <c r="E1" s="11" t="s">
        <v>71</v>
      </c>
      <c r="F1" s="11" t="s">
        <v>72</v>
      </c>
      <c r="G1" s="11" t="s">
        <v>73</v>
      </c>
      <c r="H1" s="11" t="s">
        <v>74</v>
      </c>
      <c r="I1" s="11" t="s">
        <v>75</v>
      </c>
      <c r="J1" s="11" t="s">
        <v>76</v>
      </c>
      <c r="K1" s="11" t="s">
        <v>77</v>
      </c>
      <c r="L1" s="11" t="s">
        <v>78</v>
      </c>
      <c r="M1" s="11" t="s">
        <v>79</v>
      </c>
      <c r="N1" s="11" t="s">
        <v>80</v>
      </c>
      <c r="O1" s="11" t="s">
        <v>81</v>
      </c>
      <c r="P1" s="11" t="s">
        <v>82</v>
      </c>
      <c r="Q1" s="11" t="s">
        <v>83</v>
      </c>
      <c r="R1" s="11" t="s">
        <v>84</v>
      </c>
      <c r="S1" s="11" t="s">
        <v>85</v>
      </c>
    </row>
    <row r="2">
      <c r="D2" s="1" t="s">
        <v>23</v>
      </c>
      <c r="E2" s="1">
        <f t="shared" ref="E2:F2" si="1">AVERAGE(C13,C18,C23,C28,C33,C40,C45,C50,C55,C60,C67,C72,C77,C82,C87,C92,C97,C104,C109,C114,C119,C124,C129,C134,C141,C146,C151,C156,C161,C166,C171,C178,C183,C188,C193,C198,C203,C208,C215,C220,C225,C230,C235,C240,C245,C252,C257,C262,C267,C272,C277,C282,C289,C294,C299,C304,C309,C314,C319)</f>
        <v>13.03571429</v>
      </c>
      <c r="F2" s="1">
        <f t="shared" si="1"/>
        <v>13.46428571</v>
      </c>
      <c r="G2">
        <f t="shared" ref="G2:G5" si="5">N2/O2</f>
        <v>0.9681697613</v>
      </c>
      <c r="H2">
        <f t="shared" ref="H2:H5" si="6">AVERAGE(E13,E18,E23,E28,E33,E40,E45,E50,E55,E60,E67,E72,E77,E82,E87,E92,E97,E104,E109,E114,E119,E124,E129,E134,E141,E146,E151,E156,E161,E166,E171,E178,E183,E188,E193,E198,E203,E208,E215,E220,E225,E230,E235,E240,E245,E252,E257,E262,E267,E272,E277,E282,E289,E294,E299,E304,E309,E314,E319)</f>
        <v>9.178571429</v>
      </c>
      <c r="I2" s="4">
        <f>IFERROR(__xludf.DUMMYFUNCTION("TO_PERCENT(R2/S2)"),0.47163248170804845)</f>
        <v>0.4716324817</v>
      </c>
      <c r="J2">
        <f t="shared" ref="J2:J5" si="7">AVERAGE(H13,H18,H23,H28,H33,H40,H45,H50,H55,H60,H67,H72,H77,H82,H87,H92,H97,H104,H109,H114,H119,H124,H129,H134,H141,H146,H151,H156,H161,H166,H171,H178,H183,H188,H193,H198,H203,H208,H215,H220,H225,H230,H235,H240,H245,H252,H257,H262,H267,H272,H277,H282,H289,H294,H299,H304,H309,H314,H319)</f>
        <v>6.857142857</v>
      </c>
      <c r="K2">
        <f t="shared" ref="K2:K5" si="8">AVERAGE(I13,I18,I23,I28,I33,I40,I45,I50,I55,I60,I67,I72,I77,I82,I87,I92,I97,I104,I109,I114,I119,I124,I129,I134,I141,I146,I151,I156,I161,I166,I171,I178,I183,I188,I193,I198,I203,I208,I215,I220,I225,I230,I235,I240,I245,I252,I257,I262,I267,I272,I277,I282,I289,I294,I299,I304,I309,I314,I319,)</f>
        <v>0.6206896552</v>
      </c>
      <c r="L2">
        <f t="shared" ref="L2:L5" si="9">SUM(N13,N18,N23,N28,N33,N40,N45,N50,N55,N60,N67,N72,N77,N82,N87,N92,N97,N104,N109,N114,N119,N124,N129,N134,N141,N146,N151,N156,N161,N166,N171,N178,N183,N188,N193,N198,N203,N208,N215,N220,N225,N230,N235,N240,N245,N252,N257,N262,N267,N272,N277,N282,N289,N294,N299,N304,N309,N314,N319)</f>
        <v>0</v>
      </c>
      <c r="M2">
        <f t="shared" ref="M2:M5" si="10">AVERAGE(O13,O18,O23,O28,O33,O40,O45,O50,O55,O60,O67,O72,O77,O82,O87,O92,O97,O104,O109,O114,O119,O124,O129,O134,O141,O146,O151,O156,O161,O166,O171,O178,O183,O188,O193,O198,O203,O208,O215,O220,O225,O230,O235,O240,O245,O252,O257,O262,O267,O272,O277,O282,O289,O294,O299,O304,O309,O314,O319)</f>
        <v>2086.964286</v>
      </c>
      <c r="N2">
        <f t="shared" ref="N2:O2" si="2">SUM(C13,C18,C23,C28,C33,C40,C45,C50,C55,C60,C67,C72,C77,C82,C87,C92,C97,C104,C109,C114,C119,C124,C129,C134,C141,C146,C151,C156,C161,C166,C171,C178,C183,C188,C193,C198,C203,C208,C215,C220,C225,C230,C235,C240,C245,C252,C257,C262,C267,C272,C277,C282,C289,C294,C299,C304,C309,C314,C319)</f>
        <v>365</v>
      </c>
      <c r="O2">
        <f t="shared" si="2"/>
        <v>377</v>
      </c>
      <c r="P2">
        <f t="shared" ref="P2:P5" si="12">SUM(O13,O18,O23,O28,O33,O40,O45,O50,O55,O60,O67,O72,O77,O82,O87,O92,O97,O104,O109,O114,O119,O124,O129,O134,O141,O146,O151,O156,O161,O166,O171,O178,O183,O188,O193,O198,O203,O208,O215,O220,O225,O230,O235,O240,O245,O252,O257,O262,O267,O272,O277,O282,O289,O294,O299,O304,O309,O314,O319)</f>
        <v>58435</v>
      </c>
      <c r="Q2">
        <f t="shared" ref="Q2:Q5" si="13">SUM(I13,I18,I23,I28,I33,I40,I45,I50,I55,I60,I67,I72,I77,I82,I87,I92,I97,I104,I109,I114,I119,I124,I129,I134,I141,I146,I151,I156,I161,I166,I171,I178,I183,I188,I193,I198,I203,I208,I215,I220,I225,I230,I235,I240,I245,I252,I257,I262,I267,I272,I277,I282,I289,I294,I299,I304,I309,I314,I319,)</f>
        <v>18</v>
      </c>
      <c r="R2">
        <f t="shared" ref="R2:S2" si="3">SUM(F13,F18,F23,F28,F33,F40,F45,F50,F55,F60,F67,F72,F77,F82,F87,F92,F97,F104,F109,F114,F119,F124,F129,F134,F141,F146,F151,F156,F161,F166,F171,F178,F183,F188,F193,F198,F203,F208,F215,F220,F225,F230,F235,F240,F245,F252,F257,F262,F267,F272,F277,F282,F289,F294,F299,F304,F309,F314,F319)</f>
        <v>3932</v>
      </c>
      <c r="S2">
        <f t="shared" si="3"/>
        <v>8337</v>
      </c>
    </row>
    <row r="3">
      <c r="D3" s="1" t="s">
        <v>26</v>
      </c>
      <c r="E3" s="1">
        <f t="shared" ref="E3:F3" si="4">AVERAGE(C14,C19,C24,C29,C34,C41,C46,C51,C56,C61,C68,C73,C78,C83,C88,C93,C98,C105,C110,C115,C120,C125,C130,C135,C142,C147,C152,C157,C162,C167,C172,C179,C184,C189,C194,C199,C204,C209,C216,C221,C226,C231,C236,C241,C246,C253,C258,C263,C268,C273,C278,C283,C290,C295,C300,C305,C310,C315,C320)</f>
        <v>12.21428571</v>
      </c>
      <c r="F3" s="1">
        <f t="shared" si="4"/>
        <v>12.5</v>
      </c>
      <c r="G3">
        <f t="shared" si="5"/>
        <v>0.9771428571</v>
      </c>
      <c r="H3">
        <f t="shared" si="6"/>
        <v>9.25</v>
      </c>
      <c r="I3" s="4">
        <f>IFERROR(__xludf.DUMMYFUNCTION("TO_PERCENT(R3/S3)"),0.4870839542970691)</f>
        <v>0.4870839543</v>
      </c>
      <c r="J3">
        <f t="shared" si="7"/>
        <v>5.357142857</v>
      </c>
      <c r="K3">
        <f t="shared" si="8"/>
        <v>0.4482758621</v>
      </c>
      <c r="L3">
        <f t="shared" si="9"/>
        <v>1</v>
      </c>
      <c r="M3">
        <f t="shared" si="10"/>
        <v>1896.392857</v>
      </c>
      <c r="N3">
        <f t="shared" ref="N3:O3" si="11">SUM(C14,C19,C24,C29,C34,C41,C46,C51,C56,C61,C68,C73,C78,C83,C88,C93,C98,C105,C110,C115,C120,C125,C130,C135,C142,C147,C152,C157,C162,C167,C172,C179,C184,C189,C194,C199,C204,C209,C216,C221,C226,C231,C236,C241,C246,C253,C258,C263,C268,C273,C278,C283,C290,C295,C300,C305,C310,C315,C320)</f>
        <v>342</v>
      </c>
      <c r="O3">
        <f t="shared" si="11"/>
        <v>350</v>
      </c>
      <c r="P3">
        <f t="shared" si="12"/>
        <v>53099</v>
      </c>
      <c r="Q3">
        <f t="shared" si="13"/>
        <v>13</v>
      </c>
      <c r="R3">
        <f t="shared" ref="R3:S3" si="14">SUM(F14,F19,F24,F29,F34,F41,F46,F51,F56,F61,F68,F73,F78,F83,F88,F93,F98,F105,F110,F115,F120,F125,F130,F135,F142,F147,F152,F157,F162,F167,F172,F179,F184,F189,F194,F199,F204,F209,F216,F221,F226,F231,F236,F241,F246,F253,F258,F263,F268,F273,F278,F283,F290,F295,F300,F305,F310,F315,F320)</f>
        <v>3922</v>
      </c>
      <c r="S3">
        <f t="shared" si="14"/>
        <v>8052</v>
      </c>
    </row>
    <row r="4">
      <c r="D4" s="1" t="s">
        <v>28</v>
      </c>
      <c r="E4" s="1">
        <f t="shared" ref="E4:F4" si="15">AVERAGE(C15,C20,C25,C30,C35,C42,C47,C52,C57,C62,C69,C74,C79,C84,C89,C94,C99,C106,C111,C116,C121,C126,C131,C136,C143,C148,C153,C158,C163,C168,C173,C180,C185,C190,C195,C200,C205,C210,C217,C222,C227,C232,C237,C242,C247,C254,C259,C264,C269,C274,C279,C284,C291,C296,C301,C306,C311,C316,C321)</f>
        <v>11.60714286</v>
      </c>
      <c r="F4" s="1">
        <f t="shared" si="15"/>
        <v>11.89285714</v>
      </c>
      <c r="G4">
        <f t="shared" si="5"/>
        <v>0.975975976</v>
      </c>
      <c r="H4">
        <f t="shared" si="6"/>
        <v>8.678571429</v>
      </c>
      <c r="I4" s="4">
        <f>IFERROR(__xludf.DUMMYFUNCTION("TO_PERCENT(R4/S4)"),0.5132691746864976)</f>
        <v>0.5132691747</v>
      </c>
      <c r="J4">
        <f t="shared" si="7"/>
        <v>6.25</v>
      </c>
      <c r="K4">
        <f t="shared" si="8"/>
        <v>0.5517241379</v>
      </c>
      <c r="L4">
        <f t="shared" si="9"/>
        <v>0</v>
      </c>
      <c r="M4">
        <f t="shared" si="10"/>
        <v>1805.928571</v>
      </c>
      <c r="N4">
        <f t="shared" ref="N4:O4" si="16">SUM(C15,C20,C25,C30,C35,C42,C47,C52,C57,C62,C69,C74,C79,C84,C89,C94,C99,C106,C111,C116,C121,C126,C131,C136,C143,C148,C153,C158,C163,C168,C173,C180,C185,C190,C195,C200,C205,C210,C217,C222,C227,C232,C237,C242,C247,C254,C259,C264,C269,C274,C279,C284,C291,C296,C301,C306,C311,C316,C321)</f>
        <v>325</v>
      </c>
      <c r="O4">
        <f t="shared" si="16"/>
        <v>333</v>
      </c>
      <c r="P4">
        <f t="shared" si="12"/>
        <v>50566</v>
      </c>
      <c r="Q4">
        <f t="shared" si="13"/>
        <v>16</v>
      </c>
      <c r="R4">
        <f t="shared" ref="R4:S4" si="17">SUM(F15,F20,F25,F30,F35,F42,F47,F52,F57,F62,F69,F74,F79,F84,F89,F94,F99,F106,F111,F116,F121,F126,F131,F136,F143,F148,F153,F158,F163,F168,F173,F180,F185,F190,F195,F200,F205,F210,F217,F222,F227,F232,F237,F242,F247,F254,F259,F264,F269,F274,F279,F284,F291,F296,F301,F306,F311,F316,F321)</f>
        <v>3520</v>
      </c>
      <c r="S4">
        <f t="shared" si="17"/>
        <v>6858</v>
      </c>
    </row>
    <row r="5">
      <c r="D5" s="1" t="s">
        <v>31</v>
      </c>
      <c r="E5" s="1">
        <f t="shared" ref="E5:F5" si="18">AVERAGE(C16,C21,C26,C31,C36,C43,C48,C53,C58,C63,C70,C75,C80,C85,C90,C95,C100,C107,C112,C117,C122,C127,C132,C137,C144,C149,C154,C159,C164,C169,C174,C181,C186,C191,C196,C201,C206,C211,C218,C223,C228,C233,C238,C243,C248,C255,C260,C265,C270,C275,C280,C285,C292,C297,C302,C307,C312,C317,C322)</f>
        <v>13.67857143</v>
      </c>
      <c r="F5" s="1">
        <f t="shared" si="18"/>
        <v>11.92857143</v>
      </c>
      <c r="G5">
        <f t="shared" si="5"/>
        <v>1.146706587</v>
      </c>
      <c r="H5">
        <f t="shared" si="6"/>
        <v>8.857142857</v>
      </c>
      <c r="I5" s="4">
        <f>IFERROR(__xludf.DUMMYFUNCTION("TO_PERCENT(R5/S5)"),0.4689857030282562)</f>
        <v>0.468985703</v>
      </c>
      <c r="J5">
        <f t="shared" si="7"/>
        <v>6.464285714</v>
      </c>
      <c r="K5">
        <f t="shared" si="8"/>
        <v>0.7586206897</v>
      </c>
      <c r="L5">
        <f t="shared" si="9"/>
        <v>1</v>
      </c>
      <c r="M5">
        <f t="shared" si="10"/>
        <v>2012.392857</v>
      </c>
      <c r="N5">
        <f t="shared" ref="N5:O5" si="19">SUM(C16,C21,C26,C31,C36,C43,C48,C53,C58,C63,C70,C75,C80,C85,C90,C95,C100,C107,C112,C117,C122,C127,C132,C137,C144,C149,C154,C159,C164,C169,C174,C181,C186,C191,C196,C201,C206,C211,C218,C223,C228,C233,C238,C243,C248,C255,C260,C265,C270,C275,C280,C285,C292,C297,C302,C307,C312,C317,C322)</f>
        <v>383</v>
      </c>
      <c r="O5">
        <f t="shared" si="19"/>
        <v>334</v>
      </c>
      <c r="P5">
        <f t="shared" si="12"/>
        <v>56347</v>
      </c>
      <c r="Q5">
        <f t="shared" si="13"/>
        <v>22</v>
      </c>
      <c r="R5">
        <f t="shared" ref="R5:S5" si="20">SUM(F16,F21,F26,F31,F36,F43,F48,F53,F58,F63,F70,F75,F80,F85,F90,F95,F100,F107,F112,F117,F122,F127,F132,F137,F144,F149,F154,F159,F164,F169,F174,F181,F186,F191,F196,F201,F206,F211,F218,F223,F228,F233,F238,F243,F248,F255,F260,F265,F270,F275,F280,F285,F292,F297,F302,F307,F312,F317,F322)</f>
        <v>4166</v>
      </c>
      <c r="S5">
        <f t="shared" si="20"/>
        <v>8883</v>
      </c>
    </row>
    <row r="7">
      <c r="D7" s="1"/>
      <c r="E7" s="1"/>
      <c r="F7" s="1"/>
      <c r="H7" s="1"/>
      <c r="J7" s="1"/>
      <c r="K7" s="1"/>
      <c r="M7" s="1"/>
    </row>
    <row r="11">
      <c r="A11" s="12" t="s">
        <v>86</v>
      </c>
      <c r="B11" s="12" t="s">
        <v>131</v>
      </c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</row>
    <row r="12">
      <c r="A12" s="3" t="s">
        <v>88</v>
      </c>
      <c r="B12" s="9" t="s">
        <v>112</v>
      </c>
      <c r="C12" s="9" t="s">
        <v>90</v>
      </c>
      <c r="D12" s="9" t="s">
        <v>91</v>
      </c>
      <c r="E12" s="9" t="s">
        <v>92</v>
      </c>
      <c r="F12" s="9" t="s">
        <v>93</v>
      </c>
      <c r="G12" s="9" t="s">
        <v>94</v>
      </c>
      <c r="H12" s="9" t="s">
        <v>95</v>
      </c>
      <c r="I12" s="9" t="s">
        <v>9</v>
      </c>
      <c r="J12" s="9" t="s">
        <v>96</v>
      </c>
      <c r="K12" s="9" t="s">
        <v>97</v>
      </c>
      <c r="L12" s="9" t="s">
        <v>98</v>
      </c>
      <c r="M12" s="9" t="s">
        <v>99</v>
      </c>
      <c r="N12" s="9" t="s">
        <v>100</v>
      </c>
      <c r="O12" s="9" t="s">
        <v>6</v>
      </c>
    </row>
    <row r="13">
      <c r="A13" s="10"/>
      <c r="B13" s="1" t="s">
        <v>23</v>
      </c>
      <c r="C13" s="1">
        <v>22.0</v>
      </c>
      <c r="D13" s="1">
        <v>23.0</v>
      </c>
      <c r="E13" s="1">
        <v>17.0</v>
      </c>
      <c r="F13" s="1">
        <v>236.0</v>
      </c>
      <c r="G13" s="1">
        <v>451.0</v>
      </c>
      <c r="H13" s="1">
        <v>15.0</v>
      </c>
      <c r="I13" s="1">
        <v>2.0</v>
      </c>
      <c r="J13" s="1">
        <v>0.0</v>
      </c>
      <c r="K13" s="1">
        <v>0.0</v>
      </c>
      <c r="L13" s="1">
        <v>0.0</v>
      </c>
      <c r="M13" s="1">
        <v>1.0</v>
      </c>
      <c r="N13" s="1">
        <v>0.0</v>
      </c>
      <c r="O13" s="1">
        <v>3737.0</v>
      </c>
    </row>
    <row r="14">
      <c r="A14" s="10"/>
      <c r="B14" s="1" t="s">
        <v>26</v>
      </c>
      <c r="C14" s="1">
        <v>23.0</v>
      </c>
      <c r="D14" s="1">
        <v>19.0</v>
      </c>
      <c r="E14" s="1">
        <v>22.0</v>
      </c>
      <c r="F14" s="1">
        <v>251.0</v>
      </c>
      <c r="G14" s="1">
        <v>479.0</v>
      </c>
      <c r="H14" s="1">
        <v>16.0</v>
      </c>
      <c r="I14" s="1">
        <v>3.0</v>
      </c>
      <c r="J14" s="1">
        <v>0.0</v>
      </c>
      <c r="K14" s="1">
        <v>0.0</v>
      </c>
      <c r="L14" s="1">
        <v>1.0</v>
      </c>
      <c r="M14" s="1">
        <v>1.0</v>
      </c>
      <c r="N14" s="1">
        <v>0.0</v>
      </c>
      <c r="O14" s="1">
        <v>3676.0</v>
      </c>
    </row>
    <row r="15">
      <c r="A15" s="10"/>
      <c r="B15" s="1" t="s">
        <v>28</v>
      </c>
      <c r="C15" s="1">
        <v>20.0</v>
      </c>
      <c r="D15" s="1">
        <v>23.0</v>
      </c>
      <c r="E15" s="1">
        <v>21.0</v>
      </c>
      <c r="F15" s="1">
        <v>269.0</v>
      </c>
      <c r="G15" s="1">
        <v>452.0</v>
      </c>
      <c r="H15" s="1">
        <v>12.0</v>
      </c>
      <c r="I15" s="1">
        <v>0.0</v>
      </c>
      <c r="J15" s="1">
        <v>0.0</v>
      </c>
      <c r="K15" s="1">
        <v>0.0</v>
      </c>
      <c r="L15" s="1">
        <v>0.0</v>
      </c>
      <c r="M15" s="1">
        <v>1.0</v>
      </c>
      <c r="N15" s="1">
        <v>0.0</v>
      </c>
      <c r="O15" s="1">
        <v>3419.0</v>
      </c>
    </row>
    <row r="16">
      <c r="A16" s="10"/>
      <c r="B16" s="1" t="s">
        <v>132</v>
      </c>
      <c r="C16" s="1">
        <v>27.0</v>
      </c>
      <c r="D16" s="1">
        <v>16.0</v>
      </c>
      <c r="E16" s="1">
        <v>15.0</v>
      </c>
      <c r="F16" s="1">
        <v>229.0</v>
      </c>
      <c r="G16" s="1">
        <v>442.0</v>
      </c>
      <c r="H16" s="1">
        <v>12.0</v>
      </c>
      <c r="I16" s="1">
        <v>2.0</v>
      </c>
      <c r="J16" s="1">
        <v>0.0</v>
      </c>
      <c r="K16" s="1">
        <v>0.0</v>
      </c>
      <c r="L16" s="1">
        <v>2.0</v>
      </c>
      <c r="M16" s="1">
        <v>1.0</v>
      </c>
      <c r="N16" s="1">
        <v>0.0</v>
      </c>
      <c r="O16" s="1">
        <v>3496.0</v>
      </c>
    </row>
    <row r="17">
      <c r="A17" s="3" t="s">
        <v>101</v>
      </c>
      <c r="B17" s="9" t="s">
        <v>113</v>
      </c>
      <c r="C17" s="9" t="s">
        <v>90</v>
      </c>
      <c r="D17" s="9" t="s">
        <v>91</v>
      </c>
      <c r="E17" s="9" t="s">
        <v>92</v>
      </c>
      <c r="F17" s="9" t="s">
        <v>93</v>
      </c>
      <c r="G17" s="9" t="s">
        <v>94</v>
      </c>
      <c r="H17" s="9" t="s">
        <v>95</v>
      </c>
      <c r="I17" s="9" t="s">
        <v>9</v>
      </c>
      <c r="J17" s="9" t="s">
        <v>96</v>
      </c>
      <c r="K17" s="9" t="s">
        <v>97</v>
      </c>
      <c r="L17" s="9" t="s">
        <v>98</v>
      </c>
      <c r="M17" s="9" t="s">
        <v>99</v>
      </c>
      <c r="N17" s="9" t="s">
        <v>100</v>
      </c>
      <c r="O17" s="9" t="s">
        <v>6</v>
      </c>
    </row>
    <row r="18">
      <c r="A18" s="10"/>
      <c r="B18" s="1" t="s">
        <v>23</v>
      </c>
      <c r="C18" s="1">
        <v>13.0</v>
      </c>
      <c r="D18" s="1">
        <v>13.0</v>
      </c>
      <c r="E18" s="1">
        <v>10.0</v>
      </c>
      <c r="F18" s="1">
        <v>152.0</v>
      </c>
      <c r="G18" s="1">
        <v>328.0</v>
      </c>
      <c r="H18" s="1">
        <v>11.0</v>
      </c>
      <c r="I18" s="1">
        <v>4.0</v>
      </c>
      <c r="J18" s="1">
        <v>0.0</v>
      </c>
      <c r="K18" s="1">
        <v>0.0</v>
      </c>
      <c r="L18" s="1">
        <v>0.0</v>
      </c>
      <c r="M18" s="1">
        <v>0.0</v>
      </c>
      <c r="N18" s="1">
        <v>0.0</v>
      </c>
      <c r="O18" s="1">
        <v>2234.0</v>
      </c>
    </row>
    <row r="19">
      <c r="A19" s="10"/>
      <c r="B19" s="1" t="s">
        <v>26</v>
      </c>
      <c r="C19" s="1">
        <v>13.0</v>
      </c>
      <c r="D19" s="1">
        <v>8.0</v>
      </c>
      <c r="E19" s="1">
        <v>9.0</v>
      </c>
      <c r="F19" s="1">
        <v>192.0</v>
      </c>
      <c r="G19" s="1">
        <v>389.0</v>
      </c>
      <c r="H19" s="1">
        <v>4.0</v>
      </c>
      <c r="I19" s="1">
        <v>0.0</v>
      </c>
      <c r="J19" s="1">
        <v>0.0</v>
      </c>
      <c r="K19" s="1">
        <v>0.0</v>
      </c>
      <c r="L19" s="1">
        <v>0.0</v>
      </c>
      <c r="M19" s="1">
        <v>0.0</v>
      </c>
      <c r="N19" s="1">
        <v>0.0</v>
      </c>
      <c r="O19" s="1">
        <v>2141.0</v>
      </c>
    </row>
    <row r="20">
      <c r="A20" s="10"/>
      <c r="B20" s="1" t="s">
        <v>28</v>
      </c>
      <c r="C20" s="1">
        <v>9.0</v>
      </c>
      <c r="D20" s="1">
        <v>7.0</v>
      </c>
      <c r="E20" s="1">
        <v>12.0</v>
      </c>
      <c r="F20" s="1">
        <v>112.0</v>
      </c>
      <c r="G20" s="1">
        <v>217.0</v>
      </c>
      <c r="H20" s="1">
        <v>4.0</v>
      </c>
      <c r="I20" s="1">
        <v>0.0</v>
      </c>
      <c r="J20" s="1">
        <v>0.0</v>
      </c>
      <c r="K20" s="1">
        <v>0.0</v>
      </c>
      <c r="L20" s="1">
        <v>0.0</v>
      </c>
      <c r="M20" s="1">
        <v>0.0</v>
      </c>
      <c r="N20" s="1">
        <v>0.0</v>
      </c>
      <c r="O20" s="1">
        <v>1625.0</v>
      </c>
    </row>
    <row r="21">
      <c r="A21" s="10"/>
      <c r="B21" s="1" t="s">
        <v>132</v>
      </c>
      <c r="C21" s="1">
        <v>15.0</v>
      </c>
      <c r="D21" s="1">
        <v>8.0</v>
      </c>
      <c r="E21" s="1">
        <v>7.0</v>
      </c>
      <c r="F21" s="1">
        <v>180.0</v>
      </c>
      <c r="G21" s="1">
        <v>444.0</v>
      </c>
      <c r="H21" s="1">
        <v>8.0</v>
      </c>
      <c r="I21" s="1">
        <v>0.0</v>
      </c>
      <c r="J21" s="1">
        <v>0.0</v>
      </c>
      <c r="K21" s="1">
        <v>0.0</v>
      </c>
      <c r="L21" s="1">
        <v>0.0</v>
      </c>
      <c r="M21" s="1">
        <v>0.0</v>
      </c>
      <c r="N21" s="1">
        <v>0.0</v>
      </c>
      <c r="O21" s="1">
        <v>2052.0</v>
      </c>
    </row>
    <row r="22">
      <c r="A22" s="3" t="s">
        <v>103</v>
      </c>
      <c r="B22" s="9" t="s">
        <v>106</v>
      </c>
      <c r="C22" s="9" t="s">
        <v>90</v>
      </c>
      <c r="D22" s="9" t="s">
        <v>91</v>
      </c>
      <c r="E22" s="9" t="s">
        <v>92</v>
      </c>
      <c r="F22" s="9" t="s">
        <v>93</v>
      </c>
      <c r="G22" s="9" t="s">
        <v>94</v>
      </c>
      <c r="H22" s="9" t="s">
        <v>95</v>
      </c>
      <c r="I22" s="9" t="s">
        <v>9</v>
      </c>
      <c r="J22" s="9" t="s">
        <v>96</v>
      </c>
      <c r="K22" s="9" t="s">
        <v>97</v>
      </c>
      <c r="L22" s="9" t="s">
        <v>98</v>
      </c>
      <c r="M22" s="9" t="s">
        <v>99</v>
      </c>
      <c r="N22" s="9" t="s">
        <v>100</v>
      </c>
      <c r="O22" s="9" t="s">
        <v>6</v>
      </c>
    </row>
    <row r="23">
      <c r="A23" s="10"/>
      <c r="B23" s="1" t="s">
        <v>23</v>
      </c>
      <c r="C23" s="1">
        <v>9.0</v>
      </c>
      <c r="D23" s="1">
        <v>12.0</v>
      </c>
      <c r="E23" s="1">
        <v>13.0</v>
      </c>
      <c r="F23" s="1">
        <v>124.0</v>
      </c>
      <c r="G23" s="1">
        <v>250.0</v>
      </c>
      <c r="H23" s="1">
        <v>3.0</v>
      </c>
      <c r="I23" s="1">
        <v>0.0</v>
      </c>
      <c r="J23" s="1">
        <v>3.0</v>
      </c>
      <c r="K23" s="1">
        <v>5.0</v>
      </c>
      <c r="L23" s="1">
        <v>0.0</v>
      </c>
      <c r="M23" s="1">
        <v>0.0</v>
      </c>
      <c r="N23" s="1">
        <v>0.0</v>
      </c>
      <c r="O23" s="1">
        <v>1824.0</v>
      </c>
    </row>
    <row r="24">
      <c r="A24" s="10"/>
      <c r="B24" s="1" t="s">
        <v>26</v>
      </c>
      <c r="C24" s="1">
        <v>16.0</v>
      </c>
      <c r="D24" s="1">
        <v>9.0</v>
      </c>
      <c r="E24" s="1">
        <v>10.0</v>
      </c>
      <c r="F24" s="1">
        <v>164.0</v>
      </c>
      <c r="G24" s="1">
        <v>310.0</v>
      </c>
      <c r="H24" s="1">
        <v>6.0</v>
      </c>
      <c r="I24" s="1">
        <v>0.0</v>
      </c>
      <c r="J24" s="1">
        <v>4.0</v>
      </c>
      <c r="K24" s="1">
        <v>6.0</v>
      </c>
      <c r="L24" s="1">
        <v>0.0</v>
      </c>
      <c r="M24" s="1">
        <v>0.0</v>
      </c>
      <c r="N24" s="1">
        <v>0.0</v>
      </c>
      <c r="O24" s="1">
        <v>2110.0</v>
      </c>
    </row>
    <row r="25">
      <c r="A25" s="10"/>
      <c r="B25" s="1" t="s">
        <v>28</v>
      </c>
      <c r="C25" s="1">
        <v>12.0</v>
      </c>
      <c r="D25" s="1">
        <v>9.0</v>
      </c>
      <c r="E25" s="1">
        <v>11.0</v>
      </c>
      <c r="F25" s="1">
        <v>155.0</v>
      </c>
      <c r="G25" s="1">
        <v>282.0</v>
      </c>
      <c r="H25" s="1">
        <v>7.0</v>
      </c>
      <c r="I25" s="1">
        <v>2.0</v>
      </c>
      <c r="J25" s="1">
        <v>5.0</v>
      </c>
      <c r="K25" s="1">
        <v>1.0</v>
      </c>
      <c r="L25" s="1">
        <v>0.0</v>
      </c>
      <c r="M25" s="1">
        <v>0.0</v>
      </c>
      <c r="N25" s="1">
        <v>0.0</v>
      </c>
      <c r="O25" s="1">
        <v>1993.0</v>
      </c>
    </row>
    <row r="26">
      <c r="A26" s="10"/>
      <c r="B26" s="1" t="s">
        <v>132</v>
      </c>
      <c r="C26" s="1">
        <v>16.0</v>
      </c>
      <c r="D26" s="1">
        <v>13.0</v>
      </c>
      <c r="E26" s="1">
        <v>10.0</v>
      </c>
      <c r="F26" s="1">
        <v>211.0</v>
      </c>
      <c r="G26" s="1">
        <v>359.0</v>
      </c>
      <c r="H26" s="1">
        <v>11.0</v>
      </c>
      <c r="I26" s="1">
        <v>1.0</v>
      </c>
      <c r="J26" s="1">
        <v>5.0</v>
      </c>
      <c r="K26" s="1">
        <v>0.0</v>
      </c>
      <c r="L26" s="1">
        <v>0.0</v>
      </c>
      <c r="M26" s="1">
        <v>0.0</v>
      </c>
      <c r="N26" s="1">
        <v>0.0</v>
      </c>
      <c r="O26" s="1">
        <v>2219.0</v>
      </c>
    </row>
    <row r="27">
      <c r="A27" s="3" t="s">
        <v>105</v>
      </c>
      <c r="B27" s="9" t="s">
        <v>104</v>
      </c>
      <c r="C27" s="9" t="s">
        <v>90</v>
      </c>
      <c r="D27" s="9" t="s">
        <v>91</v>
      </c>
      <c r="E27" s="9" t="s">
        <v>92</v>
      </c>
      <c r="F27" s="9" t="s">
        <v>93</v>
      </c>
      <c r="G27" s="9" t="s">
        <v>94</v>
      </c>
      <c r="H27" s="9" t="s">
        <v>95</v>
      </c>
      <c r="I27" s="9" t="s">
        <v>9</v>
      </c>
      <c r="J27" s="9" t="s">
        <v>96</v>
      </c>
      <c r="K27" s="9" t="s">
        <v>97</v>
      </c>
      <c r="L27" s="9" t="s">
        <v>98</v>
      </c>
      <c r="M27" s="9" t="s">
        <v>99</v>
      </c>
      <c r="N27" s="9" t="s">
        <v>100</v>
      </c>
      <c r="O27" s="9" t="s">
        <v>6</v>
      </c>
    </row>
    <row r="28">
      <c r="A28" s="10"/>
      <c r="B28" s="1" t="s">
        <v>23</v>
      </c>
      <c r="C28" s="3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</row>
    <row r="29">
      <c r="A29" s="10"/>
      <c r="B29" s="1" t="s">
        <v>26</v>
      </c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</row>
    <row r="30">
      <c r="A30" s="10"/>
      <c r="B30" s="1" t="s">
        <v>28</v>
      </c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</row>
    <row r="31">
      <c r="A31" s="10"/>
      <c r="B31" s="1" t="s">
        <v>31</v>
      </c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</row>
    <row r="32">
      <c r="A32" s="3" t="s">
        <v>107</v>
      </c>
      <c r="B32" s="9" t="s">
        <v>114</v>
      </c>
      <c r="C32" s="9" t="s">
        <v>90</v>
      </c>
      <c r="D32" s="9" t="s">
        <v>91</v>
      </c>
      <c r="E32" s="9" t="s">
        <v>92</v>
      </c>
      <c r="F32" s="9" t="s">
        <v>93</v>
      </c>
      <c r="G32" s="9" t="s">
        <v>94</v>
      </c>
      <c r="H32" s="9" t="s">
        <v>95</v>
      </c>
      <c r="I32" s="9" t="s">
        <v>9</v>
      </c>
      <c r="J32" s="9" t="s">
        <v>96</v>
      </c>
      <c r="K32" s="9" t="s">
        <v>97</v>
      </c>
      <c r="L32" s="9" t="s">
        <v>98</v>
      </c>
      <c r="M32" s="9" t="s">
        <v>99</v>
      </c>
      <c r="N32" s="9" t="s">
        <v>100</v>
      </c>
      <c r="O32" s="9" t="s">
        <v>6</v>
      </c>
    </row>
    <row r="33">
      <c r="A33" s="10"/>
      <c r="B33" s="1" t="s">
        <v>23</v>
      </c>
      <c r="C33" s="3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</row>
    <row r="34">
      <c r="A34" s="10"/>
      <c r="B34" s="1" t="s">
        <v>26</v>
      </c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</row>
    <row r="35">
      <c r="A35" s="10"/>
      <c r="B35" s="1" t="s">
        <v>28</v>
      </c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</row>
    <row r="36">
      <c r="A36" s="10"/>
      <c r="B36" s="1" t="s">
        <v>31</v>
      </c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</row>
    <row r="38">
      <c r="A38" s="12" t="s">
        <v>110</v>
      </c>
      <c r="B38" s="12" t="s">
        <v>133</v>
      </c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</row>
    <row r="39">
      <c r="A39" s="3" t="s">
        <v>88</v>
      </c>
      <c r="B39" s="9" t="s">
        <v>89</v>
      </c>
      <c r="C39" s="9" t="s">
        <v>90</v>
      </c>
      <c r="D39" s="9" t="s">
        <v>91</v>
      </c>
      <c r="E39" s="9" t="s">
        <v>92</v>
      </c>
      <c r="F39" s="9" t="s">
        <v>93</v>
      </c>
      <c r="G39" s="9" t="s">
        <v>94</v>
      </c>
      <c r="H39" s="9" t="s">
        <v>95</v>
      </c>
      <c r="I39" s="9" t="s">
        <v>9</v>
      </c>
      <c r="J39" s="9" t="s">
        <v>96</v>
      </c>
      <c r="K39" s="9" t="s">
        <v>97</v>
      </c>
      <c r="L39" s="9" t="s">
        <v>98</v>
      </c>
      <c r="M39" s="9" t="s">
        <v>99</v>
      </c>
      <c r="N39" s="9" t="s">
        <v>100</v>
      </c>
      <c r="O39" s="9" t="s">
        <v>6</v>
      </c>
    </row>
    <row r="40">
      <c r="A40" s="10"/>
      <c r="B40" s="1" t="s">
        <v>23</v>
      </c>
      <c r="C40" s="1">
        <v>17.0</v>
      </c>
      <c r="D40" s="1">
        <v>11.0</v>
      </c>
      <c r="E40" s="1">
        <v>6.0</v>
      </c>
      <c r="F40" s="1">
        <v>198.0</v>
      </c>
      <c r="G40" s="1">
        <v>387.0</v>
      </c>
      <c r="H40" s="1">
        <v>9.0</v>
      </c>
      <c r="I40" s="1">
        <v>1.0</v>
      </c>
      <c r="J40" s="1">
        <v>5.0</v>
      </c>
      <c r="K40" s="1">
        <v>5.0</v>
      </c>
      <c r="L40" s="1">
        <v>0.0</v>
      </c>
      <c r="M40" s="1">
        <v>0.0</v>
      </c>
      <c r="N40" s="1">
        <v>0.0</v>
      </c>
      <c r="O40" s="1">
        <v>2558.0</v>
      </c>
    </row>
    <row r="41">
      <c r="A41" s="10"/>
      <c r="B41" s="1" t="s">
        <v>26</v>
      </c>
      <c r="C41" s="1">
        <v>15.0</v>
      </c>
      <c r="D41" s="1">
        <v>13.0</v>
      </c>
      <c r="E41" s="1">
        <v>7.0</v>
      </c>
      <c r="F41" s="1">
        <v>222.0</v>
      </c>
      <c r="G41" s="1">
        <v>399.0</v>
      </c>
      <c r="H41" s="1">
        <v>8.0</v>
      </c>
      <c r="I41" s="1">
        <v>0.0</v>
      </c>
      <c r="J41" s="1">
        <v>5.0</v>
      </c>
      <c r="K41" s="1">
        <v>2.0</v>
      </c>
      <c r="L41" s="1">
        <v>0.0</v>
      </c>
      <c r="M41" s="1">
        <v>0.0</v>
      </c>
      <c r="N41" s="1">
        <v>0.0</v>
      </c>
      <c r="O41" s="1">
        <v>2059.0</v>
      </c>
    </row>
    <row r="42">
      <c r="A42" s="10"/>
      <c r="B42" s="1" t="s">
        <v>28</v>
      </c>
      <c r="C42" s="1">
        <v>11.0</v>
      </c>
      <c r="D42" s="1">
        <v>11.0</v>
      </c>
      <c r="E42" s="1">
        <v>16.0</v>
      </c>
      <c r="F42" s="1">
        <v>165.0</v>
      </c>
      <c r="G42" s="1">
        <v>309.0</v>
      </c>
      <c r="H42" s="1">
        <v>3.0</v>
      </c>
      <c r="I42" s="1">
        <v>1.0</v>
      </c>
      <c r="J42" s="1">
        <v>7.0</v>
      </c>
      <c r="K42" s="1">
        <v>1.0</v>
      </c>
      <c r="L42" s="1">
        <v>0.0</v>
      </c>
      <c r="M42" s="1">
        <v>0.0</v>
      </c>
      <c r="N42" s="1">
        <v>0.0</v>
      </c>
      <c r="O42" s="1">
        <v>2099.0</v>
      </c>
    </row>
    <row r="43">
      <c r="A43" s="10"/>
      <c r="B43" s="1" t="s">
        <v>132</v>
      </c>
      <c r="C43" s="1">
        <v>16.0</v>
      </c>
      <c r="D43" s="1">
        <v>15.0</v>
      </c>
      <c r="E43" s="1">
        <v>13.0</v>
      </c>
      <c r="F43" s="1">
        <v>143.0</v>
      </c>
      <c r="G43" s="1">
        <v>325.0</v>
      </c>
      <c r="H43" s="1">
        <v>10.0</v>
      </c>
      <c r="I43" s="1">
        <v>2.0</v>
      </c>
      <c r="J43" s="1">
        <v>4.0</v>
      </c>
      <c r="K43" s="1">
        <v>3.0</v>
      </c>
      <c r="L43" s="1">
        <v>0.0</v>
      </c>
      <c r="M43" s="1">
        <v>0.0</v>
      </c>
      <c r="N43" s="1">
        <v>0.0</v>
      </c>
      <c r="O43" s="1">
        <v>2127.0</v>
      </c>
    </row>
    <row r="44">
      <c r="A44" s="3" t="s">
        <v>101</v>
      </c>
      <c r="B44" s="9" t="s">
        <v>102</v>
      </c>
      <c r="C44" s="9" t="s">
        <v>90</v>
      </c>
      <c r="D44" s="9" t="s">
        <v>91</v>
      </c>
      <c r="E44" s="9" t="s">
        <v>92</v>
      </c>
      <c r="F44" s="9" t="s">
        <v>93</v>
      </c>
      <c r="G44" s="9" t="s">
        <v>94</v>
      </c>
      <c r="H44" s="9" t="s">
        <v>95</v>
      </c>
      <c r="I44" s="9" t="s">
        <v>9</v>
      </c>
      <c r="J44" s="9" t="s">
        <v>96</v>
      </c>
      <c r="K44" s="9" t="s">
        <v>97</v>
      </c>
      <c r="L44" s="9" t="s">
        <v>98</v>
      </c>
      <c r="M44" s="9" t="s">
        <v>99</v>
      </c>
      <c r="N44" s="9" t="s">
        <v>100</v>
      </c>
      <c r="O44" s="9" t="s">
        <v>6</v>
      </c>
    </row>
    <row r="45">
      <c r="A45" s="10"/>
      <c r="B45" s="1" t="s">
        <v>23</v>
      </c>
      <c r="C45" s="1">
        <v>17.0</v>
      </c>
      <c r="D45" s="1">
        <v>7.0</v>
      </c>
      <c r="E45" s="1">
        <v>6.0</v>
      </c>
      <c r="F45" s="1">
        <v>161.0</v>
      </c>
      <c r="G45" s="1">
        <v>312.0</v>
      </c>
      <c r="H45" s="1">
        <v>10.0</v>
      </c>
      <c r="I45" s="1">
        <v>1.0</v>
      </c>
      <c r="J45" s="1">
        <v>0.0</v>
      </c>
      <c r="K45" s="1">
        <v>0.0</v>
      </c>
      <c r="L45" s="1">
        <v>0.0</v>
      </c>
      <c r="M45" s="1">
        <v>0.0</v>
      </c>
      <c r="N45" s="1">
        <v>0.0</v>
      </c>
      <c r="O45" s="1">
        <v>2150.0</v>
      </c>
    </row>
    <row r="46">
      <c r="A46" s="10"/>
      <c r="B46" s="1" t="s">
        <v>26</v>
      </c>
      <c r="C46" s="1">
        <v>12.0</v>
      </c>
      <c r="D46" s="1">
        <v>7.0</v>
      </c>
      <c r="E46" s="1">
        <v>10.0</v>
      </c>
      <c r="F46" s="1">
        <v>128.0</v>
      </c>
      <c r="G46" s="1">
        <v>258.0</v>
      </c>
      <c r="H46" s="1">
        <v>5.0</v>
      </c>
      <c r="I46" s="1">
        <v>1.0</v>
      </c>
      <c r="J46" s="1">
        <v>0.0</v>
      </c>
      <c r="K46" s="1">
        <v>0.0</v>
      </c>
      <c r="L46" s="1">
        <v>0.0</v>
      </c>
      <c r="M46" s="1">
        <v>0.0</v>
      </c>
      <c r="N46" s="1">
        <v>0.0</v>
      </c>
      <c r="O46" s="1">
        <v>1695.0</v>
      </c>
    </row>
    <row r="47">
      <c r="A47" s="10"/>
      <c r="B47" s="1" t="s">
        <v>28</v>
      </c>
      <c r="C47" s="1">
        <v>13.0</v>
      </c>
      <c r="D47" s="1">
        <v>5.0</v>
      </c>
      <c r="E47" s="1">
        <v>7.0</v>
      </c>
      <c r="F47" s="1">
        <v>62.0</v>
      </c>
      <c r="G47" s="1">
        <v>146.0</v>
      </c>
      <c r="H47" s="1">
        <v>7.0</v>
      </c>
      <c r="I47" s="1">
        <v>0.0</v>
      </c>
      <c r="J47" s="1">
        <v>0.0</v>
      </c>
      <c r="K47" s="1">
        <v>0.0</v>
      </c>
      <c r="L47" s="1">
        <v>0.0</v>
      </c>
      <c r="M47" s="1">
        <v>0.0</v>
      </c>
      <c r="N47" s="1">
        <v>0.0</v>
      </c>
      <c r="O47" s="1">
        <v>1811.0</v>
      </c>
    </row>
    <row r="48">
      <c r="A48" s="10"/>
      <c r="B48" s="1" t="s">
        <v>132</v>
      </c>
      <c r="C48" s="1">
        <v>8.0</v>
      </c>
      <c r="D48" s="1">
        <v>9.0</v>
      </c>
      <c r="E48" s="1">
        <v>11.0</v>
      </c>
      <c r="F48" s="1">
        <v>106.0</v>
      </c>
      <c r="G48" s="1">
        <v>219.0</v>
      </c>
      <c r="H48" s="1">
        <v>3.0</v>
      </c>
      <c r="I48" s="1">
        <v>1.0</v>
      </c>
      <c r="J48" s="1">
        <v>0.0</v>
      </c>
      <c r="K48" s="1">
        <v>0.0</v>
      </c>
      <c r="L48" s="1">
        <v>0.0</v>
      </c>
      <c r="M48" s="1">
        <v>0.0</v>
      </c>
      <c r="N48" s="1">
        <v>0.0</v>
      </c>
      <c r="O48" s="1">
        <v>1812.0</v>
      </c>
    </row>
    <row r="49">
      <c r="A49" s="3" t="s">
        <v>103</v>
      </c>
      <c r="B49" s="9" t="s">
        <v>104</v>
      </c>
      <c r="C49" s="9" t="s">
        <v>90</v>
      </c>
      <c r="D49" s="9" t="s">
        <v>91</v>
      </c>
      <c r="E49" s="9" t="s">
        <v>92</v>
      </c>
      <c r="F49" s="9" t="s">
        <v>93</v>
      </c>
      <c r="G49" s="9" t="s">
        <v>94</v>
      </c>
      <c r="H49" s="9" t="s">
        <v>95</v>
      </c>
      <c r="I49" s="9" t="s">
        <v>9</v>
      </c>
      <c r="J49" s="9" t="s">
        <v>96</v>
      </c>
      <c r="K49" s="9" t="s">
        <v>97</v>
      </c>
      <c r="L49" s="9" t="s">
        <v>98</v>
      </c>
      <c r="M49" s="9" t="s">
        <v>99</v>
      </c>
      <c r="N49" s="9" t="s">
        <v>100</v>
      </c>
      <c r="O49" s="9" t="s">
        <v>6</v>
      </c>
    </row>
    <row r="50">
      <c r="A50" s="10"/>
      <c r="B50" s="14" t="s">
        <v>23</v>
      </c>
      <c r="C50" s="14">
        <v>7.0</v>
      </c>
      <c r="D50" s="14">
        <v>7.0</v>
      </c>
      <c r="E50" s="14">
        <v>7.0</v>
      </c>
      <c r="F50" s="14">
        <v>84.0</v>
      </c>
      <c r="G50" s="14">
        <v>144.0</v>
      </c>
      <c r="H50" s="14">
        <v>4.0</v>
      </c>
      <c r="I50" s="14">
        <v>1.0</v>
      </c>
      <c r="J50" s="14">
        <v>0.0</v>
      </c>
      <c r="K50" s="14">
        <v>0.0</v>
      </c>
      <c r="L50" s="14">
        <v>0.0</v>
      </c>
      <c r="M50" s="14">
        <v>0.0</v>
      </c>
      <c r="N50" s="14">
        <v>0.0</v>
      </c>
      <c r="O50" s="14">
        <v>1525.0</v>
      </c>
    </row>
    <row r="51">
      <c r="A51" s="10"/>
      <c r="B51" s="14" t="s">
        <v>26</v>
      </c>
      <c r="C51" s="14">
        <v>5.0</v>
      </c>
      <c r="D51" s="14">
        <v>6.0</v>
      </c>
      <c r="E51" s="14">
        <v>7.0</v>
      </c>
      <c r="F51" s="14">
        <v>73.0</v>
      </c>
      <c r="G51" s="14">
        <v>175.0</v>
      </c>
      <c r="H51" s="14">
        <v>3.0</v>
      </c>
      <c r="I51" s="14">
        <v>0.0</v>
      </c>
      <c r="J51" s="14">
        <v>0.0</v>
      </c>
      <c r="K51" s="14">
        <v>0.0</v>
      </c>
      <c r="L51" s="14">
        <v>2.0</v>
      </c>
      <c r="M51" s="14">
        <v>1.0</v>
      </c>
      <c r="N51" s="14">
        <v>0.0</v>
      </c>
      <c r="O51" s="14">
        <v>945.0</v>
      </c>
    </row>
    <row r="52">
      <c r="A52" s="10"/>
      <c r="B52" s="14" t="s">
        <v>28</v>
      </c>
      <c r="C52" s="14">
        <v>7.0</v>
      </c>
      <c r="D52" s="14">
        <v>4.0</v>
      </c>
      <c r="E52" s="14">
        <v>2.0</v>
      </c>
      <c r="F52" s="14">
        <v>42.0</v>
      </c>
      <c r="G52" s="14">
        <v>71.0</v>
      </c>
      <c r="H52" s="14">
        <v>3.0</v>
      </c>
      <c r="I52" s="14">
        <v>0.0</v>
      </c>
      <c r="J52" s="14">
        <v>0.0</v>
      </c>
      <c r="K52" s="14">
        <v>0.0</v>
      </c>
      <c r="L52" s="14">
        <v>1.0</v>
      </c>
      <c r="M52" s="14">
        <v>1.0</v>
      </c>
      <c r="N52" s="14">
        <v>0.0</v>
      </c>
      <c r="O52" s="14">
        <v>883.0</v>
      </c>
    </row>
    <row r="53">
      <c r="A53" s="10"/>
      <c r="B53" s="14" t="s">
        <v>132</v>
      </c>
      <c r="C53" s="14">
        <v>10.0</v>
      </c>
      <c r="D53" s="14">
        <v>8.0</v>
      </c>
      <c r="E53" s="14">
        <v>2.0</v>
      </c>
      <c r="F53" s="14">
        <v>54.0</v>
      </c>
      <c r="G53" s="14">
        <v>117.0</v>
      </c>
      <c r="H53" s="14">
        <v>2.0</v>
      </c>
      <c r="I53" s="14">
        <v>0.0</v>
      </c>
      <c r="J53" s="14">
        <v>0.0</v>
      </c>
      <c r="K53" s="14">
        <v>0.0</v>
      </c>
      <c r="L53" s="14">
        <v>0.0</v>
      </c>
      <c r="M53" s="14">
        <v>2.0</v>
      </c>
      <c r="N53" s="14">
        <v>0.0</v>
      </c>
      <c r="O53" s="14">
        <v>950.0</v>
      </c>
    </row>
    <row r="54">
      <c r="A54" s="3" t="s">
        <v>105</v>
      </c>
      <c r="B54" s="9" t="s">
        <v>106</v>
      </c>
      <c r="C54" s="9" t="s">
        <v>90</v>
      </c>
      <c r="D54" s="9" t="s">
        <v>91</v>
      </c>
      <c r="E54" s="9" t="s">
        <v>92</v>
      </c>
      <c r="F54" s="9" t="s">
        <v>93</v>
      </c>
      <c r="G54" s="9" t="s">
        <v>94</v>
      </c>
      <c r="H54" s="9" t="s">
        <v>95</v>
      </c>
      <c r="I54" s="9" t="s">
        <v>9</v>
      </c>
      <c r="J54" s="9" t="s">
        <v>96</v>
      </c>
      <c r="K54" s="9" t="s">
        <v>97</v>
      </c>
      <c r="L54" s="9" t="s">
        <v>98</v>
      </c>
      <c r="M54" s="9" t="s">
        <v>99</v>
      </c>
      <c r="N54" s="9" t="s">
        <v>100</v>
      </c>
      <c r="O54" s="9" t="s">
        <v>6</v>
      </c>
    </row>
    <row r="55">
      <c r="A55" s="10"/>
      <c r="B55" s="1" t="s">
        <v>23</v>
      </c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</row>
    <row r="56">
      <c r="A56" s="10"/>
      <c r="B56" s="1" t="s">
        <v>26</v>
      </c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</row>
    <row r="57">
      <c r="A57" s="10"/>
      <c r="B57" s="1" t="s">
        <v>28</v>
      </c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</row>
    <row r="58">
      <c r="A58" s="10"/>
      <c r="B58" s="1" t="s">
        <v>31</v>
      </c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</row>
    <row r="59">
      <c r="A59" s="3" t="s">
        <v>107</v>
      </c>
      <c r="B59" s="9" t="s">
        <v>108</v>
      </c>
      <c r="C59" s="9" t="s">
        <v>90</v>
      </c>
      <c r="D59" s="9" t="s">
        <v>91</v>
      </c>
      <c r="E59" s="9" t="s">
        <v>92</v>
      </c>
      <c r="F59" s="9" t="s">
        <v>93</v>
      </c>
      <c r="G59" s="9" t="s">
        <v>94</v>
      </c>
      <c r="H59" s="9" t="s">
        <v>95</v>
      </c>
      <c r="I59" s="9" t="s">
        <v>9</v>
      </c>
      <c r="J59" s="9" t="s">
        <v>96</v>
      </c>
      <c r="K59" s="9" t="s">
        <v>97</v>
      </c>
      <c r="L59" s="9" t="s">
        <v>98</v>
      </c>
      <c r="M59" s="9" t="s">
        <v>99</v>
      </c>
      <c r="N59" s="9" t="s">
        <v>100</v>
      </c>
      <c r="O59" s="9" t="s">
        <v>6</v>
      </c>
    </row>
    <row r="60">
      <c r="A60" s="10"/>
      <c r="B60" s="1" t="s">
        <v>23</v>
      </c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</row>
    <row r="61">
      <c r="A61" s="10"/>
      <c r="B61" s="1" t="s">
        <v>26</v>
      </c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</row>
    <row r="62">
      <c r="A62" s="10"/>
      <c r="B62" s="1" t="s">
        <v>28</v>
      </c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</row>
    <row r="63">
      <c r="A63" s="10"/>
      <c r="B63" s="1" t="s">
        <v>31</v>
      </c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</row>
    <row r="65">
      <c r="A65" s="11" t="s">
        <v>115</v>
      </c>
      <c r="B65" s="12" t="s">
        <v>134</v>
      </c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5"/>
    </row>
    <row r="66">
      <c r="A66" s="1" t="s">
        <v>88</v>
      </c>
      <c r="B66" s="9" t="s">
        <v>117</v>
      </c>
      <c r="C66" s="9" t="s">
        <v>90</v>
      </c>
      <c r="D66" s="9" t="s">
        <v>91</v>
      </c>
      <c r="E66" s="9" t="s">
        <v>92</v>
      </c>
      <c r="F66" s="9" t="s">
        <v>93</v>
      </c>
      <c r="G66" s="9" t="s">
        <v>94</v>
      </c>
      <c r="H66" s="9" t="s">
        <v>95</v>
      </c>
      <c r="I66" s="9" t="s">
        <v>9</v>
      </c>
      <c r="J66" s="9" t="s">
        <v>96</v>
      </c>
      <c r="K66" s="9" t="s">
        <v>97</v>
      </c>
      <c r="L66" s="9" t="s">
        <v>98</v>
      </c>
      <c r="M66" s="9" t="s">
        <v>99</v>
      </c>
      <c r="N66" s="9" t="s">
        <v>100</v>
      </c>
      <c r="O66" s="9" t="s">
        <v>6</v>
      </c>
    </row>
    <row r="67">
      <c r="B67" s="1" t="s">
        <v>23</v>
      </c>
      <c r="C67" s="1">
        <v>14.0</v>
      </c>
      <c r="D67" s="1">
        <v>19.0</v>
      </c>
      <c r="E67" s="1">
        <v>8.0</v>
      </c>
      <c r="F67" s="1">
        <v>144.0</v>
      </c>
      <c r="G67" s="1">
        <v>296.0</v>
      </c>
      <c r="H67" s="1">
        <v>4.0</v>
      </c>
      <c r="I67" s="1">
        <v>0.0</v>
      </c>
      <c r="J67" s="1">
        <v>5.0</v>
      </c>
      <c r="K67" s="1">
        <v>2.0</v>
      </c>
      <c r="L67" s="1">
        <v>0.0</v>
      </c>
      <c r="M67" s="1">
        <v>0.0</v>
      </c>
      <c r="N67" s="1">
        <v>0.0</v>
      </c>
      <c r="O67" s="1">
        <v>2091.0</v>
      </c>
    </row>
    <row r="68">
      <c r="B68" s="1" t="s">
        <v>26</v>
      </c>
      <c r="C68" s="1">
        <v>8.0</v>
      </c>
      <c r="D68" s="1">
        <v>15.0</v>
      </c>
      <c r="E68" s="1">
        <v>12.0</v>
      </c>
      <c r="F68" s="1">
        <v>147.0</v>
      </c>
      <c r="G68" s="1">
        <v>302.0</v>
      </c>
      <c r="H68" s="1">
        <v>2.0</v>
      </c>
      <c r="I68" s="1">
        <v>0.0</v>
      </c>
      <c r="J68" s="1">
        <v>3.0</v>
      </c>
      <c r="K68" s="1">
        <v>0.0</v>
      </c>
      <c r="L68" s="1">
        <v>0.0</v>
      </c>
      <c r="M68" s="1">
        <v>0.0</v>
      </c>
      <c r="N68" s="1">
        <v>0.0</v>
      </c>
      <c r="O68" s="1">
        <v>2054.0</v>
      </c>
    </row>
    <row r="69">
      <c r="B69" s="1" t="s">
        <v>28</v>
      </c>
      <c r="C69" s="1">
        <v>15.0</v>
      </c>
      <c r="D69" s="1">
        <v>11.0</v>
      </c>
      <c r="E69" s="1">
        <v>10.0</v>
      </c>
      <c r="F69" s="1">
        <v>157.0</v>
      </c>
      <c r="G69" s="1">
        <v>309.0</v>
      </c>
      <c r="H69" s="1">
        <v>9.0</v>
      </c>
      <c r="I69" s="1">
        <v>1.0</v>
      </c>
      <c r="J69" s="1">
        <v>9.0</v>
      </c>
      <c r="K69" s="1">
        <v>0.0</v>
      </c>
      <c r="L69" s="1">
        <v>0.0</v>
      </c>
      <c r="M69" s="1">
        <v>0.0</v>
      </c>
      <c r="N69" s="1">
        <v>0.0</v>
      </c>
      <c r="O69" s="1">
        <v>2141.0</v>
      </c>
    </row>
    <row r="70">
      <c r="B70" s="1" t="s">
        <v>132</v>
      </c>
      <c r="C70" s="1">
        <v>20.0</v>
      </c>
      <c r="D70" s="1">
        <v>10.0</v>
      </c>
      <c r="E70" s="1">
        <v>5.0</v>
      </c>
      <c r="F70" s="1">
        <v>143.0</v>
      </c>
      <c r="G70" s="1">
        <v>277.0</v>
      </c>
      <c r="H70" s="1">
        <v>6.0</v>
      </c>
      <c r="I70" s="1">
        <v>1.0</v>
      </c>
      <c r="J70" s="1">
        <v>8.0</v>
      </c>
      <c r="K70" s="1">
        <v>3.0</v>
      </c>
      <c r="L70" s="1">
        <v>0.0</v>
      </c>
      <c r="M70" s="1">
        <v>0.0</v>
      </c>
      <c r="N70" s="1">
        <v>0.0</v>
      </c>
      <c r="O70" s="1">
        <v>2663.0</v>
      </c>
    </row>
    <row r="71">
      <c r="A71" s="1" t="s">
        <v>101</v>
      </c>
      <c r="B71" s="9" t="s">
        <v>108</v>
      </c>
      <c r="C71" s="9" t="s">
        <v>90</v>
      </c>
      <c r="D71" s="9" t="s">
        <v>91</v>
      </c>
      <c r="E71" s="9" t="s">
        <v>92</v>
      </c>
      <c r="F71" s="9" t="s">
        <v>93</v>
      </c>
      <c r="G71" s="9" t="s">
        <v>94</v>
      </c>
      <c r="H71" s="9" t="s">
        <v>95</v>
      </c>
      <c r="I71" s="9" t="s">
        <v>9</v>
      </c>
      <c r="J71" s="9" t="s">
        <v>96</v>
      </c>
      <c r="K71" s="9" t="s">
        <v>97</v>
      </c>
      <c r="L71" s="9" t="s">
        <v>98</v>
      </c>
      <c r="M71" s="9" t="s">
        <v>99</v>
      </c>
      <c r="N71" s="9" t="s">
        <v>100</v>
      </c>
      <c r="O71" s="9" t="s">
        <v>6</v>
      </c>
    </row>
    <row r="72">
      <c r="B72" s="1" t="s">
        <v>23</v>
      </c>
      <c r="C72" s="1">
        <v>10.0</v>
      </c>
      <c r="D72" s="1">
        <v>13.0</v>
      </c>
      <c r="E72" s="1">
        <v>7.0</v>
      </c>
      <c r="F72" s="1">
        <v>137.0</v>
      </c>
      <c r="G72" s="1">
        <v>361.0</v>
      </c>
      <c r="H72" s="1">
        <v>7.0</v>
      </c>
      <c r="I72" s="1">
        <v>0.0</v>
      </c>
      <c r="J72" s="1">
        <v>0.0</v>
      </c>
      <c r="K72" s="1">
        <v>0.0</v>
      </c>
      <c r="L72" s="1">
        <v>0.0</v>
      </c>
      <c r="M72" s="1">
        <v>0.0</v>
      </c>
      <c r="N72" s="1">
        <v>0.0</v>
      </c>
      <c r="O72" s="1">
        <v>1875.0</v>
      </c>
    </row>
    <row r="73">
      <c r="B73" s="1" t="s">
        <v>26</v>
      </c>
      <c r="C73" s="1">
        <v>6.0</v>
      </c>
      <c r="D73" s="1">
        <v>14.0</v>
      </c>
      <c r="E73" s="1">
        <v>8.0</v>
      </c>
      <c r="F73" s="1">
        <v>165.0</v>
      </c>
      <c r="G73" s="1">
        <v>313.0</v>
      </c>
      <c r="H73" s="1">
        <v>3.0</v>
      </c>
      <c r="I73" s="1">
        <v>0.0</v>
      </c>
      <c r="J73" s="1">
        <v>0.0</v>
      </c>
      <c r="K73" s="1">
        <v>0.0</v>
      </c>
      <c r="L73" s="1">
        <v>0.0</v>
      </c>
      <c r="M73" s="1">
        <v>0.0</v>
      </c>
      <c r="N73" s="1">
        <v>0.0</v>
      </c>
      <c r="O73" s="1">
        <v>1944.0</v>
      </c>
    </row>
    <row r="74">
      <c r="B74" s="1" t="s">
        <v>28</v>
      </c>
      <c r="C74" s="1">
        <v>14.0</v>
      </c>
      <c r="D74" s="1">
        <v>12.0</v>
      </c>
      <c r="E74" s="1">
        <v>7.0</v>
      </c>
      <c r="F74" s="1">
        <v>144.0</v>
      </c>
      <c r="G74" s="1">
        <v>289.0</v>
      </c>
      <c r="H74" s="1">
        <v>9.0</v>
      </c>
      <c r="I74" s="1">
        <v>0.0</v>
      </c>
      <c r="J74" s="1">
        <v>0.0</v>
      </c>
      <c r="K74" s="1">
        <v>0.0</v>
      </c>
      <c r="L74" s="1">
        <v>0.0</v>
      </c>
      <c r="M74" s="1">
        <v>0.0</v>
      </c>
      <c r="N74" s="1">
        <v>0.0</v>
      </c>
      <c r="O74" s="1">
        <v>1896.0</v>
      </c>
    </row>
    <row r="75">
      <c r="B75" s="1" t="s">
        <v>132</v>
      </c>
      <c r="C75" s="1">
        <v>10.0</v>
      </c>
      <c r="D75" s="1">
        <v>11.0</v>
      </c>
      <c r="E75" s="1">
        <v>8.0</v>
      </c>
      <c r="F75" s="1">
        <v>147.0</v>
      </c>
      <c r="G75" s="1">
        <v>353.0</v>
      </c>
      <c r="H75" s="1">
        <v>8.0</v>
      </c>
      <c r="I75" s="1">
        <v>1.0</v>
      </c>
      <c r="J75" s="1">
        <v>0.0</v>
      </c>
      <c r="K75" s="1">
        <v>0.0</v>
      </c>
      <c r="L75" s="1">
        <v>0.0</v>
      </c>
      <c r="M75" s="1">
        <v>0.0</v>
      </c>
      <c r="N75" s="1">
        <v>0.0</v>
      </c>
      <c r="O75" s="1">
        <v>2155.0</v>
      </c>
    </row>
    <row r="76">
      <c r="A76" s="1" t="s">
        <v>103</v>
      </c>
      <c r="B76" s="9" t="s">
        <v>118</v>
      </c>
      <c r="C76" s="9" t="s">
        <v>90</v>
      </c>
      <c r="D76" s="9" t="s">
        <v>91</v>
      </c>
      <c r="E76" s="9" t="s">
        <v>92</v>
      </c>
      <c r="F76" s="9" t="s">
        <v>93</v>
      </c>
      <c r="G76" s="9" t="s">
        <v>94</v>
      </c>
      <c r="H76" s="9" t="s">
        <v>95</v>
      </c>
      <c r="I76" s="9" t="s">
        <v>9</v>
      </c>
      <c r="J76" s="9" t="s">
        <v>96</v>
      </c>
      <c r="K76" s="9" t="s">
        <v>97</v>
      </c>
      <c r="L76" s="9" t="s">
        <v>98</v>
      </c>
      <c r="M76" s="9" t="s">
        <v>99</v>
      </c>
      <c r="N76" s="9" t="s">
        <v>100</v>
      </c>
      <c r="O76" s="9" t="s">
        <v>6</v>
      </c>
    </row>
    <row r="77">
      <c r="B77" s="1" t="s">
        <v>23</v>
      </c>
      <c r="C77" s="1">
        <v>22.0</v>
      </c>
      <c r="D77" s="1">
        <v>23.0</v>
      </c>
      <c r="E77" s="1">
        <v>14.0</v>
      </c>
      <c r="F77" s="1">
        <v>240.0</v>
      </c>
      <c r="G77" s="1">
        <v>523.0</v>
      </c>
      <c r="H77" s="1">
        <v>9.0</v>
      </c>
      <c r="I77" s="1">
        <v>1.0</v>
      </c>
      <c r="J77" s="1">
        <v>0.0</v>
      </c>
      <c r="K77" s="1">
        <v>0.0</v>
      </c>
      <c r="L77" s="1">
        <v>0.0</v>
      </c>
      <c r="M77" s="1">
        <v>1.0</v>
      </c>
      <c r="N77" s="1">
        <v>0.0</v>
      </c>
      <c r="O77" s="1">
        <v>3301.0</v>
      </c>
    </row>
    <row r="78">
      <c r="B78" s="1" t="s">
        <v>26</v>
      </c>
      <c r="C78" s="1">
        <v>18.0</v>
      </c>
      <c r="D78" s="1">
        <v>25.0</v>
      </c>
      <c r="E78" s="1">
        <v>14.0</v>
      </c>
      <c r="F78" s="1">
        <v>200.0</v>
      </c>
      <c r="G78" s="1">
        <v>368.0</v>
      </c>
      <c r="H78" s="1">
        <v>8.0</v>
      </c>
      <c r="I78" s="1">
        <v>0.0</v>
      </c>
      <c r="J78" s="1">
        <v>0.0</v>
      </c>
      <c r="K78" s="1">
        <v>0.0</v>
      </c>
      <c r="L78" s="1">
        <v>1.0</v>
      </c>
      <c r="M78" s="1">
        <v>0.0</v>
      </c>
      <c r="N78" s="1">
        <v>0.0</v>
      </c>
      <c r="O78" s="1">
        <v>2652.0</v>
      </c>
    </row>
    <row r="79">
      <c r="B79" s="1" t="s">
        <v>28</v>
      </c>
      <c r="C79" s="1">
        <v>12.0</v>
      </c>
      <c r="D79" s="1">
        <v>21.0</v>
      </c>
      <c r="E79" s="1">
        <v>15.0</v>
      </c>
      <c r="F79" s="1">
        <v>163.0</v>
      </c>
      <c r="G79" s="1">
        <v>301.0</v>
      </c>
      <c r="H79" s="1">
        <v>5.0</v>
      </c>
      <c r="I79" s="1">
        <v>2.0</v>
      </c>
      <c r="J79" s="1">
        <v>0.0</v>
      </c>
      <c r="K79" s="1">
        <v>0.0</v>
      </c>
      <c r="L79" s="1">
        <v>0.0</v>
      </c>
      <c r="M79" s="1">
        <v>0.0</v>
      </c>
      <c r="N79" s="1">
        <v>0.0</v>
      </c>
      <c r="O79" s="1">
        <v>2229.0</v>
      </c>
    </row>
    <row r="80">
      <c r="B80" s="1" t="s">
        <v>132</v>
      </c>
      <c r="C80" s="1">
        <v>25.0</v>
      </c>
      <c r="D80" s="1">
        <v>21.0</v>
      </c>
      <c r="E80" s="1">
        <v>14.0</v>
      </c>
      <c r="F80" s="1">
        <v>237.0</v>
      </c>
      <c r="G80" s="1">
        <v>464.0</v>
      </c>
      <c r="H80" s="1">
        <v>10.0</v>
      </c>
      <c r="I80" s="1">
        <v>0.0</v>
      </c>
      <c r="J80" s="1">
        <v>0.0</v>
      </c>
      <c r="K80" s="1">
        <v>0.0</v>
      </c>
      <c r="L80" s="1">
        <v>0.0</v>
      </c>
      <c r="M80" s="1">
        <v>3.0</v>
      </c>
      <c r="N80" s="1">
        <v>0.0</v>
      </c>
      <c r="O80" s="1">
        <v>3261.0</v>
      </c>
    </row>
    <row r="81">
      <c r="A81" s="1" t="s">
        <v>105</v>
      </c>
      <c r="B81" s="9" t="s">
        <v>89</v>
      </c>
      <c r="C81" s="9" t="s">
        <v>90</v>
      </c>
      <c r="D81" s="9" t="s">
        <v>91</v>
      </c>
      <c r="E81" s="9" t="s">
        <v>92</v>
      </c>
      <c r="F81" s="9" t="s">
        <v>93</v>
      </c>
      <c r="G81" s="9" t="s">
        <v>94</v>
      </c>
      <c r="H81" s="9" t="s">
        <v>95</v>
      </c>
      <c r="I81" s="9" t="s">
        <v>9</v>
      </c>
      <c r="J81" s="9" t="s">
        <v>96</v>
      </c>
      <c r="K81" s="9" t="s">
        <v>97</v>
      </c>
      <c r="L81" s="9" t="s">
        <v>98</v>
      </c>
      <c r="M81" s="9" t="s">
        <v>99</v>
      </c>
      <c r="N81" s="9" t="s">
        <v>100</v>
      </c>
      <c r="O81" s="9" t="s">
        <v>6</v>
      </c>
    </row>
    <row r="82">
      <c r="B82" s="1" t="s">
        <v>23</v>
      </c>
      <c r="C82" s="1">
        <v>15.0</v>
      </c>
      <c r="D82" s="1">
        <v>10.0</v>
      </c>
      <c r="E82" s="1">
        <v>8.0</v>
      </c>
      <c r="F82" s="1">
        <v>135.0</v>
      </c>
      <c r="G82" s="1">
        <v>266.0</v>
      </c>
      <c r="H82" s="1">
        <v>9.0</v>
      </c>
      <c r="I82" s="1">
        <v>1.0</v>
      </c>
      <c r="J82" s="1">
        <v>3.0</v>
      </c>
      <c r="K82" s="1">
        <v>3.0</v>
      </c>
      <c r="L82" s="1">
        <v>0.0</v>
      </c>
      <c r="M82" s="1">
        <v>0.0</v>
      </c>
      <c r="N82" s="1">
        <v>0.0</v>
      </c>
      <c r="O82" s="1">
        <v>2024.0</v>
      </c>
    </row>
    <row r="83">
      <c r="B83" s="1" t="s">
        <v>26</v>
      </c>
      <c r="C83" s="1">
        <v>9.0</v>
      </c>
      <c r="D83" s="1">
        <v>11.0</v>
      </c>
      <c r="E83" s="1">
        <v>9.0</v>
      </c>
      <c r="F83" s="1">
        <v>100.0</v>
      </c>
      <c r="G83" s="1">
        <v>242.0</v>
      </c>
      <c r="H83" s="1">
        <v>4.0</v>
      </c>
      <c r="I83" s="1">
        <v>0.0</v>
      </c>
      <c r="J83" s="1">
        <v>5.0</v>
      </c>
      <c r="K83" s="1">
        <v>2.0</v>
      </c>
      <c r="L83" s="1">
        <v>0.0</v>
      </c>
      <c r="M83" s="1">
        <v>0.0</v>
      </c>
      <c r="N83" s="1">
        <v>0.0</v>
      </c>
      <c r="O83" s="1">
        <v>1547.0</v>
      </c>
    </row>
    <row r="84">
      <c r="B84" s="1" t="s">
        <v>28</v>
      </c>
      <c r="C84" s="1">
        <v>14.0</v>
      </c>
      <c r="D84" s="1">
        <v>13.0</v>
      </c>
      <c r="E84" s="1">
        <v>12.0</v>
      </c>
      <c r="F84" s="1">
        <v>132.0</v>
      </c>
      <c r="G84" s="1">
        <v>307.0</v>
      </c>
      <c r="H84" s="1">
        <v>6.0</v>
      </c>
      <c r="I84" s="1">
        <v>1.0</v>
      </c>
      <c r="J84" s="1">
        <v>4.0</v>
      </c>
      <c r="K84" s="1">
        <v>1.0</v>
      </c>
      <c r="L84" s="1">
        <v>0.0</v>
      </c>
      <c r="M84" s="1">
        <v>0.0</v>
      </c>
      <c r="N84" s="1">
        <v>0.0</v>
      </c>
      <c r="O84" s="1">
        <v>2187.0</v>
      </c>
    </row>
    <row r="85">
      <c r="B85" s="1" t="s">
        <v>132</v>
      </c>
      <c r="C85" s="1">
        <v>12.0</v>
      </c>
      <c r="D85" s="1">
        <v>9.0</v>
      </c>
      <c r="E85" s="1">
        <v>10.0</v>
      </c>
      <c r="F85" s="1">
        <v>142.0</v>
      </c>
      <c r="G85" s="1">
        <v>362.0</v>
      </c>
      <c r="H85" s="1">
        <v>5.0</v>
      </c>
      <c r="I85" s="1">
        <v>0.0</v>
      </c>
      <c r="J85" s="1">
        <v>4.0</v>
      </c>
      <c r="K85" s="1">
        <v>1.0</v>
      </c>
      <c r="L85" s="1">
        <v>0.0</v>
      </c>
      <c r="M85" s="1">
        <v>0.0</v>
      </c>
      <c r="N85" s="1">
        <v>0.0</v>
      </c>
      <c r="O85" s="1">
        <v>1725.0</v>
      </c>
    </row>
    <row r="86">
      <c r="A86" s="1" t="s">
        <v>107</v>
      </c>
      <c r="B86" s="9" t="s">
        <v>119</v>
      </c>
      <c r="C86" s="9" t="s">
        <v>90</v>
      </c>
      <c r="D86" s="9" t="s">
        <v>91</v>
      </c>
      <c r="E86" s="9" t="s">
        <v>92</v>
      </c>
      <c r="F86" s="9" t="s">
        <v>93</v>
      </c>
      <c r="G86" s="9" t="s">
        <v>94</v>
      </c>
      <c r="H86" s="9" t="s">
        <v>95</v>
      </c>
      <c r="I86" s="9" t="s">
        <v>9</v>
      </c>
      <c r="J86" s="9" t="s">
        <v>96</v>
      </c>
      <c r="K86" s="9" t="s">
        <v>97</v>
      </c>
      <c r="L86" s="9" t="s">
        <v>98</v>
      </c>
      <c r="M86" s="9" t="s">
        <v>99</v>
      </c>
      <c r="N86" s="9" t="s">
        <v>100</v>
      </c>
      <c r="O86" s="9" t="s">
        <v>6</v>
      </c>
    </row>
    <row r="87">
      <c r="B87" s="1" t="s">
        <v>23</v>
      </c>
      <c r="C87" s="1">
        <v>10.0</v>
      </c>
      <c r="D87" s="1">
        <v>15.0</v>
      </c>
      <c r="E87" s="1">
        <v>4.0</v>
      </c>
      <c r="F87" s="1">
        <v>104.0</v>
      </c>
      <c r="G87" s="1">
        <v>270.0</v>
      </c>
      <c r="H87" s="1">
        <v>6.0</v>
      </c>
      <c r="I87" s="1">
        <v>0.0</v>
      </c>
      <c r="J87" s="1">
        <v>0.0</v>
      </c>
      <c r="K87" s="1">
        <v>0.0</v>
      </c>
      <c r="L87" s="1">
        <v>0.0</v>
      </c>
      <c r="M87" s="1">
        <v>0.0</v>
      </c>
      <c r="N87" s="1">
        <v>0.0</v>
      </c>
      <c r="O87" s="1">
        <v>1698.0</v>
      </c>
    </row>
    <row r="88">
      <c r="B88" s="1" t="s">
        <v>26</v>
      </c>
      <c r="C88" s="1">
        <v>6.0</v>
      </c>
      <c r="D88" s="1">
        <v>13.0</v>
      </c>
      <c r="E88" s="1">
        <v>8.0</v>
      </c>
      <c r="F88" s="1">
        <v>93.0</v>
      </c>
      <c r="G88" s="1">
        <v>227.0</v>
      </c>
      <c r="H88" s="1">
        <v>2.0</v>
      </c>
      <c r="I88" s="1">
        <v>0.0</v>
      </c>
      <c r="J88" s="1">
        <v>0.0</v>
      </c>
      <c r="K88" s="1">
        <v>0.0</v>
      </c>
      <c r="L88" s="1">
        <v>0.0</v>
      </c>
      <c r="M88" s="1">
        <v>0.0</v>
      </c>
      <c r="N88" s="1">
        <v>0.0</v>
      </c>
      <c r="O88" s="1">
        <v>1089.0</v>
      </c>
    </row>
    <row r="89">
      <c r="B89" s="1" t="s">
        <v>28</v>
      </c>
      <c r="C89" s="1">
        <v>10.0</v>
      </c>
      <c r="D89" s="1">
        <v>11.0</v>
      </c>
      <c r="E89" s="1">
        <v>3.0</v>
      </c>
      <c r="F89" s="1">
        <v>126.0</v>
      </c>
      <c r="G89" s="1">
        <v>201.0</v>
      </c>
      <c r="H89" s="1">
        <v>6.0</v>
      </c>
      <c r="I89" s="1">
        <v>1.0</v>
      </c>
      <c r="J89" s="1">
        <v>0.0</v>
      </c>
      <c r="K89" s="1">
        <v>0.0</v>
      </c>
      <c r="L89" s="1">
        <v>0.0</v>
      </c>
      <c r="M89" s="1">
        <v>0.0</v>
      </c>
      <c r="N89" s="1">
        <v>0.0</v>
      </c>
      <c r="O89" s="1">
        <v>1748.0</v>
      </c>
    </row>
    <row r="90">
      <c r="B90" s="1" t="s">
        <v>132</v>
      </c>
      <c r="C90" s="1">
        <v>5.0</v>
      </c>
      <c r="D90" s="1">
        <v>11.0</v>
      </c>
      <c r="E90" s="1">
        <v>6.0</v>
      </c>
      <c r="F90" s="1">
        <v>95.0</v>
      </c>
      <c r="G90" s="1">
        <v>252.0</v>
      </c>
      <c r="H90" s="1">
        <v>2.0</v>
      </c>
      <c r="I90" s="1">
        <v>0.0</v>
      </c>
      <c r="J90" s="1">
        <v>0.0</v>
      </c>
      <c r="K90" s="1">
        <v>0.0</v>
      </c>
      <c r="L90" s="1">
        <v>0.0</v>
      </c>
      <c r="M90" s="1">
        <v>0.0</v>
      </c>
      <c r="N90" s="1">
        <v>0.0</v>
      </c>
      <c r="O90" s="1">
        <v>1425.0</v>
      </c>
    </row>
    <row r="91">
      <c r="A91" s="1" t="s">
        <v>120</v>
      </c>
      <c r="B91" s="9" t="s">
        <v>112</v>
      </c>
      <c r="C91" s="9" t="s">
        <v>90</v>
      </c>
      <c r="D91" s="9" t="s">
        <v>91</v>
      </c>
      <c r="E91" s="9" t="s">
        <v>92</v>
      </c>
      <c r="F91" s="9" t="s">
        <v>93</v>
      </c>
      <c r="G91" s="9" t="s">
        <v>94</v>
      </c>
      <c r="H91" s="9" t="s">
        <v>95</v>
      </c>
      <c r="I91" s="9" t="s">
        <v>9</v>
      </c>
      <c r="J91" s="9" t="s">
        <v>96</v>
      </c>
      <c r="K91" s="9" t="s">
        <v>97</v>
      </c>
      <c r="L91" s="9" t="s">
        <v>98</v>
      </c>
      <c r="M91" s="9" t="s">
        <v>99</v>
      </c>
      <c r="N91" s="9" t="s">
        <v>100</v>
      </c>
      <c r="O91" s="9" t="s">
        <v>6</v>
      </c>
    </row>
    <row r="92">
      <c r="B92" s="1" t="s">
        <v>23</v>
      </c>
      <c r="C92" s="1">
        <v>9.0</v>
      </c>
      <c r="D92" s="1">
        <v>10.0</v>
      </c>
      <c r="E92" s="1">
        <v>11.0</v>
      </c>
      <c r="F92" s="1">
        <v>145.0</v>
      </c>
      <c r="G92" s="1">
        <v>251.0</v>
      </c>
      <c r="H92" s="1">
        <v>3.0</v>
      </c>
      <c r="I92" s="1">
        <v>0.0</v>
      </c>
      <c r="J92" s="1">
        <v>0.0</v>
      </c>
      <c r="K92" s="1">
        <v>0.0</v>
      </c>
      <c r="L92" s="1">
        <v>0.0</v>
      </c>
      <c r="M92" s="1">
        <v>0.0</v>
      </c>
      <c r="N92" s="1">
        <v>0.0</v>
      </c>
      <c r="O92" s="1">
        <v>1455.0</v>
      </c>
    </row>
    <row r="93">
      <c r="B93" s="1" t="s">
        <v>26</v>
      </c>
      <c r="C93" s="1">
        <v>7.0</v>
      </c>
      <c r="D93" s="1">
        <v>8.0</v>
      </c>
      <c r="E93" s="1">
        <v>7.0</v>
      </c>
      <c r="F93" s="1">
        <v>82.0</v>
      </c>
      <c r="G93" s="1">
        <v>166.0</v>
      </c>
      <c r="H93" s="1">
        <v>5.0</v>
      </c>
      <c r="I93" s="1">
        <v>2.0</v>
      </c>
      <c r="J93" s="1">
        <v>0.0</v>
      </c>
      <c r="K93" s="1">
        <v>0.0</v>
      </c>
      <c r="L93" s="1">
        <v>2.0</v>
      </c>
      <c r="M93" s="1">
        <v>0.0</v>
      </c>
      <c r="N93" s="1">
        <v>0.0</v>
      </c>
      <c r="O93" s="1">
        <v>1291.0</v>
      </c>
    </row>
    <row r="94">
      <c r="B94" s="1" t="s">
        <v>28</v>
      </c>
      <c r="C94" s="1">
        <v>11.0</v>
      </c>
      <c r="D94" s="1">
        <v>7.0</v>
      </c>
      <c r="E94" s="1">
        <v>3.0</v>
      </c>
      <c r="F94" s="1">
        <v>59.0</v>
      </c>
      <c r="G94" s="1">
        <v>138.0</v>
      </c>
      <c r="H94" s="1">
        <v>5.0</v>
      </c>
      <c r="I94" s="1">
        <v>0.0</v>
      </c>
      <c r="J94" s="1">
        <v>0.0</v>
      </c>
      <c r="K94" s="1">
        <v>0.0</v>
      </c>
      <c r="L94" s="1">
        <v>1.0</v>
      </c>
      <c r="M94" s="1">
        <v>0.0</v>
      </c>
      <c r="N94" s="1">
        <v>0.0</v>
      </c>
      <c r="O94" s="1">
        <v>1079.0</v>
      </c>
    </row>
    <row r="95">
      <c r="B95" s="1" t="s">
        <v>132</v>
      </c>
      <c r="C95" s="1">
        <v>11.0</v>
      </c>
      <c r="D95" s="1">
        <v>6.0</v>
      </c>
      <c r="E95" s="1">
        <v>4.0</v>
      </c>
      <c r="F95" s="1">
        <v>84.0</v>
      </c>
      <c r="G95" s="1">
        <v>174.0</v>
      </c>
      <c r="H95" s="1">
        <v>6.0</v>
      </c>
      <c r="I95" s="1">
        <v>0.0</v>
      </c>
      <c r="J95" s="1">
        <v>0.0</v>
      </c>
      <c r="K95" s="1">
        <v>0.0</v>
      </c>
      <c r="L95" s="1">
        <v>0.0</v>
      </c>
      <c r="M95" s="1">
        <v>0.0</v>
      </c>
      <c r="N95" s="1">
        <v>0.0</v>
      </c>
      <c r="O95" s="1">
        <v>1420.0</v>
      </c>
    </row>
    <row r="96">
      <c r="A96" s="1" t="s">
        <v>121</v>
      </c>
      <c r="B96" s="9" t="s">
        <v>114</v>
      </c>
      <c r="C96" s="9" t="s">
        <v>90</v>
      </c>
      <c r="D96" s="9" t="s">
        <v>91</v>
      </c>
      <c r="E96" s="9" t="s">
        <v>92</v>
      </c>
      <c r="F96" s="9" t="s">
        <v>93</v>
      </c>
      <c r="G96" s="9" t="s">
        <v>94</v>
      </c>
      <c r="H96" s="9" t="s">
        <v>95</v>
      </c>
      <c r="I96" s="9" t="s">
        <v>9</v>
      </c>
      <c r="J96" s="9" t="s">
        <v>96</v>
      </c>
      <c r="K96" s="9" t="s">
        <v>97</v>
      </c>
      <c r="L96" s="9" t="s">
        <v>98</v>
      </c>
      <c r="M96" s="9" t="s">
        <v>99</v>
      </c>
      <c r="N96" s="9" t="s">
        <v>100</v>
      </c>
      <c r="O96" s="9" t="s">
        <v>6</v>
      </c>
    </row>
    <row r="97">
      <c r="B97" s="1" t="s">
        <v>23</v>
      </c>
      <c r="C97" s="1">
        <v>11.0</v>
      </c>
      <c r="D97" s="1">
        <v>11.0</v>
      </c>
      <c r="E97" s="1">
        <v>13.0</v>
      </c>
      <c r="F97" s="1">
        <v>141.0</v>
      </c>
      <c r="G97" s="1">
        <v>327.0</v>
      </c>
      <c r="H97" s="1">
        <v>6.0</v>
      </c>
      <c r="I97" s="1">
        <v>1.0</v>
      </c>
      <c r="J97" s="1">
        <v>0.0</v>
      </c>
      <c r="K97" s="1">
        <v>0.0</v>
      </c>
      <c r="L97" s="1">
        <v>0.0</v>
      </c>
      <c r="M97" s="1">
        <v>0.0</v>
      </c>
      <c r="N97" s="1">
        <v>0.0</v>
      </c>
      <c r="O97" s="1">
        <v>1940.0</v>
      </c>
    </row>
    <row r="98">
      <c r="B98" s="1" t="s">
        <v>26</v>
      </c>
      <c r="C98" s="1">
        <v>9.0</v>
      </c>
      <c r="D98" s="1">
        <v>12.0</v>
      </c>
      <c r="E98" s="1">
        <v>8.0</v>
      </c>
      <c r="F98" s="1">
        <v>174.0</v>
      </c>
      <c r="G98" s="1">
        <v>366.0</v>
      </c>
      <c r="H98" s="1">
        <v>6.0</v>
      </c>
      <c r="I98" s="1">
        <v>0.0</v>
      </c>
      <c r="J98" s="1">
        <v>0.0</v>
      </c>
      <c r="K98" s="1">
        <v>0.0</v>
      </c>
      <c r="L98" s="1">
        <v>0.0</v>
      </c>
      <c r="M98" s="1">
        <v>0.0</v>
      </c>
      <c r="N98" s="1">
        <v>0.0</v>
      </c>
      <c r="O98" s="1">
        <v>1870.0</v>
      </c>
    </row>
    <row r="99">
      <c r="B99" s="1" t="s">
        <v>28</v>
      </c>
      <c r="C99" s="1">
        <v>12.0</v>
      </c>
      <c r="D99" s="1">
        <v>11.0</v>
      </c>
      <c r="E99" s="1">
        <v>8.0</v>
      </c>
      <c r="F99" s="1">
        <v>167.0</v>
      </c>
      <c r="G99" s="1">
        <v>341.0</v>
      </c>
      <c r="H99" s="1">
        <v>6.0</v>
      </c>
      <c r="I99" s="1">
        <v>1.0</v>
      </c>
      <c r="J99" s="1">
        <v>0.0</v>
      </c>
      <c r="K99" s="1">
        <v>0.0</v>
      </c>
      <c r="L99" s="1">
        <v>0.0</v>
      </c>
      <c r="M99" s="1">
        <v>0.0</v>
      </c>
      <c r="N99" s="1">
        <v>0.0</v>
      </c>
      <c r="O99" s="1">
        <v>1992.0</v>
      </c>
    </row>
    <row r="100">
      <c r="B100" s="1" t="s">
        <v>132</v>
      </c>
      <c r="C100" s="1">
        <v>18.0</v>
      </c>
      <c r="D100" s="1">
        <v>11.0</v>
      </c>
      <c r="E100" s="1">
        <v>6.0</v>
      </c>
      <c r="F100" s="1">
        <v>207.0</v>
      </c>
      <c r="G100" s="1">
        <v>411.0</v>
      </c>
      <c r="H100" s="1">
        <v>10.0</v>
      </c>
      <c r="I100" s="1">
        <v>1.0</v>
      </c>
      <c r="J100" s="1">
        <v>0.0</v>
      </c>
      <c r="K100" s="1">
        <v>0.0</v>
      </c>
      <c r="L100" s="1">
        <v>0.0</v>
      </c>
      <c r="M100" s="1">
        <v>0.0</v>
      </c>
      <c r="N100" s="1">
        <v>0.0</v>
      </c>
      <c r="O100" s="1">
        <v>2436.0</v>
      </c>
    </row>
    <row r="102">
      <c r="A102" s="11" t="s">
        <v>122</v>
      </c>
      <c r="B102" s="12" t="s">
        <v>135</v>
      </c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5"/>
    </row>
    <row r="103">
      <c r="A103" s="1" t="s">
        <v>88</v>
      </c>
      <c r="B103" s="9" t="s">
        <v>104</v>
      </c>
      <c r="C103" s="9" t="s">
        <v>90</v>
      </c>
      <c r="D103" s="9" t="s">
        <v>91</v>
      </c>
      <c r="E103" s="9" t="s">
        <v>92</v>
      </c>
      <c r="F103" s="9" t="s">
        <v>93</v>
      </c>
      <c r="G103" s="9" t="s">
        <v>94</v>
      </c>
      <c r="H103" s="9" t="s">
        <v>95</v>
      </c>
      <c r="I103" s="9" t="s">
        <v>9</v>
      </c>
      <c r="J103" s="9" t="s">
        <v>96</v>
      </c>
      <c r="K103" s="9" t="s">
        <v>97</v>
      </c>
      <c r="L103" s="9" t="s">
        <v>98</v>
      </c>
      <c r="M103" s="9" t="s">
        <v>99</v>
      </c>
      <c r="N103" s="9" t="s">
        <v>100</v>
      </c>
      <c r="O103" s="9" t="s">
        <v>6</v>
      </c>
    </row>
    <row r="104">
      <c r="B104" s="1" t="s">
        <v>23</v>
      </c>
      <c r="C104" s="1">
        <v>20.0</v>
      </c>
      <c r="D104" s="1">
        <v>16.0</v>
      </c>
      <c r="E104" s="1">
        <v>12.0</v>
      </c>
      <c r="F104" s="1">
        <v>128.0</v>
      </c>
      <c r="G104" s="1">
        <v>231.0</v>
      </c>
      <c r="H104" s="1">
        <v>11.0</v>
      </c>
      <c r="I104" s="1">
        <v>0.0</v>
      </c>
      <c r="J104" s="1">
        <v>0.0</v>
      </c>
      <c r="K104" s="1">
        <v>0.0</v>
      </c>
      <c r="L104" s="1">
        <v>0.0</v>
      </c>
      <c r="M104" s="1">
        <v>0.0</v>
      </c>
      <c r="N104" s="1">
        <v>0.0</v>
      </c>
      <c r="O104" s="1">
        <v>2602.0</v>
      </c>
    </row>
    <row r="105">
      <c r="B105" s="1" t="s">
        <v>26</v>
      </c>
      <c r="C105" s="1">
        <v>21.0</v>
      </c>
      <c r="D105" s="1">
        <v>15.0</v>
      </c>
      <c r="E105" s="1">
        <v>10.0</v>
      </c>
      <c r="F105" s="1">
        <v>185.0</v>
      </c>
      <c r="G105" s="1">
        <v>363.0</v>
      </c>
      <c r="H105" s="1">
        <v>6.0</v>
      </c>
      <c r="I105" s="1">
        <v>1.0</v>
      </c>
      <c r="J105" s="1">
        <v>0.0</v>
      </c>
      <c r="K105" s="1">
        <v>0.0</v>
      </c>
      <c r="L105" s="1">
        <v>0.0</v>
      </c>
      <c r="M105" s="1">
        <v>1.0</v>
      </c>
      <c r="N105" s="1">
        <v>0.0</v>
      </c>
      <c r="O105" s="1">
        <v>2869.0</v>
      </c>
    </row>
    <row r="106">
      <c r="B106" s="1" t="s">
        <v>28</v>
      </c>
      <c r="C106" s="1">
        <v>21.0</v>
      </c>
      <c r="D106" s="1">
        <v>12.0</v>
      </c>
      <c r="E106" s="1">
        <v>7.0</v>
      </c>
      <c r="F106" s="1">
        <v>182.0</v>
      </c>
      <c r="G106" s="1">
        <v>278.0</v>
      </c>
      <c r="H106" s="1">
        <v>13.0</v>
      </c>
      <c r="I106" s="1">
        <v>1.0</v>
      </c>
      <c r="J106" s="1">
        <v>0.0</v>
      </c>
      <c r="K106" s="1">
        <v>0.0</v>
      </c>
      <c r="L106" s="1">
        <v>1.0</v>
      </c>
      <c r="M106" s="1">
        <v>0.0</v>
      </c>
      <c r="N106" s="1">
        <v>0.0</v>
      </c>
      <c r="O106" s="1">
        <v>2725.0</v>
      </c>
    </row>
    <row r="107">
      <c r="B107" s="1" t="s">
        <v>132</v>
      </c>
      <c r="C107" s="1">
        <v>13.0</v>
      </c>
      <c r="D107" s="1">
        <v>18.0</v>
      </c>
      <c r="E107" s="1">
        <v>16.0</v>
      </c>
      <c r="F107" s="1">
        <v>182.0</v>
      </c>
      <c r="G107" s="1">
        <v>350.0</v>
      </c>
      <c r="H107" s="1">
        <v>8.0</v>
      </c>
      <c r="I107" s="1">
        <v>1.0</v>
      </c>
      <c r="J107" s="1">
        <v>0.0</v>
      </c>
      <c r="K107" s="1">
        <v>0.0</v>
      </c>
      <c r="L107" s="1">
        <v>2.0</v>
      </c>
      <c r="M107" s="1">
        <v>1.0</v>
      </c>
      <c r="N107" s="1">
        <v>0.0</v>
      </c>
      <c r="O107" s="1">
        <v>2691.0</v>
      </c>
    </row>
    <row r="108">
      <c r="A108" s="1" t="s">
        <v>101</v>
      </c>
      <c r="B108" s="9" t="s">
        <v>102</v>
      </c>
      <c r="C108" s="9" t="s">
        <v>90</v>
      </c>
      <c r="D108" s="9" t="s">
        <v>91</v>
      </c>
      <c r="E108" s="9" t="s">
        <v>92</v>
      </c>
      <c r="F108" s="9" t="s">
        <v>93</v>
      </c>
      <c r="G108" s="9" t="s">
        <v>94</v>
      </c>
      <c r="H108" s="9" t="s">
        <v>95</v>
      </c>
      <c r="I108" s="9" t="s">
        <v>9</v>
      </c>
      <c r="J108" s="9" t="s">
        <v>96</v>
      </c>
      <c r="K108" s="9" t="s">
        <v>97</v>
      </c>
      <c r="L108" s="9" t="s">
        <v>98</v>
      </c>
      <c r="M108" s="9" t="s">
        <v>99</v>
      </c>
      <c r="N108" s="9" t="s">
        <v>100</v>
      </c>
      <c r="O108" s="9" t="s">
        <v>6</v>
      </c>
    </row>
    <row r="109">
      <c r="B109" s="1" t="s">
        <v>23</v>
      </c>
      <c r="C109" s="1">
        <v>16.0</v>
      </c>
      <c r="D109" s="1">
        <v>7.0</v>
      </c>
      <c r="E109" s="1">
        <v>6.0</v>
      </c>
      <c r="F109" s="1">
        <v>91.0</v>
      </c>
      <c r="G109" s="1">
        <v>239.0</v>
      </c>
      <c r="H109" s="1">
        <v>8.0</v>
      </c>
      <c r="I109" s="1">
        <v>0.0</v>
      </c>
      <c r="J109" s="1">
        <v>0.0</v>
      </c>
      <c r="K109" s="1">
        <v>0.0</v>
      </c>
      <c r="L109" s="1">
        <v>0.0</v>
      </c>
      <c r="M109" s="1">
        <v>0.0</v>
      </c>
      <c r="N109" s="1">
        <v>0.0</v>
      </c>
      <c r="O109" s="1">
        <v>1860.0</v>
      </c>
    </row>
    <row r="110">
      <c r="B110" s="1" t="s">
        <v>26</v>
      </c>
      <c r="C110" s="1">
        <v>17.0</v>
      </c>
      <c r="D110" s="1">
        <v>13.0</v>
      </c>
      <c r="E110" s="1">
        <v>7.0</v>
      </c>
      <c r="F110" s="1">
        <v>119.0</v>
      </c>
      <c r="G110" s="1">
        <v>229.0</v>
      </c>
      <c r="H110" s="1">
        <v>11.0</v>
      </c>
      <c r="I110" s="1">
        <v>1.0</v>
      </c>
      <c r="J110" s="1">
        <v>0.0</v>
      </c>
      <c r="K110" s="1">
        <v>0.0</v>
      </c>
      <c r="L110" s="1">
        <v>0.0</v>
      </c>
      <c r="M110" s="1">
        <v>0.0</v>
      </c>
      <c r="N110" s="1">
        <v>0.0</v>
      </c>
      <c r="O110" s="1">
        <v>2280.0</v>
      </c>
    </row>
    <row r="111">
      <c r="B111" s="1" t="s">
        <v>28</v>
      </c>
      <c r="C111" s="1">
        <v>8.0</v>
      </c>
      <c r="D111" s="1">
        <v>10.0</v>
      </c>
      <c r="E111" s="1">
        <v>11.0</v>
      </c>
      <c r="F111" s="1">
        <v>98.0</v>
      </c>
      <c r="G111" s="1">
        <v>200.0</v>
      </c>
      <c r="H111" s="1">
        <v>7.0</v>
      </c>
      <c r="I111" s="1">
        <v>1.0</v>
      </c>
      <c r="J111" s="1">
        <v>0.0</v>
      </c>
      <c r="K111" s="1">
        <v>0.0</v>
      </c>
      <c r="L111" s="1">
        <v>0.0</v>
      </c>
      <c r="M111" s="1">
        <v>0.0</v>
      </c>
      <c r="N111" s="1">
        <v>0.0</v>
      </c>
      <c r="O111" s="1">
        <v>1719.0</v>
      </c>
    </row>
    <row r="112">
      <c r="B112" s="1" t="s">
        <v>132</v>
      </c>
      <c r="C112" s="1">
        <v>9.0</v>
      </c>
      <c r="D112" s="1">
        <v>11.0</v>
      </c>
      <c r="E112" s="1">
        <v>7.0</v>
      </c>
      <c r="F112" s="1">
        <v>124.0</v>
      </c>
      <c r="G112" s="1">
        <v>311.0</v>
      </c>
      <c r="H112" s="1">
        <v>4.0</v>
      </c>
      <c r="I112" s="1">
        <v>0.0</v>
      </c>
      <c r="J112" s="1">
        <v>0.0</v>
      </c>
      <c r="K112" s="1">
        <v>0.0</v>
      </c>
      <c r="L112" s="1">
        <v>0.0</v>
      </c>
      <c r="M112" s="1">
        <v>0.0</v>
      </c>
      <c r="N112" s="1">
        <v>0.0</v>
      </c>
      <c r="O112" s="1">
        <v>1342.0</v>
      </c>
    </row>
    <row r="113">
      <c r="A113" s="1" t="s">
        <v>103</v>
      </c>
      <c r="B113" s="9" t="s">
        <v>124</v>
      </c>
      <c r="C113" s="9" t="s">
        <v>90</v>
      </c>
      <c r="D113" s="9" t="s">
        <v>91</v>
      </c>
      <c r="E113" s="9" t="s">
        <v>92</v>
      </c>
      <c r="F113" s="9" t="s">
        <v>93</v>
      </c>
      <c r="G113" s="9" t="s">
        <v>94</v>
      </c>
      <c r="H113" s="9" t="s">
        <v>95</v>
      </c>
      <c r="I113" s="9" t="s">
        <v>9</v>
      </c>
      <c r="J113" s="9" t="s">
        <v>96</v>
      </c>
      <c r="K113" s="9" t="s">
        <v>97</v>
      </c>
      <c r="L113" s="9" t="s">
        <v>98</v>
      </c>
      <c r="M113" s="9" t="s">
        <v>99</v>
      </c>
      <c r="N113" s="9" t="s">
        <v>100</v>
      </c>
      <c r="O113" s="9" t="s">
        <v>6</v>
      </c>
    </row>
    <row r="114">
      <c r="B114" s="1" t="s">
        <v>23</v>
      </c>
      <c r="C114" s="1">
        <v>11.0</v>
      </c>
      <c r="D114" s="1">
        <v>8.0</v>
      </c>
      <c r="E114" s="1">
        <v>0.0</v>
      </c>
      <c r="F114" s="1">
        <v>88.0</v>
      </c>
      <c r="G114" s="1">
        <v>203.0</v>
      </c>
      <c r="H114" s="1">
        <v>3.0</v>
      </c>
      <c r="I114" s="1">
        <v>0.0</v>
      </c>
      <c r="J114" s="1">
        <v>4.0</v>
      </c>
      <c r="K114" s="1">
        <v>4.0</v>
      </c>
      <c r="L114" s="1">
        <v>0.0</v>
      </c>
      <c r="M114" s="1">
        <v>0.0</v>
      </c>
      <c r="N114" s="1">
        <v>0.0</v>
      </c>
      <c r="O114" s="1">
        <v>1117.0</v>
      </c>
    </row>
    <row r="115">
      <c r="B115" s="1" t="s">
        <v>26</v>
      </c>
      <c r="C115" s="1">
        <v>7.0</v>
      </c>
      <c r="D115" s="1">
        <v>4.0</v>
      </c>
      <c r="E115" s="1">
        <v>9.0</v>
      </c>
      <c r="F115" s="1">
        <v>62.0</v>
      </c>
      <c r="G115" s="1">
        <v>137.0</v>
      </c>
      <c r="H115" s="1">
        <v>3.0</v>
      </c>
      <c r="I115" s="1">
        <v>0.0</v>
      </c>
      <c r="J115" s="1">
        <v>4.0</v>
      </c>
      <c r="K115" s="1">
        <v>1.0</v>
      </c>
      <c r="L115" s="1">
        <v>0.0</v>
      </c>
      <c r="M115" s="1">
        <v>0.0</v>
      </c>
      <c r="N115" s="1">
        <v>0.0</v>
      </c>
      <c r="O115" s="1">
        <v>1052.0</v>
      </c>
    </row>
    <row r="116">
      <c r="B116" s="1" t="s">
        <v>28</v>
      </c>
      <c r="C116" s="1">
        <v>8.0</v>
      </c>
      <c r="D116" s="1">
        <v>6.0</v>
      </c>
      <c r="E116" s="1">
        <v>5.0</v>
      </c>
      <c r="F116" s="1">
        <v>65.0</v>
      </c>
      <c r="G116" s="1">
        <v>134.0</v>
      </c>
      <c r="H116" s="1">
        <v>3.0</v>
      </c>
      <c r="I116" s="1">
        <v>1.0</v>
      </c>
      <c r="J116" s="1">
        <v>3.0</v>
      </c>
      <c r="K116" s="1">
        <v>1.0</v>
      </c>
      <c r="L116" s="1">
        <v>0.0</v>
      </c>
      <c r="M116" s="1">
        <v>0.0</v>
      </c>
      <c r="N116" s="1">
        <v>0.0</v>
      </c>
      <c r="O116" s="1">
        <v>1121.0</v>
      </c>
    </row>
    <row r="117">
      <c r="B117" s="1" t="s">
        <v>132</v>
      </c>
      <c r="C117" s="1">
        <v>13.0</v>
      </c>
      <c r="D117" s="1">
        <v>4.0</v>
      </c>
      <c r="E117" s="1">
        <v>9.0</v>
      </c>
      <c r="F117" s="1">
        <v>112.0</v>
      </c>
      <c r="G117" s="1">
        <v>198.0</v>
      </c>
      <c r="H117" s="1">
        <v>5.0</v>
      </c>
      <c r="I117" s="1">
        <v>1.0</v>
      </c>
      <c r="J117" s="1">
        <v>4.0</v>
      </c>
      <c r="K117" s="1">
        <v>0.0</v>
      </c>
      <c r="L117" s="1">
        <v>0.0</v>
      </c>
      <c r="M117" s="1">
        <v>0.0</v>
      </c>
      <c r="N117" s="1">
        <v>0.0</v>
      </c>
      <c r="O117" s="1">
        <v>1447.0</v>
      </c>
    </row>
    <row r="118">
      <c r="A118" s="1" t="s">
        <v>105</v>
      </c>
      <c r="B118" s="9" t="s">
        <v>118</v>
      </c>
      <c r="C118" s="9" t="s">
        <v>90</v>
      </c>
      <c r="D118" s="9" t="s">
        <v>91</v>
      </c>
      <c r="E118" s="9" t="s">
        <v>92</v>
      </c>
      <c r="F118" s="9" t="s">
        <v>93</v>
      </c>
      <c r="G118" s="9" t="s">
        <v>94</v>
      </c>
      <c r="H118" s="9" t="s">
        <v>95</v>
      </c>
      <c r="I118" s="9" t="s">
        <v>9</v>
      </c>
      <c r="J118" s="9" t="s">
        <v>96</v>
      </c>
      <c r="K118" s="9" t="s">
        <v>97</v>
      </c>
      <c r="L118" s="9" t="s">
        <v>98</v>
      </c>
      <c r="M118" s="9" t="s">
        <v>99</v>
      </c>
      <c r="N118" s="9" t="s">
        <v>100</v>
      </c>
      <c r="O118" s="9" t="s">
        <v>6</v>
      </c>
    </row>
    <row r="119">
      <c r="B119" s="1" t="s">
        <v>23</v>
      </c>
      <c r="C119" s="1">
        <v>15.0</v>
      </c>
      <c r="D119" s="1">
        <v>19.0</v>
      </c>
      <c r="E119" s="1">
        <v>14.0</v>
      </c>
      <c r="F119" s="1">
        <v>135.0</v>
      </c>
      <c r="G119" s="1">
        <v>284.0</v>
      </c>
      <c r="H119" s="1">
        <v>8.0</v>
      </c>
      <c r="I119" s="1">
        <v>0.0</v>
      </c>
      <c r="J119" s="1">
        <v>0.0</v>
      </c>
      <c r="K119" s="1">
        <v>0.0</v>
      </c>
      <c r="L119" s="1">
        <v>1.0</v>
      </c>
      <c r="M119" s="1">
        <v>1.0</v>
      </c>
      <c r="N119" s="1">
        <v>0.0</v>
      </c>
      <c r="O119" s="1">
        <v>2140.0</v>
      </c>
    </row>
    <row r="120">
      <c r="B120" s="1" t="s">
        <v>26</v>
      </c>
      <c r="C120" s="1">
        <v>14.0</v>
      </c>
      <c r="D120" s="1">
        <v>18.0</v>
      </c>
      <c r="E120" s="1">
        <v>12.0</v>
      </c>
      <c r="F120" s="1">
        <v>121.0</v>
      </c>
      <c r="G120" s="1">
        <v>225.0</v>
      </c>
      <c r="H120" s="1">
        <v>8.0</v>
      </c>
      <c r="I120" s="1">
        <v>2.0</v>
      </c>
      <c r="J120" s="1">
        <v>0.0</v>
      </c>
      <c r="K120" s="1">
        <v>0.0</v>
      </c>
      <c r="L120" s="1">
        <v>0.0</v>
      </c>
      <c r="M120" s="1">
        <v>0.0</v>
      </c>
      <c r="N120" s="1">
        <v>0.0</v>
      </c>
      <c r="O120" s="1">
        <v>2085.0</v>
      </c>
    </row>
    <row r="121">
      <c r="B121" s="1" t="s">
        <v>28</v>
      </c>
      <c r="C121" s="1">
        <v>14.0</v>
      </c>
      <c r="D121" s="1">
        <v>15.0</v>
      </c>
      <c r="E121" s="1">
        <v>8.0</v>
      </c>
      <c r="F121" s="1">
        <v>122.0</v>
      </c>
      <c r="G121" s="1">
        <v>268.0</v>
      </c>
      <c r="H121" s="1">
        <v>7.0</v>
      </c>
      <c r="I121" s="1">
        <v>0.0</v>
      </c>
      <c r="J121" s="1">
        <v>0.0</v>
      </c>
      <c r="K121" s="1">
        <v>0.0</v>
      </c>
      <c r="L121" s="1">
        <v>0.0</v>
      </c>
      <c r="M121" s="1">
        <v>0.0</v>
      </c>
      <c r="N121" s="1">
        <v>0.0</v>
      </c>
      <c r="O121" s="1">
        <v>1555.0</v>
      </c>
    </row>
    <row r="122">
      <c r="B122" s="1" t="s">
        <v>132</v>
      </c>
      <c r="C122" s="1">
        <v>23.0</v>
      </c>
      <c r="D122" s="1">
        <v>18.0</v>
      </c>
      <c r="E122" s="1">
        <v>10.0</v>
      </c>
      <c r="F122" s="1">
        <v>231.0</v>
      </c>
      <c r="G122" s="1">
        <v>460.0</v>
      </c>
      <c r="H122" s="1">
        <v>7.0</v>
      </c>
      <c r="I122" s="1">
        <v>0.0</v>
      </c>
      <c r="J122" s="1">
        <v>0.0</v>
      </c>
      <c r="K122" s="1">
        <v>0.0</v>
      </c>
      <c r="L122" s="1">
        <v>2.0</v>
      </c>
      <c r="M122" s="1">
        <v>1.0</v>
      </c>
      <c r="N122" s="1">
        <v>0.0</v>
      </c>
      <c r="O122" s="1">
        <v>3095.0</v>
      </c>
    </row>
    <row r="123">
      <c r="A123" s="1" t="s">
        <v>107</v>
      </c>
      <c r="B123" s="9" t="s">
        <v>108</v>
      </c>
      <c r="C123" s="9" t="s">
        <v>90</v>
      </c>
      <c r="D123" s="9" t="s">
        <v>91</v>
      </c>
      <c r="E123" s="9" t="s">
        <v>92</v>
      </c>
      <c r="F123" s="9" t="s">
        <v>93</v>
      </c>
      <c r="G123" s="9" t="s">
        <v>94</v>
      </c>
      <c r="H123" s="9" t="s">
        <v>95</v>
      </c>
      <c r="I123" s="9" t="s">
        <v>9</v>
      </c>
      <c r="J123" s="9" t="s">
        <v>96</v>
      </c>
      <c r="K123" s="9" t="s">
        <v>97</v>
      </c>
      <c r="L123" s="9" t="s">
        <v>98</v>
      </c>
      <c r="M123" s="9" t="s">
        <v>99</v>
      </c>
      <c r="N123" s="9" t="s">
        <v>100</v>
      </c>
      <c r="O123" s="9" t="s">
        <v>6</v>
      </c>
    </row>
    <row r="124">
      <c r="B124" s="1" t="s">
        <v>23</v>
      </c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</row>
    <row r="125">
      <c r="B125" s="1" t="s">
        <v>26</v>
      </c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</row>
    <row r="126">
      <c r="B126" s="1" t="s">
        <v>28</v>
      </c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</row>
    <row r="127">
      <c r="B127" s="1" t="s">
        <v>132</v>
      </c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</row>
    <row r="128">
      <c r="A128" s="1" t="s">
        <v>120</v>
      </c>
      <c r="B128" s="9" t="s">
        <v>89</v>
      </c>
      <c r="C128" s="9" t="s">
        <v>90</v>
      </c>
      <c r="D128" s="9" t="s">
        <v>91</v>
      </c>
      <c r="E128" s="9" t="s">
        <v>92</v>
      </c>
      <c r="F128" s="9" t="s">
        <v>93</v>
      </c>
      <c r="G128" s="9" t="s">
        <v>94</v>
      </c>
      <c r="H128" s="9" t="s">
        <v>95</v>
      </c>
      <c r="I128" s="9" t="s">
        <v>9</v>
      </c>
      <c r="J128" s="9" t="s">
        <v>96</v>
      </c>
      <c r="K128" s="9" t="s">
        <v>97</v>
      </c>
      <c r="L128" s="9" t="s">
        <v>98</v>
      </c>
      <c r="M128" s="9" t="s">
        <v>99</v>
      </c>
      <c r="N128" s="9" t="s">
        <v>100</v>
      </c>
      <c r="O128" s="9" t="s">
        <v>6</v>
      </c>
    </row>
    <row r="129">
      <c r="B129" s="1" t="s">
        <v>23</v>
      </c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</row>
    <row r="130">
      <c r="B130" s="1" t="s">
        <v>26</v>
      </c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</row>
    <row r="131">
      <c r="B131" s="1" t="s">
        <v>28</v>
      </c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</row>
    <row r="132">
      <c r="B132" s="1" t="s">
        <v>132</v>
      </c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</row>
    <row r="133">
      <c r="A133" s="1" t="s">
        <v>121</v>
      </c>
      <c r="B133" s="9" t="s">
        <v>125</v>
      </c>
      <c r="C133" s="9" t="s">
        <v>90</v>
      </c>
      <c r="D133" s="9" t="s">
        <v>91</v>
      </c>
      <c r="E133" s="9" t="s">
        <v>92</v>
      </c>
      <c r="F133" s="9" t="s">
        <v>93</v>
      </c>
      <c r="G133" s="9" t="s">
        <v>94</v>
      </c>
      <c r="H133" s="9" t="s">
        <v>95</v>
      </c>
      <c r="I133" s="9" t="s">
        <v>9</v>
      </c>
      <c r="J133" s="9" t="s">
        <v>96</v>
      </c>
      <c r="K133" s="9" t="s">
        <v>97</v>
      </c>
      <c r="L133" s="9" t="s">
        <v>98</v>
      </c>
      <c r="M133" s="9" t="s">
        <v>99</v>
      </c>
      <c r="N133" s="9" t="s">
        <v>100</v>
      </c>
      <c r="O133" s="9" t="s">
        <v>6</v>
      </c>
    </row>
    <row r="134">
      <c r="B134" s="1" t="s">
        <v>23</v>
      </c>
    </row>
    <row r="135">
      <c r="B135" s="1" t="s">
        <v>26</v>
      </c>
    </row>
    <row r="136">
      <c r="B136" s="1" t="s">
        <v>28</v>
      </c>
    </row>
    <row r="137">
      <c r="B137" s="1" t="s">
        <v>132</v>
      </c>
    </row>
    <row r="139">
      <c r="A139" s="11" t="s">
        <v>126</v>
      </c>
      <c r="B139" s="12" t="s">
        <v>127</v>
      </c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</row>
    <row r="140">
      <c r="A140" s="1" t="s">
        <v>88</v>
      </c>
      <c r="B140" s="9" t="s">
        <v>106</v>
      </c>
      <c r="C140" s="9" t="s">
        <v>90</v>
      </c>
      <c r="D140" s="9" t="s">
        <v>91</v>
      </c>
      <c r="E140" s="9" t="s">
        <v>92</v>
      </c>
      <c r="F140" s="9" t="s">
        <v>93</v>
      </c>
      <c r="G140" s="9" t="s">
        <v>94</v>
      </c>
      <c r="H140" s="9" t="s">
        <v>95</v>
      </c>
      <c r="I140" s="9" t="s">
        <v>9</v>
      </c>
      <c r="J140" s="9" t="s">
        <v>96</v>
      </c>
      <c r="K140" s="9" t="s">
        <v>97</v>
      </c>
      <c r="L140" s="9" t="s">
        <v>98</v>
      </c>
      <c r="M140" s="9" t="s">
        <v>99</v>
      </c>
      <c r="N140" s="9" t="s">
        <v>100</v>
      </c>
      <c r="O140" s="9" t="s">
        <v>6</v>
      </c>
    </row>
    <row r="141">
      <c r="B141" s="1" t="s">
        <v>23</v>
      </c>
      <c r="C141" s="1">
        <v>15.0</v>
      </c>
      <c r="D141" s="1">
        <v>15.0</v>
      </c>
      <c r="E141" s="1">
        <v>8.0</v>
      </c>
      <c r="F141" s="1">
        <v>129.0</v>
      </c>
      <c r="G141" s="1">
        <v>275.0</v>
      </c>
      <c r="H141" s="1">
        <v>6.0</v>
      </c>
      <c r="I141" s="1">
        <v>0.0</v>
      </c>
      <c r="J141" s="1">
        <v>3.0</v>
      </c>
      <c r="K141" s="1">
        <v>0.0</v>
      </c>
      <c r="L141" s="1">
        <v>0.0</v>
      </c>
      <c r="M141" s="1">
        <v>0.0</v>
      </c>
      <c r="N141" s="1">
        <v>0.0</v>
      </c>
      <c r="O141" s="1">
        <v>1729.0</v>
      </c>
    </row>
    <row r="142">
      <c r="B142" s="1" t="s">
        <v>26</v>
      </c>
      <c r="C142" s="1">
        <v>8.0</v>
      </c>
      <c r="D142" s="1">
        <v>15.0</v>
      </c>
      <c r="E142" s="1">
        <v>12.0</v>
      </c>
      <c r="F142" s="1">
        <v>105.0</v>
      </c>
      <c r="G142" s="1">
        <v>239.0</v>
      </c>
      <c r="H142" s="1">
        <v>2.0</v>
      </c>
      <c r="I142" s="1">
        <v>0.0</v>
      </c>
      <c r="J142" s="1">
        <v>2.0</v>
      </c>
      <c r="K142" s="1">
        <v>1.0</v>
      </c>
      <c r="L142" s="1">
        <v>0.0</v>
      </c>
      <c r="M142" s="1">
        <v>0.0</v>
      </c>
      <c r="N142" s="1">
        <v>0.0</v>
      </c>
      <c r="O142" s="1">
        <v>1235.0</v>
      </c>
    </row>
    <row r="143">
      <c r="B143" s="1" t="s">
        <v>28</v>
      </c>
      <c r="C143" s="1">
        <v>7.0</v>
      </c>
      <c r="D143" s="1">
        <v>13.0</v>
      </c>
      <c r="E143" s="1">
        <v>10.0</v>
      </c>
      <c r="F143" s="1">
        <v>94.0</v>
      </c>
      <c r="G143" s="1">
        <v>174.0</v>
      </c>
      <c r="H143" s="1">
        <v>6.0</v>
      </c>
      <c r="I143" s="1">
        <v>1.0</v>
      </c>
      <c r="J143" s="1">
        <v>5.0</v>
      </c>
      <c r="K143" s="1">
        <v>0.0</v>
      </c>
      <c r="L143" s="1">
        <v>0.0</v>
      </c>
      <c r="M143" s="1">
        <v>0.0</v>
      </c>
      <c r="N143" s="1">
        <v>0.0</v>
      </c>
      <c r="O143" s="1">
        <v>1458.0</v>
      </c>
    </row>
    <row r="144">
      <c r="B144" s="1" t="s">
        <v>132</v>
      </c>
      <c r="C144" s="1">
        <v>15.0</v>
      </c>
      <c r="D144" s="1">
        <v>11.0</v>
      </c>
      <c r="E144" s="1">
        <v>11.0</v>
      </c>
      <c r="F144" s="1">
        <v>140.0</v>
      </c>
      <c r="G144" s="1">
        <v>354.0</v>
      </c>
      <c r="H144" s="1">
        <v>7.0</v>
      </c>
      <c r="I144" s="1">
        <v>0.0</v>
      </c>
      <c r="J144" s="1">
        <v>3.0</v>
      </c>
      <c r="K144" s="1">
        <v>0.0</v>
      </c>
      <c r="L144" s="1">
        <v>0.0</v>
      </c>
      <c r="M144" s="1">
        <v>0.0</v>
      </c>
      <c r="N144" s="1">
        <v>1.0</v>
      </c>
      <c r="O144" s="1">
        <v>1588.0</v>
      </c>
    </row>
    <row r="145">
      <c r="A145" s="1" t="s">
        <v>101</v>
      </c>
      <c r="B145" s="9" t="s">
        <v>113</v>
      </c>
      <c r="C145" s="9" t="s">
        <v>90</v>
      </c>
      <c r="D145" s="9" t="s">
        <v>91</v>
      </c>
      <c r="E145" s="9" t="s">
        <v>92</v>
      </c>
      <c r="F145" s="9" t="s">
        <v>93</v>
      </c>
      <c r="G145" s="9" t="s">
        <v>94</v>
      </c>
      <c r="H145" s="9" t="s">
        <v>95</v>
      </c>
      <c r="I145" s="9" t="s">
        <v>9</v>
      </c>
      <c r="J145" s="9" t="s">
        <v>96</v>
      </c>
      <c r="K145" s="9" t="s">
        <v>97</v>
      </c>
      <c r="L145" s="9" t="s">
        <v>98</v>
      </c>
      <c r="M145" s="9" t="s">
        <v>99</v>
      </c>
      <c r="N145" s="9" t="s">
        <v>100</v>
      </c>
      <c r="O145" s="9" t="s">
        <v>6</v>
      </c>
    </row>
    <row r="146">
      <c r="B146" s="1" t="s">
        <v>23</v>
      </c>
      <c r="C146" s="1">
        <v>12.0</v>
      </c>
      <c r="D146" s="1">
        <v>14.0</v>
      </c>
      <c r="E146" s="1">
        <v>7.0</v>
      </c>
      <c r="F146" s="1">
        <v>148.0</v>
      </c>
      <c r="G146" s="1">
        <v>297.0</v>
      </c>
      <c r="H146" s="1">
        <v>10.0</v>
      </c>
      <c r="I146" s="1">
        <v>1.0</v>
      </c>
      <c r="J146" s="1">
        <v>0.0</v>
      </c>
      <c r="K146" s="1">
        <v>0.0</v>
      </c>
      <c r="L146" s="1">
        <v>0.0</v>
      </c>
      <c r="M146" s="1">
        <v>0.0</v>
      </c>
      <c r="N146" s="1">
        <v>0.0</v>
      </c>
      <c r="O146" s="1">
        <v>2291.0</v>
      </c>
    </row>
    <row r="147">
      <c r="B147" s="1" t="s">
        <v>26</v>
      </c>
      <c r="C147" s="1">
        <v>10.0</v>
      </c>
      <c r="D147" s="1">
        <v>10.0</v>
      </c>
      <c r="E147" s="1">
        <v>10.0</v>
      </c>
      <c r="F147" s="1">
        <v>121.0</v>
      </c>
      <c r="G147" s="1">
        <v>238.0</v>
      </c>
      <c r="H147" s="1">
        <v>6.0</v>
      </c>
      <c r="I147" s="1">
        <v>0.0</v>
      </c>
      <c r="J147" s="1">
        <v>0.0</v>
      </c>
      <c r="K147" s="1">
        <v>0.0</v>
      </c>
      <c r="L147" s="1">
        <v>0.0</v>
      </c>
      <c r="M147" s="1">
        <v>0.0</v>
      </c>
      <c r="N147" s="1">
        <v>0.0</v>
      </c>
      <c r="O147" s="1">
        <v>1726.0</v>
      </c>
    </row>
    <row r="148">
      <c r="B148" s="1" t="s">
        <v>28</v>
      </c>
      <c r="C148" s="1">
        <v>13.0</v>
      </c>
      <c r="D148" s="1">
        <v>15.0</v>
      </c>
      <c r="E148" s="1">
        <v>6.0</v>
      </c>
      <c r="F148" s="1">
        <v>106.0</v>
      </c>
      <c r="G148" s="1">
        <v>190.0</v>
      </c>
      <c r="H148" s="1">
        <v>6.0</v>
      </c>
      <c r="I148" s="1">
        <v>1.0</v>
      </c>
      <c r="J148" s="1">
        <v>0.0</v>
      </c>
      <c r="K148" s="1">
        <v>0.0</v>
      </c>
      <c r="L148" s="1">
        <v>0.0</v>
      </c>
      <c r="M148" s="1">
        <v>0.0</v>
      </c>
      <c r="N148" s="1">
        <v>0.0</v>
      </c>
      <c r="O148" s="1">
        <v>1637.0</v>
      </c>
    </row>
    <row r="149">
      <c r="B149" s="1" t="s">
        <v>132</v>
      </c>
      <c r="C149" s="1">
        <v>9.0</v>
      </c>
      <c r="D149" s="1">
        <v>11.0</v>
      </c>
      <c r="E149" s="1">
        <v>10.0</v>
      </c>
      <c r="F149" s="1">
        <v>118.0</v>
      </c>
      <c r="G149" s="1">
        <v>258.0</v>
      </c>
      <c r="H149" s="1">
        <v>2.0</v>
      </c>
      <c r="I149" s="1">
        <v>1.0</v>
      </c>
      <c r="J149" s="1">
        <v>0.0</v>
      </c>
      <c r="K149" s="1">
        <v>0.0</v>
      </c>
      <c r="L149" s="1">
        <v>0.0</v>
      </c>
      <c r="M149" s="1">
        <v>0.0</v>
      </c>
      <c r="N149" s="1">
        <v>0.0</v>
      </c>
      <c r="O149" s="1">
        <v>1569.0</v>
      </c>
    </row>
    <row r="150">
      <c r="A150" s="1" t="s">
        <v>103</v>
      </c>
      <c r="B150" s="9" t="s">
        <v>112</v>
      </c>
      <c r="C150" s="9" t="s">
        <v>90</v>
      </c>
      <c r="D150" s="9" t="s">
        <v>91</v>
      </c>
      <c r="E150" s="9" t="s">
        <v>92</v>
      </c>
      <c r="F150" s="9" t="s">
        <v>93</v>
      </c>
      <c r="G150" s="9" t="s">
        <v>94</v>
      </c>
      <c r="H150" s="9" t="s">
        <v>95</v>
      </c>
      <c r="I150" s="9" t="s">
        <v>9</v>
      </c>
      <c r="J150" s="9" t="s">
        <v>96</v>
      </c>
      <c r="K150" s="9" t="s">
        <v>97</v>
      </c>
      <c r="L150" s="9" t="s">
        <v>98</v>
      </c>
      <c r="M150" s="9" t="s">
        <v>99</v>
      </c>
      <c r="N150" s="9" t="s">
        <v>100</v>
      </c>
      <c r="O150" s="9" t="s">
        <v>6</v>
      </c>
    </row>
    <row r="151">
      <c r="B151" s="1" t="s">
        <v>23</v>
      </c>
      <c r="C151" s="1">
        <v>17.0</v>
      </c>
      <c r="D151" s="1">
        <v>22.0</v>
      </c>
      <c r="E151" s="1">
        <v>17.0</v>
      </c>
      <c r="F151" s="1">
        <v>233.0</v>
      </c>
      <c r="G151" s="1">
        <v>488.0</v>
      </c>
      <c r="H151" s="1">
        <v>12.0</v>
      </c>
      <c r="I151" s="1">
        <v>0.0</v>
      </c>
      <c r="J151" s="1">
        <v>0.0</v>
      </c>
      <c r="K151" s="1">
        <v>0.0</v>
      </c>
      <c r="L151" s="1">
        <v>1.0</v>
      </c>
      <c r="M151" s="1">
        <v>0.0</v>
      </c>
      <c r="N151" s="1">
        <v>0.0</v>
      </c>
      <c r="O151" s="1">
        <v>3290.0</v>
      </c>
    </row>
    <row r="152">
      <c r="B152" s="1" t="s">
        <v>26</v>
      </c>
      <c r="C152" s="1">
        <v>25.0</v>
      </c>
      <c r="D152" s="1">
        <v>24.0</v>
      </c>
      <c r="E152" s="1">
        <v>12.0</v>
      </c>
      <c r="F152" s="1">
        <v>219.0</v>
      </c>
      <c r="G152" s="1">
        <v>447.0</v>
      </c>
      <c r="H152" s="1">
        <v>9.0</v>
      </c>
      <c r="I152" s="1">
        <v>1.0</v>
      </c>
      <c r="J152" s="1">
        <v>0.0</v>
      </c>
      <c r="K152" s="1">
        <v>0.0</v>
      </c>
      <c r="L152" s="1">
        <v>0.0</v>
      </c>
      <c r="M152" s="1">
        <v>0.0</v>
      </c>
      <c r="N152" s="1">
        <v>0.0</v>
      </c>
      <c r="O152" s="1">
        <v>3337.0</v>
      </c>
    </row>
    <row r="153">
      <c r="B153" s="1" t="s">
        <v>28</v>
      </c>
      <c r="C153" s="1">
        <v>17.0</v>
      </c>
      <c r="D153" s="1">
        <v>20.0</v>
      </c>
      <c r="E153" s="1">
        <v>20.0</v>
      </c>
      <c r="F153" s="1">
        <v>195.0</v>
      </c>
      <c r="G153" s="1">
        <v>392.0</v>
      </c>
      <c r="H153" s="1">
        <v>10.0</v>
      </c>
      <c r="I153" s="1">
        <v>1.0</v>
      </c>
      <c r="J153" s="1">
        <v>0.0</v>
      </c>
      <c r="K153" s="1">
        <v>0.0</v>
      </c>
      <c r="L153" s="1">
        <v>2.0</v>
      </c>
      <c r="M153" s="1">
        <v>0.0</v>
      </c>
      <c r="N153" s="1">
        <v>0.0</v>
      </c>
      <c r="O153" s="1">
        <v>2736.0</v>
      </c>
    </row>
    <row r="154">
      <c r="B154" s="1" t="s">
        <v>132</v>
      </c>
      <c r="C154" s="1">
        <v>25.0</v>
      </c>
      <c r="D154" s="1">
        <v>16.0</v>
      </c>
      <c r="E154" s="1">
        <v>13.0</v>
      </c>
      <c r="F154" s="1">
        <v>271.0</v>
      </c>
      <c r="G154" s="1">
        <v>545.0</v>
      </c>
      <c r="H154" s="1">
        <v>13.0</v>
      </c>
      <c r="I154" s="1">
        <v>2.0</v>
      </c>
      <c r="J154" s="1">
        <v>0.0</v>
      </c>
      <c r="K154" s="1">
        <v>0.0</v>
      </c>
      <c r="L154" s="1">
        <v>0.0</v>
      </c>
      <c r="M154" s="1">
        <v>0.0</v>
      </c>
      <c r="N154" s="1">
        <v>0.0</v>
      </c>
      <c r="O154" s="1">
        <v>3604.0</v>
      </c>
    </row>
    <row r="155">
      <c r="A155" s="1" t="s">
        <v>105</v>
      </c>
      <c r="B155" s="9" t="s">
        <v>124</v>
      </c>
      <c r="C155" s="9" t="s">
        <v>90</v>
      </c>
      <c r="D155" s="9" t="s">
        <v>91</v>
      </c>
      <c r="E155" s="9" t="s">
        <v>92</v>
      </c>
      <c r="F155" s="9" t="s">
        <v>93</v>
      </c>
      <c r="G155" s="9" t="s">
        <v>94</v>
      </c>
      <c r="H155" s="9" t="s">
        <v>95</v>
      </c>
      <c r="I155" s="9" t="s">
        <v>9</v>
      </c>
      <c r="J155" s="9" t="s">
        <v>96</v>
      </c>
      <c r="K155" s="9" t="s">
        <v>97</v>
      </c>
      <c r="L155" s="9" t="s">
        <v>98</v>
      </c>
      <c r="M155" s="9" t="s">
        <v>99</v>
      </c>
      <c r="N155" s="9" t="s">
        <v>100</v>
      </c>
      <c r="O155" s="9" t="s">
        <v>6</v>
      </c>
    </row>
    <row r="156">
      <c r="B156" s="1" t="s">
        <v>23</v>
      </c>
      <c r="C156" s="1">
        <v>10.0</v>
      </c>
      <c r="D156" s="1">
        <v>12.0</v>
      </c>
      <c r="E156" s="1">
        <v>8.0</v>
      </c>
      <c r="F156" s="1">
        <v>118.0</v>
      </c>
      <c r="G156" s="1">
        <v>308.0</v>
      </c>
      <c r="H156" s="1">
        <v>5.0</v>
      </c>
      <c r="I156" s="1">
        <v>1.0</v>
      </c>
      <c r="J156" s="1">
        <v>2.0</v>
      </c>
      <c r="K156" s="1">
        <v>1.0</v>
      </c>
      <c r="L156" s="1">
        <v>0.0</v>
      </c>
      <c r="M156" s="1">
        <v>0.0</v>
      </c>
      <c r="N156" s="1">
        <v>0.0</v>
      </c>
      <c r="O156" s="1">
        <v>1943.0</v>
      </c>
    </row>
    <row r="157">
      <c r="B157" s="1" t="s">
        <v>26</v>
      </c>
      <c r="C157" s="1">
        <v>12.0</v>
      </c>
      <c r="D157" s="1">
        <v>12.0</v>
      </c>
      <c r="E157" s="1">
        <v>7.0</v>
      </c>
      <c r="F157" s="1">
        <v>122.0</v>
      </c>
      <c r="G157" s="1">
        <v>236.0</v>
      </c>
      <c r="H157" s="1">
        <v>5.0</v>
      </c>
      <c r="I157" s="1">
        <v>1.0</v>
      </c>
      <c r="J157" s="1">
        <v>4.0</v>
      </c>
      <c r="K157" s="1">
        <v>2.0</v>
      </c>
      <c r="L157" s="1">
        <v>0.0</v>
      </c>
      <c r="M157" s="1">
        <v>0.0</v>
      </c>
      <c r="N157" s="1">
        <v>0.0</v>
      </c>
      <c r="O157" s="1">
        <v>1852.0</v>
      </c>
    </row>
    <row r="158">
      <c r="B158" s="1" t="s">
        <v>28</v>
      </c>
      <c r="C158" s="1">
        <v>9.0</v>
      </c>
      <c r="D158" s="1">
        <v>15.0</v>
      </c>
      <c r="E158" s="1">
        <v>13.0</v>
      </c>
      <c r="F158" s="1">
        <v>143.0</v>
      </c>
      <c r="G158" s="1">
        <v>286.0</v>
      </c>
      <c r="H158" s="1">
        <v>4.0</v>
      </c>
      <c r="I158" s="1">
        <v>0.0</v>
      </c>
      <c r="J158" s="1">
        <v>3.0</v>
      </c>
      <c r="K158" s="1">
        <v>1.0</v>
      </c>
      <c r="L158" s="1">
        <v>0.0</v>
      </c>
      <c r="M158" s="1">
        <v>0.0</v>
      </c>
      <c r="N158" s="1">
        <v>0.0</v>
      </c>
      <c r="O158" s="1">
        <v>1725.0</v>
      </c>
    </row>
    <row r="159">
      <c r="B159" s="1" t="s">
        <v>132</v>
      </c>
      <c r="C159" s="1">
        <v>13.0</v>
      </c>
      <c r="D159" s="1">
        <v>11.0</v>
      </c>
      <c r="E159" s="1">
        <v>8.0</v>
      </c>
      <c r="F159" s="1">
        <v>132.0</v>
      </c>
      <c r="G159" s="1">
        <v>276.0</v>
      </c>
      <c r="H159" s="1">
        <v>5.0</v>
      </c>
      <c r="I159" s="1">
        <v>2.0</v>
      </c>
      <c r="J159" s="1">
        <v>2.0</v>
      </c>
      <c r="K159" s="1">
        <v>0.0</v>
      </c>
      <c r="L159" s="1">
        <v>0.0</v>
      </c>
      <c r="M159" s="1">
        <v>0.0</v>
      </c>
      <c r="N159" s="1">
        <v>0.0</v>
      </c>
      <c r="O159" s="1">
        <v>1905.0</v>
      </c>
    </row>
    <row r="160">
      <c r="A160" s="1" t="s">
        <v>107</v>
      </c>
      <c r="B160" s="9" t="s">
        <v>128</v>
      </c>
      <c r="C160" s="9" t="s">
        <v>90</v>
      </c>
      <c r="D160" s="9" t="s">
        <v>91</v>
      </c>
      <c r="E160" s="9" t="s">
        <v>92</v>
      </c>
      <c r="F160" s="9" t="s">
        <v>93</v>
      </c>
      <c r="G160" s="9" t="s">
        <v>94</v>
      </c>
      <c r="H160" s="9" t="s">
        <v>95</v>
      </c>
      <c r="I160" s="9" t="s">
        <v>9</v>
      </c>
      <c r="J160" s="9" t="s">
        <v>96</v>
      </c>
      <c r="K160" s="9" t="s">
        <v>97</v>
      </c>
      <c r="L160" s="9" t="s">
        <v>98</v>
      </c>
      <c r="M160" s="9" t="s">
        <v>99</v>
      </c>
      <c r="N160" s="9" t="s">
        <v>100</v>
      </c>
      <c r="O160" s="9" t="s">
        <v>6</v>
      </c>
    </row>
    <row r="161">
      <c r="B161" s="1" t="s">
        <v>23</v>
      </c>
      <c r="C161" s="1">
        <v>12.0</v>
      </c>
      <c r="D161" s="1">
        <v>15.0</v>
      </c>
      <c r="E161" s="1">
        <v>5.0</v>
      </c>
      <c r="F161" s="1">
        <v>119.0</v>
      </c>
      <c r="G161" s="1">
        <v>265.0</v>
      </c>
      <c r="H161" s="1">
        <v>8.0</v>
      </c>
      <c r="I161" s="1">
        <v>0.0</v>
      </c>
      <c r="J161" s="1">
        <v>0.0</v>
      </c>
      <c r="K161" s="1">
        <v>0.0</v>
      </c>
      <c r="L161" s="1">
        <v>0.0</v>
      </c>
      <c r="M161" s="1">
        <v>0.0</v>
      </c>
      <c r="N161" s="1">
        <v>0.0</v>
      </c>
      <c r="O161" s="1">
        <v>1709.0</v>
      </c>
    </row>
    <row r="162">
      <c r="B162" s="1" t="s">
        <v>26</v>
      </c>
      <c r="C162" s="1">
        <v>10.0</v>
      </c>
      <c r="D162" s="1">
        <v>11.0</v>
      </c>
      <c r="E162" s="1">
        <v>6.0</v>
      </c>
      <c r="F162" s="1">
        <v>149.0</v>
      </c>
      <c r="G162" s="1">
        <v>305.0</v>
      </c>
      <c r="H162" s="1">
        <v>5.0</v>
      </c>
      <c r="I162" s="1">
        <v>0.0</v>
      </c>
      <c r="J162" s="1">
        <v>0.0</v>
      </c>
      <c r="K162" s="1">
        <v>0.0</v>
      </c>
      <c r="L162" s="1">
        <v>0.0</v>
      </c>
      <c r="M162" s="1">
        <v>0.0</v>
      </c>
      <c r="N162" s="1">
        <v>0.0</v>
      </c>
      <c r="O162" s="1">
        <v>1577.0</v>
      </c>
    </row>
    <row r="163">
      <c r="B163" s="1" t="s">
        <v>28</v>
      </c>
      <c r="C163" s="1">
        <v>7.0</v>
      </c>
      <c r="D163" s="1">
        <v>12.0</v>
      </c>
      <c r="E163" s="1">
        <v>4.0</v>
      </c>
      <c r="F163" s="1">
        <v>109.0</v>
      </c>
      <c r="G163" s="1">
        <v>220.0</v>
      </c>
      <c r="H163" s="1">
        <v>7.0</v>
      </c>
      <c r="I163" s="1">
        <v>0.0</v>
      </c>
      <c r="J163" s="1">
        <v>0.0</v>
      </c>
      <c r="K163" s="1">
        <v>0.0</v>
      </c>
      <c r="L163" s="1">
        <v>0.0</v>
      </c>
      <c r="M163" s="1">
        <v>0.0</v>
      </c>
      <c r="N163" s="1">
        <v>0.0</v>
      </c>
      <c r="O163" s="1">
        <v>1515.0</v>
      </c>
    </row>
    <row r="164">
      <c r="B164" s="1" t="s">
        <v>132</v>
      </c>
      <c r="C164" s="1">
        <v>10.0</v>
      </c>
      <c r="D164" s="1">
        <v>12.0</v>
      </c>
      <c r="E164" s="1">
        <v>9.0</v>
      </c>
      <c r="F164" s="1">
        <v>137.0</v>
      </c>
      <c r="G164" s="1">
        <v>273.0</v>
      </c>
      <c r="H164" s="1">
        <v>7.0</v>
      </c>
      <c r="I164" s="1">
        <v>3.0</v>
      </c>
      <c r="J164" s="1">
        <v>0.0</v>
      </c>
      <c r="K164" s="1">
        <v>0.0</v>
      </c>
      <c r="L164" s="1">
        <v>0.0</v>
      </c>
      <c r="M164" s="1">
        <v>0.0</v>
      </c>
      <c r="N164" s="1">
        <v>0.0</v>
      </c>
      <c r="O164" s="1">
        <v>1781.0</v>
      </c>
    </row>
    <row r="165">
      <c r="A165" s="1" t="s">
        <v>120</v>
      </c>
      <c r="B165" s="9" t="s">
        <v>104</v>
      </c>
      <c r="C165" s="9" t="s">
        <v>90</v>
      </c>
      <c r="D165" s="9" t="s">
        <v>91</v>
      </c>
      <c r="E165" s="9" t="s">
        <v>92</v>
      </c>
      <c r="F165" s="9" t="s">
        <v>93</v>
      </c>
      <c r="G165" s="9" t="s">
        <v>94</v>
      </c>
      <c r="H165" s="9" t="s">
        <v>95</v>
      </c>
      <c r="I165" s="9" t="s">
        <v>9</v>
      </c>
      <c r="J165" s="9" t="s">
        <v>96</v>
      </c>
      <c r="K165" s="9" t="s">
        <v>97</v>
      </c>
      <c r="L165" s="9" t="s">
        <v>98</v>
      </c>
      <c r="M165" s="9" t="s">
        <v>99</v>
      </c>
      <c r="N165" s="9" t="s">
        <v>100</v>
      </c>
      <c r="O165" s="9" t="s">
        <v>6</v>
      </c>
    </row>
    <row r="166">
      <c r="B166" s="1" t="s">
        <v>23</v>
      </c>
    </row>
    <row r="167">
      <c r="B167" s="1" t="s">
        <v>26</v>
      </c>
    </row>
    <row r="168">
      <c r="B168" s="1" t="s">
        <v>28</v>
      </c>
    </row>
    <row r="169">
      <c r="B169" s="1" t="s">
        <v>132</v>
      </c>
    </row>
    <row r="170">
      <c r="A170" s="1" t="s">
        <v>121</v>
      </c>
      <c r="B170" s="9" t="s">
        <v>119</v>
      </c>
      <c r="C170" s="9" t="s">
        <v>90</v>
      </c>
      <c r="D170" s="9" t="s">
        <v>91</v>
      </c>
      <c r="E170" s="9" t="s">
        <v>92</v>
      </c>
      <c r="F170" s="9" t="s">
        <v>93</v>
      </c>
      <c r="G170" s="9" t="s">
        <v>94</v>
      </c>
      <c r="H170" s="9" t="s">
        <v>95</v>
      </c>
      <c r="I170" s="9" t="s">
        <v>9</v>
      </c>
      <c r="J170" s="9" t="s">
        <v>96</v>
      </c>
      <c r="K170" s="9" t="s">
        <v>97</v>
      </c>
      <c r="L170" s="9" t="s">
        <v>98</v>
      </c>
      <c r="M170" s="9" t="s">
        <v>99</v>
      </c>
      <c r="N170" s="9" t="s">
        <v>100</v>
      </c>
      <c r="O170" s="9" t="s">
        <v>6</v>
      </c>
    </row>
    <row r="171">
      <c r="B171" s="1" t="s">
        <v>23</v>
      </c>
    </row>
    <row r="172">
      <c r="B172" s="1" t="s">
        <v>26</v>
      </c>
    </row>
    <row r="173">
      <c r="B173" s="1" t="s">
        <v>28</v>
      </c>
    </row>
    <row r="174">
      <c r="B174" s="1" t="s">
        <v>132</v>
      </c>
    </row>
    <row r="176">
      <c r="A176" s="11" t="s">
        <v>129</v>
      </c>
      <c r="B176" s="12" t="s">
        <v>136</v>
      </c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</row>
    <row r="177">
      <c r="A177" s="1" t="s">
        <v>88</v>
      </c>
      <c r="B177" s="9" t="s">
        <v>117</v>
      </c>
      <c r="C177" s="9" t="s">
        <v>90</v>
      </c>
      <c r="D177" s="9" t="s">
        <v>91</v>
      </c>
      <c r="E177" s="9" t="s">
        <v>92</v>
      </c>
      <c r="F177" s="9" t="s">
        <v>93</v>
      </c>
      <c r="G177" s="9" t="s">
        <v>94</v>
      </c>
      <c r="H177" s="9" t="s">
        <v>95</v>
      </c>
      <c r="I177" s="9" t="s">
        <v>9</v>
      </c>
      <c r="J177" s="9" t="s">
        <v>96</v>
      </c>
      <c r="K177" s="9" t="s">
        <v>97</v>
      </c>
      <c r="L177" s="9" t="s">
        <v>98</v>
      </c>
      <c r="M177" s="9" t="s">
        <v>99</v>
      </c>
      <c r="N177" s="9" t="s">
        <v>100</v>
      </c>
      <c r="O177" s="9" t="s">
        <v>6</v>
      </c>
    </row>
    <row r="178">
      <c r="B178" s="1" t="s">
        <v>23</v>
      </c>
      <c r="C178" s="1">
        <v>16.0</v>
      </c>
      <c r="D178" s="1">
        <v>20.0</v>
      </c>
      <c r="E178" s="1">
        <v>12.0</v>
      </c>
      <c r="F178" s="1">
        <v>190.0</v>
      </c>
      <c r="G178" s="1">
        <v>380.0</v>
      </c>
      <c r="H178" s="1">
        <v>5.0</v>
      </c>
      <c r="I178" s="1">
        <v>1.0</v>
      </c>
      <c r="J178" s="1">
        <v>9.0</v>
      </c>
      <c r="K178" s="1">
        <v>3.0</v>
      </c>
      <c r="L178" s="1">
        <v>0.0</v>
      </c>
      <c r="M178" s="1">
        <v>0.0</v>
      </c>
      <c r="N178" s="1">
        <v>0.0</v>
      </c>
      <c r="O178" s="1">
        <v>2505.0</v>
      </c>
    </row>
    <row r="179">
      <c r="B179" s="1" t="s">
        <v>26</v>
      </c>
      <c r="C179" s="1">
        <v>19.0</v>
      </c>
      <c r="D179" s="1">
        <v>15.0</v>
      </c>
      <c r="E179" s="1">
        <v>12.0</v>
      </c>
      <c r="F179" s="1">
        <v>209.0</v>
      </c>
      <c r="G179" s="1">
        <v>479.0</v>
      </c>
      <c r="H179" s="1">
        <v>5.0</v>
      </c>
      <c r="I179" s="1">
        <v>0.0</v>
      </c>
      <c r="J179" s="1">
        <v>9.0</v>
      </c>
      <c r="K179" s="1">
        <v>0.0</v>
      </c>
      <c r="L179" s="1">
        <v>0.0</v>
      </c>
      <c r="M179" s="1">
        <v>0.0</v>
      </c>
      <c r="N179" s="1">
        <v>0.0</v>
      </c>
      <c r="O179" s="1">
        <v>2578.0</v>
      </c>
    </row>
    <row r="180">
      <c r="B180" s="1" t="s">
        <v>28</v>
      </c>
      <c r="C180" s="1">
        <v>13.0</v>
      </c>
      <c r="D180" s="1">
        <v>14.0</v>
      </c>
      <c r="E180" s="1">
        <v>5.0</v>
      </c>
      <c r="F180" s="1">
        <v>125.0</v>
      </c>
      <c r="G180" s="1">
        <v>248.0</v>
      </c>
      <c r="H180" s="1">
        <v>3.0</v>
      </c>
      <c r="I180" s="1">
        <v>1.0</v>
      </c>
      <c r="J180" s="1">
        <v>7.0</v>
      </c>
      <c r="K180" s="1">
        <v>2.0</v>
      </c>
      <c r="L180" s="1">
        <v>0.0</v>
      </c>
      <c r="M180" s="1">
        <v>0.0</v>
      </c>
      <c r="N180" s="1">
        <v>0.0</v>
      </c>
      <c r="O180" s="1">
        <v>1722.0</v>
      </c>
    </row>
    <row r="181">
      <c r="B181" s="1" t="s">
        <v>132</v>
      </c>
      <c r="C181" s="1">
        <v>13.0</v>
      </c>
      <c r="D181" s="1">
        <v>14.0</v>
      </c>
      <c r="E181" s="1">
        <v>9.0</v>
      </c>
      <c r="F181" s="1">
        <v>144.0</v>
      </c>
      <c r="G181" s="1">
        <v>340.0</v>
      </c>
      <c r="H181" s="1">
        <v>3.0</v>
      </c>
      <c r="I181" s="1">
        <v>0.0</v>
      </c>
      <c r="J181" s="1">
        <v>5.0</v>
      </c>
      <c r="K181" s="1">
        <v>2.0</v>
      </c>
      <c r="L181" s="1">
        <v>0.0</v>
      </c>
      <c r="M181" s="1">
        <v>0.0</v>
      </c>
      <c r="N181" s="1">
        <v>0.0</v>
      </c>
      <c r="O181" s="1">
        <v>1788.0</v>
      </c>
    </row>
    <row r="182">
      <c r="A182" s="1" t="s">
        <v>101</v>
      </c>
      <c r="B182" s="9" t="s">
        <v>119</v>
      </c>
      <c r="C182" s="9" t="s">
        <v>90</v>
      </c>
      <c r="D182" s="9" t="s">
        <v>91</v>
      </c>
      <c r="E182" s="9" t="s">
        <v>92</v>
      </c>
      <c r="F182" s="9" t="s">
        <v>93</v>
      </c>
      <c r="G182" s="9" t="s">
        <v>94</v>
      </c>
      <c r="H182" s="9" t="s">
        <v>95</v>
      </c>
      <c r="I182" s="9" t="s">
        <v>9</v>
      </c>
      <c r="J182" s="9" t="s">
        <v>96</v>
      </c>
      <c r="K182" s="9" t="s">
        <v>97</v>
      </c>
      <c r="L182" s="9" t="s">
        <v>98</v>
      </c>
      <c r="M182" s="9" t="s">
        <v>99</v>
      </c>
      <c r="N182" s="9" t="s">
        <v>100</v>
      </c>
      <c r="O182" s="9" t="s">
        <v>6</v>
      </c>
    </row>
    <row r="183">
      <c r="B183" s="1" t="s">
        <v>23</v>
      </c>
      <c r="C183" s="1">
        <v>7.0</v>
      </c>
      <c r="D183" s="1">
        <v>13.0</v>
      </c>
      <c r="E183" s="1">
        <v>7.0</v>
      </c>
      <c r="F183" s="1">
        <v>137.0</v>
      </c>
      <c r="G183" s="1">
        <v>290.0</v>
      </c>
      <c r="H183" s="1">
        <v>4.0</v>
      </c>
      <c r="I183" s="1">
        <v>2.0</v>
      </c>
      <c r="J183" s="1">
        <v>0.0</v>
      </c>
      <c r="K183" s="1">
        <v>0.0</v>
      </c>
      <c r="L183" s="1">
        <v>0.0</v>
      </c>
      <c r="M183" s="1">
        <v>0.0</v>
      </c>
      <c r="N183" s="1">
        <v>0.0</v>
      </c>
      <c r="O183" s="1">
        <v>2178.0</v>
      </c>
    </row>
    <row r="184">
      <c r="B184" s="1" t="s">
        <v>26</v>
      </c>
      <c r="C184" s="1">
        <v>11.0</v>
      </c>
      <c r="D184" s="1">
        <v>14.0</v>
      </c>
      <c r="E184" s="1">
        <v>6.0</v>
      </c>
      <c r="F184" s="1">
        <v>140.0</v>
      </c>
      <c r="G184" s="1">
        <v>287.0</v>
      </c>
      <c r="H184" s="1">
        <v>6.0</v>
      </c>
      <c r="I184" s="1">
        <v>0.0</v>
      </c>
      <c r="J184" s="1">
        <v>0.0</v>
      </c>
      <c r="K184" s="1">
        <v>0.0</v>
      </c>
      <c r="L184" s="1">
        <v>0.0</v>
      </c>
      <c r="M184" s="1">
        <v>0.0</v>
      </c>
      <c r="N184" s="1">
        <v>0.0</v>
      </c>
      <c r="O184" s="1">
        <v>2089.0</v>
      </c>
    </row>
    <row r="185">
      <c r="B185" s="1" t="s">
        <v>28</v>
      </c>
      <c r="C185" s="1">
        <v>9.0</v>
      </c>
      <c r="D185" s="1">
        <v>11.0</v>
      </c>
      <c r="E185" s="1">
        <v>1.0</v>
      </c>
      <c r="F185" s="1">
        <v>98.0</v>
      </c>
      <c r="G185" s="1">
        <v>203.0</v>
      </c>
      <c r="H185" s="1">
        <v>3.0</v>
      </c>
      <c r="I185" s="1">
        <v>0.0</v>
      </c>
      <c r="J185" s="1">
        <v>0.0</v>
      </c>
      <c r="K185" s="1">
        <v>0.0</v>
      </c>
      <c r="L185" s="1">
        <v>0.0</v>
      </c>
      <c r="M185" s="1">
        <v>0.0</v>
      </c>
      <c r="N185" s="1">
        <v>0.0</v>
      </c>
      <c r="O185" s="1">
        <v>1525.0</v>
      </c>
    </row>
    <row r="186">
      <c r="B186" s="1" t="s">
        <v>132</v>
      </c>
      <c r="C186" s="1">
        <v>15.0</v>
      </c>
      <c r="D186" s="1">
        <v>13.0</v>
      </c>
      <c r="E186" s="1">
        <v>2.0</v>
      </c>
      <c r="F186" s="1">
        <v>189.0</v>
      </c>
      <c r="G186" s="1">
        <v>405.0</v>
      </c>
      <c r="H186" s="1">
        <v>6.0</v>
      </c>
      <c r="I186" s="1">
        <v>0.0</v>
      </c>
      <c r="J186" s="1">
        <v>0.0</v>
      </c>
      <c r="K186" s="1">
        <v>0.0</v>
      </c>
      <c r="L186" s="1">
        <v>0.0</v>
      </c>
      <c r="M186" s="1">
        <v>0.0</v>
      </c>
      <c r="N186" s="1">
        <v>0.0</v>
      </c>
      <c r="O186" s="1">
        <v>2074.0</v>
      </c>
    </row>
    <row r="187">
      <c r="A187" s="1" t="s">
        <v>103</v>
      </c>
      <c r="B187" s="9" t="s">
        <v>112</v>
      </c>
      <c r="C187" s="9" t="s">
        <v>90</v>
      </c>
      <c r="D187" s="9" t="s">
        <v>91</v>
      </c>
      <c r="E187" s="9" t="s">
        <v>92</v>
      </c>
      <c r="F187" s="9" t="s">
        <v>93</v>
      </c>
      <c r="G187" s="9" t="s">
        <v>94</v>
      </c>
      <c r="H187" s="9" t="s">
        <v>95</v>
      </c>
      <c r="I187" s="9" t="s">
        <v>9</v>
      </c>
      <c r="J187" s="9" t="s">
        <v>96</v>
      </c>
      <c r="K187" s="9" t="s">
        <v>97</v>
      </c>
      <c r="L187" s="9" t="s">
        <v>98</v>
      </c>
      <c r="M187" s="9" t="s">
        <v>99</v>
      </c>
      <c r="N187" s="9" t="s">
        <v>100</v>
      </c>
      <c r="O187" s="9" t="s">
        <v>6</v>
      </c>
    </row>
    <row r="188">
      <c r="B188" s="1" t="s">
        <v>23</v>
      </c>
      <c r="C188" s="1">
        <v>12.0</v>
      </c>
      <c r="D188" s="1">
        <v>8.0</v>
      </c>
      <c r="E188" s="1">
        <v>9.0</v>
      </c>
      <c r="F188" s="1">
        <v>85.0</v>
      </c>
      <c r="G188" s="1">
        <v>162.0</v>
      </c>
      <c r="H188" s="1">
        <v>5.0</v>
      </c>
      <c r="I188" s="1">
        <v>0.0</v>
      </c>
      <c r="J188" s="1">
        <v>0.0</v>
      </c>
      <c r="K188" s="1">
        <v>0.0</v>
      </c>
      <c r="L188" s="1">
        <v>3.0</v>
      </c>
      <c r="M188" s="1">
        <v>1.0</v>
      </c>
      <c r="N188" s="1">
        <v>0.0</v>
      </c>
      <c r="O188" s="1">
        <v>1524.0</v>
      </c>
    </row>
    <row r="189">
      <c r="B189" s="1" t="s">
        <v>26</v>
      </c>
      <c r="C189" s="1">
        <v>9.0</v>
      </c>
      <c r="D189" s="1">
        <v>8.0</v>
      </c>
      <c r="E189" s="1">
        <v>5.0</v>
      </c>
      <c r="F189" s="1">
        <v>86.0</v>
      </c>
      <c r="G189" s="1">
        <v>183.0</v>
      </c>
      <c r="H189" s="1">
        <v>5.0</v>
      </c>
      <c r="I189" s="1">
        <v>1.0</v>
      </c>
      <c r="J189" s="1">
        <v>0.0</v>
      </c>
      <c r="K189" s="1">
        <v>0.0</v>
      </c>
      <c r="L189" s="1">
        <v>0.0</v>
      </c>
      <c r="M189" s="1">
        <v>0.0</v>
      </c>
      <c r="N189" s="1">
        <v>0.0</v>
      </c>
      <c r="O189" s="1">
        <v>1379.0</v>
      </c>
    </row>
    <row r="190">
      <c r="B190" s="1" t="s">
        <v>28</v>
      </c>
      <c r="C190" s="1">
        <v>10.0</v>
      </c>
      <c r="D190" s="1">
        <v>8.0</v>
      </c>
      <c r="E190" s="1">
        <v>6.0</v>
      </c>
      <c r="F190" s="1">
        <v>99.0</v>
      </c>
      <c r="G190" s="1">
        <v>226.0</v>
      </c>
      <c r="H190" s="1">
        <v>7.0</v>
      </c>
      <c r="I190" s="1">
        <v>0.0</v>
      </c>
      <c r="J190" s="1">
        <v>0.0</v>
      </c>
      <c r="K190" s="1">
        <v>0.0</v>
      </c>
      <c r="L190" s="1">
        <v>0.0</v>
      </c>
      <c r="M190" s="1">
        <v>1.0</v>
      </c>
      <c r="N190" s="1">
        <v>0.0</v>
      </c>
      <c r="O190" s="1">
        <v>1451.0</v>
      </c>
    </row>
    <row r="191">
      <c r="B191" s="1" t="s">
        <v>132</v>
      </c>
      <c r="C191" s="1">
        <v>10.0</v>
      </c>
      <c r="D191" s="1">
        <v>10.0</v>
      </c>
      <c r="E191" s="1">
        <v>9.0</v>
      </c>
      <c r="F191" s="1">
        <v>81.0</v>
      </c>
      <c r="G191" s="1">
        <v>160.0</v>
      </c>
      <c r="H191" s="1">
        <v>6.0</v>
      </c>
      <c r="I191" s="1">
        <v>0.0</v>
      </c>
      <c r="J191" s="1">
        <v>0.0</v>
      </c>
      <c r="K191" s="1">
        <v>0.0</v>
      </c>
      <c r="L191" s="1">
        <v>0.0</v>
      </c>
      <c r="M191" s="1">
        <v>0.0</v>
      </c>
      <c r="N191" s="1">
        <v>0.0</v>
      </c>
      <c r="O191" s="1">
        <v>1321.0</v>
      </c>
    </row>
    <row r="192">
      <c r="A192" s="1" t="s">
        <v>105</v>
      </c>
      <c r="B192" s="9" t="s">
        <v>106</v>
      </c>
      <c r="C192" s="9" t="s">
        <v>90</v>
      </c>
      <c r="D192" s="9" t="s">
        <v>91</v>
      </c>
      <c r="E192" s="9" t="s">
        <v>92</v>
      </c>
      <c r="F192" s="9" t="s">
        <v>93</v>
      </c>
      <c r="G192" s="9" t="s">
        <v>94</v>
      </c>
      <c r="H192" s="9" t="s">
        <v>95</v>
      </c>
      <c r="I192" s="9" t="s">
        <v>9</v>
      </c>
      <c r="J192" s="9" t="s">
        <v>96</v>
      </c>
      <c r="K192" s="9" t="s">
        <v>97</v>
      </c>
      <c r="L192" s="9" t="s">
        <v>98</v>
      </c>
      <c r="M192" s="9" t="s">
        <v>99</v>
      </c>
      <c r="N192" s="9" t="s">
        <v>100</v>
      </c>
      <c r="O192" s="9" t="s">
        <v>6</v>
      </c>
    </row>
    <row r="193">
      <c r="B193" s="1" t="s">
        <v>23</v>
      </c>
      <c r="C193" s="1">
        <v>6.0</v>
      </c>
      <c r="D193" s="1">
        <v>15.0</v>
      </c>
      <c r="E193" s="1">
        <v>10.0</v>
      </c>
      <c r="F193" s="1">
        <v>121.0</v>
      </c>
      <c r="G193" s="1">
        <v>272.0</v>
      </c>
      <c r="H193" s="1">
        <v>2.0</v>
      </c>
      <c r="I193" s="1">
        <v>0.0</v>
      </c>
      <c r="J193" s="1">
        <v>4.0</v>
      </c>
      <c r="K193" s="1">
        <v>0.0</v>
      </c>
      <c r="L193" s="1">
        <v>0.0</v>
      </c>
      <c r="M193" s="1">
        <v>0.0</v>
      </c>
      <c r="N193" s="1">
        <v>0.0</v>
      </c>
      <c r="O193" s="1">
        <v>1659.0</v>
      </c>
    </row>
    <row r="194">
      <c r="B194" s="1" t="s">
        <v>26</v>
      </c>
      <c r="C194" s="1">
        <v>16.0</v>
      </c>
      <c r="D194" s="1">
        <v>11.0</v>
      </c>
      <c r="E194" s="1">
        <v>9.0</v>
      </c>
      <c r="F194" s="1">
        <v>119.0</v>
      </c>
      <c r="G194" s="1">
        <v>278.0</v>
      </c>
      <c r="H194" s="1">
        <v>6.0</v>
      </c>
      <c r="I194" s="1">
        <v>0.0</v>
      </c>
      <c r="J194" s="1">
        <v>6.0</v>
      </c>
      <c r="K194" s="1">
        <v>2.0</v>
      </c>
      <c r="L194" s="1">
        <v>0.0</v>
      </c>
      <c r="M194" s="1">
        <v>0.0</v>
      </c>
      <c r="N194" s="1">
        <v>0.0</v>
      </c>
      <c r="O194" s="1">
        <v>1573.0</v>
      </c>
    </row>
    <row r="195">
      <c r="B195" s="1" t="s">
        <v>28</v>
      </c>
      <c r="C195" s="1">
        <v>14.0</v>
      </c>
      <c r="D195" s="1">
        <v>12.0</v>
      </c>
      <c r="E195" s="1">
        <v>14.0</v>
      </c>
      <c r="F195" s="1">
        <v>139.0</v>
      </c>
      <c r="G195" s="1">
        <v>336.0</v>
      </c>
      <c r="H195" s="1">
        <v>9.0</v>
      </c>
      <c r="I195" s="1">
        <v>0.0</v>
      </c>
      <c r="J195" s="1">
        <v>4.0</v>
      </c>
      <c r="K195" s="1">
        <v>2.0</v>
      </c>
      <c r="L195" s="1">
        <v>0.0</v>
      </c>
      <c r="M195" s="1">
        <v>0.0</v>
      </c>
      <c r="N195" s="1">
        <v>0.0</v>
      </c>
      <c r="O195" s="1">
        <v>1975.0</v>
      </c>
    </row>
    <row r="196">
      <c r="B196" s="1" t="s">
        <v>132</v>
      </c>
      <c r="C196" s="1">
        <v>7.0</v>
      </c>
      <c r="D196" s="1">
        <v>14.0</v>
      </c>
      <c r="E196" s="1">
        <v>12.0</v>
      </c>
      <c r="F196" s="1">
        <v>131.0</v>
      </c>
      <c r="G196" s="1">
        <v>295.0</v>
      </c>
      <c r="H196" s="1">
        <v>6.0</v>
      </c>
      <c r="I196" s="1">
        <v>2.0</v>
      </c>
      <c r="J196" s="1">
        <v>4.0</v>
      </c>
      <c r="K196" s="1">
        <v>1.0</v>
      </c>
      <c r="L196" s="1">
        <v>0.0</v>
      </c>
      <c r="M196" s="1">
        <v>0.0</v>
      </c>
      <c r="N196" s="1">
        <v>0.0</v>
      </c>
      <c r="O196" s="1">
        <v>1721.0</v>
      </c>
    </row>
    <row r="197">
      <c r="A197" s="1" t="s">
        <v>107</v>
      </c>
      <c r="B197" s="9" t="s">
        <v>113</v>
      </c>
      <c r="C197" s="9" t="s">
        <v>90</v>
      </c>
      <c r="D197" s="9" t="s">
        <v>91</v>
      </c>
      <c r="E197" s="9" t="s">
        <v>92</v>
      </c>
      <c r="F197" s="9" t="s">
        <v>93</v>
      </c>
      <c r="G197" s="9" t="s">
        <v>94</v>
      </c>
      <c r="H197" s="9" t="s">
        <v>95</v>
      </c>
      <c r="I197" s="9" t="s">
        <v>9</v>
      </c>
      <c r="J197" s="9" t="s">
        <v>96</v>
      </c>
      <c r="K197" s="9" t="s">
        <v>97</v>
      </c>
      <c r="L197" s="9" t="s">
        <v>98</v>
      </c>
      <c r="M197" s="9" t="s">
        <v>99</v>
      </c>
      <c r="N197" s="9" t="s">
        <v>100</v>
      </c>
      <c r="O197" s="9" t="s">
        <v>6</v>
      </c>
    </row>
    <row r="198">
      <c r="B198" s="1" t="s">
        <v>23</v>
      </c>
      <c r="C198" s="1">
        <v>10.0</v>
      </c>
      <c r="D198" s="1">
        <v>11.0</v>
      </c>
      <c r="E198" s="1">
        <v>12.0</v>
      </c>
      <c r="F198" s="1">
        <v>139.0</v>
      </c>
      <c r="G198" s="1">
        <v>281.0</v>
      </c>
      <c r="H198" s="1">
        <v>6.0</v>
      </c>
      <c r="I198" s="1">
        <v>0.0</v>
      </c>
      <c r="J198" s="1">
        <v>0.0</v>
      </c>
      <c r="K198" s="1">
        <v>0.0</v>
      </c>
      <c r="L198" s="1">
        <v>0.0</v>
      </c>
      <c r="M198" s="1">
        <v>0.0</v>
      </c>
      <c r="N198" s="1">
        <v>0.0</v>
      </c>
      <c r="O198" s="1">
        <v>2098.0</v>
      </c>
    </row>
    <row r="199">
      <c r="B199" s="1" t="s">
        <v>26</v>
      </c>
      <c r="C199" s="1">
        <v>12.0</v>
      </c>
      <c r="D199" s="1">
        <v>10.0</v>
      </c>
      <c r="E199" s="1">
        <v>7.0</v>
      </c>
      <c r="F199" s="1">
        <v>112.0</v>
      </c>
      <c r="G199" s="1">
        <v>283.0</v>
      </c>
      <c r="H199" s="1">
        <v>1.0</v>
      </c>
      <c r="I199" s="1">
        <v>0.0</v>
      </c>
      <c r="J199" s="1">
        <v>0.0</v>
      </c>
      <c r="K199" s="1">
        <v>0.0</v>
      </c>
      <c r="L199" s="1">
        <v>0.0</v>
      </c>
      <c r="M199" s="1">
        <v>0.0</v>
      </c>
      <c r="N199" s="1">
        <v>0.0</v>
      </c>
      <c r="O199" s="1">
        <v>1657.0</v>
      </c>
    </row>
    <row r="200">
      <c r="B200" s="1" t="s">
        <v>28</v>
      </c>
      <c r="C200" s="1">
        <v>11.0</v>
      </c>
      <c r="D200" s="1">
        <v>15.0</v>
      </c>
      <c r="E200" s="1">
        <v>2.0</v>
      </c>
      <c r="F200" s="1">
        <v>130.0</v>
      </c>
      <c r="G200" s="1">
        <v>220.0</v>
      </c>
      <c r="H200" s="1">
        <v>6.0</v>
      </c>
      <c r="I200" s="1">
        <v>0.0</v>
      </c>
      <c r="J200" s="1">
        <v>0.0</v>
      </c>
      <c r="K200" s="1">
        <v>0.0</v>
      </c>
      <c r="L200" s="1">
        <v>0.0</v>
      </c>
      <c r="M200" s="1">
        <v>0.0</v>
      </c>
      <c r="N200" s="1">
        <v>0.0</v>
      </c>
      <c r="O200" s="1">
        <v>1674.0</v>
      </c>
    </row>
    <row r="201">
      <c r="B201" s="1" t="s">
        <v>132</v>
      </c>
      <c r="C201" s="1">
        <v>7.0</v>
      </c>
      <c r="D201" s="1">
        <v>14.0</v>
      </c>
      <c r="E201" s="1">
        <v>5.0</v>
      </c>
      <c r="F201" s="1">
        <v>115.0</v>
      </c>
      <c r="G201" s="1">
        <v>284.0</v>
      </c>
      <c r="H201" s="1">
        <v>4.0</v>
      </c>
      <c r="I201" s="1">
        <v>1.0</v>
      </c>
      <c r="J201" s="1">
        <v>0.0</v>
      </c>
      <c r="K201" s="1">
        <v>0.0</v>
      </c>
      <c r="L201" s="1">
        <v>0.0</v>
      </c>
      <c r="M201" s="1">
        <v>0.0</v>
      </c>
      <c r="N201" s="1">
        <v>0.0</v>
      </c>
      <c r="O201" s="1">
        <v>1466.0</v>
      </c>
    </row>
    <row r="202">
      <c r="A202" s="1" t="s">
        <v>120</v>
      </c>
      <c r="B202" s="9" t="s">
        <v>118</v>
      </c>
      <c r="C202" s="9" t="s">
        <v>90</v>
      </c>
      <c r="D202" s="9" t="s">
        <v>91</v>
      </c>
      <c r="E202" s="9" t="s">
        <v>92</v>
      </c>
      <c r="F202" s="9" t="s">
        <v>93</v>
      </c>
      <c r="G202" s="9" t="s">
        <v>94</v>
      </c>
      <c r="H202" s="9" t="s">
        <v>95</v>
      </c>
      <c r="I202" s="9" t="s">
        <v>9</v>
      </c>
      <c r="J202" s="9" t="s">
        <v>96</v>
      </c>
      <c r="K202" s="9" t="s">
        <v>97</v>
      </c>
      <c r="L202" s="9" t="s">
        <v>98</v>
      </c>
      <c r="M202" s="9" t="s">
        <v>99</v>
      </c>
      <c r="N202" s="9" t="s">
        <v>100</v>
      </c>
      <c r="O202" s="9" t="s">
        <v>6</v>
      </c>
    </row>
    <row r="203">
      <c r="B203" s="1" t="s">
        <v>23</v>
      </c>
      <c r="C203" s="1">
        <v>10.0</v>
      </c>
      <c r="D203" s="1">
        <v>8.0</v>
      </c>
      <c r="E203" s="1">
        <v>6.0</v>
      </c>
      <c r="F203" s="1">
        <v>70.0</v>
      </c>
      <c r="G203" s="1">
        <v>196.0</v>
      </c>
      <c r="H203" s="1">
        <v>3.0</v>
      </c>
      <c r="I203" s="1">
        <v>1.0</v>
      </c>
      <c r="J203" s="1">
        <v>0.0</v>
      </c>
      <c r="K203" s="1">
        <v>0.0</v>
      </c>
      <c r="L203" s="1">
        <v>0.0</v>
      </c>
      <c r="M203" s="1">
        <v>0.0</v>
      </c>
      <c r="N203" s="1">
        <v>0.0</v>
      </c>
      <c r="O203" s="1">
        <v>1378.0</v>
      </c>
    </row>
    <row r="204">
      <c r="B204" s="1" t="s">
        <v>26</v>
      </c>
      <c r="C204" s="1">
        <v>4.0</v>
      </c>
      <c r="D204" s="1">
        <v>10.0</v>
      </c>
      <c r="E204" s="1">
        <v>4.0</v>
      </c>
      <c r="F204" s="1">
        <v>62.0</v>
      </c>
      <c r="G204" s="1">
        <v>129.0</v>
      </c>
      <c r="H204" s="1">
        <v>0.0</v>
      </c>
      <c r="I204" s="1">
        <v>0.0</v>
      </c>
      <c r="J204" s="1">
        <v>0.0</v>
      </c>
      <c r="K204" s="1">
        <v>0.0</v>
      </c>
      <c r="L204" s="1">
        <v>0.0</v>
      </c>
      <c r="M204" s="1">
        <v>0.0</v>
      </c>
      <c r="N204" s="1">
        <v>1.0</v>
      </c>
      <c r="O204" s="1">
        <v>737.0</v>
      </c>
    </row>
    <row r="205">
      <c r="B205" s="1" t="s">
        <v>28</v>
      </c>
      <c r="C205" s="1">
        <v>4.0</v>
      </c>
      <c r="D205" s="1">
        <v>10.0</v>
      </c>
      <c r="E205" s="1">
        <v>4.0</v>
      </c>
      <c r="F205" s="1">
        <v>62.0</v>
      </c>
      <c r="G205" s="1">
        <v>120.0</v>
      </c>
      <c r="H205" s="1">
        <v>2.0</v>
      </c>
      <c r="I205" s="1">
        <v>0.0</v>
      </c>
      <c r="J205" s="1">
        <v>0.0</v>
      </c>
      <c r="K205" s="1">
        <v>0.0</v>
      </c>
      <c r="L205" s="1">
        <v>0.0</v>
      </c>
      <c r="M205" s="1">
        <v>0.0</v>
      </c>
      <c r="N205" s="1">
        <v>0.0</v>
      </c>
      <c r="O205" s="1">
        <v>926.0</v>
      </c>
    </row>
    <row r="206">
      <c r="B206" s="1" t="s">
        <v>132</v>
      </c>
      <c r="C206" s="1">
        <v>8.0</v>
      </c>
      <c r="D206" s="1">
        <v>9.0</v>
      </c>
      <c r="E206" s="1">
        <v>7.0</v>
      </c>
      <c r="F206" s="1">
        <v>81.0</v>
      </c>
      <c r="G206" s="1">
        <v>175.0</v>
      </c>
      <c r="H206" s="1">
        <v>5.0</v>
      </c>
      <c r="I206" s="1">
        <v>0.0</v>
      </c>
      <c r="J206" s="1">
        <v>0.0</v>
      </c>
      <c r="K206" s="1">
        <v>0.0</v>
      </c>
      <c r="L206" s="1">
        <v>0.0</v>
      </c>
      <c r="M206" s="1">
        <v>0.0</v>
      </c>
      <c r="N206" s="1">
        <v>0.0</v>
      </c>
      <c r="O206" s="1">
        <v>1214.0</v>
      </c>
    </row>
    <row r="207">
      <c r="A207" s="1" t="s">
        <v>121</v>
      </c>
      <c r="B207" s="9" t="s">
        <v>114</v>
      </c>
      <c r="C207" s="9" t="s">
        <v>90</v>
      </c>
      <c r="D207" s="9" t="s">
        <v>91</v>
      </c>
      <c r="E207" s="9" t="s">
        <v>92</v>
      </c>
      <c r="F207" s="9" t="s">
        <v>93</v>
      </c>
      <c r="G207" s="9" t="s">
        <v>94</v>
      </c>
      <c r="H207" s="9" t="s">
        <v>95</v>
      </c>
      <c r="I207" s="9" t="s">
        <v>9</v>
      </c>
      <c r="J207" s="9" t="s">
        <v>96</v>
      </c>
      <c r="K207" s="9" t="s">
        <v>97</v>
      </c>
      <c r="L207" s="9" t="s">
        <v>98</v>
      </c>
      <c r="M207" s="9" t="s">
        <v>99</v>
      </c>
      <c r="N207" s="9" t="s">
        <v>100</v>
      </c>
      <c r="O207" s="9" t="s">
        <v>6</v>
      </c>
    </row>
    <row r="208">
      <c r="B208" s="1" t="s">
        <v>23</v>
      </c>
    </row>
    <row r="209">
      <c r="B209" s="1" t="s">
        <v>26</v>
      </c>
    </row>
    <row r="210">
      <c r="B210" s="1" t="s">
        <v>28</v>
      </c>
    </row>
    <row r="211">
      <c r="B211" s="1" t="s">
        <v>132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38.0"/>
    <col customWidth="1" min="5" max="5" width="17.43"/>
    <col customWidth="1" min="6" max="6" width="15.0"/>
    <col customWidth="1" min="7" max="7" width="16.71"/>
    <col customWidth="1" min="9" max="9" width="13.29"/>
    <col customWidth="1" min="10" max="10" width="17.14"/>
    <col customWidth="1" min="11" max="11" width="18.29"/>
    <col customWidth="1" min="12" max="12" width="20.71"/>
    <col customWidth="1" min="13" max="13" width="15.14"/>
    <col customWidth="1" min="17" max="18" width="17.0"/>
    <col customWidth="1" min="19" max="19" width="16.43"/>
  </cols>
  <sheetData>
    <row r="1">
      <c r="D1" s="16" t="s">
        <v>70</v>
      </c>
      <c r="E1" s="16" t="s">
        <v>71</v>
      </c>
      <c r="F1" s="16" t="s">
        <v>72</v>
      </c>
      <c r="G1" s="16" t="s">
        <v>73</v>
      </c>
      <c r="H1" s="16" t="s">
        <v>74</v>
      </c>
      <c r="I1" s="16" t="s">
        <v>75</v>
      </c>
      <c r="J1" s="16" t="s">
        <v>76</v>
      </c>
      <c r="K1" s="16" t="s">
        <v>77</v>
      </c>
      <c r="L1" s="16" t="s">
        <v>78</v>
      </c>
      <c r="M1" s="16" t="s">
        <v>79</v>
      </c>
      <c r="N1" s="16" t="s">
        <v>80</v>
      </c>
      <c r="O1" s="16" t="s">
        <v>81</v>
      </c>
      <c r="P1" s="16" t="s">
        <v>82</v>
      </c>
      <c r="Q1" s="16" t="s">
        <v>83</v>
      </c>
      <c r="R1" s="16" t="s">
        <v>84</v>
      </c>
      <c r="S1" s="16" t="s">
        <v>85</v>
      </c>
    </row>
    <row r="2">
      <c r="D2" s="1" t="s">
        <v>21</v>
      </c>
      <c r="E2" s="1">
        <f t="shared" ref="E2:F2" si="1">AVERAGE(C13,C18,C23,C28,C33,C40,C45,C50,C55,C60,C67,C72,C77,C82,C87,C92,C97,C104,C109,C114,C119,C124,C129,C134,C141,C146,C151,C156,C161,C166,C171,C178,C183,C188,C193,C198,C203,C208,C215,C220,C225,C230,C235,C240,C245,C252,C257,C262,C267,C272,C277,C282,C289,C294,C299,C304,C309,C314,C319)</f>
        <v>13.8</v>
      </c>
      <c r="F2" s="1">
        <f t="shared" si="1"/>
        <v>10.4</v>
      </c>
      <c r="G2">
        <f t="shared" ref="G2:G5" si="5">N2/O2</f>
        <v>1.326923077</v>
      </c>
      <c r="H2">
        <f t="shared" ref="H2:H5" si="6">AVERAGE(E13,E18,E23,E28,E33,E40,E45,E50,E55,E60,E67,E72,E77,E82,E87,E92,E97,E104,E109,E114,E119,E124,E129,E134,E141,E146,E151,E156,E161,E166,E171,E178,E183,E188,E193,E198,E203,E208,E215,E220,E225,E230,E235,E240,E245,E252,E257,E262,E267,E272,E277,E282,E289,E294,E299,E304,E309,E314,E319)</f>
        <v>8.375</v>
      </c>
      <c r="I2" s="4">
        <f>IFERROR(__xludf.DUMMYFUNCTION("TO_PERCENT(R2/S2)"),0.48484615384615387)</f>
        <v>0.4848461538</v>
      </c>
      <c r="J2">
        <f t="shared" ref="J2:J5" si="7">AVERAGE(H13,H18,H23,H28,H33,H40,H45,H50,H55,H60,H67,H72,H77,H82,H87,H92,H97,H104,H109,H114,H119,H124,H129,H134,H141,H146,H151,H156,H161,H166,H171,H178,H183,H188,H193,H198,H203,H208,H215,H220,H225,H230,H235,H240,H245,H252,H257,H262,H267,H272,H277,H282,H289,H294,H299,H304,H309,H314,H319)</f>
        <v>7.2</v>
      </c>
      <c r="K2">
        <f t="shared" ref="K2:K5" si="8">AVERAGE(I13,I18,I23,I28,I33,I40,I45,I50,I55,I60,I67,I72,I77,I82,I87,I92,I97,I104,I109,I114,I119,I124,I129,I134,I141,I146,I151,I156,I161,I166,I171,I178,I183,I188,I193,I198,I203,I208,I215,I220,I225,I230,I235,I240,I245,I252,I257,I262,I267,I272,I277,I282,I289,I294,I299,I304,I309,I314,I319,)</f>
        <v>0.6097560976</v>
      </c>
      <c r="L2">
        <f t="shared" ref="L2:L5" si="9">SUM(N13,N18,N23,N28,N33,N40,N45,N50,N55,N60,N67,N72,N77,N82,N87,N92,N97,N104,N109,N114,N119,N124,N129,N134,N141,N146,N151,N156,N161,N166,N171,N178,N183,N188,N193,N198,N203,N208,N215,N220,N225,N230,N235,N240,N245,N252,N257,N262,N267,N272,N277,N282,N289,N294,N299,N304,N309,N314,N319)</f>
        <v>0</v>
      </c>
      <c r="M2">
        <f t="shared" ref="M2:M5" si="10">AVERAGE(O13,O18,O23,O28,O33,O40,O45,O50,O55,O60,O67,O72,O77,O82,O87,O92,O97,O104,O109,O114,O119,O124,O129,O134,O141,O146,O151,O156,O161,O166,O171,O178,O183,O188,O193,O198,O203,O208,O215,O220,O225,O230,O235,O240,O245,O252,O257,O262,O267,O272,O277,O282,O289,O294,O299,O304,O309,O314,O319)</f>
        <v>2055</v>
      </c>
      <c r="N2">
        <f t="shared" ref="N2:O2" si="2">SUM(C13,C18,C23,C28,C33,C40,C45,C50,C55,C60,C67,C72,C77,C82,C87,C92,C97,C104,C109,C114,C119,C124,C129,C134,C141,C146,C151,C156,C161,C166,C171,C178,C183,C188,C193,C198,C203,C208,C215,C220,C225,C230,C235,C240,C245,C252,C257,C262,C267,C272,C277,C282,C289,C294,C299,C304,C309,C314,C319)</f>
        <v>552</v>
      </c>
      <c r="O2">
        <f t="shared" si="2"/>
        <v>416</v>
      </c>
      <c r="P2">
        <f t="shared" ref="P2:P5" si="12">SUM(O13,O18,O23,O28,O33,O40,O45,O50,O55,O60,O67,O72,O77,O82,O87,O92,O97,O104,O109,O114,O119,O124,O129,O134,O141,O146,O151,O156,O161,O166,O171,O178,O183,O188,O193,O198,O203,O208,O215,O220,O225,O230,O235,O240,O245,O252,O257,O262,O267,O272,O277,O282,O289,O294,O299,O304,O309,O314,O319)</f>
        <v>82200</v>
      </c>
      <c r="Q2">
        <f t="shared" ref="Q2:Q5" si="13">SUM(I13,I18,I23,I28,I33,I40,I45,I50,I55,I60,I67,I72,I77,I82,I87,I92,I97,I104,I109,I114,I119,I124,I129,I134,I141,I146,I151,I156,I161,I166,I171,I178,I183,I188,I193,I198,I203,I208,I215,I220,I225,I230,I235,I240,I245,I252,I257,I262,I267,I272,I277,I282,I289,I294,I299,I304,I309,I314,I319,)</f>
        <v>25</v>
      </c>
      <c r="R2">
        <f t="shared" ref="R2:S2" si="3">SUM(F13,F18,F23,F28,F33,F40,F45,F50,F55,F60,F67,F72,F77,F82,F87,F92,F97,F104,F109,F114,F119,F124,F129,F134,F141,F146,F151,F156,F161,F166,F171,F178,F183,F188,F193,F198,F203,F208,F215,F220,F225,F230,F235,F240,F245,F252,F257,F262,F267,F272,F277,F282,F289,F294,F299,F304,F309,F314,F319)</f>
        <v>6303</v>
      </c>
      <c r="S2">
        <f t="shared" si="3"/>
        <v>13000</v>
      </c>
    </row>
    <row r="3">
      <c r="D3" s="1" t="s">
        <v>18</v>
      </c>
      <c r="E3" s="1">
        <f t="shared" ref="E3:F3" si="4">AVERAGE(C14,C19,C24,C29,C34,C41,C46,C51,C56,C61,C68,C73,C78,C83,C88,C93,C98,C105,C110,C115,C120,C125,C130,C135,C142,C147,C152,C157,C162,C167,C172,C179,C184,C189,C194,C199,C204,C209,C216,C221,C226,C231,C236,C241,C246,C253,C258,C263,C268,C273,C278,C283,C290,C295,C300,C305,C310,C315,C320)</f>
        <v>14.425</v>
      </c>
      <c r="F3" s="1">
        <f t="shared" si="4"/>
        <v>10.95</v>
      </c>
      <c r="G3">
        <f t="shared" si="5"/>
        <v>1.317351598</v>
      </c>
      <c r="H3">
        <f t="shared" si="6"/>
        <v>8.05</v>
      </c>
      <c r="I3" s="4">
        <f>IFERROR(__xludf.DUMMYFUNCTION("TO_PERCENT(R3/S3)"),0.5205324909747292)</f>
        <v>0.520532491</v>
      </c>
      <c r="J3">
        <f t="shared" si="7"/>
        <v>7.625</v>
      </c>
      <c r="K3">
        <f t="shared" si="8"/>
        <v>0.8292682927</v>
      </c>
      <c r="L3">
        <f t="shared" si="9"/>
        <v>3</v>
      </c>
      <c r="M3">
        <f t="shared" si="10"/>
        <v>2318.8</v>
      </c>
      <c r="N3">
        <f t="shared" ref="N3:O3" si="11">SUM(C14,C19,C24,C29,C34,C41,C46,C51,C56,C61,C68,C73,C78,C83,C88,C93,C98,C105,C110,C115,C120,C125,C130,C135,C142,C147,C152,C157,C162,C167,C172,C179,C184,C189,C194,C199,C204,C209,C216,C221,C226,C231,C236,C241,C246,C253,C258,C263,C268,C273,C278,C283,C290,C295,C300,C305,C310,C315,C320)</f>
        <v>577</v>
      </c>
      <c r="O3">
        <f t="shared" si="11"/>
        <v>438</v>
      </c>
      <c r="P3">
        <f t="shared" si="12"/>
        <v>92752</v>
      </c>
      <c r="Q3">
        <f t="shared" si="13"/>
        <v>34</v>
      </c>
      <c r="R3">
        <f t="shared" ref="R3:S3" si="14">SUM(F14,F19,F24,F29,F34,F41,F46,F51,F56,F61,F68,F73,F78,F83,F88,F93,F98,F105,F110,F115,F120,F125,F130,F135,F142,F147,F152,F157,F162,F167,F172,F179,F184,F189,F194,F199,F204,F209,F216,F221,F226,F231,F236,F241,F246,F253,F258,F263,F268,F273,F278,F283,F290,F295,F300,F305,F310,F315,F320)</f>
        <v>6921</v>
      </c>
      <c r="S3">
        <f t="shared" si="14"/>
        <v>13296</v>
      </c>
    </row>
    <row r="4">
      <c r="D4" s="1" t="s">
        <v>33</v>
      </c>
      <c r="E4" s="1">
        <f t="shared" ref="E4:F4" si="15">AVERAGE(C15,C20,C25,C30,C35,C42,C47,C52,C57,C62,C69,C74,C79,C84,C89,C94,C99,C106,C111,C116,C121,C126,C131,C136,C143,C148,C153,C158,C163,C168,C173,C180,C185,C190,C195,C200,C205,C210,C217,C222,C227,C232,C237,C242,C247,C254,C259,C264,C269,C274,C279,C284,C291,C296,C301,C306,C311,C316,C321)</f>
        <v>10.925</v>
      </c>
      <c r="F4" s="1">
        <f t="shared" si="15"/>
        <v>11.075</v>
      </c>
      <c r="G4">
        <f t="shared" si="5"/>
        <v>0.9864559819</v>
      </c>
      <c r="H4">
        <f t="shared" si="6"/>
        <v>8.65</v>
      </c>
      <c r="I4" s="4">
        <f>IFERROR(__xludf.DUMMYFUNCTION("TO_PERCENT(R4/S4)"),0.5076782449725777)</f>
        <v>0.507678245</v>
      </c>
      <c r="J4">
        <f t="shared" si="7"/>
        <v>4.1</v>
      </c>
      <c r="K4">
        <f t="shared" si="8"/>
        <v>0.3902439024</v>
      </c>
      <c r="L4">
        <f t="shared" si="9"/>
        <v>0</v>
      </c>
      <c r="M4">
        <f t="shared" si="10"/>
        <v>1793.4</v>
      </c>
      <c r="N4">
        <f t="shared" ref="N4:O4" si="16">SUM(C15,C20,C25,C30,C35,C42,C47,C52,C57,C62,C69,C74,C79,C84,C89,C94,C99,C106,C111,C116,C121,C126,C131,C136,C143,C148,C153,C158,C163,C168,C173,C180,C185,C190,C195,C200,C205,C210,C217,C222,C227,C232,C237,C242,C247,C254,C259,C264,C269,C274,C279,C284,C291,C296,C301,C306,C311,C316,C321)</f>
        <v>437</v>
      </c>
      <c r="O4">
        <f t="shared" si="16"/>
        <v>443</v>
      </c>
      <c r="P4">
        <f t="shared" si="12"/>
        <v>71736</v>
      </c>
      <c r="Q4">
        <f t="shared" si="13"/>
        <v>16</v>
      </c>
      <c r="R4">
        <f t="shared" ref="R4:S4" si="17">SUM(F15,F20,F25,F30,F35,F42,F47,F52,F57,F62,F69,F74,F79,F84,F89,F94,F99,F106,F111,F116,F121,F126,F131,F136,F143,F148,F153,F158,F163,F168,F173,F180,F185,F190,F195,F200,F205,F210,F217,F222,F227,F232,F237,F242,F247,F254,F259,F264,F269,F274,F279,F284,F291,F296,F301,F306,F311,F316,F321)</f>
        <v>5554</v>
      </c>
      <c r="S4">
        <f t="shared" si="17"/>
        <v>10940</v>
      </c>
    </row>
    <row r="5">
      <c r="D5" s="1" t="s">
        <v>34</v>
      </c>
      <c r="E5" s="1">
        <f t="shared" ref="E5:F5" si="18">AVERAGE(C16,C21,C26,C31,C36,C43,C48,C53,C58,C63,C70,C75,C80,C85,C90,C95,C100,C107,C112,C117,C122,C127,C132,C137,C144,C149,C154,C159,C164,C169,C174,C181,C186,C191,C196,C201,C206,C211,C218,C223,C228,C233,C238,C243,C248,C255,C260,C265,C270,C275,C280,C285,C292,C297,C302,C307,C312,C317,C322)</f>
        <v>12.475</v>
      </c>
      <c r="F5" s="1">
        <f t="shared" si="18"/>
        <v>11.275</v>
      </c>
      <c r="G5">
        <f t="shared" si="5"/>
        <v>1.106430155</v>
      </c>
      <c r="H5">
        <f t="shared" si="6"/>
        <v>8.375</v>
      </c>
      <c r="I5" s="4">
        <f>IFERROR(__xludf.DUMMYFUNCTION("TO_PERCENT(R5/S5)"),0.5295730513121818)</f>
        <v>0.5295730513</v>
      </c>
      <c r="J5">
        <f t="shared" si="7"/>
        <v>7.325</v>
      </c>
      <c r="K5">
        <f t="shared" si="8"/>
        <v>0.5365853659</v>
      </c>
      <c r="L5">
        <f t="shared" si="9"/>
        <v>0</v>
      </c>
      <c r="M5">
        <f t="shared" si="10"/>
        <v>2018.275</v>
      </c>
      <c r="N5">
        <f t="shared" ref="N5:O5" si="19">SUM(C16,C21,C26,C31,C36,C43,C48,C53,C58,C63,C70,C75,C80,C85,C90,C95,C100,C107,C112,C117,C122,C127,C132,C137,C144,C149,C154,C159,C164,C169,C174,C181,C186,C191,C196,C201,C206,C211,C218,C223,C228,C233,C238,C243,C248,C255,C260,C265,C270,C275,C280,C285,C292,C297,C302,C307,C312,C317,C322)</f>
        <v>499</v>
      </c>
      <c r="O5">
        <f t="shared" si="19"/>
        <v>451</v>
      </c>
      <c r="P5">
        <f t="shared" si="12"/>
        <v>80731</v>
      </c>
      <c r="Q5">
        <f t="shared" si="13"/>
        <v>22</v>
      </c>
      <c r="R5">
        <f t="shared" ref="R5:S5" si="20">SUM(F16,F21,F26,F31,F36,F43,F48,F53,F58,F63,F70,F75,F80,F85,F90,F95,F100,F107,F112,F117,F122,F127,F132,F137,F144,F149,F154,F159,F164,F169,F174,F181,F186,F191,F196,F201,F206,F211,F218,F223,F228,F233,F238,F243,F248,F255,F260,F265,F270,F275,F280,F285,F292,F297,F302,F307,F312,F317,F322)</f>
        <v>5408</v>
      </c>
      <c r="S5">
        <f t="shared" si="20"/>
        <v>10212</v>
      </c>
    </row>
    <row r="7">
      <c r="D7" s="1"/>
      <c r="E7" s="1"/>
      <c r="F7" s="1"/>
      <c r="H7" s="1"/>
      <c r="J7" s="1"/>
      <c r="K7" s="1"/>
      <c r="M7" s="1"/>
    </row>
    <row r="11">
      <c r="A11" s="17" t="s">
        <v>86</v>
      </c>
      <c r="B11" s="17" t="s">
        <v>137</v>
      </c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</row>
    <row r="12">
      <c r="A12" s="3" t="s">
        <v>88</v>
      </c>
      <c r="B12" s="9" t="s">
        <v>112</v>
      </c>
      <c r="C12" s="9" t="s">
        <v>90</v>
      </c>
      <c r="D12" s="9" t="s">
        <v>91</v>
      </c>
      <c r="E12" s="9" t="s">
        <v>92</v>
      </c>
      <c r="F12" s="9" t="s">
        <v>93</v>
      </c>
      <c r="G12" s="9" t="s">
        <v>94</v>
      </c>
      <c r="H12" s="9" t="s">
        <v>95</v>
      </c>
      <c r="I12" s="9" t="s">
        <v>9</v>
      </c>
      <c r="J12" s="9" t="s">
        <v>96</v>
      </c>
      <c r="K12" s="9" t="s">
        <v>97</v>
      </c>
      <c r="L12" s="9" t="s">
        <v>98</v>
      </c>
      <c r="M12" s="9" t="s">
        <v>99</v>
      </c>
      <c r="N12" s="9" t="s">
        <v>100</v>
      </c>
      <c r="O12" s="9" t="s">
        <v>6</v>
      </c>
    </row>
    <row r="13">
      <c r="A13" s="10"/>
      <c r="B13" s="1" t="s">
        <v>21</v>
      </c>
      <c r="C13" s="1">
        <v>20.0</v>
      </c>
      <c r="D13" s="1">
        <v>12.0</v>
      </c>
      <c r="E13" s="1">
        <v>12.0</v>
      </c>
      <c r="F13" s="1">
        <v>241.0</v>
      </c>
      <c r="G13" s="1">
        <v>466.0</v>
      </c>
      <c r="H13" s="1">
        <v>14.0</v>
      </c>
      <c r="I13" s="1">
        <v>2.0</v>
      </c>
      <c r="J13" s="1">
        <v>0.0</v>
      </c>
      <c r="K13" s="1">
        <v>0.0</v>
      </c>
      <c r="L13" s="1">
        <v>0.0</v>
      </c>
      <c r="M13" s="1">
        <v>0.0</v>
      </c>
      <c r="N13" s="1">
        <v>0.0</v>
      </c>
      <c r="O13" s="1">
        <v>2982.0</v>
      </c>
    </row>
    <row r="14">
      <c r="A14" s="10"/>
      <c r="B14" s="1" t="s">
        <v>18</v>
      </c>
      <c r="C14" s="1">
        <v>16.0</v>
      </c>
      <c r="D14" s="1">
        <v>15.0</v>
      </c>
      <c r="E14" s="1">
        <v>7.0</v>
      </c>
      <c r="F14" s="1">
        <v>168.0</v>
      </c>
      <c r="G14" s="1">
        <v>357.0</v>
      </c>
      <c r="H14" s="1">
        <v>9.0</v>
      </c>
      <c r="I14" s="1">
        <v>1.0</v>
      </c>
      <c r="J14" s="1">
        <v>0.0</v>
      </c>
      <c r="K14" s="1">
        <v>0.0</v>
      </c>
      <c r="L14" s="1">
        <v>1.0</v>
      </c>
      <c r="M14" s="1">
        <v>0.0</v>
      </c>
      <c r="N14" s="1">
        <v>0.0</v>
      </c>
      <c r="O14" s="1">
        <v>2189.0</v>
      </c>
    </row>
    <row r="15">
      <c r="A15" s="10"/>
      <c r="B15" s="1" t="s">
        <v>33</v>
      </c>
      <c r="C15" s="1">
        <v>12.0</v>
      </c>
      <c r="D15" s="1">
        <v>15.0</v>
      </c>
      <c r="E15" s="1">
        <v>15.0</v>
      </c>
      <c r="F15" s="1">
        <v>174.0</v>
      </c>
      <c r="G15" s="1">
        <v>361.0</v>
      </c>
      <c r="H15" s="1">
        <v>4.0</v>
      </c>
      <c r="I15" s="1">
        <v>0.0</v>
      </c>
      <c r="J15" s="1">
        <v>0.0</v>
      </c>
      <c r="K15" s="1">
        <v>0.0</v>
      </c>
      <c r="L15" s="1">
        <v>1.0</v>
      </c>
      <c r="M15" s="1">
        <v>0.0</v>
      </c>
      <c r="N15" s="1">
        <v>0.0</v>
      </c>
      <c r="O15" s="1">
        <v>2120.0</v>
      </c>
    </row>
    <row r="16">
      <c r="A16" s="10"/>
      <c r="B16" s="1" t="s">
        <v>34</v>
      </c>
      <c r="C16" s="1">
        <v>12.0</v>
      </c>
      <c r="D16" s="1">
        <v>14.0</v>
      </c>
      <c r="E16" s="1">
        <v>9.0</v>
      </c>
      <c r="F16" s="1">
        <v>119.0</v>
      </c>
      <c r="G16" s="1">
        <v>222.0</v>
      </c>
      <c r="H16" s="1">
        <v>9.0</v>
      </c>
      <c r="I16" s="1">
        <v>1.0</v>
      </c>
      <c r="J16" s="1">
        <v>0.0</v>
      </c>
      <c r="K16" s="1">
        <v>0.0</v>
      </c>
      <c r="L16" s="1">
        <v>0.0</v>
      </c>
      <c r="M16" s="1">
        <v>0.0</v>
      </c>
      <c r="N16" s="1">
        <v>0.0</v>
      </c>
      <c r="O16" s="1">
        <v>1993.0</v>
      </c>
    </row>
    <row r="17">
      <c r="A17" s="3" t="s">
        <v>101</v>
      </c>
      <c r="B17" s="9" t="s">
        <v>113</v>
      </c>
      <c r="C17" s="9" t="s">
        <v>90</v>
      </c>
      <c r="D17" s="9" t="s">
        <v>91</v>
      </c>
      <c r="E17" s="9" t="s">
        <v>92</v>
      </c>
      <c r="F17" s="9" t="s">
        <v>93</v>
      </c>
      <c r="G17" s="9" t="s">
        <v>94</v>
      </c>
      <c r="H17" s="9" t="s">
        <v>95</v>
      </c>
      <c r="I17" s="9" t="s">
        <v>9</v>
      </c>
      <c r="J17" s="9" t="s">
        <v>96</v>
      </c>
      <c r="K17" s="9" t="s">
        <v>97</v>
      </c>
      <c r="L17" s="9" t="s">
        <v>98</v>
      </c>
      <c r="M17" s="9" t="s">
        <v>99</v>
      </c>
      <c r="N17" s="9" t="s">
        <v>100</v>
      </c>
      <c r="O17" s="9" t="s">
        <v>6</v>
      </c>
    </row>
    <row r="18">
      <c r="A18" s="10"/>
      <c r="B18" s="1" t="s">
        <v>21</v>
      </c>
      <c r="C18" s="1">
        <v>13.0</v>
      </c>
      <c r="D18" s="1">
        <v>8.0</v>
      </c>
      <c r="E18" s="1">
        <v>7.0</v>
      </c>
      <c r="F18" s="1">
        <v>145.0</v>
      </c>
      <c r="G18" s="1">
        <v>294.0</v>
      </c>
      <c r="H18" s="1">
        <v>4.0</v>
      </c>
      <c r="I18" s="1">
        <v>0.0</v>
      </c>
      <c r="J18" s="1">
        <v>0.0</v>
      </c>
      <c r="K18" s="1">
        <v>0.0</v>
      </c>
      <c r="L18" s="1">
        <v>0.0</v>
      </c>
      <c r="M18" s="1">
        <v>0.0</v>
      </c>
      <c r="N18" s="1">
        <v>0.0</v>
      </c>
      <c r="O18" s="1">
        <v>2199.0</v>
      </c>
    </row>
    <row r="19">
      <c r="A19" s="10"/>
      <c r="B19" s="1" t="s">
        <v>18</v>
      </c>
      <c r="C19" s="1">
        <v>13.0</v>
      </c>
      <c r="D19" s="1">
        <v>14.0</v>
      </c>
      <c r="E19" s="1">
        <v>5.0</v>
      </c>
      <c r="F19" s="1">
        <v>222.0</v>
      </c>
      <c r="G19" s="1">
        <v>515.0</v>
      </c>
      <c r="H19" s="1">
        <v>5.0</v>
      </c>
      <c r="I19" s="1">
        <v>0.0</v>
      </c>
      <c r="J19" s="1">
        <v>0.0</v>
      </c>
      <c r="K19" s="1">
        <v>0.0</v>
      </c>
      <c r="L19" s="1">
        <v>0.0</v>
      </c>
      <c r="M19" s="1">
        <v>0.0</v>
      </c>
      <c r="N19" s="1">
        <v>0.0</v>
      </c>
      <c r="O19" s="1">
        <v>2275.0</v>
      </c>
    </row>
    <row r="20">
      <c r="A20" s="10"/>
      <c r="B20" s="1" t="s">
        <v>33</v>
      </c>
      <c r="C20" s="1">
        <v>15.0</v>
      </c>
      <c r="D20" s="1">
        <v>12.0</v>
      </c>
      <c r="E20" s="1">
        <v>6.0</v>
      </c>
      <c r="F20" s="1">
        <v>154.0</v>
      </c>
      <c r="G20" s="1">
        <v>326.0</v>
      </c>
      <c r="H20" s="1">
        <v>4.0</v>
      </c>
      <c r="I20" s="1">
        <v>0.0</v>
      </c>
      <c r="J20" s="1">
        <v>0.0</v>
      </c>
      <c r="K20" s="1">
        <v>0.0</v>
      </c>
      <c r="L20" s="1">
        <v>0.0</v>
      </c>
      <c r="M20" s="1">
        <v>0.0</v>
      </c>
      <c r="N20" s="1">
        <v>0.0</v>
      </c>
      <c r="O20" s="1">
        <v>2144.0</v>
      </c>
    </row>
    <row r="21">
      <c r="A21" s="10"/>
      <c r="B21" s="1" t="s">
        <v>34</v>
      </c>
      <c r="C21" s="1">
        <v>9.0</v>
      </c>
      <c r="D21" s="1">
        <v>10.0</v>
      </c>
      <c r="E21" s="1">
        <v>9.0</v>
      </c>
      <c r="F21" s="1">
        <v>146.0</v>
      </c>
      <c r="G21" s="1">
        <v>279.0</v>
      </c>
      <c r="H21" s="1">
        <v>6.0</v>
      </c>
      <c r="I21" s="1">
        <v>1.0</v>
      </c>
      <c r="J21" s="1">
        <v>0.0</v>
      </c>
      <c r="K21" s="1">
        <v>0.0</v>
      </c>
      <c r="L21" s="1">
        <v>0.0</v>
      </c>
      <c r="M21" s="1">
        <v>0.0</v>
      </c>
      <c r="N21" s="1">
        <v>0.0</v>
      </c>
      <c r="O21" s="1">
        <v>2063.0</v>
      </c>
    </row>
    <row r="22">
      <c r="A22" s="3" t="s">
        <v>103</v>
      </c>
      <c r="B22" s="9" t="s">
        <v>106</v>
      </c>
      <c r="C22" s="9" t="s">
        <v>90</v>
      </c>
      <c r="D22" s="9" t="s">
        <v>91</v>
      </c>
      <c r="E22" s="9" t="s">
        <v>92</v>
      </c>
      <c r="F22" s="9" t="s">
        <v>93</v>
      </c>
      <c r="G22" s="9" t="s">
        <v>94</v>
      </c>
      <c r="H22" s="9" t="s">
        <v>95</v>
      </c>
      <c r="I22" s="9" t="s">
        <v>9</v>
      </c>
      <c r="J22" s="9" t="s">
        <v>96</v>
      </c>
      <c r="K22" s="9" t="s">
        <v>97</v>
      </c>
      <c r="L22" s="9" t="s">
        <v>98</v>
      </c>
      <c r="M22" s="9" t="s">
        <v>99</v>
      </c>
      <c r="N22" s="9" t="s">
        <v>100</v>
      </c>
      <c r="O22" s="9" t="s">
        <v>6</v>
      </c>
    </row>
    <row r="23">
      <c r="A23" s="10"/>
      <c r="B23" s="1" t="s">
        <v>21</v>
      </c>
      <c r="C23" s="1">
        <v>7.0</v>
      </c>
      <c r="D23" s="1">
        <v>12.0</v>
      </c>
      <c r="E23" s="1">
        <v>9.0</v>
      </c>
      <c r="F23" s="1">
        <v>181.0</v>
      </c>
      <c r="G23" s="1">
        <v>429.0</v>
      </c>
      <c r="H23" s="1">
        <v>4.0</v>
      </c>
      <c r="I23" s="1">
        <v>0.0</v>
      </c>
      <c r="J23" s="1">
        <v>4.0</v>
      </c>
      <c r="K23" s="1">
        <v>2.0</v>
      </c>
      <c r="L23" s="1">
        <v>0.0</v>
      </c>
      <c r="M23" s="1">
        <v>0.0</v>
      </c>
      <c r="N23" s="1">
        <v>0.0</v>
      </c>
      <c r="O23" s="1">
        <v>1871.0</v>
      </c>
    </row>
    <row r="24">
      <c r="A24" s="10"/>
      <c r="B24" s="1" t="s">
        <v>18</v>
      </c>
      <c r="C24" s="1">
        <v>17.0</v>
      </c>
      <c r="D24" s="1">
        <v>13.0</v>
      </c>
      <c r="E24" s="1">
        <v>5.0</v>
      </c>
      <c r="F24" s="1">
        <v>221.0</v>
      </c>
      <c r="G24" s="1">
        <v>466.0</v>
      </c>
      <c r="H24" s="1">
        <v>8.0</v>
      </c>
      <c r="I24" s="1">
        <v>2.0</v>
      </c>
      <c r="J24" s="1">
        <v>0.0</v>
      </c>
      <c r="K24" s="1">
        <v>2.0</v>
      </c>
      <c r="L24" s="1">
        <v>0.0</v>
      </c>
      <c r="M24" s="1">
        <v>0.0</v>
      </c>
      <c r="N24" s="1">
        <v>0.0</v>
      </c>
      <c r="O24" s="1">
        <v>3176.0</v>
      </c>
    </row>
    <row r="25">
      <c r="A25" s="10"/>
      <c r="B25" s="1" t="s">
        <v>33</v>
      </c>
      <c r="C25" s="1">
        <v>11.0</v>
      </c>
      <c r="D25" s="1">
        <v>14.0</v>
      </c>
      <c r="E25" s="1">
        <v>8.0</v>
      </c>
      <c r="F25" s="1">
        <v>153.0</v>
      </c>
      <c r="G25" s="1">
        <v>301.0</v>
      </c>
      <c r="H25" s="1">
        <v>4.0</v>
      </c>
      <c r="I25" s="1">
        <v>0.0</v>
      </c>
      <c r="J25" s="1">
        <v>5.0</v>
      </c>
      <c r="K25" s="1">
        <v>2.0</v>
      </c>
      <c r="L25" s="1">
        <v>0.0</v>
      </c>
      <c r="M25" s="1">
        <v>0.0</v>
      </c>
      <c r="N25" s="1">
        <v>0.0</v>
      </c>
      <c r="O25" s="1">
        <v>1667.0</v>
      </c>
    </row>
    <row r="26">
      <c r="A26" s="10"/>
      <c r="B26" s="1" t="s">
        <v>34</v>
      </c>
      <c r="C26" s="1">
        <v>11.0</v>
      </c>
      <c r="D26" s="1">
        <v>15.0</v>
      </c>
      <c r="E26" s="1">
        <v>8.0</v>
      </c>
      <c r="F26" s="1">
        <v>138.0</v>
      </c>
      <c r="G26" s="1">
        <v>289.0</v>
      </c>
      <c r="H26" s="1">
        <v>7.0</v>
      </c>
      <c r="I26" s="1">
        <v>0.0</v>
      </c>
      <c r="J26" s="1">
        <v>2.0</v>
      </c>
      <c r="K26" s="1">
        <v>1.0</v>
      </c>
      <c r="L26" s="1">
        <v>0.0</v>
      </c>
      <c r="M26" s="1">
        <v>0.0</v>
      </c>
      <c r="N26" s="1">
        <v>0.0</v>
      </c>
      <c r="O26" s="1">
        <v>1706.0</v>
      </c>
    </row>
    <row r="27">
      <c r="A27" s="3" t="s">
        <v>105</v>
      </c>
      <c r="B27" s="9" t="s">
        <v>104</v>
      </c>
      <c r="C27" s="9" t="s">
        <v>90</v>
      </c>
      <c r="D27" s="9" t="s">
        <v>91</v>
      </c>
      <c r="E27" s="9" t="s">
        <v>92</v>
      </c>
      <c r="F27" s="9" t="s">
        <v>93</v>
      </c>
      <c r="G27" s="9" t="s">
        <v>94</v>
      </c>
      <c r="H27" s="9" t="s">
        <v>95</v>
      </c>
      <c r="I27" s="9" t="s">
        <v>9</v>
      </c>
      <c r="J27" s="9" t="s">
        <v>96</v>
      </c>
      <c r="K27" s="9" t="s">
        <v>97</v>
      </c>
      <c r="L27" s="9" t="s">
        <v>98</v>
      </c>
      <c r="M27" s="9" t="s">
        <v>99</v>
      </c>
      <c r="N27" s="9" t="s">
        <v>100</v>
      </c>
      <c r="O27" s="9" t="s">
        <v>6</v>
      </c>
    </row>
    <row r="28">
      <c r="A28" s="10"/>
      <c r="B28" s="1" t="s">
        <v>21</v>
      </c>
      <c r="C28" s="1">
        <v>9.0</v>
      </c>
      <c r="D28" s="1">
        <v>10.0</v>
      </c>
      <c r="E28" s="1">
        <v>3.0</v>
      </c>
      <c r="F28" s="1">
        <v>101.0</v>
      </c>
      <c r="G28" s="1">
        <v>186.0</v>
      </c>
      <c r="H28" s="1">
        <v>3.0</v>
      </c>
      <c r="I28" s="1">
        <v>0.0</v>
      </c>
      <c r="J28" s="1">
        <v>0.0</v>
      </c>
      <c r="K28" s="1">
        <v>0.0</v>
      </c>
      <c r="L28" s="1">
        <v>0.0</v>
      </c>
      <c r="M28" s="1">
        <v>1.0</v>
      </c>
      <c r="N28" s="1">
        <v>0.0</v>
      </c>
      <c r="O28" s="1">
        <v>1541.0</v>
      </c>
    </row>
    <row r="29">
      <c r="A29" s="10"/>
      <c r="B29" s="1" t="s">
        <v>18</v>
      </c>
      <c r="C29" s="1">
        <v>5.0</v>
      </c>
      <c r="D29" s="1">
        <v>12.0</v>
      </c>
      <c r="E29" s="1">
        <v>3.0</v>
      </c>
      <c r="F29" s="1">
        <v>81.0</v>
      </c>
      <c r="G29" s="1">
        <v>144.0</v>
      </c>
      <c r="H29" s="1">
        <v>1.0</v>
      </c>
      <c r="I29" s="1">
        <v>1.0</v>
      </c>
      <c r="J29" s="1">
        <v>0.0</v>
      </c>
      <c r="K29" s="1">
        <v>0.0</v>
      </c>
      <c r="L29" s="1">
        <v>0.0</v>
      </c>
      <c r="M29" s="1">
        <v>0.0</v>
      </c>
      <c r="N29" s="1">
        <v>0.0</v>
      </c>
      <c r="O29" s="1">
        <v>1298.0</v>
      </c>
    </row>
    <row r="30">
      <c r="A30" s="10"/>
      <c r="B30" s="1" t="s">
        <v>33</v>
      </c>
      <c r="C30" s="1">
        <v>4.0</v>
      </c>
      <c r="D30" s="1">
        <v>12.0</v>
      </c>
      <c r="E30" s="1">
        <v>1.0</v>
      </c>
      <c r="F30" s="1">
        <v>66.0</v>
      </c>
      <c r="G30" s="1">
        <v>107.0</v>
      </c>
      <c r="H30" s="1">
        <v>3.0</v>
      </c>
      <c r="I30" s="1">
        <v>0.0</v>
      </c>
      <c r="J30" s="1">
        <v>0.0</v>
      </c>
      <c r="K30" s="1">
        <v>0.0</v>
      </c>
      <c r="L30" s="1">
        <v>0.0</v>
      </c>
      <c r="M30" s="1">
        <v>0.0</v>
      </c>
      <c r="N30" s="1">
        <v>0.0</v>
      </c>
      <c r="O30" s="1">
        <v>1012.0</v>
      </c>
    </row>
    <row r="31">
      <c r="A31" s="10"/>
      <c r="B31" s="1" t="s">
        <v>34</v>
      </c>
      <c r="C31" s="1">
        <v>7.0</v>
      </c>
      <c r="D31" s="1">
        <v>11.0</v>
      </c>
      <c r="E31" s="1">
        <v>5.0</v>
      </c>
      <c r="F31" s="1">
        <v>99.0</v>
      </c>
      <c r="G31" s="1">
        <v>159.0</v>
      </c>
      <c r="H31" s="1">
        <v>2.0</v>
      </c>
      <c r="I31" s="1">
        <v>0.0</v>
      </c>
      <c r="J31" s="1">
        <v>0.0</v>
      </c>
      <c r="K31" s="1">
        <v>0.0</v>
      </c>
      <c r="L31" s="1">
        <v>0.0</v>
      </c>
      <c r="M31" s="1">
        <v>0.0</v>
      </c>
      <c r="N31" s="1">
        <v>0.0</v>
      </c>
      <c r="O31" s="1">
        <v>1408.0</v>
      </c>
    </row>
    <row r="32">
      <c r="A32" s="3" t="s">
        <v>107</v>
      </c>
      <c r="B32" s="9" t="s">
        <v>114</v>
      </c>
      <c r="C32" s="9" t="s">
        <v>90</v>
      </c>
      <c r="D32" s="9" t="s">
        <v>91</v>
      </c>
      <c r="E32" s="9" t="s">
        <v>92</v>
      </c>
      <c r="F32" s="9" t="s">
        <v>93</v>
      </c>
      <c r="G32" s="9" t="s">
        <v>94</v>
      </c>
      <c r="H32" s="9" t="s">
        <v>95</v>
      </c>
      <c r="I32" s="9" t="s">
        <v>9</v>
      </c>
      <c r="J32" s="9" t="s">
        <v>96</v>
      </c>
      <c r="K32" s="9" t="s">
        <v>97</v>
      </c>
      <c r="L32" s="9" t="s">
        <v>98</v>
      </c>
      <c r="M32" s="9" t="s">
        <v>99</v>
      </c>
      <c r="N32" s="9" t="s">
        <v>100</v>
      </c>
      <c r="O32" s="9" t="s">
        <v>6</v>
      </c>
    </row>
    <row r="33">
      <c r="A33" s="10"/>
      <c r="B33" s="1" t="s">
        <v>21</v>
      </c>
      <c r="C33" s="3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</row>
    <row r="34">
      <c r="A34" s="10"/>
      <c r="B34" s="1" t="s">
        <v>18</v>
      </c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</row>
    <row r="35">
      <c r="A35" s="10"/>
      <c r="B35" s="1" t="s">
        <v>33</v>
      </c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</row>
    <row r="36">
      <c r="A36" s="10"/>
      <c r="B36" s="1" t="s">
        <v>34</v>
      </c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</row>
    <row r="38">
      <c r="A38" s="17" t="s">
        <v>110</v>
      </c>
      <c r="B38" s="17" t="s">
        <v>138</v>
      </c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</row>
    <row r="39">
      <c r="A39" s="3" t="s">
        <v>88</v>
      </c>
      <c r="B39" s="9" t="s">
        <v>89</v>
      </c>
      <c r="C39" s="9" t="s">
        <v>90</v>
      </c>
      <c r="D39" s="9" t="s">
        <v>91</v>
      </c>
      <c r="E39" s="9" t="s">
        <v>92</v>
      </c>
      <c r="F39" s="9" t="s">
        <v>93</v>
      </c>
      <c r="G39" s="9" t="s">
        <v>94</v>
      </c>
      <c r="H39" s="9" t="s">
        <v>95</v>
      </c>
      <c r="I39" s="9" t="s">
        <v>9</v>
      </c>
      <c r="J39" s="9" t="s">
        <v>96</v>
      </c>
      <c r="K39" s="9" t="s">
        <v>97</v>
      </c>
      <c r="L39" s="9" t="s">
        <v>98</v>
      </c>
      <c r="M39" s="9" t="s">
        <v>99</v>
      </c>
      <c r="N39" s="9" t="s">
        <v>100</v>
      </c>
      <c r="O39" s="9" t="s">
        <v>6</v>
      </c>
    </row>
    <row r="40">
      <c r="A40" s="10"/>
      <c r="B40" s="1" t="s">
        <v>21</v>
      </c>
      <c r="C40" s="1">
        <v>10.0</v>
      </c>
      <c r="D40" s="1">
        <v>10.0</v>
      </c>
      <c r="E40" s="1">
        <v>9.0</v>
      </c>
      <c r="F40" s="1">
        <v>178.0</v>
      </c>
      <c r="G40" s="1">
        <v>394.0</v>
      </c>
      <c r="H40" s="1">
        <v>4.0</v>
      </c>
      <c r="I40" s="1">
        <v>0.0</v>
      </c>
      <c r="J40" s="1">
        <v>3.0</v>
      </c>
      <c r="K40" s="1">
        <v>1.0</v>
      </c>
      <c r="L40" s="1">
        <v>0.0</v>
      </c>
      <c r="M40" s="1">
        <v>0.0</v>
      </c>
      <c r="N40" s="1">
        <v>0.0</v>
      </c>
      <c r="O40" s="1">
        <v>1721.0</v>
      </c>
    </row>
    <row r="41">
      <c r="A41" s="10"/>
      <c r="B41" s="1" t="s">
        <v>18</v>
      </c>
      <c r="C41" s="1">
        <v>20.0</v>
      </c>
      <c r="D41" s="1">
        <v>8.0</v>
      </c>
      <c r="E41" s="1">
        <v>5.0</v>
      </c>
      <c r="F41" s="1">
        <v>179.0</v>
      </c>
      <c r="G41" s="1">
        <v>327.0</v>
      </c>
      <c r="H41" s="1">
        <v>11.0</v>
      </c>
      <c r="I41" s="1">
        <v>3.0</v>
      </c>
      <c r="J41" s="1">
        <v>4.0</v>
      </c>
      <c r="K41" s="1">
        <v>3.0</v>
      </c>
      <c r="L41" s="1">
        <v>0.0</v>
      </c>
      <c r="M41" s="1">
        <v>0.0</v>
      </c>
      <c r="N41" s="1">
        <v>0.0</v>
      </c>
      <c r="O41" s="1">
        <v>2524.0</v>
      </c>
    </row>
    <row r="42">
      <c r="A42" s="10"/>
      <c r="B42" s="1" t="s">
        <v>33</v>
      </c>
      <c r="C42" s="1">
        <v>12.0</v>
      </c>
      <c r="D42" s="1">
        <v>7.0</v>
      </c>
      <c r="E42" s="1">
        <v>12.0</v>
      </c>
      <c r="F42" s="1">
        <v>147.0</v>
      </c>
      <c r="G42" s="1">
        <v>271.0</v>
      </c>
      <c r="H42" s="1">
        <v>6.0</v>
      </c>
      <c r="I42" s="1">
        <v>1.0</v>
      </c>
      <c r="J42" s="1">
        <v>6.0</v>
      </c>
      <c r="K42" s="1">
        <v>2.0</v>
      </c>
      <c r="L42" s="1">
        <v>0.0</v>
      </c>
      <c r="M42" s="1">
        <v>0.0</v>
      </c>
      <c r="N42" s="1">
        <v>0.0</v>
      </c>
      <c r="O42" s="1">
        <v>2110.0</v>
      </c>
    </row>
    <row r="43">
      <c r="A43" s="10"/>
      <c r="B43" s="1" t="s">
        <v>34</v>
      </c>
      <c r="C43" s="1">
        <v>12.0</v>
      </c>
      <c r="D43" s="1">
        <v>9.0</v>
      </c>
      <c r="E43" s="1">
        <v>10.0</v>
      </c>
      <c r="F43" s="1">
        <v>171.0</v>
      </c>
      <c r="G43" s="1">
        <v>342.0</v>
      </c>
      <c r="H43" s="1">
        <v>7.0</v>
      </c>
      <c r="I43" s="1">
        <v>2.0</v>
      </c>
      <c r="J43" s="1">
        <v>5.0</v>
      </c>
      <c r="K43" s="1">
        <v>2.0</v>
      </c>
      <c r="L43" s="1">
        <v>0.0</v>
      </c>
      <c r="M43" s="1">
        <v>0.0</v>
      </c>
      <c r="N43" s="1">
        <v>0.0</v>
      </c>
      <c r="O43" s="1">
        <v>2071.0</v>
      </c>
    </row>
    <row r="44">
      <c r="A44" s="3" t="s">
        <v>101</v>
      </c>
      <c r="B44" s="9" t="s">
        <v>102</v>
      </c>
      <c r="C44" s="9" t="s">
        <v>90</v>
      </c>
      <c r="D44" s="9" t="s">
        <v>91</v>
      </c>
      <c r="E44" s="9" t="s">
        <v>92</v>
      </c>
      <c r="F44" s="9" t="s">
        <v>93</v>
      </c>
      <c r="G44" s="9" t="s">
        <v>94</v>
      </c>
      <c r="H44" s="9" t="s">
        <v>95</v>
      </c>
      <c r="I44" s="9" t="s">
        <v>9</v>
      </c>
      <c r="J44" s="9" t="s">
        <v>96</v>
      </c>
      <c r="K44" s="9" t="s">
        <v>97</v>
      </c>
      <c r="L44" s="9" t="s">
        <v>98</v>
      </c>
      <c r="M44" s="9" t="s">
        <v>99</v>
      </c>
      <c r="N44" s="9" t="s">
        <v>100</v>
      </c>
      <c r="O44" s="9" t="s">
        <v>6</v>
      </c>
    </row>
    <row r="45">
      <c r="A45" s="10"/>
      <c r="B45" s="1" t="s">
        <v>21</v>
      </c>
      <c r="C45" s="1">
        <v>11.0</v>
      </c>
      <c r="D45" s="1">
        <v>4.0</v>
      </c>
      <c r="E45" s="1">
        <v>12.0</v>
      </c>
      <c r="F45" s="1">
        <v>118.0</v>
      </c>
      <c r="G45" s="1">
        <v>220.0</v>
      </c>
      <c r="H45" s="1">
        <v>7.0</v>
      </c>
      <c r="I45" s="1">
        <v>0.0</v>
      </c>
      <c r="J45" s="1">
        <v>0.0</v>
      </c>
      <c r="K45" s="1">
        <v>0.0</v>
      </c>
      <c r="L45" s="1">
        <v>0.0</v>
      </c>
      <c r="M45" s="1">
        <v>0.0</v>
      </c>
      <c r="N45" s="1">
        <v>0.0</v>
      </c>
      <c r="O45" s="1">
        <v>2106.0</v>
      </c>
    </row>
    <row r="46">
      <c r="A46" s="10"/>
      <c r="B46" s="1" t="s">
        <v>18</v>
      </c>
      <c r="C46" s="1">
        <v>12.0</v>
      </c>
      <c r="D46" s="1">
        <v>12.0</v>
      </c>
      <c r="E46" s="1">
        <v>7.0</v>
      </c>
      <c r="F46" s="1">
        <v>113.0</v>
      </c>
      <c r="G46" s="1">
        <v>254.0</v>
      </c>
      <c r="H46" s="1">
        <v>4.0</v>
      </c>
      <c r="I46" s="1">
        <v>0.0</v>
      </c>
      <c r="J46" s="1">
        <v>0.0</v>
      </c>
      <c r="K46" s="1">
        <v>0.0</v>
      </c>
      <c r="L46" s="1">
        <v>0.0</v>
      </c>
      <c r="M46" s="1">
        <v>0.0</v>
      </c>
      <c r="N46" s="1">
        <v>0.0</v>
      </c>
      <c r="O46" s="1">
        <v>1617.0</v>
      </c>
    </row>
    <row r="47">
      <c r="A47" s="10"/>
      <c r="B47" s="1" t="s">
        <v>33</v>
      </c>
      <c r="C47" s="1">
        <v>16.0</v>
      </c>
      <c r="D47" s="1">
        <v>8.0</v>
      </c>
      <c r="E47" s="1">
        <v>8.0</v>
      </c>
      <c r="F47" s="1">
        <v>106.0</v>
      </c>
      <c r="G47" s="1">
        <v>249.0</v>
      </c>
      <c r="H47" s="1">
        <v>5.0</v>
      </c>
      <c r="I47" s="1">
        <v>0.0</v>
      </c>
      <c r="J47" s="1">
        <v>0.0</v>
      </c>
      <c r="K47" s="1">
        <v>0.0</v>
      </c>
      <c r="L47" s="1">
        <v>0.0</v>
      </c>
      <c r="M47" s="1">
        <v>0.0</v>
      </c>
      <c r="N47" s="1">
        <v>0.0</v>
      </c>
      <c r="O47" s="1">
        <v>1565.0</v>
      </c>
    </row>
    <row r="48">
      <c r="A48" s="10"/>
      <c r="B48" s="1" t="s">
        <v>34</v>
      </c>
      <c r="C48" s="1">
        <v>11.0</v>
      </c>
      <c r="D48" s="1">
        <v>12.0</v>
      </c>
      <c r="E48" s="1">
        <v>8.0</v>
      </c>
      <c r="F48" s="1">
        <v>124.0</v>
      </c>
      <c r="G48" s="1">
        <v>203.0</v>
      </c>
      <c r="H48" s="1">
        <v>6.0</v>
      </c>
      <c r="I48" s="1">
        <v>0.0</v>
      </c>
      <c r="J48" s="1">
        <v>0.0</v>
      </c>
      <c r="K48" s="1">
        <v>0.0</v>
      </c>
      <c r="L48" s="1">
        <v>0.0</v>
      </c>
      <c r="M48" s="1">
        <v>0.0</v>
      </c>
      <c r="N48" s="1">
        <v>0.0</v>
      </c>
      <c r="O48" s="1">
        <v>1860.0</v>
      </c>
    </row>
    <row r="49">
      <c r="A49" s="3" t="s">
        <v>103</v>
      </c>
      <c r="B49" s="9" t="s">
        <v>104</v>
      </c>
      <c r="C49" s="9" t="s">
        <v>90</v>
      </c>
      <c r="D49" s="9" t="s">
        <v>91</v>
      </c>
      <c r="E49" s="9" t="s">
        <v>92</v>
      </c>
      <c r="F49" s="9" t="s">
        <v>93</v>
      </c>
      <c r="G49" s="9" t="s">
        <v>94</v>
      </c>
      <c r="H49" s="9" t="s">
        <v>95</v>
      </c>
      <c r="I49" s="9" t="s">
        <v>9</v>
      </c>
      <c r="J49" s="9" t="s">
        <v>96</v>
      </c>
      <c r="K49" s="9" t="s">
        <v>97</v>
      </c>
      <c r="L49" s="9" t="s">
        <v>98</v>
      </c>
      <c r="M49" s="9" t="s">
        <v>99</v>
      </c>
      <c r="N49" s="9" t="s">
        <v>100</v>
      </c>
      <c r="O49" s="9" t="s">
        <v>6</v>
      </c>
    </row>
    <row r="50">
      <c r="A50" s="10"/>
      <c r="B50" s="1" t="s">
        <v>21</v>
      </c>
      <c r="C50" s="1">
        <v>16.0</v>
      </c>
      <c r="D50" s="1">
        <v>11.0</v>
      </c>
      <c r="E50" s="1">
        <v>13.0</v>
      </c>
      <c r="F50" s="1">
        <v>191.0</v>
      </c>
      <c r="G50" s="1">
        <v>324.0</v>
      </c>
      <c r="H50" s="1">
        <v>8.0</v>
      </c>
      <c r="I50" s="1">
        <v>0.0</v>
      </c>
      <c r="J50" s="1">
        <v>0.0</v>
      </c>
      <c r="K50" s="1">
        <v>0.0</v>
      </c>
      <c r="L50" s="1">
        <v>1.0</v>
      </c>
      <c r="M50" s="1">
        <v>0.0</v>
      </c>
      <c r="N50" s="1">
        <v>0.0</v>
      </c>
      <c r="O50" s="1">
        <v>2614.0</v>
      </c>
    </row>
    <row r="51">
      <c r="A51" s="10"/>
      <c r="B51" s="1" t="s">
        <v>18</v>
      </c>
      <c r="C51" s="1">
        <v>25.0</v>
      </c>
      <c r="D51" s="1">
        <v>11.0</v>
      </c>
      <c r="E51" s="1">
        <v>10.0</v>
      </c>
      <c r="F51" s="1">
        <v>190.0</v>
      </c>
      <c r="G51" s="1">
        <v>346.0</v>
      </c>
      <c r="H51" s="1">
        <v>10.0</v>
      </c>
      <c r="I51" s="1">
        <v>1.0</v>
      </c>
      <c r="J51" s="1">
        <v>0.0</v>
      </c>
      <c r="K51" s="1">
        <v>0.0</v>
      </c>
      <c r="L51" s="1">
        <v>1.0</v>
      </c>
      <c r="M51" s="1">
        <v>0.0</v>
      </c>
      <c r="N51" s="1">
        <v>0.0</v>
      </c>
      <c r="O51" s="1">
        <v>2800.0</v>
      </c>
    </row>
    <row r="52">
      <c r="A52" s="10"/>
      <c r="B52" s="1" t="s">
        <v>33</v>
      </c>
      <c r="C52" s="1">
        <v>14.0</v>
      </c>
      <c r="D52" s="1">
        <v>10.0</v>
      </c>
      <c r="E52" s="1">
        <v>14.0</v>
      </c>
      <c r="F52" s="1">
        <v>190.0</v>
      </c>
      <c r="G52" s="1">
        <v>299.0</v>
      </c>
      <c r="H52" s="1">
        <v>7.0</v>
      </c>
      <c r="I52" s="1">
        <v>2.0</v>
      </c>
      <c r="J52" s="1">
        <v>0.0</v>
      </c>
      <c r="K52" s="1">
        <v>0.0</v>
      </c>
      <c r="L52" s="1">
        <v>0.0</v>
      </c>
      <c r="M52" s="1">
        <v>2.0</v>
      </c>
      <c r="N52" s="1">
        <v>0.0</v>
      </c>
      <c r="O52" s="1">
        <v>2382.0</v>
      </c>
    </row>
    <row r="53">
      <c r="A53" s="10"/>
      <c r="B53" s="1" t="s">
        <v>34</v>
      </c>
      <c r="C53" s="1">
        <v>18.0</v>
      </c>
      <c r="D53" s="1">
        <v>14.0</v>
      </c>
      <c r="E53" s="1">
        <v>12.0</v>
      </c>
      <c r="F53" s="1">
        <v>115.0</v>
      </c>
      <c r="G53" s="1">
        <v>180.0</v>
      </c>
      <c r="H53" s="1">
        <v>3.0</v>
      </c>
      <c r="I53" s="1">
        <v>0.0</v>
      </c>
      <c r="J53" s="1">
        <v>0.0</v>
      </c>
      <c r="K53" s="1">
        <v>0.0</v>
      </c>
      <c r="L53" s="1">
        <v>1.0</v>
      </c>
      <c r="M53" s="1">
        <v>0.0</v>
      </c>
      <c r="N53" s="1">
        <v>0.0</v>
      </c>
      <c r="O53" s="1">
        <v>2172.0</v>
      </c>
    </row>
    <row r="54">
      <c r="A54" s="3" t="s">
        <v>105</v>
      </c>
      <c r="B54" s="9" t="s">
        <v>106</v>
      </c>
      <c r="C54" s="9" t="s">
        <v>90</v>
      </c>
      <c r="D54" s="9" t="s">
        <v>91</v>
      </c>
      <c r="E54" s="9" t="s">
        <v>92</v>
      </c>
      <c r="F54" s="9" t="s">
        <v>93</v>
      </c>
      <c r="G54" s="9" t="s">
        <v>94</v>
      </c>
      <c r="H54" s="9" t="s">
        <v>95</v>
      </c>
      <c r="I54" s="9" t="s">
        <v>9</v>
      </c>
      <c r="J54" s="9" t="s">
        <v>96</v>
      </c>
      <c r="K54" s="9" t="s">
        <v>97</v>
      </c>
      <c r="L54" s="9" t="s">
        <v>98</v>
      </c>
      <c r="M54" s="9" t="s">
        <v>99</v>
      </c>
      <c r="N54" s="9" t="s">
        <v>100</v>
      </c>
      <c r="O54" s="9" t="s">
        <v>6</v>
      </c>
    </row>
    <row r="55">
      <c r="A55" s="10"/>
      <c r="B55" s="1" t="s">
        <v>21</v>
      </c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</row>
    <row r="56">
      <c r="A56" s="10"/>
      <c r="B56" s="1" t="s">
        <v>18</v>
      </c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</row>
    <row r="57">
      <c r="A57" s="10"/>
      <c r="B57" s="1" t="s">
        <v>33</v>
      </c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</row>
    <row r="58">
      <c r="A58" s="10"/>
      <c r="B58" s="1" t="s">
        <v>34</v>
      </c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</row>
    <row r="59">
      <c r="A59" s="3" t="s">
        <v>107</v>
      </c>
      <c r="B59" s="9" t="s">
        <v>108</v>
      </c>
      <c r="C59" s="9" t="s">
        <v>90</v>
      </c>
      <c r="D59" s="9" t="s">
        <v>91</v>
      </c>
      <c r="E59" s="9" t="s">
        <v>92</v>
      </c>
      <c r="F59" s="9" t="s">
        <v>93</v>
      </c>
      <c r="G59" s="9" t="s">
        <v>94</v>
      </c>
      <c r="H59" s="9" t="s">
        <v>95</v>
      </c>
      <c r="I59" s="9" t="s">
        <v>9</v>
      </c>
      <c r="J59" s="9" t="s">
        <v>96</v>
      </c>
      <c r="K59" s="9" t="s">
        <v>97</v>
      </c>
      <c r="L59" s="9" t="s">
        <v>98</v>
      </c>
      <c r="M59" s="9" t="s">
        <v>99</v>
      </c>
      <c r="N59" s="9" t="s">
        <v>100</v>
      </c>
      <c r="O59" s="9" t="s">
        <v>6</v>
      </c>
    </row>
    <row r="60">
      <c r="A60" s="10"/>
      <c r="B60" s="1" t="s">
        <v>21</v>
      </c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</row>
    <row r="61">
      <c r="A61" s="10"/>
      <c r="B61" s="1" t="s">
        <v>18</v>
      </c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</row>
    <row r="62">
      <c r="A62" s="10"/>
      <c r="B62" s="1" t="s">
        <v>33</v>
      </c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</row>
    <row r="63">
      <c r="A63" s="10"/>
      <c r="B63" s="1" t="s">
        <v>34</v>
      </c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</row>
    <row r="65">
      <c r="A65" s="16" t="s">
        <v>115</v>
      </c>
      <c r="B65" s="17" t="s">
        <v>134</v>
      </c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</row>
    <row r="66">
      <c r="A66" s="1" t="s">
        <v>88</v>
      </c>
      <c r="B66" s="9" t="s">
        <v>117</v>
      </c>
      <c r="C66" s="9" t="s">
        <v>90</v>
      </c>
      <c r="D66" s="9" t="s">
        <v>91</v>
      </c>
      <c r="E66" s="9" t="s">
        <v>92</v>
      </c>
      <c r="F66" s="9" t="s">
        <v>93</v>
      </c>
      <c r="G66" s="9" t="s">
        <v>94</v>
      </c>
      <c r="H66" s="9" t="s">
        <v>95</v>
      </c>
      <c r="I66" s="9" t="s">
        <v>9</v>
      </c>
      <c r="J66" s="9" t="s">
        <v>96</v>
      </c>
      <c r="K66" s="9" t="s">
        <v>97</v>
      </c>
      <c r="L66" s="9" t="s">
        <v>98</v>
      </c>
      <c r="M66" s="9" t="s">
        <v>99</v>
      </c>
      <c r="N66" s="9" t="s">
        <v>100</v>
      </c>
      <c r="O66" s="9" t="s">
        <v>6</v>
      </c>
    </row>
    <row r="67">
      <c r="B67" s="1" t="s">
        <v>21</v>
      </c>
      <c r="C67" s="1">
        <v>13.0</v>
      </c>
      <c r="D67" s="1">
        <v>12.0</v>
      </c>
      <c r="E67" s="1">
        <v>10.0</v>
      </c>
      <c r="F67" s="1">
        <v>181.0</v>
      </c>
      <c r="G67" s="1">
        <v>411.0</v>
      </c>
      <c r="H67" s="1">
        <v>4.0</v>
      </c>
      <c r="I67" s="1">
        <v>1.0</v>
      </c>
      <c r="J67" s="1">
        <v>7.0</v>
      </c>
      <c r="K67" s="1">
        <v>1.0</v>
      </c>
      <c r="L67" s="1">
        <v>0.0</v>
      </c>
      <c r="M67" s="1">
        <v>0.0</v>
      </c>
      <c r="N67" s="1">
        <v>0.0</v>
      </c>
      <c r="O67" s="1">
        <v>2081.0</v>
      </c>
    </row>
    <row r="68">
      <c r="B68" s="1" t="s">
        <v>18</v>
      </c>
      <c r="C68" s="1">
        <v>15.0</v>
      </c>
      <c r="D68" s="1">
        <v>16.0</v>
      </c>
      <c r="E68" s="1">
        <v>4.0</v>
      </c>
      <c r="F68" s="1">
        <v>216.0</v>
      </c>
      <c r="G68" s="1">
        <v>383.0</v>
      </c>
      <c r="H68" s="1">
        <v>7.0</v>
      </c>
      <c r="I68" s="1">
        <v>1.0</v>
      </c>
      <c r="J68" s="1">
        <v>5.0</v>
      </c>
      <c r="K68" s="1">
        <v>1.0</v>
      </c>
      <c r="L68" s="1">
        <v>0.0</v>
      </c>
      <c r="M68" s="1">
        <v>0.0</v>
      </c>
      <c r="N68" s="1">
        <v>0.0</v>
      </c>
      <c r="O68" s="1">
        <v>2339.0</v>
      </c>
    </row>
    <row r="69">
      <c r="B69" s="1" t="s">
        <v>33</v>
      </c>
      <c r="C69" s="1">
        <v>11.0</v>
      </c>
      <c r="D69" s="1">
        <v>14.0</v>
      </c>
      <c r="E69" s="1">
        <v>12.0</v>
      </c>
      <c r="F69" s="1">
        <v>157.0</v>
      </c>
      <c r="G69" s="1">
        <v>286.0</v>
      </c>
      <c r="H69" s="1">
        <v>5.0</v>
      </c>
      <c r="I69" s="1">
        <v>0.0</v>
      </c>
      <c r="J69" s="1">
        <v>8.0</v>
      </c>
      <c r="K69" s="1">
        <v>0.0</v>
      </c>
      <c r="L69" s="1">
        <v>0.0</v>
      </c>
      <c r="M69" s="1">
        <v>0.0</v>
      </c>
      <c r="N69" s="1">
        <v>0.0</v>
      </c>
      <c r="O69" s="1">
        <v>2342.0</v>
      </c>
    </row>
    <row r="70">
      <c r="B70" s="1" t="s">
        <v>34</v>
      </c>
      <c r="C70" s="1">
        <v>15.0</v>
      </c>
      <c r="D70" s="1">
        <v>16.0</v>
      </c>
      <c r="E70" s="1">
        <v>4.0</v>
      </c>
      <c r="F70" s="1">
        <v>137.0</v>
      </c>
      <c r="G70" s="1">
        <v>276.0</v>
      </c>
      <c r="H70" s="1">
        <v>7.0</v>
      </c>
      <c r="I70" s="1">
        <v>0.0</v>
      </c>
      <c r="J70" s="1">
        <v>8.0</v>
      </c>
      <c r="K70" s="1">
        <v>1.0</v>
      </c>
      <c r="L70" s="1">
        <v>0.0</v>
      </c>
      <c r="M70" s="1">
        <v>0.0</v>
      </c>
      <c r="N70" s="1">
        <v>0.0</v>
      </c>
      <c r="O70" s="1">
        <v>2000.0</v>
      </c>
    </row>
    <row r="71">
      <c r="A71" s="1" t="s">
        <v>101</v>
      </c>
      <c r="B71" s="9" t="s">
        <v>108</v>
      </c>
      <c r="C71" s="9" t="s">
        <v>90</v>
      </c>
      <c r="D71" s="9" t="s">
        <v>91</v>
      </c>
      <c r="E71" s="9" t="s">
        <v>92</v>
      </c>
      <c r="F71" s="9" t="s">
        <v>93</v>
      </c>
      <c r="G71" s="9" t="s">
        <v>94</v>
      </c>
      <c r="H71" s="9" t="s">
        <v>95</v>
      </c>
      <c r="I71" s="9" t="s">
        <v>9</v>
      </c>
      <c r="J71" s="9" t="s">
        <v>96</v>
      </c>
      <c r="K71" s="9" t="s">
        <v>97</v>
      </c>
      <c r="L71" s="9" t="s">
        <v>98</v>
      </c>
      <c r="M71" s="9" t="s">
        <v>99</v>
      </c>
      <c r="N71" s="9" t="s">
        <v>100</v>
      </c>
      <c r="O71" s="9" t="s">
        <v>6</v>
      </c>
    </row>
    <row r="72">
      <c r="B72" s="1" t="s">
        <v>21</v>
      </c>
      <c r="C72" s="1">
        <v>11.0</v>
      </c>
      <c r="D72" s="1">
        <v>8.0</v>
      </c>
      <c r="E72" s="1">
        <v>10.0</v>
      </c>
      <c r="F72" s="1">
        <v>114.0</v>
      </c>
      <c r="G72" s="1">
        <v>243.0</v>
      </c>
      <c r="H72" s="1">
        <v>9.0</v>
      </c>
      <c r="I72" s="1">
        <v>1.0</v>
      </c>
      <c r="J72" s="1">
        <v>0.0</v>
      </c>
      <c r="K72" s="1">
        <v>0.0</v>
      </c>
      <c r="L72" s="1">
        <v>0.0</v>
      </c>
      <c r="M72" s="1">
        <v>0.0</v>
      </c>
      <c r="N72" s="1">
        <v>0.0</v>
      </c>
      <c r="O72" s="1">
        <v>1667.0</v>
      </c>
    </row>
    <row r="73">
      <c r="B73" s="1" t="s">
        <v>18</v>
      </c>
      <c r="C73" s="1">
        <v>13.0</v>
      </c>
      <c r="D73" s="1">
        <v>12.0</v>
      </c>
      <c r="E73" s="1">
        <v>7.0</v>
      </c>
      <c r="F73" s="1">
        <v>174.0</v>
      </c>
      <c r="G73" s="1">
        <v>343.0</v>
      </c>
      <c r="H73" s="1">
        <v>8.0</v>
      </c>
      <c r="I73" s="1">
        <v>0.0</v>
      </c>
      <c r="J73" s="1">
        <v>0.0</v>
      </c>
      <c r="K73" s="1">
        <v>0.0</v>
      </c>
      <c r="L73" s="1">
        <v>0.0</v>
      </c>
      <c r="M73" s="1">
        <v>0.0</v>
      </c>
      <c r="N73" s="1">
        <v>0.0</v>
      </c>
      <c r="O73" s="1">
        <v>2349.0</v>
      </c>
    </row>
    <row r="74">
      <c r="B74" s="1" t="s">
        <v>33</v>
      </c>
      <c r="C74" s="1">
        <v>13.0</v>
      </c>
      <c r="D74" s="1">
        <v>8.0</v>
      </c>
      <c r="E74" s="1">
        <v>12.0</v>
      </c>
      <c r="F74" s="1">
        <v>229.0</v>
      </c>
      <c r="G74" s="1">
        <v>441.0</v>
      </c>
      <c r="H74" s="1">
        <v>5.0</v>
      </c>
      <c r="I74" s="1">
        <v>1.0</v>
      </c>
      <c r="J74" s="1">
        <v>0.0</v>
      </c>
      <c r="K74" s="1">
        <v>0.0</v>
      </c>
      <c r="L74" s="1">
        <v>0.0</v>
      </c>
      <c r="M74" s="1">
        <v>0.0</v>
      </c>
      <c r="N74" s="1">
        <v>0.0</v>
      </c>
      <c r="O74" s="1">
        <v>2476.0</v>
      </c>
    </row>
    <row r="75">
      <c r="B75" s="1" t="s">
        <v>34</v>
      </c>
      <c r="C75" s="1">
        <v>13.0</v>
      </c>
      <c r="D75" s="1">
        <v>12.0</v>
      </c>
      <c r="E75" s="1">
        <v>11.0</v>
      </c>
      <c r="F75" s="1">
        <v>185.0</v>
      </c>
      <c r="G75" s="1">
        <v>353.0</v>
      </c>
      <c r="H75" s="1">
        <v>8.0</v>
      </c>
      <c r="I75" s="1">
        <v>0.0</v>
      </c>
      <c r="J75" s="1">
        <v>0.0</v>
      </c>
      <c r="K75" s="1">
        <v>0.0</v>
      </c>
      <c r="L75" s="1">
        <v>0.0</v>
      </c>
      <c r="M75" s="1">
        <v>0.0</v>
      </c>
      <c r="N75" s="1">
        <v>0.0</v>
      </c>
      <c r="O75" s="1">
        <v>2489.0</v>
      </c>
    </row>
    <row r="76">
      <c r="A76" s="1" t="s">
        <v>103</v>
      </c>
      <c r="B76" s="9" t="s">
        <v>118</v>
      </c>
      <c r="C76" s="9" t="s">
        <v>90</v>
      </c>
      <c r="D76" s="9" t="s">
        <v>91</v>
      </c>
      <c r="E76" s="9" t="s">
        <v>92</v>
      </c>
      <c r="F76" s="9" t="s">
        <v>93</v>
      </c>
      <c r="G76" s="9" t="s">
        <v>94</v>
      </c>
      <c r="H76" s="9" t="s">
        <v>95</v>
      </c>
      <c r="I76" s="9" t="s">
        <v>9</v>
      </c>
      <c r="J76" s="9" t="s">
        <v>96</v>
      </c>
      <c r="K76" s="9" t="s">
        <v>97</v>
      </c>
      <c r="L76" s="9" t="s">
        <v>98</v>
      </c>
      <c r="M76" s="9" t="s">
        <v>99</v>
      </c>
      <c r="N76" s="9" t="s">
        <v>100</v>
      </c>
      <c r="O76" s="9" t="s">
        <v>6</v>
      </c>
    </row>
    <row r="77">
      <c r="B77" s="1" t="s">
        <v>21</v>
      </c>
      <c r="C77" s="1">
        <v>20.0</v>
      </c>
      <c r="D77" s="1">
        <v>21.0</v>
      </c>
      <c r="E77" s="1">
        <v>10.0</v>
      </c>
      <c r="F77" s="1">
        <v>207.0</v>
      </c>
      <c r="G77" s="1">
        <v>446.0</v>
      </c>
      <c r="H77" s="1">
        <v>5.0</v>
      </c>
      <c r="I77" s="1">
        <v>0.0</v>
      </c>
      <c r="J77" s="1">
        <v>0.0</v>
      </c>
      <c r="K77" s="1">
        <v>0.0</v>
      </c>
      <c r="L77" s="1">
        <v>3.0</v>
      </c>
      <c r="M77" s="1">
        <v>0.0</v>
      </c>
      <c r="N77" s="1">
        <v>0.0</v>
      </c>
      <c r="O77" s="1">
        <v>2536.0</v>
      </c>
    </row>
    <row r="78">
      <c r="B78" s="1" t="s">
        <v>18</v>
      </c>
      <c r="C78" s="1">
        <v>31.0</v>
      </c>
      <c r="D78" s="1">
        <v>16.0</v>
      </c>
      <c r="E78" s="1">
        <v>14.0</v>
      </c>
      <c r="F78" s="1">
        <v>225.0</v>
      </c>
      <c r="G78" s="1">
        <v>457.0</v>
      </c>
      <c r="H78" s="1">
        <v>14.0</v>
      </c>
      <c r="I78" s="1">
        <v>0.0</v>
      </c>
      <c r="J78" s="1">
        <v>0.0</v>
      </c>
      <c r="K78" s="1">
        <v>0.0</v>
      </c>
      <c r="L78" s="1">
        <v>0.0</v>
      </c>
      <c r="M78" s="1">
        <v>2.0</v>
      </c>
      <c r="N78" s="1">
        <v>0.0</v>
      </c>
      <c r="O78" s="1">
        <v>4094.0</v>
      </c>
    </row>
    <row r="79">
      <c r="B79" s="1" t="s">
        <v>33</v>
      </c>
      <c r="C79" s="1">
        <v>16.0</v>
      </c>
      <c r="D79" s="1">
        <v>18.0</v>
      </c>
      <c r="E79" s="1">
        <v>12.0</v>
      </c>
      <c r="F79" s="1">
        <v>169.0</v>
      </c>
      <c r="G79" s="1">
        <v>349.0</v>
      </c>
      <c r="H79" s="1">
        <v>4.0</v>
      </c>
      <c r="I79" s="1">
        <v>1.0</v>
      </c>
      <c r="J79" s="1">
        <v>0.0</v>
      </c>
      <c r="K79" s="1">
        <v>0.0</v>
      </c>
      <c r="L79" s="1">
        <v>0.0</v>
      </c>
      <c r="M79" s="1">
        <v>5.0</v>
      </c>
      <c r="N79" s="1">
        <v>0.0</v>
      </c>
      <c r="O79" s="1">
        <v>2297.0</v>
      </c>
    </row>
    <row r="80">
      <c r="B80" s="1" t="s">
        <v>34</v>
      </c>
      <c r="C80" s="1">
        <v>23.0</v>
      </c>
      <c r="D80" s="1">
        <v>22.0</v>
      </c>
      <c r="E80" s="1">
        <v>11.0</v>
      </c>
      <c r="F80" s="1">
        <v>212.0</v>
      </c>
      <c r="G80" s="1">
        <v>372.0</v>
      </c>
      <c r="H80" s="1">
        <v>15.0</v>
      </c>
      <c r="I80" s="1">
        <v>0.0</v>
      </c>
      <c r="J80" s="1">
        <v>0.0</v>
      </c>
      <c r="K80" s="1">
        <v>0.0</v>
      </c>
      <c r="L80" s="1">
        <v>0.0</v>
      </c>
      <c r="M80" s="1">
        <v>1.0</v>
      </c>
      <c r="N80" s="1">
        <v>0.0</v>
      </c>
      <c r="O80" s="1">
        <v>3475.0</v>
      </c>
    </row>
    <row r="81">
      <c r="A81" s="1" t="s">
        <v>105</v>
      </c>
      <c r="B81" s="9" t="s">
        <v>89</v>
      </c>
      <c r="C81" s="9" t="s">
        <v>90</v>
      </c>
      <c r="D81" s="9" t="s">
        <v>91</v>
      </c>
      <c r="E81" s="9" t="s">
        <v>92</v>
      </c>
      <c r="F81" s="9" t="s">
        <v>93</v>
      </c>
      <c r="G81" s="9" t="s">
        <v>94</v>
      </c>
      <c r="H81" s="9" t="s">
        <v>95</v>
      </c>
      <c r="I81" s="9" t="s">
        <v>9</v>
      </c>
      <c r="J81" s="9" t="s">
        <v>96</v>
      </c>
      <c r="K81" s="9" t="s">
        <v>97</v>
      </c>
      <c r="L81" s="9" t="s">
        <v>98</v>
      </c>
      <c r="M81" s="9" t="s">
        <v>99</v>
      </c>
      <c r="N81" s="9" t="s">
        <v>100</v>
      </c>
      <c r="O81" s="9" t="s">
        <v>6</v>
      </c>
    </row>
    <row r="82">
      <c r="B82" s="1" t="s">
        <v>21</v>
      </c>
      <c r="C82" s="1">
        <v>19.0</v>
      </c>
      <c r="D82" s="1">
        <v>11.0</v>
      </c>
      <c r="E82" s="1">
        <v>4.0</v>
      </c>
      <c r="F82" s="1">
        <v>190.0</v>
      </c>
      <c r="G82" s="1">
        <v>387.0</v>
      </c>
      <c r="H82" s="1">
        <v>6.0</v>
      </c>
      <c r="I82" s="1">
        <v>0.0</v>
      </c>
      <c r="J82" s="1">
        <v>7.0</v>
      </c>
      <c r="K82" s="1">
        <v>0.0</v>
      </c>
      <c r="L82" s="1">
        <v>0.0</v>
      </c>
      <c r="M82" s="1">
        <v>0.0</v>
      </c>
      <c r="N82" s="1">
        <v>0.0</v>
      </c>
      <c r="O82" s="1">
        <v>1915.0</v>
      </c>
    </row>
    <row r="83">
      <c r="B83" s="1" t="s">
        <v>18</v>
      </c>
      <c r="C83" s="1">
        <v>12.0</v>
      </c>
      <c r="D83" s="1">
        <v>13.0</v>
      </c>
      <c r="E83" s="1">
        <v>4.0</v>
      </c>
      <c r="F83" s="1">
        <v>140.0</v>
      </c>
      <c r="G83" s="1">
        <v>243.0</v>
      </c>
      <c r="H83" s="1">
        <v>6.0</v>
      </c>
      <c r="I83" s="1">
        <v>1.0</v>
      </c>
      <c r="J83" s="1">
        <v>3.0</v>
      </c>
      <c r="K83" s="1">
        <v>3.0</v>
      </c>
      <c r="L83" s="1">
        <v>0.0</v>
      </c>
      <c r="M83" s="1">
        <v>0.0</v>
      </c>
      <c r="N83" s="1">
        <v>0.0</v>
      </c>
      <c r="O83" s="1">
        <v>1742.0</v>
      </c>
    </row>
    <row r="84">
      <c r="B84" s="1" t="s">
        <v>33</v>
      </c>
      <c r="C84" s="1">
        <v>9.0</v>
      </c>
      <c r="D84" s="1">
        <v>13.0</v>
      </c>
      <c r="E84" s="1">
        <v>10.0</v>
      </c>
      <c r="F84" s="1">
        <v>117.0</v>
      </c>
      <c r="G84" s="1">
        <v>206.0</v>
      </c>
      <c r="H84" s="1">
        <v>1.0</v>
      </c>
      <c r="I84" s="1">
        <v>0.0</v>
      </c>
      <c r="J84" s="1">
        <v>5.0</v>
      </c>
      <c r="K84" s="1">
        <v>3.0</v>
      </c>
      <c r="L84" s="1">
        <v>0.0</v>
      </c>
      <c r="M84" s="1">
        <v>0.0</v>
      </c>
      <c r="N84" s="1">
        <v>0.0</v>
      </c>
      <c r="O84" s="1">
        <v>1992.0</v>
      </c>
    </row>
    <row r="85">
      <c r="B85" s="1" t="s">
        <v>34</v>
      </c>
      <c r="C85" s="1">
        <v>4.0</v>
      </c>
      <c r="D85" s="1">
        <v>13.0</v>
      </c>
      <c r="E85" s="1">
        <v>10.0</v>
      </c>
      <c r="F85" s="1">
        <v>127.0</v>
      </c>
      <c r="G85" s="1">
        <v>269.0</v>
      </c>
      <c r="H85" s="1">
        <v>2.0</v>
      </c>
      <c r="I85" s="1">
        <v>0.0</v>
      </c>
      <c r="J85" s="1">
        <v>2.0</v>
      </c>
      <c r="K85" s="1">
        <v>0.0</v>
      </c>
      <c r="L85" s="1">
        <v>0.0</v>
      </c>
      <c r="M85" s="1">
        <v>0.0</v>
      </c>
      <c r="N85" s="1">
        <v>0.0</v>
      </c>
      <c r="O85" s="1">
        <v>1572.0</v>
      </c>
    </row>
    <row r="86">
      <c r="A86" s="1" t="s">
        <v>107</v>
      </c>
      <c r="B86" s="9" t="s">
        <v>119</v>
      </c>
      <c r="C86" s="9" t="s">
        <v>90</v>
      </c>
      <c r="D86" s="9" t="s">
        <v>91</v>
      </c>
      <c r="E86" s="9" t="s">
        <v>92</v>
      </c>
      <c r="F86" s="9" t="s">
        <v>93</v>
      </c>
      <c r="G86" s="9" t="s">
        <v>94</v>
      </c>
      <c r="H86" s="9" t="s">
        <v>95</v>
      </c>
      <c r="I86" s="9" t="s">
        <v>9</v>
      </c>
      <c r="J86" s="9" t="s">
        <v>96</v>
      </c>
      <c r="K86" s="9" t="s">
        <v>97</v>
      </c>
      <c r="L86" s="9" t="s">
        <v>98</v>
      </c>
      <c r="M86" s="9" t="s">
        <v>99</v>
      </c>
      <c r="N86" s="9" t="s">
        <v>100</v>
      </c>
      <c r="O86" s="9" t="s">
        <v>6</v>
      </c>
    </row>
    <row r="87">
      <c r="B87" s="1" t="s">
        <v>21</v>
      </c>
      <c r="C87" s="1">
        <v>14.0</v>
      </c>
      <c r="D87" s="1">
        <v>7.0</v>
      </c>
      <c r="E87" s="1">
        <v>7.0</v>
      </c>
      <c r="F87" s="1">
        <v>125.0</v>
      </c>
      <c r="G87" s="1">
        <v>284.0</v>
      </c>
      <c r="H87" s="1">
        <v>10.0</v>
      </c>
      <c r="I87" s="1">
        <v>0.0</v>
      </c>
      <c r="J87" s="1">
        <v>0.0</v>
      </c>
      <c r="K87" s="1">
        <v>0.0</v>
      </c>
      <c r="L87" s="1">
        <v>0.0</v>
      </c>
      <c r="M87" s="1">
        <v>0.0</v>
      </c>
      <c r="N87" s="1">
        <v>0.0</v>
      </c>
      <c r="O87" s="1">
        <v>1825.0</v>
      </c>
    </row>
    <row r="88">
      <c r="B88" s="1" t="s">
        <v>18</v>
      </c>
      <c r="C88" s="1">
        <v>16.0</v>
      </c>
      <c r="D88" s="1">
        <v>6.0</v>
      </c>
      <c r="E88" s="1">
        <v>13.0</v>
      </c>
      <c r="F88" s="1">
        <v>247.0</v>
      </c>
      <c r="G88" s="1">
        <v>482.0</v>
      </c>
      <c r="H88" s="1">
        <v>7.0</v>
      </c>
      <c r="I88" s="1">
        <v>0.0</v>
      </c>
      <c r="J88" s="1">
        <v>0.0</v>
      </c>
      <c r="K88" s="1">
        <v>0.0</v>
      </c>
      <c r="L88" s="1">
        <v>0.0</v>
      </c>
      <c r="M88" s="1">
        <v>0.0</v>
      </c>
      <c r="N88" s="1">
        <v>1.0</v>
      </c>
      <c r="O88" s="1">
        <v>2646.0</v>
      </c>
    </row>
    <row r="89">
      <c r="B89" s="1" t="s">
        <v>33</v>
      </c>
      <c r="C89" s="1">
        <v>10.0</v>
      </c>
      <c r="D89" s="1">
        <v>7.0</v>
      </c>
      <c r="E89" s="1">
        <v>11.0</v>
      </c>
      <c r="F89" s="1">
        <v>124.0</v>
      </c>
      <c r="G89" s="1">
        <v>245.0</v>
      </c>
      <c r="H89" s="1">
        <v>3.0</v>
      </c>
      <c r="I89" s="1">
        <v>0.0</v>
      </c>
      <c r="J89" s="1">
        <v>0.0</v>
      </c>
      <c r="K89" s="1">
        <v>0.0</v>
      </c>
      <c r="L89" s="1">
        <v>0.0</v>
      </c>
      <c r="M89" s="1">
        <v>0.0</v>
      </c>
      <c r="N89" s="1">
        <v>0.0</v>
      </c>
      <c r="O89" s="1">
        <v>1636.0</v>
      </c>
    </row>
    <row r="90">
      <c r="B90" s="1" t="s">
        <v>34</v>
      </c>
      <c r="C90" s="1">
        <v>10.0</v>
      </c>
      <c r="D90" s="1">
        <v>11.0</v>
      </c>
      <c r="E90" s="1">
        <v>9.0</v>
      </c>
      <c r="F90" s="1">
        <v>140.0</v>
      </c>
      <c r="G90" s="1">
        <v>300.0</v>
      </c>
      <c r="H90" s="1">
        <v>6.0</v>
      </c>
      <c r="I90" s="1">
        <v>1.0</v>
      </c>
      <c r="J90" s="1">
        <v>0.0</v>
      </c>
      <c r="K90" s="1">
        <v>0.0</v>
      </c>
      <c r="L90" s="1">
        <v>0.0</v>
      </c>
      <c r="M90" s="1">
        <v>0.0</v>
      </c>
      <c r="N90" s="1">
        <v>0.0</v>
      </c>
      <c r="O90" s="1">
        <v>1512.0</v>
      </c>
    </row>
    <row r="91">
      <c r="A91" s="1" t="s">
        <v>120</v>
      </c>
      <c r="B91" s="9" t="s">
        <v>112</v>
      </c>
      <c r="C91" s="9" t="s">
        <v>90</v>
      </c>
      <c r="D91" s="9" t="s">
        <v>91</v>
      </c>
      <c r="E91" s="9" t="s">
        <v>92</v>
      </c>
      <c r="F91" s="9" t="s">
        <v>93</v>
      </c>
      <c r="G91" s="9" t="s">
        <v>94</v>
      </c>
      <c r="H91" s="9" t="s">
        <v>95</v>
      </c>
      <c r="I91" s="9" t="s">
        <v>9</v>
      </c>
      <c r="J91" s="9" t="s">
        <v>96</v>
      </c>
      <c r="K91" s="9" t="s">
        <v>97</v>
      </c>
      <c r="L91" s="9" t="s">
        <v>98</v>
      </c>
      <c r="M91" s="9" t="s">
        <v>99</v>
      </c>
      <c r="N91" s="9" t="s">
        <v>100</v>
      </c>
      <c r="O91" s="9" t="s">
        <v>6</v>
      </c>
    </row>
    <row r="92">
      <c r="B92" s="1" t="s">
        <v>21</v>
      </c>
      <c r="C92" s="1">
        <v>6.0</v>
      </c>
      <c r="D92" s="1">
        <v>10.0</v>
      </c>
      <c r="E92" s="1">
        <v>2.0</v>
      </c>
      <c r="F92" s="1">
        <v>88.0</v>
      </c>
      <c r="G92" s="1">
        <v>150.0</v>
      </c>
      <c r="H92" s="1">
        <v>4.0</v>
      </c>
      <c r="I92" s="1">
        <v>0.0</v>
      </c>
      <c r="J92" s="1">
        <v>0.0</v>
      </c>
      <c r="K92" s="1">
        <v>0.0</v>
      </c>
      <c r="L92" s="1">
        <v>0.0</v>
      </c>
      <c r="M92" s="1">
        <v>0.0</v>
      </c>
      <c r="N92" s="1">
        <v>0.0</v>
      </c>
      <c r="O92" s="1">
        <v>1393.0</v>
      </c>
    </row>
    <row r="93">
      <c r="B93" s="1" t="s">
        <v>18</v>
      </c>
      <c r="C93" s="1">
        <v>13.0</v>
      </c>
      <c r="D93" s="1">
        <v>9.0</v>
      </c>
      <c r="E93" s="1">
        <v>7.0</v>
      </c>
      <c r="F93" s="1">
        <v>134.0</v>
      </c>
      <c r="G93" s="1">
        <v>240.0</v>
      </c>
      <c r="H93" s="1">
        <v>12.0</v>
      </c>
      <c r="I93" s="1">
        <v>0.0</v>
      </c>
      <c r="J93" s="1">
        <v>0.0</v>
      </c>
      <c r="K93" s="1">
        <v>0.0</v>
      </c>
      <c r="L93" s="1">
        <v>0.0</v>
      </c>
      <c r="M93" s="1">
        <v>0.0</v>
      </c>
      <c r="N93" s="1">
        <v>0.0</v>
      </c>
      <c r="O93" s="1">
        <v>1655.0</v>
      </c>
    </row>
    <row r="94">
      <c r="B94" s="1" t="s">
        <v>33</v>
      </c>
      <c r="C94" s="1">
        <v>6.0</v>
      </c>
      <c r="D94" s="1">
        <v>9.0</v>
      </c>
      <c r="E94" s="1">
        <v>7.0</v>
      </c>
      <c r="F94" s="1">
        <v>95.0</v>
      </c>
      <c r="G94" s="1">
        <v>175.0</v>
      </c>
      <c r="H94" s="1">
        <v>2.0</v>
      </c>
      <c r="I94" s="1">
        <v>0.0</v>
      </c>
      <c r="J94" s="1">
        <v>0.0</v>
      </c>
      <c r="K94" s="1">
        <v>0.0</v>
      </c>
      <c r="L94" s="1">
        <v>0.0</v>
      </c>
      <c r="M94" s="1">
        <v>0.0</v>
      </c>
      <c r="N94" s="1">
        <v>0.0</v>
      </c>
      <c r="O94" s="1">
        <v>1198.0</v>
      </c>
    </row>
    <row r="95">
      <c r="B95" s="1" t="s">
        <v>34</v>
      </c>
      <c r="C95" s="1">
        <v>6.0</v>
      </c>
      <c r="D95" s="1">
        <v>10.0</v>
      </c>
      <c r="E95" s="1">
        <v>8.0</v>
      </c>
      <c r="F95" s="1">
        <v>87.0</v>
      </c>
      <c r="G95" s="1">
        <v>130.0</v>
      </c>
      <c r="H95" s="1">
        <v>3.0</v>
      </c>
      <c r="I95" s="1">
        <v>0.0</v>
      </c>
      <c r="J95" s="1">
        <v>0.0</v>
      </c>
      <c r="K95" s="1">
        <v>0.0</v>
      </c>
      <c r="L95" s="1">
        <v>1.0</v>
      </c>
      <c r="M95" s="1">
        <v>1.0</v>
      </c>
      <c r="N95" s="1">
        <v>0.0</v>
      </c>
      <c r="O95" s="1">
        <v>1210.0</v>
      </c>
    </row>
    <row r="96">
      <c r="A96" s="1" t="s">
        <v>121</v>
      </c>
      <c r="B96" s="9" t="s">
        <v>114</v>
      </c>
      <c r="C96" s="9" t="s">
        <v>90</v>
      </c>
      <c r="D96" s="9" t="s">
        <v>91</v>
      </c>
      <c r="E96" s="9" t="s">
        <v>92</v>
      </c>
      <c r="F96" s="9" t="s">
        <v>93</v>
      </c>
      <c r="G96" s="9" t="s">
        <v>94</v>
      </c>
      <c r="H96" s="9" t="s">
        <v>95</v>
      </c>
      <c r="I96" s="9" t="s">
        <v>9</v>
      </c>
      <c r="J96" s="9" t="s">
        <v>96</v>
      </c>
      <c r="K96" s="9" t="s">
        <v>97</v>
      </c>
      <c r="L96" s="9" t="s">
        <v>98</v>
      </c>
      <c r="M96" s="9" t="s">
        <v>99</v>
      </c>
      <c r="N96" s="9" t="s">
        <v>100</v>
      </c>
      <c r="O96" s="9" t="s">
        <v>6</v>
      </c>
    </row>
    <row r="97">
      <c r="B97" s="1" t="s">
        <v>21</v>
      </c>
      <c r="C97" s="1">
        <v>9.0</v>
      </c>
      <c r="D97" s="1">
        <v>12.0</v>
      </c>
      <c r="E97" s="1">
        <v>11.0</v>
      </c>
      <c r="F97" s="1">
        <v>144.0</v>
      </c>
      <c r="G97" s="1">
        <v>282.0</v>
      </c>
      <c r="H97" s="1">
        <v>1.0</v>
      </c>
      <c r="I97" s="1">
        <v>0.0</v>
      </c>
      <c r="J97" s="1">
        <v>0.0</v>
      </c>
      <c r="K97" s="1">
        <v>0.0</v>
      </c>
      <c r="L97" s="1">
        <v>0.0</v>
      </c>
      <c r="M97" s="1">
        <v>0.0</v>
      </c>
      <c r="N97" s="1">
        <v>0.0</v>
      </c>
      <c r="O97" s="1">
        <v>1995.0</v>
      </c>
    </row>
    <row r="98">
      <c r="B98" s="1" t="s">
        <v>18</v>
      </c>
      <c r="C98" s="1">
        <v>19.0</v>
      </c>
      <c r="D98" s="1">
        <v>13.0</v>
      </c>
      <c r="E98" s="1">
        <v>7.0</v>
      </c>
      <c r="F98" s="1">
        <v>231.0</v>
      </c>
      <c r="G98" s="1">
        <v>398.0</v>
      </c>
      <c r="H98" s="1">
        <v>14.0</v>
      </c>
      <c r="I98" s="1">
        <v>0.0</v>
      </c>
      <c r="J98" s="1">
        <v>0.0</v>
      </c>
      <c r="K98" s="1">
        <v>0.0</v>
      </c>
      <c r="L98" s="1">
        <v>0.0</v>
      </c>
      <c r="M98" s="1">
        <v>0.0</v>
      </c>
      <c r="N98" s="1">
        <v>0.0</v>
      </c>
      <c r="O98" s="1">
        <v>2629.0</v>
      </c>
    </row>
    <row r="99">
      <c r="B99" s="1" t="s">
        <v>33</v>
      </c>
      <c r="C99" s="1">
        <v>6.0</v>
      </c>
      <c r="D99" s="1">
        <v>15.0</v>
      </c>
      <c r="E99" s="1">
        <v>13.0</v>
      </c>
      <c r="F99" s="1">
        <v>184.0</v>
      </c>
      <c r="G99" s="1">
        <v>350.0</v>
      </c>
      <c r="H99" s="1">
        <v>3.0</v>
      </c>
      <c r="I99" s="1">
        <v>0.0</v>
      </c>
      <c r="J99" s="1">
        <v>0.0</v>
      </c>
      <c r="K99" s="1">
        <v>0.0</v>
      </c>
      <c r="L99" s="1">
        <v>0.0</v>
      </c>
      <c r="M99" s="1">
        <v>0.0</v>
      </c>
      <c r="N99" s="1">
        <v>0.0</v>
      </c>
      <c r="O99" s="1">
        <v>2035.0</v>
      </c>
    </row>
    <row r="100">
      <c r="B100" s="1" t="s">
        <v>34</v>
      </c>
      <c r="C100" s="1">
        <v>11.0</v>
      </c>
      <c r="D100" s="1">
        <v>10.0</v>
      </c>
      <c r="E100" s="1">
        <v>7.0</v>
      </c>
      <c r="F100" s="1">
        <v>173.0</v>
      </c>
      <c r="G100" s="1">
        <v>338.0</v>
      </c>
      <c r="H100" s="1">
        <v>7.0</v>
      </c>
      <c r="I100" s="1">
        <v>0.0</v>
      </c>
      <c r="J100" s="1">
        <v>0.0</v>
      </c>
      <c r="K100" s="1">
        <v>0.0</v>
      </c>
      <c r="L100" s="1">
        <v>0.0</v>
      </c>
      <c r="M100" s="1">
        <v>0.0</v>
      </c>
      <c r="N100" s="1">
        <v>0.0</v>
      </c>
      <c r="O100" s="1">
        <v>1818.0</v>
      </c>
    </row>
    <row r="102">
      <c r="A102" s="16" t="s">
        <v>122</v>
      </c>
      <c r="B102" s="17" t="s">
        <v>139</v>
      </c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</row>
    <row r="103">
      <c r="A103" s="1" t="s">
        <v>88</v>
      </c>
      <c r="B103" s="9" t="s">
        <v>104</v>
      </c>
      <c r="C103" s="9" t="s">
        <v>90</v>
      </c>
      <c r="D103" s="9" t="s">
        <v>91</v>
      </c>
      <c r="E103" s="9" t="s">
        <v>92</v>
      </c>
      <c r="F103" s="9" t="s">
        <v>93</v>
      </c>
      <c r="G103" s="9" t="s">
        <v>94</v>
      </c>
      <c r="H103" s="9" t="s">
        <v>95</v>
      </c>
      <c r="I103" s="9" t="s">
        <v>9</v>
      </c>
      <c r="J103" s="9" t="s">
        <v>96</v>
      </c>
      <c r="K103" s="9" t="s">
        <v>97</v>
      </c>
      <c r="L103" s="9" t="s">
        <v>98</v>
      </c>
      <c r="M103" s="9" t="s">
        <v>99</v>
      </c>
      <c r="N103" s="9" t="s">
        <v>100</v>
      </c>
      <c r="O103" s="9" t="s">
        <v>6</v>
      </c>
    </row>
    <row r="104">
      <c r="B104" s="1" t="s">
        <v>21</v>
      </c>
      <c r="C104" s="1">
        <v>24.0</v>
      </c>
      <c r="D104" s="1">
        <v>16.0</v>
      </c>
      <c r="E104" s="1">
        <v>12.0</v>
      </c>
      <c r="F104" s="1">
        <v>191.0</v>
      </c>
      <c r="G104" s="1">
        <v>336.0</v>
      </c>
      <c r="H104" s="1">
        <v>15.0</v>
      </c>
      <c r="I104" s="1">
        <v>1.0</v>
      </c>
      <c r="J104" s="1">
        <v>0.0</v>
      </c>
      <c r="K104" s="1">
        <v>0.0</v>
      </c>
      <c r="L104" s="1">
        <v>1.0</v>
      </c>
      <c r="M104" s="1">
        <v>3.0</v>
      </c>
      <c r="N104" s="1">
        <v>0.0</v>
      </c>
      <c r="O104" s="1">
        <v>2952.0</v>
      </c>
    </row>
    <row r="105">
      <c r="B105" s="1" t="s">
        <v>18</v>
      </c>
      <c r="C105" s="1">
        <v>25.0</v>
      </c>
      <c r="D105" s="1">
        <v>10.0</v>
      </c>
      <c r="E105" s="1">
        <v>11.0</v>
      </c>
      <c r="F105" s="1">
        <v>236.0</v>
      </c>
      <c r="G105" s="1">
        <v>430.0</v>
      </c>
      <c r="H105" s="1">
        <v>7.0</v>
      </c>
      <c r="I105" s="1">
        <v>1.0</v>
      </c>
      <c r="J105" s="1">
        <v>0.0</v>
      </c>
      <c r="K105" s="1">
        <v>0.0</v>
      </c>
      <c r="L105" s="1">
        <v>0.0</v>
      </c>
      <c r="M105" s="1">
        <v>0.0</v>
      </c>
      <c r="N105" s="1">
        <v>1.0</v>
      </c>
      <c r="O105" s="1">
        <v>3901.0</v>
      </c>
    </row>
    <row r="106">
      <c r="B106" s="1" t="s">
        <v>33</v>
      </c>
      <c r="C106" s="1">
        <v>16.0</v>
      </c>
      <c r="D106" s="1">
        <v>14.0</v>
      </c>
      <c r="E106" s="1">
        <v>10.0</v>
      </c>
      <c r="F106" s="1">
        <v>199.0</v>
      </c>
      <c r="G106" s="1">
        <v>341.0</v>
      </c>
      <c r="H106" s="1">
        <v>9.0</v>
      </c>
      <c r="I106" s="1">
        <v>1.0</v>
      </c>
      <c r="J106" s="1">
        <v>0.0</v>
      </c>
      <c r="K106" s="1">
        <v>0.0</v>
      </c>
      <c r="L106" s="1">
        <v>2.0</v>
      </c>
      <c r="M106" s="1">
        <v>0.0</v>
      </c>
      <c r="N106" s="1">
        <v>0.0</v>
      </c>
      <c r="O106" s="1">
        <v>2336.0</v>
      </c>
    </row>
    <row r="107">
      <c r="B107" s="1" t="s">
        <v>34</v>
      </c>
      <c r="C107" s="1">
        <v>22.0</v>
      </c>
      <c r="D107" s="1">
        <v>14.0</v>
      </c>
      <c r="E107" s="1">
        <v>8.0</v>
      </c>
      <c r="F107" s="1">
        <v>184.0</v>
      </c>
      <c r="G107" s="1">
        <v>320.0</v>
      </c>
      <c r="H107" s="1">
        <v>14.0</v>
      </c>
      <c r="I107" s="1">
        <v>2.0</v>
      </c>
      <c r="J107" s="1">
        <v>0.0</v>
      </c>
      <c r="K107" s="1">
        <v>0.0</v>
      </c>
      <c r="L107" s="1">
        <v>0.0</v>
      </c>
      <c r="M107" s="1">
        <v>0.0</v>
      </c>
      <c r="N107" s="1">
        <v>0.0</v>
      </c>
      <c r="O107" s="1">
        <v>2976.0</v>
      </c>
    </row>
    <row r="108">
      <c r="A108" s="1" t="s">
        <v>101</v>
      </c>
      <c r="B108" s="9" t="s">
        <v>102</v>
      </c>
      <c r="C108" s="9" t="s">
        <v>90</v>
      </c>
      <c r="D108" s="9" t="s">
        <v>91</v>
      </c>
      <c r="E108" s="9" t="s">
        <v>92</v>
      </c>
      <c r="F108" s="9" t="s">
        <v>93</v>
      </c>
      <c r="G108" s="9" t="s">
        <v>94</v>
      </c>
      <c r="H108" s="9" t="s">
        <v>95</v>
      </c>
      <c r="I108" s="9" t="s">
        <v>9</v>
      </c>
      <c r="J108" s="9" t="s">
        <v>96</v>
      </c>
      <c r="K108" s="9" t="s">
        <v>97</v>
      </c>
      <c r="L108" s="9" t="s">
        <v>98</v>
      </c>
      <c r="M108" s="9" t="s">
        <v>99</v>
      </c>
      <c r="N108" s="9" t="s">
        <v>100</v>
      </c>
      <c r="O108" s="9" t="s">
        <v>6</v>
      </c>
    </row>
    <row r="109">
      <c r="B109" s="1" t="s">
        <v>21</v>
      </c>
      <c r="C109" s="1">
        <v>15.0</v>
      </c>
      <c r="D109" s="1">
        <v>3.0</v>
      </c>
      <c r="E109" s="1">
        <v>11.0</v>
      </c>
      <c r="F109" s="1">
        <v>139.0</v>
      </c>
      <c r="G109" s="1">
        <v>260.0</v>
      </c>
      <c r="H109" s="1">
        <v>8.0</v>
      </c>
      <c r="I109" s="1">
        <v>1.0</v>
      </c>
      <c r="J109" s="1">
        <v>0.0</v>
      </c>
      <c r="K109" s="1">
        <v>0.0</v>
      </c>
      <c r="L109" s="1">
        <v>0.0</v>
      </c>
      <c r="M109" s="1">
        <v>0.0</v>
      </c>
      <c r="N109" s="1">
        <v>0.0</v>
      </c>
      <c r="O109" s="1">
        <v>1808.0</v>
      </c>
    </row>
    <row r="110">
      <c r="B110" s="1" t="s">
        <v>18</v>
      </c>
      <c r="C110" s="1">
        <v>6.0</v>
      </c>
      <c r="D110" s="1">
        <v>5.0</v>
      </c>
      <c r="E110" s="1">
        <v>11.0</v>
      </c>
      <c r="F110" s="1">
        <v>86.0</v>
      </c>
      <c r="G110" s="1">
        <v>144.0</v>
      </c>
      <c r="H110" s="1">
        <v>4.0</v>
      </c>
      <c r="I110" s="1">
        <v>0.0</v>
      </c>
      <c r="J110" s="1">
        <v>0.0</v>
      </c>
      <c r="K110" s="1">
        <v>0.0</v>
      </c>
      <c r="L110" s="1">
        <v>0.0</v>
      </c>
      <c r="M110" s="1">
        <v>0.0</v>
      </c>
      <c r="N110" s="1">
        <v>0.0</v>
      </c>
      <c r="O110" s="1">
        <v>1510.0</v>
      </c>
    </row>
    <row r="111">
      <c r="B111" s="1" t="s">
        <v>33</v>
      </c>
      <c r="C111" s="1">
        <v>17.0</v>
      </c>
      <c r="D111" s="1">
        <v>5.0</v>
      </c>
      <c r="E111" s="1">
        <v>3.0</v>
      </c>
      <c r="F111" s="1">
        <v>67.0</v>
      </c>
      <c r="G111" s="1">
        <v>114.0</v>
      </c>
      <c r="H111" s="1">
        <v>8.0</v>
      </c>
      <c r="I111" s="1">
        <v>1.0</v>
      </c>
      <c r="J111" s="1">
        <v>0.0</v>
      </c>
      <c r="K111" s="1">
        <v>0.0</v>
      </c>
      <c r="L111" s="1">
        <v>0.0</v>
      </c>
      <c r="M111" s="1">
        <v>0.0</v>
      </c>
      <c r="N111" s="1">
        <v>0.0</v>
      </c>
      <c r="O111" s="1">
        <v>1633.0</v>
      </c>
    </row>
    <row r="112">
      <c r="B112" s="1" t="s">
        <v>34</v>
      </c>
      <c r="C112" s="1">
        <v>12.0</v>
      </c>
      <c r="D112" s="1">
        <v>1.0</v>
      </c>
      <c r="E112" s="1">
        <v>5.0</v>
      </c>
      <c r="F112" s="1">
        <v>33.0</v>
      </c>
      <c r="G112" s="1">
        <v>66.0</v>
      </c>
      <c r="H112" s="1">
        <v>10.0</v>
      </c>
      <c r="I112" s="1">
        <v>0.0</v>
      </c>
      <c r="J112" s="1">
        <v>0.0</v>
      </c>
      <c r="K112" s="1">
        <v>0.0</v>
      </c>
      <c r="L112" s="1">
        <v>0.0</v>
      </c>
      <c r="M112" s="1">
        <v>0.0</v>
      </c>
      <c r="N112" s="1">
        <v>0.0</v>
      </c>
      <c r="O112" s="1">
        <v>1563.0</v>
      </c>
    </row>
    <row r="113">
      <c r="A113" s="1" t="s">
        <v>103</v>
      </c>
      <c r="B113" s="9" t="s">
        <v>106</v>
      </c>
      <c r="C113" s="9" t="s">
        <v>90</v>
      </c>
      <c r="D113" s="9" t="s">
        <v>91</v>
      </c>
      <c r="E113" s="9" t="s">
        <v>92</v>
      </c>
      <c r="F113" s="9" t="s">
        <v>93</v>
      </c>
      <c r="G113" s="9" t="s">
        <v>94</v>
      </c>
      <c r="H113" s="9" t="s">
        <v>95</v>
      </c>
      <c r="I113" s="9" t="s">
        <v>9</v>
      </c>
      <c r="J113" s="9" t="s">
        <v>96</v>
      </c>
      <c r="K113" s="9" t="s">
        <v>97</v>
      </c>
      <c r="L113" s="9" t="s">
        <v>98</v>
      </c>
      <c r="M113" s="9" t="s">
        <v>99</v>
      </c>
      <c r="N113" s="9" t="s">
        <v>100</v>
      </c>
      <c r="O113" s="9" t="s">
        <v>6</v>
      </c>
    </row>
    <row r="114">
      <c r="B114" s="1" t="s">
        <v>21</v>
      </c>
      <c r="C114" s="1">
        <v>14.0</v>
      </c>
      <c r="D114" s="1">
        <v>5.0</v>
      </c>
      <c r="E114" s="1">
        <v>5.0</v>
      </c>
      <c r="F114" s="1">
        <v>180.0</v>
      </c>
      <c r="G114" s="1">
        <v>363.0</v>
      </c>
      <c r="H114" s="1">
        <v>9.0</v>
      </c>
      <c r="I114" s="1">
        <v>2.0</v>
      </c>
      <c r="J114" s="1">
        <v>2.0</v>
      </c>
      <c r="K114" s="1">
        <v>4.0</v>
      </c>
      <c r="L114" s="1">
        <v>0.0</v>
      </c>
      <c r="M114" s="1">
        <v>0.0</v>
      </c>
      <c r="N114" s="1">
        <v>0.0</v>
      </c>
      <c r="O114" s="1">
        <v>1755.0</v>
      </c>
    </row>
    <row r="115">
      <c r="B115" s="1" t="s">
        <v>18</v>
      </c>
      <c r="C115" s="1">
        <v>9.0</v>
      </c>
      <c r="D115" s="1">
        <v>7.0</v>
      </c>
      <c r="E115" s="1">
        <v>5.0</v>
      </c>
      <c r="F115" s="1">
        <v>92.0</v>
      </c>
      <c r="G115" s="1">
        <v>166.0</v>
      </c>
      <c r="H115" s="1">
        <v>4.0</v>
      </c>
      <c r="I115" s="1">
        <v>1.0</v>
      </c>
      <c r="J115" s="1">
        <v>1.0</v>
      </c>
      <c r="K115" s="1">
        <v>4.0</v>
      </c>
      <c r="L115" s="1">
        <v>0.0</v>
      </c>
      <c r="M115" s="1">
        <v>0.0</v>
      </c>
      <c r="N115" s="1">
        <v>0.0</v>
      </c>
      <c r="O115" s="1">
        <v>1490.0</v>
      </c>
    </row>
    <row r="116">
      <c r="B116" s="1" t="s">
        <v>33</v>
      </c>
      <c r="C116" s="1">
        <v>9.0</v>
      </c>
      <c r="D116" s="1">
        <v>8.0</v>
      </c>
      <c r="E116" s="1">
        <v>4.0</v>
      </c>
      <c r="F116" s="1">
        <v>102.0</v>
      </c>
      <c r="G116" s="1">
        <v>196.0</v>
      </c>
      <c r="H116" s="1">
        <v>3.0</v>
      </c>
      <c r="I116" s="1">
        <v>1.0</v>
      </c>
      <c r="J116" s="1">
        <v>4.0</v>
      </c>
      <c r="K116" s="1">
        <v>2.0</v>
      </c>
      <c r="L116" s="1">
        <v>0.0</v>
      </c>
      <c r="M116" s="1">
        <v>0.0</v>
      </c>
      <c r="N116" s="1">
        <v>0.0</v>
      </c>
      <c r="O116" s="1">
        <v>1180.0</v>
      </c>
    </row>
    <row r="117">
      <c r="B117" s="1" t="s">
        <v>34</v>
      </c>
      <c r="C117" s="1">
        <v>8.0</v>
      </c>
      <c r="D117" s="1">
        <v>4.0</v>
      </c>
      <c r="E117" s="1">
        <v>9.0</v>
      </c>
      <c r="F117" s="1">
        <v>119.0</v>
      </c>
      <c r="G117" s="1">
        <v>257.0</v>
      </c>
      <c r="H117" s="1">
        <v>4.0</v>
      </c>
      <c r="I117" s="1">
        <v>1.0</v>
      </c>
      <c r="J117" s="1">
        <v>3.0</v>
      </c>
      <c r="K117" s="1">
        <v>3.0</v>
      </c>
      <c r="L117" s="1">
        <v>0.0</v>
      </c>
      <c r="M117" s="1">
        <v>0.0</v>
      </c>
      <c r="N117" s="1">
        <v>0.0</v>
      </c>
      <c r="O117" s="1">
        <v>1337.0</v>
      </c>
    </row>
    <row r="118">
      <c r="A118" s="1" t="s">
        <v>105</v>
      </c>
      <c r="B118" s="9" t="s">
        <v>112</v>
      </c>
      <c r="C118" s="9" t="s">
        <v>90</v>
      </c>
      <c r="D118" s="9" t="s">
        <v>91</v>
      </c>
      <c r="E118" s="9" t="s">
        <v>92</v>
      </c>
      <c r="F118" s="9" t="s">
        <v>93</v>
      </c>
      <c r="G118" s="9" t="s">
        <v>94</v>
      </c>
      <c r="H118" s="9" t="s">
        <v>95</v>
      </c>
      <c r="I118" s="9" t="s">
        <v>9</v>
      </c>
      <c r="J118" s="9" t="s">
        <v>96</v>
      </c>
      <c r="K118" s="9" t="s">
        <v>97</v>
      </c>
      <c r="L118" s="9" t="s">
        <v>98</v>
      </c>
      <c r="M118" s="9" t="s">
        <v>99</v>
      </c>
      <c r="N118" s="9" t="s">
        <v>100</v>
      </c>
      <c r="O118" s="9" t="s">
        <v>6</v>
      </c>
    </row>
    <row r="119">
      <c r="B119" s="1" t="s">
        <v>21</v>
      </c>
      <c r="C119" s="1">
        <v>6.0</v>
      </c>
      <c r="D119" s="1">
        <v>4.0</v>
      </c>
      <c r="E119" s="1">
        <v>5.0</v>
      </c>
      <c r="F119" s="1">
        <v>73.0</v>
      </c>
      <c r="G119" s="1">
        <v>129.0</v>
      </c>
      <c r="H119" s="1">
        <v>5.0</v>
      </c>
      <c r="I119" s="1">
        <v>0.0</v>
      </c>
      <c r="J119" s="1">
        <v>0.0</v>
      </c>
      <c r="K119" s="1">
        <v>0.0</v>
      </c>
      <c r="L119" s="1">
        <v>0.0</v>
      </c>
      <c r="M119" s="1">
        <v>0.0</v>
      </c>
      <c r="N119" s="1">
        <v>0.0</v>
      </c>
      <c r="O119" s="1">
        <v>1037.0</v>
      </c>
    </row>
    <row r="120">
      <c r="B120" s="1" t="s">
        <v>18</v>
      </c>
      <c r="C120" s="1">
        <v>12.0</v>
      </c>
      <c r="D120" s="1">
        <v>2.0</v>
      </c>
      <c r="E120" s="1">
        <v>7.0</v>
      </c>
      <c r="F120" s="1">
        <v>131.0</v>
      </c>
      <c r="G120" s="1">
        <v>209.0</v>
      </c>
      <c r="H120" s="1">
        <v>9.0</v>
      </c>
      <c r="I120" s="1">
        <v>1.0</v>
      </c>
      <c r="J120" s="1">
        <v>0.0</v>
      </c>
      <c r="K120" s="1">
        <v>0.0</v>
      </c>
      <c r="L120" s="1">
        <v>0.0</v>
      </c>
      <c r="M120" s="1">
        <v>0.0</v>
      </c>
      <c r="N120" s="1">
        <v>0.0</v>
      </c>
      <c r="O120" s="1">
        <v>1705.0</v>
      </c>
    </row>
    <row r="121">
      <c r="B121" s="1" t="s">
        <v>33</v>
      </c>
      <c r="C121" s="1">
        <v>11.0</v>
      </c>
      <c r="D121" s="1">
        <v>1.0</v>
      </c>
      <c r="E121" s="1">
        <v>6.0</v>
      </c>
      <c r="F121" s="1">
        <v>66.0</v>
      </c>
      <c r="G121" s="1">
        <v>98.0</v>
      </c>
      <c r="H121" s="1">
        <v>5.0</v>
      </c>
      <c r="I121" s="1">
        <v>2.0</v>
      </c>
      <c r="J121" s="1">
        <v>0.0</v>
      </c>
      <c r="K121" s="1">
        <v>0.0</v>
      </c>
      <c r="L121" s="1">
        <v>2.0</v>
      </c>
      <c r="M121" s="1">
        <v>0.0</v>
      </c>
      <c r="N121" s="1">
        <v>0.0</v>
      </c>
      <c r="O121" s="1">
        <v>1013.0</v>
      </c>
    </row>
    <row r="122">
      <c r="B122" s="1" t="s">
        <v>34</v>
      </c>
      <c r="C122" s="1">
        <v>8.0</v>
      </c>
      <c r="D122" s="1">
        <v>5.0</v>
      </c>
      <c r="E122" s="1">
        <v>5.0</v>
      </c>
      <c r="F122" s="1">
        <v>87.0</v>
      </c>
      <c r="G122" s="1">
        <v>182.0</v>
      </c>
      <c r="H122" s="1">
        <v>7.0</v>
      </c>
      <c r="I122" s="1">
        <v>0.0</v>
      </c>
      <c r="J122" s="1">
        <v>0.0</v>
      </c>
      <c r="K122" s="1">
        <v>0.0</v>
      </c>
      <c r="L122" s="1">
        <v>1.0</v>
      </c>
      <c r="M122" s="1">
        <v>1.0</v>
      </c>
      <c r="N122" s="1">
        <v>0.0</v>
      </c>
      <c r="O122" s="1">
        <v>1059.0</v>
      </c>
    </row>
    <row r="123">
      <c r="A123" s="1" t="s">
        <v>107</v>
      </c>
      <c r="B123" s="9" t="s">
        <v>119</v>
      </c>
      <c r="C123" s="9" t="s">
        <v>90</v>
      </c>
      <c r="D123" s="9" t="s">
        <v>91</v>
      </c>
      <c r="E123" s="9" t="s">
        <v>92</v>
      </c>
      <c r="F123" s="9" t="s">
        <v>93</v>
      </c>
      <c r="G123" s="9" t="s">
        <v>94</v>
      </c>
      <c r="H123" s="9" t="s">
        <v>95</v>
      </c>
      <c r="I123" s="9" t="s">
        <v>9</v>
      </c>
      <c r="J123" s="9" t="s">
        <v>96</v>
      </c>
      <c r="K123" s="9" t="s">
        <v>97</v>
      </c>
      <c r="L123" s="9" t="s">
        <v>98</v>
      </c>
      <c r="M123" s="9" t="s">
        <v>99</v>
      </c>
      <c r="N123" s="9" t="s">
        <v>100</v>
      </c>
      <c r="O123" s="9" t="s">
        <v>6</v>
      </c>
    </row>
    <row r="124">
      <c r="B124" s="1" t="s">
        <v>21</v>
      </c>
    </row>
    <row r="125">
      <c r="B125" s="1" t="s">
        <v>18</v>
      </c>
    </row>
    <row r="126">
      <c r="B126" s="1" t="s">
        <v>33</v>
      </c>
    </row>
    <row r="127">
      <c r="B127" s="1" t="s">
        <v>34</v>
      </c>
    </row>
    <row r="128">
      <c r="A128" s="1" t="s">
        <v>120</v>
      </c>
      <c r="B128" s="9" t="s">
        <v>124</v>
      </c>
      <c r="C128" s="9" t="s">
        <v>90</v>
      </c>
      <c r="D128" s="9" t="s">
        <v>91</v>
      </c>
      <c r="E128" s="9" t="s">
        <v>92</v>
      </c>
      <c r="F128" s="9" t="s">
        <v>93</v>
      </c>
      <c r="G128" s="9" t="s">
        <v>94</v>
      </c>
      <c r="H128" s="9" t="s">
        <v>95</v>
      </c>
      <c r="I128" s="9" t="s">
        <v>9</v>
      </c>
      <c r="J128" s="9" t="s">
        <v>96</v>
      </c>
      <c r="K128" s="9" t="s">
        <v>97</v>
      </c>
      <c r="L128" s="9" t="s">
        <v>98</v>
      </c>
      <c r="M128" s="9" t="s">
        <v>99</v>
      </c>
      <c r="N128" s="9" t="s">
        <v>100</v>
      </c>
      <c r="O128" s="9" t="s">
        <v>6</v>
      </c>
    </row>
    <row r="129">
      <c r="B129" s="1" t="s">
        <v>21</v>
      </c>
    </row>
    <row r="130">
      <c r="B130" s="1" t="s">
        <v>18</v>
      </c>
    </row>
    <row r="131">
      <c r="B131" s="1" t="s">
        <v>33</v>
      </c>
    </row>
    <row r="132">
      <c r="B132" s="1" t="s">
        <v>34</v>
      </c>
    </row>
    <row r="133">
      <c r="A133" s="1" t="s">
        <v>121</v>
      </c>
      <c r="B133" s="9" t="s">
        <v>114</v>
      </c>
      <c r="C133" s="9" t="s">
        <v>90</v>
      </c>
      <c r="D133" s="9" t="s">
        <v>91</v>
      </c>
      <c r="E133" s="9" t="s">
        <v>92</v>
      </c>
      <c r="F133" s="9" t="s">
        <v>93</v>
      </c>
      <c r="G133" s="9" t="s">
        <v>94</v>
      </c>
      <c r="H133" s="9" t="s">
        <v>95</v>
      </c>
      <c r="I133" s="9" t="s">
        <v>9</v>
      </c>
      <c r="J133" s="9" t="s">
        <v>96</v>
      </c>
      <c r="K133" s="9" t="s">
        <v>97</v>
      </c>
      <c r="L133" s="9" t="s">
        <v>98</v>
      </c>
      <c r="M133" s="9" t="s">
        <v>99</v>
      </c>
      <c r="N133" s="9" t="s">
        <v>100</v>
      </c>
      <c r="O133" s="9" t="s">
        <v>6</v>
      </c>
    </row>
    <row r="134">
      <c r="B134" s="1" t="s">
        <v>21</v>
      </c>
    </row>
    <row r="135">
      <c r="B135" s="1" t="s">
        <v>18</v>
      </c>
    </row>
    <row r="136">
      <c r="B136" s="1" t="s">
        <v>33</v>
      </c>
    </row>
    <row r="137">
      <c r="B137" s="1" t="s">
        <v>34</v>
      </c>
    </row>
    <row r="139">
      <c r="A139" s="16" t="s">
        <v>126</v>
      </c>
      <c r="B139" s="17" t="s">
        <v>140</v>
      </c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</row>
    <row r="140">
      <c r="A140" s="1" t="s">
        <v>88</v>
      </c>
      <c r="B140" s="9" t="s">
        <v>118</v>
      </c>
      <c r="C140" s="9" t="s">
        <v>90</v>
      </c>
      <c r="D140" s="9" t="s">
        <v>91</v>
      </c>
      <c r="E140" s="9" t="s">
        <v>92</v>
      </c>
      <c r="F140" s="9" t="s">
        <v>93</v>
      </c>
      <c r="G140" s="9" t="s">
        <v>94</v>
      </c>
      <c r="H140" s="9" t="s">
        <v>95</v>
      </c>
      <c r="I140" s="9" t="s">
        <v>9</v>
      </c>
      <c r="J140" s="9" t="s">
        <v>96</v>
      </c>
      <c r="K140" s="9" t="s">
        <v>97</v>
      </c>
      <c r="L140" s="9" t="s">
        <v>98</v>
      </c>
      <c r="M140" s="9" t="s">
        <v>99</v>
      </c>
      <c r="N140" s="9" t="s">
        <v>100</v>
      </c>
      <c r="O140" s="9" t="s">
        <v>6</v>
      </c>
    </row>
    <row r="141">
      <c r="B141" s="1" t="s">
        <v>21</v>
      </c>
      <c r="C141" s="1">
        <v>7.0</v>
      </c>
      <c r="D141" s="1">
        <v>3.0</v>
      </c>
      <c r="E141" s="1">
        <v>4.0</v>
      </c>
      <c r="F141" s="1">
        <v>54.0</v>
      </c>
      <c r="G141" s="1">
        <v>151.0</v>
      </c>
      <c r="H141" s="1">
        <v>5.0</v>
      </c>
      <c r="I141" s="1">
        <v>1.0</v>
      </c>
      <c r="J141" s="1">
        <v>0.0</v>
      </c>
      <c r="K141" s="1">
        <v>0.0</v>
      </c>
      <c r="L141" s="1">
        <v>1.0</v>
      </c>
      <c r="M141" s="1">
        <v>0.0</v>
      </c>
      <c r="N141" s="1">
        <v>0.0</v>
      </c>
      <c r="O141" s="1">
        <v>1133.0</v>
      </c>
    </row>
    <row r="142">
      <c r="B142" s="1" t="s">
        <v>18</v>
      </c>
      <c r="C142" s="1">
        <v>6.0</v>
      </c>
      <c r="D142" s="1">
        <v>6.0</v>
      </c>
      <c r="E142" s="1">
        <v>3.0</v>
      </c>
      <c r="F142" s="1">
        <v>84.0</v>
      </c>
      <c r="G142" s="1">
        <v>172.0</v>
      </c>
      <c r="H142" s="1">
        <v>4.0</v>
      </c>
      <c r="I142" s="1">
        <v>2.0</v>
      </c>
      <c r="J142" s="1">
        <v>0.0</v>
      </c>
      <c r="K142" s="1">
        <v>0.0</v>
      </c>
      <c r="L142" s="1">
        <v>1.0</v>
      </c>
      <c r="M142" s="1">
        <v>1.0</v>
      </c>
      <c r="N142" s="1">
        <v>0.0</v>
      </c>
      <c r="O142" s="1">
        <v>1084.0</v>
      </c>
    </row>
    <row r="143">
      <c r="B143" s="1" t="s">
        <v>33</v>
      </c>
      <c r="C143" s="1">
        <v>7.0</v>
      </c>
      <c r="D143" s="1">
        <v>5.0</v>
      </c>
      <c r="E143" s="1">
        <v>2.0</v>
      </c>
      <c r="F143" s="1">
        <v>70.0</v>
      </c>
      <c r="G143" s="1">
        <v>120.0</v>
      </c>
      <c r="H143" s="1">
        <v>2.0</v>
      </c>
      <c r="I143" s="1">
        <v>1.0</v>
      </c>
      <c r="J143" s="1">
        <v>0.0</v>
      </c>
      <c r="K143" s="1">
        <v>0.0</v>
      </c>
      <c r="L143" s="1">
        <v>0.0</v>
      </c>
      <c r="M143" s="1">
        <v>1.0</v>
      </c>
      <c r="N143" s="1">
        <v>0.0</v>
      </c>
      <c r="O143" s="1">
        <v>1027.0</v>
      </c>
    </row>
    <row r="144">
      <c r="B144" s="1" t="s">
        <v>34</v>
      </c>
      <c r="C144" s="1">
        <v>6.0</v>
      </c>
      <c r="D144" s="1">
        <v>5.0</v>
      </c>
      <c r="E144" s="1">
        <v>1.0</v>
      </c>
      <c r="F144" s="1">
        <v>53.0</v>
      </c>
      <c r="G144" s="1">
        <v>109.0</v>
      </c>
      <c r="H144" s="1">
        <v>2.0</v>
      </c>
      <c r="I144" s="1">
        <v>0.0</v>
      </c>
      <c r="J144" s="1">
        <v>0.0</v>
      </c>
      <c r="K144" s="1">
        <v>0.0</v>
      </c>
      <c r="L144" s="1">
        <v>1.0</v>
      </c>
      <c r="M144" s="1">
        <v>0.0</v>
      </c>
      <c r="N144" s="1">
        <v>0.0</v>
      </c>
      <c r="O144" s="1">
        <v>677.0</v>
      </c>
    </row>
    <row r="145">
      <c r="A145" s="1" t="s">
        <v>101</v>
      </c>
      <c r="B145" s="9" t="s">
        <v>125</v>
      </c>
      <c r="C145" s="9" t="s">
        <v>90</v>
      </c>
      <c r="D145" s="9" t="s">
        <v>91</v>
      </c>
      <c r="E145" s="9" t="s">
        <v>92</v>
      </c>
      <c r="F145" s="9" t="s">
        <v>93</v>
      </c>
      <c r="G145" s="9" t="s">
        <v>94</v>
      </c>
      <c r="H145" s="9" t="s">
        <v>95</v>
      </c>
      <c r="I145" s="9" t="s">
        <v>9</v>
      </c>
      <c r="J145" s="9" t="s">
        <v>96</v>
      </c>
      <c r="K145" s="9" t="s">
        <v>97</v>
      </c>
      <c r="L145" s="9" t="s">
        <v>98</v>
      </c>
      <c r="M145" s="9" t="s">
        <v>99</v>
      </c>
      <c r="N145" s="9" t="s">
        <v>100</v>
      </c>
      <c r="O145" s="9" t="s">
        <v>6</v>
      </c>
    </row>
    <row r="146">
      <c r="B146" s="1" t="s">
        <v>21</v>
      </c>
      <c r="C146" s="1">
        <v>14.0</v>
      </c>
      <c r="D146" s="1">
        <v>5.0</v>
      </c>
      <c r="E146" s="1">
        <v>8.0</v>
      </c>
      <c r="F146" s="1">
        <v>160.0</v>
      </c>
      <c r="G146" s="1">
        <v>339.0</v>
      </c>
      <c r="H146" s="1">
        <v>9.0</v>
      </c>
      <c r="I146" s="1">
        <v>0.0</v>
      </c>
      <c r="J146" s="1">
        <v>0.0</v>
      </c>
      <c r="K146" s="1">
        <v>0.0</v>
      </c>
      <c r="L146" s="1">
        <v>0.0</v>
      </c>
      <c r="M146" s="1">
        <v>0.0</v>
      </c>
      <c r="N146" s="1">
        <v>0.0</v>
      </c>
      <c r="O146" s="1">
        <v>2128.0</v>
      </c>
    </row>
    <row r="147">
      <c r="B147" s="1" t="s">
        <v>18</v>
      </c>
      <c r="C147" s="1">
        <v>15.0</v>
      </c>
      <c r="D147" s="1">
        <v>5.0</v>
      </c>
      <c r="E147" s="1">
        <v>6.0</v>
      </c>
      <c r="F147" s="1">
        <v>128.0</v>
      </c>
      <c r="G147" s="1">
        <v>301.0</v>
      </c>
      <c r="H147" s="1">
        <v>8.0</v>
      </c>
      <c r="I147" s="1">
        <v>0.0</v>
      </c>
      <c r="J147" s="1">
        <v>0.0</v>
      </c>
      <c r="K147" s="1">
        <v>0.0</v>
      </c>
      <c r="L147" s="1">
        <v>0.0</v>
      </c>
      <c r="M147" s="1">
        <v>0.0</v>
      </c>
      <c r="N147" s="1">
        <v>1.0</v>
      </c>
      <c r="O147" s="1">
        <v>1842.0</v>
      </c>
    </row>
    <row r="148">
      <c r="B148" s="1" t="s">
        <v>33</v>
      </c>
      <c r="C148" s="1">
        <v>11.0</v>
      </c>
      <c r="D148" s="1">
        <v>8.0</v>
      </c>
      <c r="E148" s="1">
        <v>7.0</v>
      </c>
      <c r="F148" s="1">
        <v>129.0</v>
      </c>
      <c r="G148" s="1">
        <v>239.0</v>
      </c>
      <c r="H148" s="1">
        <v>5.0</v>
      </c>
      <c r="I148" s="1">
        <v>0.0</v>
      </c>
      <c r="J148" s="1">
        <v>0.0</v>
      </c>
      <c r="K148" s="1">
        <v>0.0</v>
      </c>
      <c r="L148" s="1">
        <v>0.0</v>
      </c>
      <c r="M148" s="1">
        <v>0.0</v>
      </c>
      <c r="N148" s="1">
        <v>0.0</v>
      </c>
      <c r="O148" s="1">
        <v>1451.0</v>
      </c>
    </row>
    <row r="149">
      <c r="B149" s="1" t="s">
        <v>34</v>
      </c>
      <c r="C149" s="1">
        <v>10.0</v>
      </c>
      <c r="D149" s="1">
        <v>2.0</v>
      </c>
      <c r="E149" s="1">
        <v>2.0</v>
      </c>
      <c r="F149" s="1">
        <v>56.0</v>
      </c>
      <c r="G149" s="1">
        <v>135.0</v>
      </c>
      <c r="H149" s="1">
        <v>7.0</v>
      </c>
      <c r="I149" s="1">
        <v>1.0</v>
      </c>
      <c r="J149" s="1">
        <v>0.0</v>
      </c>
      <c r="K149" s="1">
        <v>0.0</v>
      </c>
      <c r="L149" s="1">
        <v>0.0</v>
      </c>
      <c r="M149" s="1">
        <v>0.0</v>
      </c>
      <c r="N149" s="1">
        <v>0.0</v>
      </c>
      <c r="O149" s="1">
        <v>1646.0</v>
      </c>
    </row>
    <row r="150">
      <c r="A150" s="1" t="s">
        <v>103</v>
      </c>
      <c r="B150" s="9" t="s">
        <v>117</v>
      </c>
      <c r="C150" s="9" t="s">
        <v>90</v>
      </c>
      <c r="D150" s="9" t="s">
        <v>91</v>
      </c>
      <c r="E150" s="9" t="s">
        <v>92</v>
      </c>
      <c r="F150" s="9" t="s">
        <v>93</v>
      </c>
      <c r="G150" s="9" t="s">
        <v>94</v>
      </c>
      <c r="H150" s="9" t="s">
        <v>95</v>
      </c>
      <c r="I150" s="9" t="s">
        <v>9</v>
      </c>
      <c r="J150" s="9" t="s">
        <v>96</v>
      </c>
      <c r="K150" s="9" t="s">
        <v>97</v>
      </c>
      <c r="L150" s="9" t="s">
        <v>98</v>
      </c>
      <c r="M150" s="9" t="s">
        <v>99</v>
      </c>
      <c r="N150" s="9" t="s">
        <v>100</v>
      </c>
      <c r="O150" s="9" t="s">
        <v>6</v>
      </c>
    </row>
    <row r="151">
      <c r="B151" s="1" t="s">
        <v>21</v>
      </c>
      <c r="C151" s="1">
        <v>15.0</v>
      </c>
      <c r="D151" s="1">
        <v>7.0</v>
      </c>
      <c r="E151" s="1">
        <v>10.0</v>
      </c>
      <c r="F151" s="1">
        <v>163.0</v>
      </c>
      <c r="G151" s="1">
        <v>307.0</v>
      </c>
      <c r="H151" s="1">
        <v>7.0</v>
      </c>
      <c r="I151" s="1">
        <v>0.0</v>
      </c>
      <c r="J151" s="1">
        <v>4.0</v>
      </c>
      <c r="K151" s="1">
        <v>4.0</v>
      </c>
      <c r="L151" s="1">
        <v>0.0</v>
      </c>
      <c r="M151" s="1">
        <v>0.0</v>
      </c>
      <c r="N151" s="1">
        <v>0.0</v>
      </c>
      <c r="O151" s="1">
        <v>2252.0</v>
      </c>
    </row>
    <row r="152">
      <c r="B152" s="1" t="s">
        <v>18</v>
      </c>
      <c r="C152" s="1">
        <v>12.0</v>
      </c>
      <c r="D152" s="1">
        <v>12.0</v>
      </c>
      <c r="E152" s="1">
        <v>11.0</v>
      </c>
      <c r="F152" s="1">
        <v>152.0</v>
      </c>
      <c r="G152" s="1">
        <v>269.0</v>
      </c>
      <c r="H152" s="1">
        <v>7.0</v>
      </c>
      <c r="I152" s="1">
        <v>2.0</v>
      </c>
      <c r="J152" s="1">
        <v>5.0</v>
      </c>
      <c r="K152" s="1">
        <v>2.0</v>
      </c>
      <c r="L152" s="1">
        <v>0.0</v>
      </c>
      <c r="M152" s="1">
        <v>0.0</v>
      </c>
      <c r="N152" s="1">
        <v>0.0</v>
      </c>
      <c r="O152" s="1">
        <v>1992.0</v>
      </c>
    </row>
    <row r="153">
      <c r="B153" s="1" t="s">
        <v>33</v>
      </c>
      <c r="C153" s="1">
        <v>12.0</v>
      </c>
      <c r="D153" s="1">
        <v>12.0</v>
      </c>
      <c r="E153" s="1">
        <v>8.0</v>
      </c>
      <c r="F153" s="1">
        <v>173.0</v>
      </c>
      <c r="G153" s="1">
        <v>334.0</v>
      </c>
      <c r="H153" s="1">
        <v>3.0</v>
      </c>
      <c r="I153" s="1">
        <v>1.0</v>
      </c>
      <c r="J153" s="1">
        <v>3.0</v>
      </c>
      <c r="K153" s="1">
        <v>1.0</v>
      </c>
      <c r="L153" s="1">
        <v>0.0</v>
      </c>
      <c r="M153" s="1">
        <v>0.0</v>
      </c>
      <c r="N153" s="1">
        <v>0.0</v>
      </c>
      <c r="O153" s="1">
        <v>2108.0</v>
      </c>
    </row>
    <row r="154">
      <c r="B154" s="1" t="s">
        <v>34</v>
      </c>
      <c r="C154" s="1">
        <v>17.0</v>
      </c>
      <c r="D154" s="1">
        <v>8.0</v>
      </c>
      <c r="E154" s="1">
        <v>4.0</v>
      </c>
      <c r="F154" s="1">
        <v>178.0</v>
      </c>
      <c r="G154" s="1">
        <v>373.0</v>
      </c>
      <c r="H154" s="1">
        <v>11.0</v>
      </c>
      <c r="I154" s="1">
        <v>0.0</v>
      </c>
      <c r="J154" s="1">
        <v>7.0</v>
      </c>
      <c r="K154" s="1">
        <v>1.0</v>
      </c>
      <c r="L154" s="1">
        <v>0.0</v>
      </c>
      <c r="M154" s="1">
        <v>0.0</v>
      </c>
      <c r="N154" s="1">
        <v>0.0</v>
      </c>
      <c r="O154" s="1">
        <v>2190.0</v>
      </c>
    </row>
    <row r="155">
      <c r="A155" s="1" t="s">
        <v>105</v>
      </c>
      <c r="B155" s="9" t="s">
        <v>112</v>
      </c>
      <c r="C155" s="9" t="s">
        <v>90</v>
      </c>
      <c r="D155" s="9" t="s">
        <v>91</v>
      </c>
      <c r="E155" s="9" t="s">
        <v>92</v>
      </c>
      <c r="F155" s="9" t="s">
        <v>93</v>
      </c>
      <c r="G155" s="9" t="s">
        <v>94</v>
      </c>
      <c r="H155" s="9" t="s">
        <v>95</v>
      </c>
      <c r="I155" s="9" t="s">
        <v>9</v>
      </c>
      <c r="J155" s="9" t="s">
        <v>96</v>
      </c>
      <c r="K155" s="9" t="s">
        <v>97</v>
      </c>
      <c r="L155" s="9" t="s">
        <v>98</v>
      </c>
      <c r="M155" s="9" t="s">
        <v>99</v>
      </c>
      <c r="N155" s="9" t="s">
        <v>100</v>
      </c>
      <c r="O155" s="9" t="s">
        <v>6</v>
      </c>
    </row>
    <row r="156">
      <c r="B156" s="1" t="s">
        <v>21</v>
      </c>
      <c r="C156" s="1">
        <v>15.0</v>
      </c>
      <c r="D156" s="1">
        <v>7.0</v>
      </c>
      <c r="E156" s="1">
        <v>5.0</v>
      </c>
      <c r="F156" s="1">
        <v>114.0</v>
      </c>
      <c r="G156" s="1">
        <v>217.0</v>
      </c>
      <c r="H156" s="1">
        <v>8.0</v>
      </c>
      <c r="I156" s="1">
        <v>0.0</v>
      </c>
      <c r="J156" s="1">
        <v>0.0</v>
      </c>
      <c r="K156" s="1">
        <v>0.0</v>
      </c>
      <c r="L156" s="1">
        <v>1.0</v>
      </c>
      <c r="M156" s="1">
        <v>0.0</v>
      </c>
      <c r="N156" s="1">
        <v>0.0</v>
      </c>
      <c r="O156" s="1">
        <v>1636.0</v>
      </c>
    </row>
    <row r="157">
      <c r="B157" s="1" t="s">
        <v>18</v>
      </c>
      <c r="C157" s="1">
        <v>9.0</v>
      </c>
      <c r="D157" s="1">
        <v>7.0</v>
      </c>
      <c r="E157" s="1">
        <v>8.0</v>
      </c>
      <c r="F157" s="1">
        <v>144.0</v>
      </c>
      <c r="G157" s="1">
        <v>244.0</v>
      </c>
      <c r="H157" s="1">
        <v>6.0</v>
      </c>
      <c r="I157" s="1">
        <v>1.0</v>
      </c>
      <c r="J157" s="1">
        <v>0.0</v>
      </c>
      <c r="K157" s="1">
        <v>0.0</v>
      </c>
      <c r="L157" s="1">
        <v>0.0</v>
      </c>
      <c r="M157" s="1">
        <v>0.0</v>
      </c>
      <c r="N157" s="1">
        <v>0.0</v>
      </c>
      <c r="O157" s="1">
        <v>1795.0</v>
      </c>
    </row>
    <row r="158">
      <c r="B158" s="1" t="s">
        <v>33</v>
      </c>
      <c r="C158" s="1">
        <v>9.0</v>
      </c>
      <c r="D158" s="1">
        <v>5.0</v>
      </c>
      <c r="E158" s="1">
        <v>6.0</v>
      </c>
      <c r="F158" s="1">
        <v>98.0</v>
      </c>
      <c r="G158" s="1">
        <v>217.0</v>
      </c>
      <c r="H158" s="1">
        <v>7.0</v>
      </c>
      <c r="I158" s="1">
        <v>0.0</v>
      </c>
      <c r="J158" s="1">
        <v>0.0</v>
      </c>
      <c r="K158" s="1">
        <v>0.0</v>
      </c>
      <c r="L158" s="1">
        <v>0.0</v>
      </c>
      <c r="M158" s="1">
        <v>0.0</v>
      </c>
      <c r="N158" s="1">
        <v>0.0</v>
      </c>
      <c r="O158" s="1">
        <v>1196.0</v>
      </c>
    </row>
    <row r="159">
      <c r="B159" s="1" t="s">
        <v>34</v>
      </c>
      <c r="C159" s="1">
        <v>5.0</v>
      </c>
      <c r="D159" s="1">
        <v>7.0</v>
      </c>
      <c r="E159" s="1">
        <v>10.0</v>
      </c>
      <c r="F159" s="1">
        <v>81.0</v>
      </c>
      <c r="G159" s="1">
        <v>183.0</v>
      </c>
      <c r="H159" s="1">
        <v>2.0</v>
      </c>
      <c r="I159" s="1">
        <v>0.0</v>
      </c>
      <c r="J159" s="1">
        <v>0.0</v>
      </c>
      <c r="K159" s="1">
        <v>0.0</v>
      </c>
      <c r="L159" s="1">
        <v>2.0</v>
      </c>
      <c r="M159" s="1">
        <v>0.0</v>
      </c>
      <c r="N159" s="1">
        <v>0.0</v>
      </c>
      <c r="O159" s="1">
        <v>941.0</v>
      </c>
    </row>
    <row r="160">
      <c r="A160" s="1" t="s">
        <v>107</v>
      </c>
      <c r="B160" s="9" t="s">
        <v>113</v>
      </c>
      <c r="C160" s="9" t="s">
        <v>90</v>
      </c>
      <c r="D160" s="9" t="s">
        <v>91</v>
      </c>
      <c r="E160" s="9" t="s">
        <v>92</v>
      </c>
      <c r="F160" s="9" t="s">
        <v>93</v>
      </c>
      <c r="G160" s="9" t="s">
        <v>94</v>
      </c>
      <c r="H160" s="9" t="s">
        <v>95</v>
      </c>
      <c r="I160" s="9" t="s">
        <v>9</v>
      </c>
      <c r="J160" s="9" t="s">
        <v>96</v>
      </c>
      <c r="K160" s="9" t="s">
        <v>97</v>
      </c>
      <c r="L160" s="9" t="s">
        <v>98</v>
      </c>
      <c r="M160" s="9" t="s">
        <v>99</v>
      </c>
      <c r="N160" s="9" t="s">
        <v>100</v>
      </c>
      <c r="O160" s="9" t="s">
        <v>6</v>
      </c>
    </row>
    <row r="161">
      <c r="B161" s="1" t="s">
        <v>21</v>
      </c>
    </row>
    <row r="162">
      <c r="B162" s="1" t="s">
        <v>18</v>
      </c>
    </row>
    <row r="163">
      <c r="B163" s="1" t="s">
        <v>33</v>
      </c>
    </row>
    <row r="164">
      <c r="B164" s="1" t="s">
        <v>34</v>
      </c>
    </row>
    <row r="165">
      <c r="A165" s="1" t="s">
        <v>120</v>
      </c>
      <c r="B165" s="9" t="s">
        <v>89</v>
      </c>
      <c r="C165" s="9" t="s">
        <v>90</v>
      </c>
      <c r="D165" s="9" t="s">
        <v>91</v>
      </c>
      <c r="E165" s="9" t="s">
        <v>92</v>
      </c>
      <c r="F165" s="9" t="s">
        <v>93</v>
      </c>
      <c r="G165" s="9" t="s">
        <v>94</v>
      </c>
      <c r="H165" s="9" t="s">
        <v>95</v>
      </c>
      <c r="I165" s="9" t="s">
        <v>9</v>
      </c>
      <c r="J165" s="9" t="s">
        <v>96</v>
      </c>
      <c r="K165" s="9" t="s">
        <v>97</v>
      </c>
      <c r="L165" s="9" t="s">
        <v>98</v>
      </c>
      <c r="M165" s="9" t="s">
        <v>99</v>
      </c>
      <c r="N165" s="9" t="s">
        <v>100</v>
      </c>
      <c r="O165" s="9" t="s">
        <v>6</v>
      </c>
    </row>
    <row r="166">
      <c r="B166" s="1" t="s">
        <v>21</v>
      </c>
    </row>
    <row r="167">
      <c r="B167" s="1" t="s">
        <v>18</v>
      </c>
    </row>
    <row r="168">
      <c r="B168" s="1" t="s">
        <v>33</v>
      </c>
    </row>
    <row r="169">
      <c r="B169" s="1" t="s">
        <v>34</v>
      </c>
    </row>
    <row r="170">
      <c r="A170" s="1" t="s">
        <v>121</v>
      </c>
      <c r="B170" s="9" t="s">
        <v>102</v>
      </c>
      <c r="C170" s="9" t="s">
        <v>90</v>
      </c>
      <c r="D170" s="9" t="s">
        <v>91</v>
      </c>
      <c r="E170" s="9" t="s">
        <v>92</v>
      </c>
      <c r="F170" s="9" t="s">
        <v>93</v>
      </c>
      <c r="G170" s="9" t="s">
        <v>94</v>
      </c>
      <c r="H170" s="9" t="s">
        <v>95</v>
      </c>
      <c r="I170" s="9" t="s">
        <v>9</v>
      </c>
      <c r="J170" s="9" t="s">
        <v>96</v>
      </c>
      <c r="K170" s="9" t="s">
        <v>97</v>
      </c>
      <c r="L170" s="9" t="s">
        <v>98</v>
      </c>
      <c r="M170" s="9" t="s">
        <v>99</v>
      </c>
      <c r="N170" s="9" t="s">
        <v>100</v>
      </c>
      <c r="O170" s="9" t="s">
        <v>6</v>
      </c>
    </row>
    <row r="171">
      <c r="B171" s="1" t="s">
        <v>21</v>
      </c>
    </row>
    <row r="172">
      <c r="B172" s="1" t="s">
        <v>18</v>
      </c>
    </row>
    <row r="173">
      <c r="B173" s="1" t="s">
        <v>33</v>
      </c>
    </row>
    <row r="174">
      <c r="B174" s="1" t="s">
        <v>34</v>
      </c>
    </row>
    <row r="176">
      <c r="A176" s="16" t="s">
        <v>129</v>
      </c>
      <c r="B176" s="17" t="s">
        <v>141</v>
      </c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</row>
    <row r="177">
      <c r="A177" s="1" t="s">
        <v>88</v>
      </c>
      <c r="B177" s="9" t="s">
        <v>106</v>
      </c>
      <c r="C177" s="9" t="s">
        <v>90</v>
      </c>
      <c r="D177" s="9" t="s">
        <v>91</v>
      </c>
      <c r="E177" s="9" t="s">
        <v>92</v>
      </c>
      <c r="F177" s="9" t="s">
        <v>93</v>
      </c>
      <c r="G177" s="9" t="s">
        <v>94</v>
      </c>
      <c r="H177" s="9" t="s">
        <v>95</v>
      </c>
      <c r="I177" s="9" t="s">
        <v>9</v>
      </c>
      <c r="J177" s="9" t="s">
        <v>96</v>
      </c>
      <c r="K177" s="9" t="s">
        <v>97</v>
      </c>
      <c r="L177" s="9" t="s">
        <v>98</v>
      </c>
      <c r="M177" s="9" t="s">
        <v>99</v>
      </c>
      <c r="N177" s="9" t="s">
        <v>100</v>
      </c>
      <c r="O177" s="9" t="s">
        <v>6</v>
      </c>
    </row>
    <row r="178">
      <c r="B178" s="1" t="s">
        <v>21</v>
      </c>
      <c r="C178" s="1">
        <v>17.0</v>
      </c>
      <c r="D178" s="1">
        <v>14.0</v>
      </c>
      <c r="E178" s="1">
        <v>13.0</v>
      </c>
      <c r="F178" s="1">
        <v>222.0</v>
      </c>
      <c r="G178" s="1">
        <v>467.0</v>
      </c>
      <c r="H178" s="1">
        <v>8.0</v>
      </c>
      <c r="I178" s="1">
        <v>2.0</v>
      </c>
      <c r="J178" s="1">
        <v>10.0</v>
      </c>
      <c r="K178" s="1">
        <v>2.0</v>
      </c>
      <c r="L178" s="1">
        <v>0.0</v>
      </c>
      <c r="M178" s="1">
        <v>0.0</v>
      </c>
      <c r="N178" s="1">
        <v>0.0</v>
      </c>
      <c r="O178" s="1">
        <v>2543.0</v>
      </c>
    </row>
    <row r="179">
      <c r="B179" s="1" t="s">
        <v>18</v>
      </c>
      <c r="C179" s="1">
        <v>24.0</v>
      </c>
      <c r="D179" s="1">
        <v>13.0</v>
      </c>
      <c r="E179" s="1">
        <v>12.0</v>
      </c>
      <c r="F179" s="1">
        <v>256.0</v>
      </c>
      <c r="G179" s="1">
        <v>494.0</v>
      </c>
      <c r="H179" s="1">
        <v>10.0</v>
      </c>
      <c r="I179" s="1">
        <v>0.0</v>
      </c>
      <c r="J179" s="1">
        <v>4.0</v>
      </c>
      <c r="K179" s="1">
        <v>2.0</v>
      </c>
      <c r="L179" s="1">
        <v>0.0</v>
      </c>
      <c r="M179" s="1">
        <v>0.0</v>
      </c>
      <c r="N179" s="1">
        <v>0.0</v>
      </c>
      <c r="O179" s="1">
        <v>3393.0</v>
      </c>
    </row>
    <row r="180">
      <c r="B180" s="1" t="s">
        <v>33</v>
      </c>
      <c r="C180" s="1">
        <v>10.0</v>
      </c>
      <c r="D180" s="1">
        <v>15.0</v>
      </c>
      <c r="E180" s="1">
        <v>13.0</v>
      </c>
      <c r="F180" s="1">
        <v>167.0</v>
      </c>
      <c r="G180" s="1">
        <v>299.0</v>
      </c>
      <c r="H180" s="1">
        <v>3.0</v>
      </c>
      <c r="I180" s="1">
        <v>0.0</v>
      </c>
      <c r="J180" s="1">
        <v>7.0</v>
      </c>
      <c r="K180" s="1">
        <v>3.0</v>
      </c>
      <c r="L180" s="1">
        <v>0.0</v>
      </c>
      <c r="M180" s="1">
        <v>0.0</v>
      </c>
      <c r="N180" s="1">
        <v>0.0</v>
      </c>
      <c r="O180" s="1">
        <v>2215.0</v>
      </c>
    </row>
    <row r="181">
      <c r="B181" s="1" t="s">
        <v>34</v>
      </c>
      <c r="C181" s="1">
        <v>14.0</v>
      </c>
      <c r="D181" s="1">
        <v>16.0</v>
      </c>
      <c r="E181" s="1">
        <v>10.0</v>
      </c>
      <c r="F181" s="1">
        <v>162.0</v>
      </c>
      <c r="G181" s="1">
        <v>331.0</v>
      </c>
      <c r="H181" s="1">
        <v>8.0</v>
      </c>
      <c r="I181" s="1">
        <v>0.0</v>
      </c>
      <c r="J181" s="1">
        <v>7.0</v>
      </c>
      <c r="K181" s="1">
        <v>3.0</v>
      </c>
      <c r="L181" s="1">
        <v>0.0</v>
      </c>
      <c r="M181" s="1">
        <v>0.0</v>
      </c>
      <c r="N181" s="1">
        <v>0.0</v>
      </c>
      <c r="O181" s="1">
        <v>2089.0</v>
      </c>
    </row>
    <row r="182">
      <c r="A182" s="1" t="s">
        <v>101</v>
      </c>
      <c r="B182" s="9" t="s">
        <v>113</v>
      </c>
      <c r="C182" s="9" t="s">
        <v>90</v>
      </c>
      <c r="D182" s="9" t="s">
        <v>91</v>
      </c>
      <c r="E182" s="9" t="s">
        <v>92</v>
      </c>
      <c r="F182" s="9" t="s">
        <v>93</v>
      </c>
      <c r="G182" s="9" t="s">
        <v>94</v>
      </c>
      <c r="H182" s="9" t="s">
        <v>95</v>
      </c>
      <c r="I182" s="9" t="s">
        <v>9</v>
      </c>
      <c r="J182" s="9" t="s">
        <v>96</v>
      </c>
      <c r="K182" s="9" t="s">
        <v>97</v>
      </c>
      <c r="L182" s="9" t="s">
        <v>98</v>
      </c>
      <c r="M182" s="9" t="s">
        <v>99</v>
      </c>
      <c r="N182" s="9" t="s">
        <v>100</v>
      </c>
      <c r="O182" s="9" t="s">
        <v>6</v>
      </c>
    </row>
    <row r="183">
      <c r="B183" s="1" t="s">
        <v>21</v>
      </c>
      <c r="C183" s="1">
        <v>12.0</v>
      </c>
      <c r="D183" s="1">
        <v>7.0</v>
      </c>
      <c r="E183" s="1">
        <v>3.0</v>
      </c>
      <c r="F183" s="1">
        <v>133.0</v>
      </c>
      <c r="G183" s="1">
        <v>288.0</v>
      </c>
      <c r="H183" s="1">
        <v>9.0</v>
      </c>
      <c r="I183" s="1">
        <v>0.0</v>
      </c>
      <c r="J183" s="1">
        <v>0.0</v>
      </c>
      <c r="K183" s="1">
        <v>0.0</v>
      </c>
      <c r="L183" s="1">
        <v>0.0</v>
      </c>
      <c r="M183" s="1">
        <v>0.0</v>
      </c>
      <c r="N183" s="1">
        <v>0.0</v>
      </c>
      <c r="O183" s="1">
        <v>1801.0</v>
      </c>
    </row>
    <row r="184">
      <c r="B184" s="1" t="s">
        <v>18</v>
      </c>
      <c r="C184" s="1">
        <v>15.0</v>
      </c>
      <c r="D184" s="1">
        <v>4.0</v>
      </c>
      <c r="E184" s="1">
        <v>9.0</v>
      </c>
      <c r="F184" s="1">
        <v>206.0</v>
      </c>
      <c r="G184" s="1">
        <v>424.0</v>
      </c>
      <c r="H184" s="1">
        <v>8.0</v>
      </c>
      <c r="I184" s="1">
        <v>2.0</v>
      </c>
      <c r="J184" s="1">
        <v>0.0</v>
      </c>
      <c r="K184" s="1">
        <v>0.0</v>
      </c>
      <c r="L184" s="1">
        <v>0.0</v>
      </c>
      <c r="M184" s="1">
        <v>0.0</v>
      </c>
      <c r="N184" s="1">
        <v>0.0</v>
      </c>
      <c r="O184" s="1">
        <v>2610.0</v>
      </c>
    </row>
    <row r="185">
      <c r="B185" s="1" t="s">
        <v>33</v>
      </c>
      <c r="C185" s="1">
        <v>8.0</v>
      </c>
      <c r="D185" s="1">
        <v>7.0</v>
      </c>
      <c r="E185" s="1">
        <v>13.0</v>
      </c>
      <c r="F185" s="1">
        <v>123.0</v>
      </c>
      <c r="G185" s="1">
        <v>247.0</v>
      </c>
      <c r="H185" s="1">
        <v>4.0</v>
      </c>
      <c r="I185" s="1">
        <v>0.0</v>
      </c>
      <c r="J185" s="1">
        <v>0.0</v>
      </c>
      <c r="K185" s="1">
        <v>0.0</v>
      </c>
      <c r="L185" s="1">
        <v>0.0</v>
      </c>
      <c r="M185" s="1">
        <v>0.0</v>
      </c>
      <c r="N185" s="1">
        <v>0.0</v>
      </c>
      <c r="O185" s="1">
        <v>1612.0</v>
      </c>
    </row>
    <row r="186">
      <c r="B186" s="1" t="s">
        <v>34</v>
      </c>
      <c r="C186" s="1">
        <v>16.0</v>
      </c>
      <c r="D186" s="1">
        <v>5.0</v>
      </c>
      <c r="E186" s="1">
        <v>12.0</v>
      </c>
      <c r="F186" s="1">
        <v>139.0</v>
      </c>
      <c r="G186" s="1">
        <v>233.0</v>
      </c>
      <c r="H186" s="1">
        <v>9.0</v>
      </c>
      <c r="I186" s="1">
        <v>3.0</v>
      </c>
      <c r="J186" s="1">
        <v>0.0</v>
      </c>
      <c r="K186" s="1">
        <v>0.0</v>
      </c>
      <c r="L186" s="1">
        <v>0.0</v>
      </c>
      <c r="M186" s="1">
        <v>0.0</v>
      </c>
      <c r="N186" s="1">
        <v>0.0</v>
      </c>
      <c r="O186" s="1">
        <v>2465.0</v>
      </c>
    </row>
    <row r="187">
      <c r="A187" s="1" t="s">
        <v>103</v>
      </c>
      <c r="B187" s="9" t="s">
        <v>112</v>
      </c>
      <c r="C187" s="9" t="s">
        <v>90</v>
      </c>
      <c r="D187" s="9" t="s">
        <v>91</v>
      </c>
      <c r="E187" s="9" t="s">
        <v>92</v>
      </c>
      <c r="F187" s="9" t="s">
        <v>93</v>
      </c>
      <c r="G187" s="9" t="s">
        <v>94</v>
      </c>
      <c r="H187" s="9" t="s">
        <v>95</v>
      </c>
      <c r="I187" s="9" t="s">
        <v>9</v>
      </c>
      <c r="J187" s="9" t="s">
        <v>96</v>
      </c>
      <c r="K187" s="9" t="s">
        <v>97</v>
      </c>
      <c r="L187" s="9" t="s">
        <v>98</v>
      </c>
      <c r="M187" s="9" t="s">
        <v>99</v>
      </c>
      <c r="N187" s="9" t="s">
        <v>100</v>
      </c>
      <c r="O187" s="9" t="s">
        <v>6</v>
      </c>
    </row>
    <row r="188">
      <c r="B188" s="1" t="s">
        <v>21</v>
      </c>
      <c r="C188" s="1">
        <v>14.0</v>
      </c>
      <c r="D188" s="1">
        <v>8.0</v>
      </c>
      <c r="E188" s="1">
        <v>11.0</v>
      </c>
      <c r="F188" s="1">
        <v>116.0</v>
      </c>
      <c r="G188" s="1">
        <v>233.0</v>
      </c>
      <c r="H188" s="1">
        <v>8.0</v>
      </c>
      <c r="I188" s="1">
        <v>2.0</v>
      </c>
      <c r="J188" s="1">
        <v>0.0</v>
      </c>
      <c r="K188" s="1">
        <v>0.0</v>
      </c>
      <c r="L188" s="1">
        <v>1.0</v>
      </c>
      <c r="M188" s="1">
        <v>1.0</v>
      </c>
      <c r="N188" s="1">
        <v>0.0</v>
      </c>
      <c r="O188" s="1">
        <v>1878.0</v>
      </c>
    </row>
    <row r="189">
      <c r="B189" s="1" t="s">
        <v>18</v>
      </c>
      <c r="C189" s="1">
        <v>20.0</v>
      </c>
      <c r="D189" s="1">
        <v>9.0</v>
      </c>
      <c r="E189" s="1">
        <v>5.0</v>
      </c>
      <c r="F189" s="1">
        <v>228.0</v>
      </c>
      <c r="G189" s="1">
        <v>430.0</v>
      </c>
      <c r="H189" s="1">
        <v>16.0</v>
      </c>
      <c r="I189" s="1">
        <v>1.0</v>
      </c>
      <c r="J189" s="1">
        <v>0.0</v>
      </c>
      <c r="K189" s="1">
        <v>0.0</v>
      </c>
      <c r="L189" s="1">
        <v>1.0</v>
      </c>
      <c r="M189" s="1">
        <v>1.0</v>
      </c>
      <c r="N189" s="1">
        <v>0.0</v>
      </c>
      <c r="O189" s="1">
        <v>2870.0</v>
      </c>
    </row>
    <row r="190">
      <c r="B190" s="1" t="s">
        <v>33</v>
      </c>
      <c r="C190" s="1">
        <v>7.0</v>
      </c>
      <c r="D190" s="1">
        <v>12.0</v>
      </c>
      <c r="E190" s="1">
        <v>5.0</v>
      </c>
      <c r="F190" s="1">
        <v>115.0</v>
      </c>
      <c r="G190" s="1">
        <v>219.0</v>
      </c>
      <c r="H190" s="1">
        <v>4.0</v>
      </c>
      <c r="I190" s="1">
        <v>2.0</v>
      </c>
      <c r="J190" s="1">
        <v>0.0</v>
      </c>
      <c r="K190" s="1">
        <v>0.0</v>
      </c>
      <c r="L190" s="1">
        <v>1.0</v>
      </c>
      <c r="M190" s="1">
        <v>1.0</v>
      </c>
      <c r="N190" s="1">
        <v>0.0</v>
      </c>
      <c r="O190" s="1">
        <v>1387.0</v>
      </c>
    </row>
    <row r="191">
      <c r="B191" s="1" t="s">
        <v>34</v>
      </c>
      <c r="C191" s="1">
        <v>10.0</v>
      </c>
      <c r="D191" s="1">
        <v>12.0</v>
      </c>
      <c r="E191" s="1">
        <v>9.0</v>
      </c>
      <c r="F191" s="1">
        <v>137.0</v>
      </c>
      <c r="G191" s="1">
        <v>256.0</v>
      </c>
      <c r="H191" s="1">
        <v>7.0</v>
      </c>
      <c r="I191" s="1">
        <v>0.0</v>
      </c>
      <c r="J191" s="1">
        <v>0.0</v>
      </c>
      <c r="K191" s="1">
        <v>0.0</v>
      </c>
      <c r="L191" s="1">
        <v>0.0</v>
      </c>
      <c r="M191" s="1">
        <v>2.0</v>
      </c>
      <c r="N191" s="1">
        <v>0.0</v>
      </c>
      <c r="O191" s="1">
        <v>2077.0</v>
      </c>
    </row>
    <row r="192">
      <c r="A192" s="1" t="s">
        <v>105</v>
      </c>
      <c r="B192" s="9" t="s">
        <v>124</v>
      </c>
      <c r="C192" s="9" t="s">
        <v>90</v>
      </c>
      <c r="D192" s="9" t="s">
        <v>91</v>
      </c>
      <c r="E192" s="9" t="s">
        <v>92</v>
      </c>
      <c r="F192" s="9" t="s">
        <v>93</v>
      </c>
      <c r="G192" s="9" t="s">
        <v>94</v>
      </c>
      <c r="H192" s="9" t="s">
        <v>95</v>
      </c>
      <c r="I192" s="9" t="s">
        <v>9</v>
      </c>
      <c r="J192" s="9" t="s">
        <v>96</v>
      </c>
      <c r="K192" s="9" t="s">
        <v>97</v>
      </c>
      <c r="L192" s="9" t="s">
        <v>98</v>
      </c>
      <c r="M192" s="9" t="s">
        <v>99</v>
      </c>
      <c r="N192" s="9" t="s">
        <v>100</v>
      </c>
      <c r="O192" s="9" t="s">
        <v>6</v>
      </c>
    </row>
    <row r="193">
      <c r="B193" s="1" t="s">
        <v>21</v>
      </c>
      <c r="C193" s="1">
        <v>15.0</v>
      </c>
      <c r="D193" s="1">
        <v>12.0</v>
      </c>
      <c r="E193" s="1">
        <v>11.0</v>
      </c>
      <c r="F193" s="1">
        <v>180.0</v>
      </c>
      <c r="G193" s="1">
        <v>354.0</v>
      </c>
      <c r="H193" s="1">
        <v>7.0</v>
      </c>
      <c r="I193" s="1">
        <v>2.0</v>
      </c>
      <c r="J193" s="1">
        <v>5.0</v>
      </c>
      <c r="K193" s="1">
        <v>3.0</v>
      </c>
      <c r="L193" s="1">
        <v>0.0</v>
      </c>
      <c r="M193" s="1">
        <v>0.0</v>
      </c>
      <c r="N193" s="1">
        <v>0.0</v>
      </c>
      <c r="O193" s="1">
        <v>2510.0</v>
      </c>
    </row>
    <row r="194">
      <c r="B194" s="1" t="s">
        <v>18</v>
      </c>
      <c r="C194" s="1">
        <v>10.0</v>
      </c>
      <c r="D194" s="1">
        <v>12.0</v>
      </c>
      <c r="E194" s="1">
        <v>11.0</v>
      </c>
      <c r="F194" s="1">
        <v>189.0</v>
      </c>
      <c r="G194" s="1">
        <v>344.0</v>
      </c>
      <c r="H194" s="1">
        <v>4.0</v>
      </c>
      <c r="I194" s="1">
        <v>0.0</v>
      </c>
      <c r="J194" s="1">
        <v>4.0</v>
      </c>
      <c r="K194" s="1">
        <v>2.0</v>
      </c>
      <c r="L194" s="1">
        <v>0.0</v>
      </c>
      <c r="M194" s="1">
        <v>0.0</v>
      </c>
      <c r="N194" s="1">
        <v>0.0</v>
      </c>
      <c r="O194" s="1">
        <v>2032.0</v>
      </c>
    </row>
    <row r="195">
      <c r="B195" s="1" t="s">
        <v>33</v>
      </c>
      <c r="C195" s="1">
        <v>18.0</v>
      </c>
      <c r="D195" s="1">
        <v>10.0</v>
      </c>
      <c r="E195" s="1">
        <v>11.0</v>
      </c>
      <c r="F195" s="1">
        <v>204.0</v>
      </c>
      <c r="G195" s="1">
        <v>417.0</v>
      </c>
      <c r="H195" s="1">
        <v>3.0</v>
      </c>
      <c r="I195" s="1">
        <v>0.0</v>
      </c>
      <c r="J195" s="1">
        <v>6.0</v>
      </c>
      <c r="K195" s="1">
        <v>2.0</v>
      </c>
      <c r="L195" s="1">
        <v>0.0</v>
      </c>
      <c r="M195" s="1">
        <v>0.0</v>
      </c>
      <c r="N195" s="1">
        <v>0.0</v>
      </c>
      <c r="O195" s="1">
        <v>2110.0</v>
      </c>
    </row>
    <row r="196">
      <c r="B196" s="1" t="s">
        <v>34</v>
      </c>
      <c r="C196" s="1">
        <v>11.0</v>
      </c>
      <c r="D196" s="1">
        <v>12.0</v>
      </c>
      <c r="E196" s="1">
        <v>10.0</v>
      </c>
      <c r="F196" s="1">
        <v>123.0</v>
      </c>
      <c r="G196" s="1">
        <v>228.0</v>
      </c>
      <c r="H196" s="1">
        <v>5.0</v>
      </c>
      <c r="I196" s="1">
        <v>0.0</v>
      </c>
      <c r="J196" s="1">
        <v>6.0</v>
      </c>
      <c r="K196" s="1">
        <v>1.0</v>
      </c>
      <c r="L196" s="1">
        <v>0.0</v>
      </c>
      <c r="M196" s="1">
        <v>0.0</v>
      </c>
      <c r="N196" s="1">
        <v>0.0</v>
      </c>
      <c r="O196" s="1">
        <v>1932.0</v>
      </c>
    </row>
    <row r="197">
      <c r="A197" s="1" t="s">
        <v>107</v>
      </c>
      <c r="B197" s="9" t="s">
        <v>128</v>
      </c>
      <c r="C197" s="9" t="s">
        <v>90</v>
      </c>
      <c r="D197" s="9" t="s">
        <v>91</v>
      </c>
      <c r="E197" s="9" t="s">
        <v>92</v>
      </c>
      <c r="F197" s="9" t="s">
        <v>93</v>
      </c>
      <c r="G197" s="9" t="s">
        <v>94</v>
      </c>
      <c r="H197" s="9" t="s">
        <v>95</v>
      </c>
      <c r="I197" s="9" t="s">
        <v>9</v>
      </c>
      <c r="J197" s="9" t="s">
        <v>96</v>
      </c>
      <c r="K197" s="9" t="s">
        <v>97</v>
      </c>
      <c r="L197" s="9" t="s">
        <v>98</v>
      </c>
      <c r="M197" s="9" t="s">
        <v>99</v>
      </c>
      <c r="N197" s="9" t="s">
        <v>100</v>
      </c>
      <c r="O197" s="9" t="s">
        <v>6</v>
      </c>
    </row>
    <row r="198">
      <c r="B198" s="1" t="s">
        <v>21</v>
      </c>
    </row>
    <row r="199">
      <c r="B199" s="1" t="s">
        <v>18</v>
      </c>
    </row>
    <row r="200">
      <c r="B200" s="1" t="s">
        <v>33</v>
      </c>
    </row>
    <row r="201">
      <c r="B201" s="1" t="s">
        <v>34</v>
      </c>
    </row>
    <row r="202">
      <c r="A202" s="1" t="s">
        <v>120</v>
      </c>
      <c r="B202" s="9" t="s">
        <v>104</v>
      </c>
      <c r="C202" s="9" t="s">
        <v>90</v>
      </c>
      <c r="D202" s="9" t="s">
        <v>91</v>
      </c>
      <c r="E202" s="9" t="s">
        <v>92</v>
      </c>
      <c r="F202" s="9" t="s">
        <v>93</v>
      </c>
      <c r="G202" s="9" t="s">
        <v>94</v>
      </c>
      <c r="H202" s="9" t="s">
        <v>95</v>
      </c>
      <c r="I202" s="9" t="s">
        <v>9</v>
      </c>
      <c r="J202" s="9" t="s">
        <v>96</v>
      </c>
      <c r="K202" s="9" t="s">
        <v>97</v>
      </c>
      <c r="L202" s="9" t="s">
        <v>98</v>
      </c>
      <c r="M202" s="9" t="s">
        <v>99</v>
      </c>
      <c r="N202" s="9" t="s">
        <v>100</v>
      </c>
      <c r="O202" s="9" t="s">
        <v>6</v>
      </c>
    </row>
    <row r="203">
      <c r="B203" s="1" t="s">
        <v>21</v>
      </c>
    </row>
    <row r="204">
      <c r="B204" s="1" t="s">
        <v>18</v>
      </c>
    </row>
    <row r="205">
      <c r="B205" s="1" t="s">
        <v>33</v>
      </c>
    </row>
    <row r="206">
      <c r="B206" s="1" t="s">
        <v>34</v>
      </c>
    </row>
    <row r="207">
      <c r="A207" s="1" t="s">
        <v>121</v>
      </c>
      <c r="B207" s="9" t="s">
        <v>119</v>
      </c>
      <c r="C207" s="9" t="s">
        <v>90</v>
      </c>
      <c r="D207" s="9" t="s">
        <v>91</v>
      </c>
      <c r="E207" s="9" t="s">
        <v>92</v>
      </c>
      <c r="F207" s="9" t="s">
        <v>93</v>
      </c>
      <c r="G207" s="9" t="s">
        <v>94</v>
      </c>
      <c r="H207" s="9" t="s">
        <v>95</v>
      </c>
      <c r="I207" s="9" t="s">
        <v>9</v>
      </c>
      <c r="J207" s="9" t="s">
        <v>96</v>
      </c>
      <c r="K207" s="9" t="s">
        <v>97</v>
      </c>
      <c r="L207" s="9" t="s">
        <v>98</v>
      </c>
      <c r="M207" s="9" t="s">
        <v>99</v>
      </c>
      <c r="N207" s="9" t="s">
        <v>100</v>
      </c>
      <c r="O207" s="9" t="s">
        <v>6</v>
      </c>
    </row>
    <row r="208">
      <c r="B208" s="1" t="s">
        <v>21</v>
      </c>
    </row>
    <row r="209">
      <c r="B209" s="1" t="s">
        <v>18</v>
      </c>
    </row>
    <row r="210">
      <c r="B210" s="1" t="s">
        <v>33</v>
      </c>
    </row>
    <row r="211">
      <c r="B211" s="1" t="s">
        <v>34</v>
      </c>
    </row>
    <row r="213">
      <c r="A213" s="16" t="s">
        <v>142</v>
      </c>
      <c r="B213" s="17" t="s">
        <v>143</v>
      </c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</row>
    <row r="214">
      <c r="A214" s="1" t="s">
        <v>88</v>
      </c>
      <c r="B214" s="9" t="s">
        <v>118</v>
      </c>
      <c r="C214" s="9" t="s">
        <v>90</v>
      </c>
      <c r="D214" s="9" t="s">
        <v>91</v>
      </c>
      <c r="E214" s="9" t="s">
        <v>92</v>
      </c>
      <c r="F214" s="9" t="s">
        <v>93</v>
      </c>
      <c r="G214" s="9" t="s">
        <v>94</v>
      </c>
      <c r="H214" s="9" t="s">
        <v>95</v>
      </c>
      <c r="I214" s="9" t="s">
        <v>9</v>
      </c>
      <c r="J214" s="9" t="s">
        <v>96</v>
      </c>
      <c r="K214" s="9" t="s">
        <v>97</v>
      </c>
      <c r="L214" s="9" t="s">
        <v>98</v>
      </c>
      <c r="M214" s="9" t="s">
        <v>99</v>
      </c>
      <c r="N214" s="9" t="s">
        <v>100</v>
      </c>
      <c r="O214" s="9" t="s">
        <v>6</v>
      </c>
    </row>
    <row r="215">
      <c r="B215" s="1" t="s">
        <v>21</v>
      </c>
      <c r="C215" s="1">
        <v>13.0</v>
      </c>
      <c r="D215" s="1">
        <v>11.0</v>
      </c>
      <c r="E215" s="1">
        <v>9.0</v>
      </c>
      <c r="F215" s="1">
        <v>139.0</v>
      </c>
      <c r="G215" s="1">
        <v>347.0</v>
      </c>
      <c r="H215" s="1">
        <v>8.0</v>
      </c>
      <c r="I215" s="1">
        <v>0.0</v>
      </c>
      <c r="J215" s="1">
        <v>0.0</v>
      </c>
      <c r="K215" s="1">
        <v>0.0</v>
      </c>
      <c r="L215" s="1">
        <v>0.0</v>
      </c>
      <c r="M215" s="1">
        <v>1.0</v>
      </c>
      <c r="N215" s="1">
        <v>0.0</v>
      </c>
      <c r="O215" s="1">
        <v>1844.0</v>
      </c>
    </row>
    <row r="216">
      <c r="B216" s="1" t="s">
        <v>18</v>
      </c>
      <c r="C216" s="1">
        <v>16.0</v>
      </c>
      <c r="D216" s="1">
        <v>14.0</v>
      </c>
      <c r="E216" s="1">
        <v>5.0</v>
      </c>
      <c r="F216" s="1">
        <v>122.0</v>
      </c>
      <c r="G216" s="1">
        <v>219.0</v>
      </c>
      <c r="H216" s="1">
        <v>12.0</v>
      </c>
      <c r="I216" s="1">
        <v>1.0</v>
      </c>
      <c r="J216" s="1">
        <v>0.0</v>
      </c>
      <c r="K216" s="1">
        <v>0.0</v>
      </c>
      <c r="L216" s="1">
        <v>0.0</v>
      </c>
      <c r="M216" s="1">
        <v>1.0</v>
      </c>
      <c r="N216" s="1">
        <v>0.0</v>
      </c>
      <c r="O216" s="1">
        <v>2281.0</v>
      </c>
    </row>
    <row r="217">
      <c r="B217" s="1" t="s">
        <v>33</v>
      </c>
      <c r="C217" s="1">
        <v>12.0</v>
      </c>
      <c r="D217" s="1">
        <v>12.0</v>
      </c>
      <c r="E217" s="1">
        <v>7.0</v>
      </c>
      <c r="F217" s="1">
        <v>141.0</v>
      </c>
      <c r="G217" s="1">
        <v>322.0</v>
      </c>
      <c r="H217" s="1">
        <v>3.0</v>
      </c>
      <c r="I217" s="1">
        <v>0.0</v>
      </c>
      <c r="J217" s="1">
        <v>0.0</v>
      </c>
      <c r="K217" s="1">
        <v>0.0</v>
      </c>
      <c r="L217" s="1">
        <v>2.0</v>
      </c>
      <c r="M217" s="1">
        <v>0.0</v>
      </c>
      <c r="N217" s="1">
        <v>0.0</v>
      </c>
      <c r="O217" s="1">
        <v>2144.0</v>
      </c>
    </row>
    <row r="218">
      <c r="B218" s="1" t="s">
        <v>34</v>
      </c>
      <c r="C218" s="1">
        <v>12.0</v>
      </c>
      <c r="D218" s="1">
        <v>10.0</v>
      </c>
      <c r="E218" s="1">
        <v>12.0</v>
      </c>
      <c r="F218" s="1">
        <v>124.0</v>
      </c>
      <c r="G218" s="1">
        <v>219.0</v>
      </c>
      <c r="H218" s="1">
        <v>6.0</v>
      </c>
      <c r="I218" s="1">
        <v>1.0</v>
      </c>
      <c r="J218" s="1">
        <v>0.0</v>
      </c>
      <c r="K218" s="1">
        <v>0.0</v>
      </c>
      <c r="L218" s="1">
        <v>1.0</v>
      </c>
      <c r="M218" s="1">
        <v>0.0</v>
      </c>
      <c r="N218" s="1">
        <v>0.0</v>
      </c>
      <c r="O218" s="1">
        <v>1610.0</v>
      </c>
    </row>
    <row r="219">
      <c r="A219" s="1" t="s">
        <v>101</v>
      </c>
      <c r="B219" s="9" t="s">
        <v>125</v>
      </c>
      <c r="C219" s="9" t="s">
        <v>90</v>
      </c>
      <c r="D219" s="9" t="s">
        <v>91</v>
      </c>
      <c r="E219" s="9" t="s">
        <v>92</v>
      </c>
      <c r="F219" s="9" t="s">
        <v>93</v>
      </c>
      <c r="G219" s="9" t="s">
        <v>94</v>
      </c>
      <c r="H219" s="9" t="s">
        <v>95</v>
      </c>
      <c r="I219" s="9" t="s">
        <v>9</v>
      </c>
      <c r="J219" s="9" t="s">
        <v>96</v>
      </c>
      <c r="K219" s="9" t="s">
        <v>97</v>
      </c>
      <c r="L219" s="9" t="s">
        <v>98</v>
      </c>
      <c r="M219" s="9" t="s">
        <v>99</v>
      </c>
      <c r="N219" s="9" t="s">
        <v>100</v>
      </c>
      <c r="O219" s="9" t="s">
        <v>6</v>
      </c>
    </row>
    <row r="220">
      <c r="B220" s="1" t="s">
        <v>21</v>
      </c>
      <c r="C220" s="1">
        <v>13.0</v>
      </c>
      <c r="D220" s="1">
        <v>12.0</v>
      </c>
      <c r="E220" s="1">
        <v>5.0</v>
      </c>
      <c r="F220" s="1">
        <v>182.0</v>
      </c>
      <c r="G220" s="1">
        <v>339.0</v>
      </c>
      <c r="H220" s="1">
        <v>10.0</v>
      </c>
      <c r="I220" s="1">
        <v>2.0</v>
      </c>
      <c r="J220" s="1">
        <v>0.0</v>
      </c>
      <c r="K220" s="1">
        <v>0.0</v>
      </c>
      <c r="L220" s="1">
        <v>0.0</v>
      </c>
      <c r="M220" s="1">
        <v>0.0</v>
      </c>
      <c r="N220" s="1">
        <v>0.0</v>
      </c>
      <c r="O220" s="1">
        <v>2293.0</v>
      </c>
    </row>
    <row r="221">
      <c r="B221" s="1" t="s">
        <v>18</v>
      </c>
      <c r="C221" s="1">
        <v>14.0</v>
      </c>
      <c r="D221" s="1">
        <v>13.0</v>
      </c>
      <c r="E221" s="1">
        <v>8.0</v>
      </c>
      <c r="F221" s="1">
        <v>210.0</v>
      </c>
      <c r="G221" s="1">
        <v>419.0</v>
      </c>
      <c r="H221" s="1">
        <v>7.0</v>
      </c>
      <c r="I221" s="1">
        <v>0.0</v>
      </c>
      <c r="J221" s="1">
        <v>0.0</v>
      </c>
      <c r="K221" s="1">
        <v>0.0</v>
      </c>
      <c r="L221" s="1">
        <v>0.0</v>
      </c>
      <c r="M221" s="1">
        <v>0.0</v>
      </c>
      <c r="N221" s="1">
        <v>0.0</v>
      </c>
      <c r="O221" s="1">
        <v>2144.0</v>
      </c>
    </row>
    <row r="222">
      <c r="B222" s="1" t="s">
        <v>33</v>
      </c>
      <c r="C222" s="1">
        <v>9.0</v>
      </c>
      <c r="D222" s="1">
        <v>12.0</v>
      </c>
      <c r="E222" s="1">
        <v>7.0</v>
      </c>
      <c r="F222" s="1">
        <v>168.0</v>
      </c>
      <c r="G222" s="1">
        <v>343.0</v>
      </c>
      <c r="H222" s="1">
        <v>3.0</v>
      </c>
      <c r="I222" s="1">
        <v>0.0</v>
      </c>
      <c r="J222" s="1">
        <v>0.0</v>
      </c>
      <c r="K222" s="1">
        <v>0.0</v>
      </c>
      <c r="L222" s="1">
        <v>0.0</v>
      </c>
      <c r="M222" s="1">
        <v>0.0</v>
      </c>
      <c r="N222" s="1">
        <v>0.0</v>
      </c>
      <c r="O222" s="1">
        <v>1814.0</v>
      </c>
    </row>
    <row r="223">
      <c r="B223" s="1" t="s">
        <v>34</v>
      </c>
      <c r="C223" s="1">
        <v>14.0</v>
      </c>
      <c r="D223" s="1">
        <v>12.0</v>
      </c>
      <c r="E223" s="1">
        <v>8.0</v>
      </c>
      <c r="F223" s="1">
        <v>128.0</v>
      </c>
      <c r="G223" s="1">
        <v>283.0</v>
      </c>
      <c r="H223" s="1">
        <v>7.0</v>
      </c>
      <c r="I223" s="1">
        <v>0.0</v>
      </c>
      <c r="J223" s="1">
        <v>0.0</v>
      </c>
      <c r="K223" s="1">
        <v>0.0</v>
      </c>
      <c r="L223" s="1">
        <v>0.0</v>
      </c>
      <c r="M223" s="1">
        <v>0.0</v>
      </c>
      <c r="N223" s="1">
        <v>0.0</v>
      </c>
      <c r="O223" s="1">
        <v>1925.0</v>
      </c>
    </row>
    <row r="224">
      <c r="A224" s="1" t="s">
        <v>103</v>
      </c>
      <c r="B224" s="9" t="s">
        <v>89</v>
      </c>
      <c r="C224" s="9" t="s">
        <v>90</v>
      </c>
      <c r="D224" s="9" t="s">
        <v>91</v>
      </c>
      <c r="E224" s="9" t="s">
        <v>92</v>
      </c>
      <c r="F224" s="9" t="s">
        <v>93</v>
      </c>
      <c r="G224" s="9" t="s">
        <v>94</v>
      </c>
      <c r="H224" s="9" t="s">
        <v>95</v>
      </c>
      <c r="I224" s="9" t="s">
        <v>9</v>
      </c>
      <c r="J224" s="9" t="s">
        <v>96</v>
      </c>
      <c r="K224" s="9" t="s">
        <v>97</v>
      </c>
      <c r="L224" s="9" t="s">
        <v>98</v>
      </c>
      <c r="M224" s="9" t="s">
        <v>99</v>
      </c>
      <c r="N224" s="9" t="s">
        <v>100</v>
      </c>
      <c r="O224" s="9" t="s">
        <v>6</v>
      </c>
    </row>
    <row r="225">
      <c r="B225" s="1" t="s">
        <v>21</v>
      </c>
      <c r="C225" s="1">
        <v>16.0</v>
      </c>
      <c r="D225" s="1">
        <v>10.0</v>
      </c>
      <c r="E225" s="1">
        <v>5.0</v>
      </c>
      <c r="F225" s="1">
        <v>171.0</v>
      </c>
      <c r="G225" s="1">
        <v>396.0</v>
      </c>
      <c r="H225" s="1">
        <v>12.0</v>
      </c>
      <c r="I225" s="1">
        <v>0.0</v>
      </c>
      <c r="J225" s="1">
        <v>8.0</v>
      </c>
      <c r="K225" s="1">
        <v>3.0</v>
      </c>
      <c r="L225" s="1">
        <v>0.0</v>
      </c>
      <c r="M225" s="1">
        <v>0.0</v>
      </c>
      <c r="N225" s="1">
        <v>0.0</v>
      </c>
      <c r="O225" s="1">
        <v>1924.0</v>
      </c>
    </row>
    <row r="226">
      <c r="B226" s="1" t="s">
        <v>18</v>
      </c>
      <c r="C226" s="1">
        <v>10.0</v>
      </c>
      <c r="D226" s="1">
        <v>14.0</v>
      </c>
      <c r="E226" s="1">
        <v>10.0</v>
      </c>
      <c r="F226" s="1">
        <v>182.0</v>
      </c>
      <c r="G226" s="1">
        <v>329.0</v>
      </c>
      <c r="H226" s="1">
        <v>5.0</v>
      </c>
      <c r="I226" s="1">
        <v>2.0</v>
      </c>
      <c r="J226" s="1">
        <v>2.0</v>
      </c>
      <c r="K226" s="1">
        <v>0.0</v>
      </c>
      <c r="L226" s="1">
        <v>0.0</v>
      </c>
      <c r="M226" s="1">
        <v>0.0</v>
      </c>
      <c r="N226" s="1">
        <v>0.0</v>
      </c>
      <c r="O226" s="1">
        <v>2030.0</v>
      </c>
    </row>
    <row r="227">
      <c r="B227" s="1" t="s">
        <v>33</v>
      </c>
      <c r="C227" s="1">
        <v>7.0</v>
      </c>
      <c r="D227" s="1">
        <v>8.0</v>
      </c>
      <c r="E227" s="1">
        <v>7.0</v>
      </c>
      <c r="F227" s="1">
        <v>108.0</v>
      </c>
      <c r="G227" s="1">
        <v>262.0</v>
      </c>
      <c r="H227" s="1">
        <v>3.0</v>
      </c>
      <c r="I227" s="1">
        <v>0.0</v>
      </c>
      <c r="J227" s="1">
        <v>3.0</v>
      </c>
      <c r="K227" s="1">
        <v>2.0</v>
      </c>
      <c r="L227" s="1">
        <v>0.0</v>
      </c>
      <c r="M227" s="1">
        <v>0.0</v>
      </c>
      <c r="N227" s="1">
        <v>0.0</v>
      </c>
      <c r="O227" s="1">
        <v>1238.0</v>
      </c>
    </row>
    <row r="228">
      <c r="B228" s="1" t="s">
        <v>34</v>
      </c>
      <c r="C228" s="1">
        <v>17.0</v>
      </c>
      <c r="D228" s="1">
        <v>11.0</v>
      </c>
      <c r="E228" s="1">
        <v>10.0</v>
      </c>
      <c r="F228" s="1">
        <v>199.0</v>
      </c>
      <c r="G228" s="1">
        <v>349.0</v>
      </c>
      <c r="H228" s="1">
        <v>7.0</v>
      </c>
      <c r="I228" s="1">
        <v>3.0</v>
      </c>
      <c r="J228" s="1">
        <v>3.0</v>
      </c>
      <c r="K228" s="1">
        <v>1.0</v>
      </c>
      <c r="L228" s="1">
        <v>0.0</v>
      </c>
      <c r="M228" s="1">
        <v>0.0</v>
      </c>
      <c r="N228" s="1">
        <v>0.0</v>
      </c>
      <c r="O228" s="1">
        <v>2664.0</v>
      </c>
    </row>
    <row r="229">
      <c r="A229" s="1" t="s">
        <v>105</v>
      </c>
      <c r="B229" s="9" t="s">
        <v>104</v>
      </c>
      <c r="C229" s="9" t="s">
        <v>90</v>
      </c>
      <c r="D229" s="9" t="s">
        <v>91</v>
      </c>
      <c r="E229" s="9" t="s">
        <v>92</v>
      </c>
      <c r="F229" s="9" t="s">
        <v>93</v>
      </c>
      <c r="G229" s="9" t="s">
        <v>94</v>
      </c>
      <c r="H229" s="9" t="s">
        <v>95</v>
      </c>
      <c r="I229" s="9" t="s">
        <v>9</v>
      </c>
      <c r="J229" s="9" t="s">
        <v>96</v>
      </c>
      <c r="K229" s="9" t="s">
        <v>97</v>
      </c>
      <c r="L229" s="9" t="s">
        <v>98</v>
      </c>
      <c r="M229" s="9" t="s">
        <v>99</v>
      </c>
      <c r="N229" s="9" t="s">
        <v>100</v>
      </c>
      <c r="O229" s="9" t="s">
        <v>6</v>
      </c>
    </row>
    <row r="230">
      <c r="B230" s="1" t="s">
        <v>21</v>
      </c>
      <c r="C230" s="1">
        <v>19.0</v>
      </c>
      <c r="D230" s="1">
        <v>13.0</v>
      </c>
      <c r="E230" s="1">
        <v>8.0</v>
      </c>
      <c r="F230" s="1">
        <v>149.0</v>
      </c>
      <c r="G230" s="1">
        <v>263.0</v>
      </c>
      <c r="H230" s="1">
        <v>5.0</v>
      </c>
      <c r="I230" s="1">
        <v>0.0</v>
      </c>
      <c r="J230" s="1">
        <v>0.0</v>
      </c>
      <c r="K230" s="1">
        <v>0.0</v>
      </c>
      <c r="L230" s="1">
        <v>1.0</v>
      </c>
      <c r="M230" s="1">
        <v>1.0</v>
      </c>
      <c r="N230" s="1">
        <v>0.0</v>
      </c>
      <c r="O230" s="1">
        <v>2019.0</v>
      </c>
    </row>
    <row r="231">
      <c r="B231" s="1" t="s">
        <v>18</v>
      </c>
      <c r="C231" s="1">
        <v>13.0</v>
      </c>
      <c r="D231" s="1">
        <v>9.0</v>
      </c>
      <c r="E231" s="1">
        <v>11.0</v>
      </c>
      <c r="F231" s="1">
        <v>165.0</v>
      </c>
      <c r="G231" s="1">
        <v>309.0</v>
      </c>
      <c r="H231" s="1">
        <v>8.0</v>
      </c>
      <c r="I231" s="1">
        <v>0.0</v>
      </c>
      <c r="J231" s="1">
        <v>0.0</v>
      </c>
      <c r="K231" s="1">
        <v>0.0</v>
      </c>
      <c r="L231" s="1">
        <v>0.0</v>
      </c>
      <c r="M231" s="1">
        <v>0.0</v>
      </c>
      <c r="N231" s="1">
        <v>0.0</v>
      </c>
      <c r="O231" s="1">
        <v>2297.0</v>
      </c>
    </row>
    <row r="232">
      <c r="B232" s="1" t="s">
        <v>33</v>
      </c>
      <c r="C232" s="1">
        <v>6.0</v>
      </c>
      <c r="D232" s="1">
        <v>9.0</v>
      </c>
      <c r="E232" s="1">
        <v>12.0</v>
      </c>
      <c r="F232" s="1">
        <v>111.0</v>
      </c>
      <c r="G232" s="1">
        <v>209.0</v>
      </c>
      <c r="H232" s="1">
        <v>5.0</v>
      </c>
      <c r="I232" s="1">
        <v>0.0</v>
      </c>
      <c r="J232" s="1">
        <v>0.0</v>
      </c>
      <c r="K232" s="1">
        <v>0.0</v>
      </c>
      <c r="L232" s="1">
        <v>1.0</v>
      </c>
      <c r="M232" s="1">
        <v>1.0</v>
      </c>
      <c r="N232" s="1">
        <v>0.0</v>
      </c>
      <c r="O232" s="1">
        <v>1552.0</v>
      </c>
    </row>
    <row r="233">
      <c r="B233" s="1" t="s">
        <v>34</v>
      </c>
      <c r="C233" s="1">
        <v>9.0</v>
      </c>
      <c r="D233" s="1">
        <v>11.0</v>
      </c>
      <c r="E233" s="1">
        <v>11.0</v>
      </c>
      <c r="F233" s="1">
        <v>158.0</v>
      </c>
      <c r="G233" s="1">
        <v>276.0</v>
      </c>
      <c r="H233" s="1">
        <v>5.0</v>
      </c>
      <c r="I233" s="1">
        <v>1.0</v>
      </c>
      <c r="J233" s="1">
        <v>0.0</v>
      </c>
      <c r="K233" s="1">
        <v>0.0</v>
      </c>
      <c r="L233" s="1">
        <v>1.0</v>
      </c>
      <c r="M233" s="1">
        <v>0.0</v>
      </c>
      <c r="N233" s="1">
        <v>0.0</v>
      </c>
      <c r="O233" s="1">
        <v>1709.0</v>
      </c>
    </row>
    <row r="234">
      <c r="A234" s="1" t="s">
        <v>107</v>
      </c>
      <c r="B234" s="9" t="s">
        <v>108</v>
      </c>
      <c r="C234" s="9" t="s">
        <v>90</v>
      </c>
      <c r="D234" s="9" t="s">
        <v>91</v>
      </c>
      <c r="E234" s="9" t="s">
        <v>92</v>
      </c>
      <c r="F234" s="9" t="s">
        <v>93</v>
      </c>
      <c r="G234" s="9" t="s">
        <v>94</v>
      </c>
      <c r="H234" s="9" t="s">
        <v>95</v>
      </c>
      <c r="I234" s="9" t="s">
        <v>9</v>
      </c>
      <c r="J234" s="9" t="s">
        <v>96</v>
      </c>
      <c r="K234" s="9" t="s">
        <v>97</v>
      </c>
      <c r="L234" s="9" t="s">
        <v>98</v>
      </c>
      <c r="M234" s="9" t="s">
        <v>99</v>
      </c>
      <c r="N234" s="9" t="s">
        <v>100</v>
      </c>
      <c r="O234" s="9" t="s">
        <v>6</v>
      </c>
    </row>
    <row r="235">
      <c r="B235" s="1" t="s">
        <v>21</v>
      </c>
    </row>
    <row r="236">
      <c r="B236" s="1" t="s">
        <v>18</v>
      </c>
    </row>
    <row r="237">
      <c r="B237" s="1" t="s">
        <v>33</v>
      </c>
    </row>
    <row r="238">
      <c r="B238" s="1" t="s">
        <v>34</v>
      </c>
    </row>
    <row r="239">
      <c r="A239" s="1" t="s">
        <v>120</v>
      </c>
      <c r="B239" s="9" t="s">
        <v>117</v>
      </c>
      <c r="C239" s="9" t="s">
        <v>90</v>
      </c>
      <c r="D239" s="9" t="s">
        <v>91</v>
      </c>
      <c r="E239" s="9" t="s">
        <v>92</v>
      </c>
      <c r="F239" s="9" t="s">
        <v>93</v>
      </c>
      <c r="G239" s="9" t="s">
        <v>94</v>
      </c>
      <c r="H239" s="9" t="s">
        <v>95</v>
      </c>
      <c r="I239" s="9" t="s">
        <v>9</v>
      </c>
      <c r="J239" s="9" t="s">
        <v>96</v>
      </c>
      <c r="K239" s="9" t="s">
        <v>97</v>
      </c>
      <c r="L239" s="9" t="s">
        <v>98</v>
      </c>
      <c r="M239" s="9" t="s">
        <v>99</v>
      </c>
      <c r="N239" s="9" t="s">
        <v>100</v>
      </c>
      <c r="O239" s="9" t="s">
        <v>6</v>
      </c>
    </row>
    <row r="240">
      <c r="B240" s="1" t="s">
        <v>21</v>
      </c>
    </row>
    <row r="241">
      <c r="B241" s="1" t="s">
        <v>18</v>
      </c>
    </row>
    <row r="242">
      <c r="B242" s="1" t="s">
        <v>33</v>
      </c>
    </row>
    <row r="243">
      <c r="B243" s="1" t="s">
        <v>34</v>
      </c>
    </row>
    <row r="244">
      <c r="A244" s="1" t="s">
        <v>121</v>
      </c>
      <c r="B244" s="9" t="s">
        <v>102</v>
      </c>
      <c r="C244" s="9" t="s">
        <v>90</v>
      </c>
      <c r="D244" s="9" t="s">
        <v>91</v>
      </c>
      <c r="E244" s="9" t="s">
        <v>92</v>
      </c>
      <c r="F244" s="9" t="s">
        <v>93</v>
      </c>
      <c r="G244" s="9" t="s">
        <v>94</v>
      </c>
      <c r="H244" s="9" t="s">
        <v>95</v>
      </c>
      <c r="I244" s="9" t="s">
        <v>9</v>
      </c>
      <c r="J244" s="9" t="s">
        <v>96</v>
      </c>
      <c r="K244" s="9" t="s">
        <v>97</v>
      </c>
      <c r="L244" s="9" t="s">
        <v>98</v>
      </c>
      <c r="M244" s="9" t="s">
        <v>99</v>
      </c>
      <c r="N244" s="9" t="s">
        <v>100</v>
      </c>
      <c r="O244" s="9" t="s">
        <v>6</v>
      </c>
    </row>
    <row r="245">
      <c r="B245" s="1" t="s">
        <v>21</v>
      </c>
    </row>
    <row r="246">
      <c r="B246" s="1" t="s">
        <v>18</v>
      </c>
    </row>
    <row r="247">
      <c r="B247" s="1" t="s">
        <v>33</v>
      </c>
    </row>
    <row r="248">
      <c r="B248" s="1" t="s">
        <v>34</v>
      </c>
    </row>
    <row r="250">
      <c r="A250" s="11" t="s">
        <v>144</v>
      </c>
      <c r="B250" s="12" t="s">
        <v>145</v>
      </c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</row>
    <row r="251">
      <c r="A251" s="1" t="s">
        <v>88</v>
      </c>
      <c r="B251" s="9" t="s">
        <v>117</v>
      </c>
      <c r="C251" s="9" t="s">
        <v>90</v>
      </c>
      <c r="D251" s="9" t="s">
        <v>91</v>
      </c>
      <c r="E251" s="9" t="s">
        <v>92</v>
      </c>
      <c r="F251" s="9" t="s">
        <v>93</v>
      </c>
      <c r="G251" s="9" t="s">
        <v>94</v>
      </c>
      <c r="H251" s="9" t="s">
        <v>95</v>
      </c>
      <c r="I251" s="9" t="s">
        <v>9</v>
      </c>
      <c r="J251" s="9" t="s">
        <v>96</v>
      </c>
      <c r="K251" s="9" t="s">
        <v>97</v>
      </c>
      <c r="L251" s="9" t="s">
        <v>98</v>
      </c>
      <c r="M251" s="9" t="s">
        <v>99</v>
      </c>
      <c r="N251" s="9" t="s">
        <v>100</v>
      </c>
      <c r="O251" s="9" t="s">
        <v>6</v>
      </c>
    </row>
    <row r="252">
      <c r="B252" s="1" t="s">
        <v>21</v>
      </c>
      <c r="C252" s="1">
        <v>20.0</v>
      </c>
      <c r="D252" s="1">
        <v>14.0</v>
      </c>
      <c r="E252" s="1">
        <v>14.0</v>
      </c>
      <c r="F252" s="1">
        <v>235.0</v>
      </c>
      <c r="G252" s="1">
        <v>533.0</v>
      </c>
      <c r="H252" s="1">
        <v>6.0</v>
      </c>
      <c r="I252" s="1">
        <v>0.0</v>
      </c>
      <c r="J252" s="1">
        <v>7.0</v>
      </c>
      <c r="K252" s="1">
        <v>0.0</v>
      </c>
      <c r="L252" s="1">
        <v>0.0</v>
      </c>
      <c r="M252" s="1">
        <v>0.0</v>
      </c>
      <c r="N252" s="1">
        <v>0.0</v>
      </c>
      <c r="O252" s="1">
        <v>2815.0</v>
      </c>
    </row>
    <row r="253">
      <c r="B253" s="1" t="s">
        <v>18</v>
      </c>
      <c r="C253" s="1">
        <v>12.0</v>
      </c>
      <c r="D253" s="1">
        <v>14.0</v>
      </c>
      <c r="E253" s="1">
        <v>11.0</v>
      </c>
      <c r="F253" s="1">
        <v>187.0</v>
      </c>
      <c r="G253" s="1">
        <v>339.0</v>
      </c>
      <c r="H253" s="1">
        <v>5.0</v>
      </c>
      <c r="I253" s="1">
        <v>2.0</v>
      </c>
      <c r="J253" s="1">
        <v>8.0</v>
      </c>
      <c r="K253" s="1">
        <v>4.0</v>
      </c>
      <c r="L253" s="1">
        <v>0.0</v>
      </c>
      <c r="M253" s="1">
        <v>0.0</v>
      </c>
      <c r="N253" s="1">
        <v>0.0</v>
      </c>
      <c r="O253" s="1">
        <v>2322.0</v>
      </c>
    </row>
    <row r="254">
      <c r="B254" s="1" t="s">
        <v>33</v>
      </c>
      <c r="C254" s="1">
        <v>13.0</v>
      </c>
      <c r="D254" s="1">
        <v>16.0</v>
      </c>
      <c r="E254" s="1">
        <v>9.0</v>
      </c>
      <c r="F254" s="1">
        <v>143.0</v>
      </c>
      <c r="G254" s="1">
        <v>287.0</v>
      </c>
      <c r="H254" s="1">
        <v>2.0</v>
      </c>
      <c r="I254" s="1">
        <v>0.0</v>
      </c>
      <c r="J254" s="1">
        <v>10.0</v>
      </c>
      <c r="K254" s="1">
        <v>3.0</v>
      </c>
      <c r="L254" s="1">
        <v>0.0</v>
      </c>
      <c r="M254" s="1">
        <v>0.0</v>
      </c>
      <c r="N254" s="1">
        <v>0.0</v>
      </c>
      <c r="O254" s="1">
        <v>1613.0</v>
      </c>
    </row>
    <row r="255">
      <c r="B255" s="1" t="s">
        <v>34</v>
      </c>
      <c r="C255" s="1">
        <v>18.0</v>
      </c>
      <c r="D255" s="1">
        <v>17.0</v>
      </c>
      <c r="E255" s="1">
        <v>10.0</v>
      </c>
      <c r="F255" s="1">
        <v>188.0</v>
      </c>
      <c r="G255" s="1">
        <v>327.0</v>
      </c>
      <c r="H255" s="1">
        <v>9.0</v>
      </c>
      <c r="I255" s="1">
        <v>1.0</v>
      </c>
      <c r="J255" s="1">
        <v>5.0</v>
      </c>
      <c r="K255" s="1">
        <v>2.0</v>
      </c>
      <c r="L255" s="1">
        <v>0.0</v>
      </c>
      <c r="M255" s="1">
        <v>0.0</v>
      </c>
      <c r="N255" s="1">
        <v>0.0</v>
      </c>
      <c r="O255" s="1">
        <v>2931.0</v>
      </c>
    </row>
    <row r="256">
      <c r="A256" s="1" t="s">
        <v>101</v>
      </c>
      <c r="B256" s="9" t="s">
        <v>119</v>
      </c>
      <c r="C256" s="9" t="s">
        <v>90</v>
      </c>
      <c r="D256" s="9" t="s">
        <v>91</v>
      </c>
      <c r="E256" s="9" t="s">
        <v>92</v>
      </c>
      <c r="F256" s="9" t="s">
        <v>93</v>
      </c>
      <c r="G256" s="9" t="s">
        <v>94</v>
      </c>
      <c r="H256" s="9" t="s">
        <v>95</v>
      </c>
      <c r="I256" s="9" t="s">
        <v>9</v>
      </c>
      <c r="J256" s="9" t="s">
        <v>96</v>
      </c>
      <c r="K256" s="9" t="s">
        <v>97</v>
      </c>
      <c r="L256" s="9" t="s">
        <v>98</v>
      </c>
      <c r="M256" s="9" t="s">
        <v>99</v>
      </c>
      <c r="N256" s="9" t="s">
        <v>100</v>
      </c>
      <c r="O256" s="9" t="s">
        <v>6</v>
      </c>
    </row>
    <row r="257">
      <c r="B257" s="1" t="s">
        <v>21</v>
      </c>
      <c r="C257" s="1">
        <v>16.0</v>
      </c>
      <c r="D257" s="1">
        <v>8.0</v>
      </c>
      <c r="E257" s="1">
        <v>7.0</v>
      </c>
      <c r="F257" s="1">
        <v>183.0</v>
      </c>
      <c r="G257" s="1">
        <v>393.0</v>
      </c>
      <c r="H257" s="1">
        <v>8.0</v>
      </c>
      <c r="I257" s="1">
        <v>1.0</v>
      </c>
      <c r="J257" s="1">
        <v>0.0</v>
      </c>
      <c r="K257" s="1">
        <v>0.0</v>
      </c>
      <c r="L257" s="1">
        <v>0.0</v>
      </c>
      <c r="M257" s="1">
        <v>0.0</v>
      </c>
      <c r="N257" s="1">
        <v>0.0</v>
      </c>
      <c r="O257" s="1">
        <v>2205.0</v>
      </c>
    </row>
    <row r="258">
      <c r="B258" s="1" t="s">
        <v>18</v>
      </c>
      <c r="C258" s="1">
        <v>11.0</v>
      </c>
      <c r="D258" s="1">
        <v>13.0</v>
      </c>
      <c r="E258" s="1">
        <v>13.0</v>
      </c>
      <c r="F258" s="1">
        <v>190.0</v>
      </c>
      <c r="G258" s="1">
        <v>374.0</v>
      </c>
      <c r="H258" s="1">
        <v>9.0</v>
      </c>
      <c r="I258" s="1">
        <v>0.0</v>
      </c>
      <c r="J258" s="1">
        <v>0.0</v>
      </c>
      <c r="K258" s="1">
        <v>0.0</v>
      </c>
      <c r="L258" s="1">
        <v>0.0</v>
      </c>
      <c r="M258" s="1">
        <v>0.0</v>
      </c>
      <c r="N258" s="1">
        <v>0.0</v>
      </c>
      <c r="O258" s="1">
        <v>3189.0</v>
      </c>
    </row>
    <row r="259">
      <c r="B259" s="1" t="s">
        <v>33</v>
      </c>
      <c r="C259" s="1">
        <v>12.0</v>
      </c>
      <c r="D259" s="1">
        <v>13.0</v>
      </c>
      <c r="E259" s="1">
        <v>6.0</v>
      </c>
      <c r="F259" s="1">
        <v>110.0</v>
      </c>
      <c r="G259" s="1">
        <v>241.0</v>
      </c>
      <c r="H259" s="1">
        <v>3.0</v>
      </c>
      <c r="I259" s="1">
        <v>0.0</v>
      </c>
      <c r="J259" s="1">
        <v>0.0</v>
      </c>
      <c r="K259" s="1">
        <v>0.0</v>
      </c>
      <c r="L259" s="1">
        <v>0.0</v>
      </c>
      <c r="M259" s="1">
        <v>0.0</v>
      </c>
      <c r="N259" s="1">
        <v>0.0</v>
      </c>
      <c r="O259" s="1">
        <v>1522.0</v>
      </c>
    </row>
    <row r="260">
      <c r="B260" s="1" t="s">
        <v>34</v>
      </c>
      <c r="C260" s="1">
        <v>12.0</v>
      </c>
      <c r="D260" s="1">
        <v>9.0</v>
      </c>
      <c r="E260" s="1">
        <v>6.0</v>
      </c>
      <c r="F260" s="1">
        <v>119.0</v>
      </c>
      <c r="G260" s="1">
        <v>263.0</v>
      </c>
      <c r="H260" s="1">
        <v>9.0</v>
      </c>
      <c r="I260" s="1">
        <v>0.0</v>
      </c>
      <c r="J260" s="1">
        <v>0.0</v>
      </c>
      <c r="K260" s="1">
        <v>0.0</v>
      </c>
      <c r="L260" s="1">
        <v>0.0</v>
      </c>
      <c r="M260" s="1">
        <v>0.0</v>
      </c>
      <c r="N260" s="1">
        <v>0.0</v>
      </c>
      <c r="O260" s="1">
        <v>2060.0</v>
      </c>
    </row>
    <row r="261">
      <c r="A261" s="1" t="s">
        <v>103</v>
      </c>
      <c r="B261" s="9" t="s">
        <v>112</v>
      </c>
      <c r="C261" s="9" t="s">
        <v>90</v>
      </c>
      <c r="D261" s="9" t="s">
        <v>91</v>
      </c>
      <c r="E261" s="9" t="s">
        <v>92</v>
      </c>
      <c r="F261" s="9" t="s">
        <v>93</v>
      </c>
      <c r="G261" s="9" t="s">
        <v>94</v>
      </c>
      <c r="H261" s="9" t="s">
        <v>95</v>
      </c>
      <c r="I261" s="9" t="s">
        <v>9</v>
      </c>
      <c r="J261" s="9" t="s">
        <v>96</v>
      </c>
      <c r="K261" s="9" t="s">
        <v>97</v>
      </c>
      <c r="L261" s="9" t="s">
        <v>98</v>
      </c>
      <c r="M261" s="9" t="s">
        <v>99</v>
      </c>
      <c r="N261" s="9" t="s">
        <v>100</v>
      </c>
      <c r="O261" s="9" t="s">
        <v>6</v>
      </c>
    </row>
    <row r="262">
      <c r="B262" s="1" t="s">
        <v>21</v>
      </c>
      <c r="C262" s="1">
        <v>5.0</v>
      </c>
      <c r="D262" s="1">
        <v>10.0</v>
      </c>
      <c r="E262" s="1">
        <v>6.0</v>
      </c>
      <c r="F262" s="1">
        <v>75.0</v>
      </c>
      <c r="G262" s="1">
        <v>169.0</v>
      </c>
      <c r="H262" s="1">
        <v>2.0</v>
      </c>
      <c r="I262" s="1">
        <v>0.0</v>
      </c>
      <c r="J262" s="1">
        <v>0.0</v>
      </c>
      <c r="K262" s="1">
        <v>0.0</v>
      </c>
      <c r="L262" s="1">
        <v>1.0</v>
      </c>
      <c r="M262" s="1">
        <v>0.0</v>
      </c>
      <c r="N262" s="1">
        <v>0.0</v>
      </c>
      <c r="O262" s="1">
        <v>915.0</v>
      </c>
    </row>
    <row r="263">
      <c r="B263" s="1" t="s">
        <v>18</v>
      </c>
      <c r="C263" s="1">
        <v>10.0</v>
      </c>
      <c r="D263" s="1">
        <v>10.0</v>
      </c>
      <c r="E263" s="1">
        <v>5.0</v>
      </c>
      <c r="F263" s="1">
        <v>106.0</v>
      </c>
      <c r="G263" s="1">
        <v>179.0</v>
      </c>
      <c r="H263" s="1">
        <v>7.0</v>
      </c>
      <c r="I263" s="1">
        <v>2.0</v>
      </c>
      <c r="J263" s="1">
        <v>0.0</v>
      </c>
      <c r="K263" s="1">
        <v>0.0</v>
      </c>
      <c r="L263" s="1">
        <v>0.0</v>
      </c>
      <c r="M263" s="1">
        <v>0.0</v>
      </c>
      <c r="N263" s="1">
        <v>0.0</v>
      </c>
      <c r="O263" s="1">
        <v>1758.0</v>
      </c>
    </row>
    <row r="264">
      <c r="B264" s="1" t="s">
        <v>33</v>
      </c>
      <c r="C264" s="1">
        <v>6.0</v>
      </c>
      <c r="D264" s="1">
        <v>12.0</v>
      </c>
      <c r="E264" s="1">
        <v>5.0</v>
      </c>
      <c r="F264" s="1">
        <v>67.0</v>
      </c>
      <c r="G264" s="1">
        <v>125.0</v>
      </c>
      <c r="H264" s="1">
        <v>3.0</v>
      </c>
      <c r="I264" s="1">
        <v>0.0</v>
      </c>
      <c r="J264" s="1">
        <v>0.0</v>
      </c>
      <c r="K264" s="1">
        <v>0.0</v>
      </c>
      <c r="L264" s="1">
        <v>1.0</v>
      </c>
      <c r="M264" s="1">
        <v>0.0</v>
      </c>
      <c r="N264" s="1">
        <v>0.0</v>
      </c>
      <c r="O264" s="1">
        <v>955.0</v>
      </c>
    </row>
    <row r="265">
      <c r="B265" s="1" t="s">
        <v>34</v>
      </c>
      <c r="C265" s="1">
        <v>13.0</v>
      </c>
      <c r="D265" s="1">
        <v>9.0</v>
      </c>
      <c r="E265" s="1">
        <v>6.0</v>
      </c>
      <c r="F265" s="1">
        <v>122.0</v>
      </c>
      <c r="G265" s="1">
        <v>214.0</v>
      </c>
      <c r="H265" s="1">
        <v>9.0</v>
      </c>
      <c r="I265" s="1">
        <v>0.0</v>
      </c>
      <c r="J265" s="1">
        <v>0.0</v>
      </c>
      <c r="K265" s="1">
        <v>0.0</v>
      </c>
      <c r="L265" s="1">
        <v>0.0</v>
      </c>
      <c r="M265" s="1">
        <v>0.0</v>
      </c>
      <c r="N265" s="1">
        <v>0.0</v>
      </c>
      <c r="O265" s="1">
        <v>1887.0</v>
      </c>
    </row>
    <row r="266">
      <c r="A266" s="1" t="s">
        <v>105</v>
      </c>
      <c r="B266" s="9" t="s">
        <v>106</v>
      </c>
      <c r="C266" s="9" t="s">
        <v>90</v>
      </c>
      <c r="D266" s="9" t="s">
        <v>91</v>
      </c>
      <c r="E266" s="9" t="s">
        <v>92</v>
      </c>
      <c r="F266" s="9" t="s">
        <v>93</v>
      </c>
      <c r="G266" s="9" t="s">
        <v>94</v>
      </c>
      <c r="H266" s="9" t="s">
        <v>95</v>
      </c>
      <c r="I266" s="9" t="s">
        <v>9</v>
      </c>
      <c r="J266" s="9" t="s">
        <v>96</v>
      </c>
      <c r="K266" s="9" t="s">
        <v>97</v>
      </c>
      <c r="L266" s="9" t="s">
        <v>98</v>
      </c>
      <c r="M266" s="9" t="s">
        <v>99</v>
      </c>
      <c r="N266" s="9" t="s">
        <v>100</v>
      </c>
      <c r="O266" s="9" t="s">
        <v>6</v>
      </c>
    </row>
    <row r="267">
      <c r="B267" s="1" t="s">
        <v>21</v>
      </c>
      <c r="C267" s="1">
        <v>12.0</v>
      </c>
      <c r="D267" s="1">
        <v>9.0</v>
      </c>
      <c r="E267" s="1">
        <v>8.0</v>
      </c>
      <c r="F267" s="1">
        <v>142.0</v>
      </c>
      <c r="G267" s="1">
        <v>326.0</v>
      </c>
      <c r="H267" s="1">
        <v>7.0</v>
      </c>
      <c r="I267" s="1">
        <v>1.0</v>
      </c>
      <c r="J267" s="1">
        <v>5.0</v>
      </c>
      <c r="K267" s="1">
        <v>2.0</v>
      </c>
      <c r="L267" s="1">
        <v>0.0</v>
      </c>
      <c r="M267" s="1">
        <v>0.0</v>
      </c>
      <c r="N267" s="1">
        <v>0.0</v>
      </c>
      <c r="O267" s="1">
        <v>1779.0</v>
      </c>
    </row>
    <row r="268">
      <c r="B268" s="1" t="s">
        <v>18</v>
      </c>
      <c r="C268" s="1">
        <v>17.0</v>
      </c>
      <c r="D268" s="1">
        <v>12.0</v>
      </c>
      <c r="E268" s="1">
        <v>8.0</v>
      </c>
      <c r="F268" s="1">
        <v>173.0</v>
      </c>
      <c r="G268" s="1">
        <v>358.0</v>
      </c>
      <c r="H268" s="1">
        <v>8.0</v>
      </c>
      <c r="I268" s="1">
        <v>0.0</v>
      </c>
      <c r="J268" s="1">
        <v>3.0</v>
      </c>
      <c r="K268" s="1">
        <v>1.0</v>
      </c>
      <c r="L268" s="1">
        <v>0.0</v>
      </c>
      <c r="M268" s="1">
        <v>0.0</v>
      </c>
      <c r="N268" s="1">
        <v>0.0</v>
      </c>
      <c r="O268" s="1">
        <v>2585.0</v>
      </c>
    </row>
    <row r="269">
      <c r="B269" s="1" t="s">
        <v>33</v>
      </c>
      <c r="C269" s="1">
        <v>9.0</v>
      </c>
      <c r="D269" s="1">
        <v>12.0</v>
      </c>
      <c r="E269" s="1">
        <v>8.0</v>
      </c>
      <c r="F269" s="1">
        <v>155.0</v>
      </c>
      <c r="G269" s="1">
        <v>292.0</v>
      </c>
      <c r="H269" s="1">
        <v>5.0</v>
      </c>
      <c r="I269" s="1">
        <v>1.0</v>
      </c>
      <c r="J269" s="1">
        <v>6.0</v>
      </c>
      <c r="K269" s="1">
        <v>1.0</v>
      </c>
      <c r="L269" s="1">
        <v>0.0</v>
      </c>
      <c r="M269" s="1">
        <v>0.0</v>
      </c>
      <c r="N269" s="1">
        <v>0.0</v>
      </c>
      <c r="O269" s="1">
        <v>1703.0</v>
      </c>
    </row>
    <row r="270">
      <c r="B270" s="1" t="s">
        <v>34</v>
      </c>
      <c r="C270" s="1">
        <v>14.0</v>
      </c>
      <c r="D270" s="1">
        <v>10.0</v>
      </c>
      <c r="E270" s="1">
        <v>7.0</v>
      </c>
      <c r="F270" s="1">
        <v>157.0</v>
      </c>
      <c r="G270" s="1">
        <v>275.0</v>
      </c>
      <c r="H270" s="1">
        <v>8.0</v>
      </c>
      <c r="I270" s="1">
        <v>0.0</v>
      </c>
      <c r="J270" s="1">
        <v>3.0</v>
      </c>
      <c r="K270" s="1">
        <v>2.0</v>
      </c>
      <c r="L270" s="1">
        <v>0.0</v>
      </c>
      <c r="M270" s="1">
        <v>0.0</v>
      </c>
      <c r="N270" s="1">
        <v>0.0</v>
      </c>
      <c r="O270" s="1">
        <v>1978.0</v>
      </c>
    </row>
    <row r="271">
      <c r="A271" s="1" t="s">
        <v>107</v>
      </c>
      <c r="B271" s="9" t="s">
        <v>113</v>
      </c>
      <c r="C271" s="9" t="s">
        <v>90</v>
      </c>
      <c r="D271" s="9" t="s">
        <v>91</v>
      </c>
      <c r="E271" s="9" t="s">
        <v>92</v>
      </c>
      <c r="F271" s="9" t="s">
        <v>93</v>
      </c>
      <c r="G271" s="9" t="s">
        <v>94</v>
      </c>
      <c r="H271" s="9" t="s">
        <v>95</v>
      </c>
      <c r="I271" s="9" t="s">
        <v>9</v>
      </c>
      <c r="J271" s="9" t="s">
        <v>96</v>
      </c>
      <c r="K271" s="9" t="s">
        <v>97</v>
      </c>
      <c r="L271" s="9" t="s">
        <v>98</v>
      </c>
      <c r="M271" s="9" t="s">
        <v>99</v>
      </c>
      <c r="N271" s="9" t="s">
        <v>100</v>
      </c>
      <c r="O271" s="9" t="s">
        <v>6</v>
      </c>
    </row>
    <row r="272">
      <c r="B272" s="1" t="s">
        <v>21</v>
      </c>
      <c r="C272" s="1">
        <v>12.0</v>
      </c>
      <c r="D272" s="1">
        <v>9.0</v>
      </c>
      <c r="E272" s="1">
        <v>4.0</v>
      </c>
      <c r="F272" s="1">
        <v>147.0</v>
      </c>
      <c r="G272" s="1">
        <v>353.0</v>
      </c>
      <c r="H272" s="1">
        <v>5.0</v>
      </c>
      <c r="I272" s="1">
        <v>2.0</v>
      </c>
      <c r="J272" s="1">
        <v>0.0</v>
      </c>
      <c r="K272" s="1">
        <v>0.0</v>
      </c>
      <c r="L272" s="1">
        <v>0.0</v>
      </c>
      <c r="M272" s="1">
        <v>0.0</v>
      </c>
      <c r="N272" s="1">
        <v>0.0</v>
      </c>
      <c r="O272" s="1">
        <v>1931.0</v>
      </c>
    </row>
    <row r="273">
      <c r="B273" s="1" t="s">
        <v>18</v>
      </c>
      <c r="C273" s="1">
        <v>8.0</v>
      </c>
      <c r="D273" s="1">
        <v>14.0</v>
      </c>
      <c r="E273" s="1">
        <v>10.0</v>
      </c>
      <c r="F273" s="1">
        <v>188.0</v>
      </c>
      <c r="G273" s="1">
        <v>386.0</v>
      </c>
      <c r="H273" s="1">
        <v>2.0</v>
      </c>
      <c r="I273" s="1">
        <v>0.0</v>
      </c>
      <c r="J273" s="1">
        <v>0.0</v>
      </c>
      <c r="K273" s="1">
        <v>0.0</v>
      </c>
      <c r="L273" s="1">
        <v>0.0</v>
      </c>
      <c r="M273" s="1">
        <v>0.0</v>
      </c>
      <c r="N273" s="1">
        <v>0.0</v>
      </c>
      <c r="O273" s="1">
        <v>1886.0</v>
      </c>
    </row>
    <row r="274">
      <c r="B274" s="1" t="s">
        <v>33</v>
      </c>
      <c r="C274" s="1">
        <v>11.0</v>
      </c>
      <c r="D274" s="1">
        <v>9.0</v>
      </c>
      <c r="E274" s="1">
        <v>6.0</v>
      </c>
      <c r="F274" s="1">
        <v>152.0</v>
      </c>
      <c r="G274" s="1">
        <v>329.0</v>
      </c>
      <c r="H274" s="1">
        <v>5.0</v>
      </c>
      <c r="I274" s="1">
        <v>1.0</v>
      </c>
      <c r="J274" s="1">
        <v>0.0</v>
      </c>
      <c r="K274" s="1">
        <v>0.0</v>
      </c>
      <c r="L274" s="1">
        <v>0.0</v>
      </c>
      <c r="M274" s="1">
        <v>0.0</v>
      </c>
      <c r="N274" s="1">
        <v>0.0</v>
      </c>
      <c r="O274" s="1">
        <v>1900.0</v>
      </c>
    </row>
    <row r="275">
      <c r="B275" s="1" t="s">
        <v>34</v>
      </c>
      <c r="C275" s="1">
        <v>19.0</v>
      </c>
      <c r="D275" s="1">
        <v>8.0</v>
      </c>
      <c r="E275" s="1">
        <v>2.0</v>
      </c>
      <c r="F275" s="1">
        <v>84.0</v>
      </c>
      <c r="G275" s="1">
        <v>164.0</v>
      </c>
      <c r="H275" s="1">
        <v>16.0</v>
      </c>
      <c r="I275" s="1">
        <v>0.0</v>
      </c>
      <c r="J275" s="1">
        <v>0.0</v>
      </c>
      <c r="K275" s="1">
        <v>0.0</v>
      </c>
      <c r="L275" s="1">
        <v>0.0</v>
      </c>
      <c r="M275" s="1">
        <v>0.0</v>
      </c>
      <c r="N275" s="1">
        <v>0.0</v>
      </c>
      <c r="O275" s="1">
        <v>2347.0</v>
      </c>
    </row>
    <row r="276">
      <c r="A276" s="1" t="s">
        <v>120</v>
      </c>
      <c r="B276" s="9" t="s">
        <v>118</v>
      </c>
      <c r="C276" s="9" t="s">
        <v>90</v>
      </c>
      <c r="D276" s="9" t="s">
        <v>91</v>
      </c>
      <c r="E276" s="9" t="s">
        <v>92</v>
      </c>
      <c r="F276" s="9" t="s">
        <v>93</v>
      </c>
      <c r="G276" s="9" t="s">
        <v>94</v>
      </c>
      <c r="H276" s="9" t="s">
        <v>95</v>
      </c>
      <c r="I276" s="9" t="s">
        <v>9</v>
      </c>
      <c r="J276" s="9" t="s">
        <v>96</v>
      </c>
      <c r="K276" s="9" t="s">
        <v>97</v>
      </c>
      <c r="L276" s="9" t="s">
        <v>98</v>
      </c>
      <c r="M276" s="9" t="s">
        <v>99</v>
      </c>
      <c r="N276" s="9" t="s">
        <v>100</v>
      </c>
      <c r="O276" s="9" t="s">
        <v>6</v>
      </c>
    </row>
    <row r="277">
      <c r="B277" s="1" t="s">
        <v>21</v>
      </c>
      <c r="C277" s="1">
        <v>8.0</v>
      </c>
      <c r="D277" s="1">
        <v>8.0</v>
      </c>
      <c r="E277" s="1">
        <v>4.0</v>
      </c>
      <c r="F277" s="1">
        <v>54.0</v>
      </c>
      <c r="G277" s="1">
        <v>99.0</v>
      </c>
      <c r="H277" s="1">
        <v>2.0</v>
      </c>
      <c r="I277" s="1">
        <v>0.0</v>
      </c>
      <c r="J277" s="1">
        <v>0.0</v>
      </c>
      <c r="K277" s="1">
        <v>0.0</v>
      </c>
      <c r="L277" s="1">
        <v>1.0</v>
      </c>
      <c r="M277" s="1">
        <v>1.0</v>
      </c>
      <c r="N277" s="1">
        <v>0.0</v>
      </c>
      <c r="O277" s="1">
        <v>1041.0</v>
      </c>
    </row>
    <row r="278">
      <c r="B278" s="1" t="s">
        <v>18</v>
      </c>
      <c r="C278" s="1">
        <v>8.0</v>
      </c>
      <c r="D278" s="1">
        <v>6.0</v>
      </c>
      <c r="E278" s="1">
        <v>8.0</v>
      </c>
      <c r="F278" s="1">
        <v>79.0</v>
      </c>
      <c r="G278" s="1">
        <v>152.0</v>
      </c>
      <c r="H278" s="1">
        <v>5.0</v>
      </c>
      <c r="I278" s="1">
        <v>1.0</v>
      </c>
      <c r="J278" s="1">
        <v>0.0</v>
      </c>
      <c r="K278" s="1">
        <v>0.0</v>
      </c>
      <c r="L278" s="1">
        <v>0.0</v>
      </c>
      <c r="M278" s="1">
        <v>1.0</v>
      </c>
      <c r="N278" s="1">
        <v>0.0</v>
      </c>
      <c r="O278" s="1">
        <v>1345.0</v>
      </c>
    </row>
    <row r="279">
      <c r="B279" s="1" t="s">
        <v>33</v>
      </c>
      <c r="C279" s="1">
        <v>12.0</v>
      </c>
      <c r="D279" s="1">
        <v>3.0</v>
      </c>
      <c r="E279" s="1">
        <v>5.0</v>
      </c>
      <c r="F279" s="1">
        <v>87.0</v>
      </c>
      <c r="G279" s="1">
        <v>139.0</v>
      </c>
      <c r="H279" s="1">
        <v>6.0</v>
      </c>
      <c r="I279" s="1">
        <v>0.0</v>
      </c>
      <c r="J279" s="1">
        <v>0.0</v>
      </c>
      <c r="K279" s="1">
        <v>0.0</v>
      </c>
      <c r="L279" s="1">
        <v>1.0</v>
      </c>
      <c r="M279" s="1">
        <v>1.0</v>
      </c>
      <c r="N279" s="1">
        <v>0.0</v>
      </c>
      <c r="O279" s="1">
        <v>1708.0</v>
      </c>
    </row>
    <row r="280">
      <c r="B280" s="1" t="s">
        <v>34</v>
      </c>
      <c r="C280" s="1">
        <v>9.0</v>
      </c>
      <c r="D280" s="1">
        <v>9.0</v>
      </c>
      <c r="E280" s="1">
        <v>8.0</v>
      </c>
      <c r="F280" s="1">
        <v>96.0</v>
      </c>
      <c r="G280" s="1">
        <v>167.0</v>
      </c>
      <c r="H280" s="1">
        <v>7.0</v>
      </c>
      <c r="I280" s="1">
        <v>1.0</v>
      </c>
      <c r="J280" s="1">
        <v>0.0</v>
      </c>
      <c r="K280" s="1">
        <v>0.0</v>
      </c>
      <c r="L280" s="1">
        <v>1.0</v>
      </c>
      <c r="M280" s="1">
        <v>0.0</v>
      </c>
      <c r="N280" s="1">
        <v>0.0</v>
      </c>
      <c r="O280" s="1">
        <v>1396.0</v>
      </c>
    </row>
    <row r="281">
      <c r="A281" s="1" t="s">
        <v>121</v>
      </c>
      <c r="B281" s="9" t="s">
        <v>114</v>
      </c>
      <c r="C281" s="9" t="s">
        <v>90</v>
      </c>
      <c r="D281" s="9" t="s">
        <v>91</v>
      </c>
      <c r="E281" s="9" t="s">
        <v>92</v>
      </c>
      <c r="F281" s="9" t="s">
        <v>93</v>
      </c>
      <c r="G281" s="9" t="s">
        <v>94</v>
      </c>
      <c r="H281" s="9" t="s">
        <v>95</v>
      </c>
      <c r="I281" s="9" t="s">
        <v>9</v>
      </c>
      <c r="J281" s="9" t="s">
        <v>96</v>
      </c>
      <c r="K281" s="9" t="s">
        <v>97</v>
      </c>
      <c r="L281" s="9" t="s">
        <v>98</v>
      </c>
      <c r="M281" s="9" t="s">
        <v>99</v>
      </c>
      <c r="N281" s="9" t="s">
        <v>100</v>
      </c>
      <c r="O281" s="9" t="s">
        <v>6</v>
      </c>
    </row>
    <row r="282">
      <c r="B282" s="1" t="s">
        <v>21</v>
      </c>
    </row>
    <row r="283">
      <c r="B283" s="1" t="s">
        <v>18</v>
      </c>
    </row>
    <row r="284">
      <c r="B284" s="1" t="s">
        <v>33</v>
      </c>
    </row>
    <row r="285">
      <c r="B285" s="1" t="s">
        <v>34</v>
      </c>
    </row>
    <row r="287">
      <c r="A287" s="11" t="s">
        <v>146</v>
      </c>
      <c r="B287" s="12" t="s">
        <v>147</v>
      </c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</row>
    <row r="288">
      <c r="A288" s="1" t="s">
        <v>88</v>
      </c>
      <c r="B288" s="9" t="s">
        <v>118</v>
      </c>
      <c r="C288" s="9" t="s">
        <v>90</v>
      </c>
      <c r="D288" s="9" t="s">
        <v>91</v>
      </c>
      <c r="E288" s="9" t="s">
        <v>92</v>
      </c>
      <c r="F288" s="9" t="s">
        <v>93</v>
      </c>
      <c r="G288" s="9" t="s">
        <v>94</v>
      </c>
      <c r="H288" s="9" t="s">
        <v>95</v>
      </c>
      <c r="I288" s="9" t="s">
        <v>9</v>
      </c>
      <c r="J288" s="9" t="s">
        <v>96</v>
      </c>
      <c r="K288" s="9" t="s">
        <v>97</v>
      </c>
      <c r="L288" s="9" t="s">
        <v>98</v>
      </c>
      <c r="M288" s="9" t="s">
        <v>99</v>
      </c>
      <c r="N288" s="9" t="s">
        <v>100</v>
      </c>
      <c r="O288" s="9" t="s">
        <v>6</v>
      </c>
    </row>
    <row r="289">
      <c r="B289" s="1" t="s">
        <v>21</v>
      </c>
      <c r="C289" s="1">
        <v>20.0</v>
      </c>
      <c r="D289" s="1">
        <v>27.0</v>
      </c>
      <c r="E289" s="1">
        <v>16.0</v>
      </c>
      <c r="F289" s="1">
        <v>201.0</v>
      </c>
      <c r="G289" s="1">
        <v>452.0</v>
      </c>
      <c r="H289" s="1">
        <v>12.0</v>
      </c>
      <c r="I289" s="1">
        <v>2.0</v>
      </c>
      <c r="J289" s="1">
        <v>0.0</v>
      </c>
      <c r="K289" s="1">
        <v>0.0</v>
      </c>
      <c r="L289" s="1">
        <v>0.0</v>
      </c>
      <c r="M289" s="1">
        <v>2.0</v>
      </c>
      <c r="N289" s="1">
        <v>0.0</v>
      </c>
      <c r="O289" s="1">
        <v>3183.0</v>
      </c>
    </row>
    <row r="290">
      <c r="B290" s="1" t="s">
        <v>18</v>
      </c>
      <c r="C290" s="1">
        <v>24.0</v>
      </c>
      <c r="D290" s="1">
        <v>23.0</v>
      </c>
      <c r="E290" s="1">
        <v>11.0</v>
      </c>
      <c r="F290" s="1">
        <v>250.0</v>
      </c>
      <c r="G290" s="1">
        <v>495.0</v>
      </c>
      <c r="H290" s="1">
        <v>8.0</v>
      </c>
      <c r="I290" s="1">
        <v>1.0</v>
      </c>
      <c r="J290" s="1">
        <v>0.0</v>
      </c>
      <c r="K290" s="1">
        <v>0.0</v>
      </c>
      <c r="L290" s="1">
        <v>2.0</v>
      </c>
      <c r="M290" s="1">
        <v>0.0</v>
      </c>
      <c r="N290" s="1">
        <v>0.0</v>
      </c>
      <c r="O290" s="1">
        <v>3511.0</v>
      </c>
    </row>
    <row r="291">
      <c r="B291" s="1" t="s">
        <v>33</v>
      </c>
      <c r="C291" s="1">
        <v>21.0</v>
      </c>
      <c r="D291" s="1">
        <v>23.0</v>
      </c>
      <c r="E291" s="1">
        <v>13.0</v>
      </c>
      <c r="F291" s="1">
        <v>213.0</v>
      </c>
      <c r="G291" s="1">
        <v>397.0</v>
      </c>
      <c r="H291" s="1">
        <v>4.0</v>
      </c>
      <c r="I291" s="1">
        <v>0.0</v>
      </c>
      <c r="J291" s="1">
        <v>0.0</v>
      </c>
      <c r="K291" s="1">
        <v>0.0</v>
      </c>
      <c r="L291" s="1">
        <v>0.0</v>
      </c>
      <c r="M291" s="1">
        <v>2.0</v>
      </c>
      <c r="N291" s="1">
        <v>0.0</v>
      </c>
      <c r="O291" s="1">
        <v>3106.0</v>
      </c>
    </row>
    <row r="292">
      <c r="B292" s="1" t="s">
        <v>34</v>
      </c>
      <c r="C292" s="1">
        <v>21.0</v>
      </c>
      <c r="D292" s="1">
        <v>26.0</v>
      </c>
      <c r="E292" s="1">
        <v>14.0</v>
      </c>
      <c r="F292" s="1">
        <v>201.0</v>
      </c>
      <c r="G292" s="1">
        <v>399.0</v>
      </c>
      <c r="H292" s="1">
        <v>12.0</v>
      </c>
      <c r="I292" s="1">
        <v>2.0</v>
      </c>
      <c r="J292" s="1">
        <v>0.0</v>
      </c>
      <c r="K292" s="1">
        <v>0.0</v>
      </c>
      <c r="L292" s="1">
        <v>0.0</v>
      </c>
      <c r="M292" s="1">
        <v>0.0</v>
      </c>
      <c r="N292" s="1">
        <v>0.0</v>
      </c>
      <c r="O292" s="1">
        <v>3730.0</v>
      </c>
    </row>
    <row r="293">
      <c r="A293" s="1" t="s">
        <v>101</v>
      </c>
      <c r="B293" s="9" t="s">
        <v>125</v>
      </c>
      <c r="C293" s="9" t="s">
        <v>90</v>
      </c>
      <c r="D293" s="9" t="s">
        <v>91</v>
      </c>
      <c r="E293" s="9" t="s">
        <v>92</v>
      </c>
      <c r="F293" s="9" t="s">
        <v>93</v>
      </c>
      <c r="G293" s="9" t="s">
        <v>94</v>
      </c>
      <c r="H293" s="9" t="s">
        <v>95</v>
      </c>
      <c r="I293" s="9" t="s">
        <v>9</v>
      </c>
      <c r="J293" s="9" t="s">
        <v>96</v>
      </c>
      <c r="K293" s="9" t="s">
        <v>97</v>
      </c>
      <c r="L293" s="9" t="s">
        <v>98</v>
      </c>
      <c r="M293" s="9" t="s">
        <v>99</v>
      </c>
      <c r="N293" s="9" t="s">
        <v>100</v>
      </c>
      <c r="O293" s="9" t="s">
        <v>6</v>
      </c>
    </row>
    <row r="294">
      <c r="B294" s="1" t="s">
        <v>21</v>
      </c>
      <c r="C294" s="1">
        <v>19.0</v>
      </c>
      <c r="D294" s="1">
        <v>16.0</v>
      </c>
      <c r="E294" s="1">
        <v>8.0</v>
      </c>
      <c r="F294" s="1">
        <v>218.0</v>
      </c>
      <c r="G294" s="1">
        <v>440.0</v>
      </c>
      <c r="H294" s="1">
        <v>10.0</v>
      </c>
      <c r="I294" s="1">
        <v>0.0</v>
      </c>
      <c r="J294" s="1">
        <v>0.0</v>
      </c>
      <c r="K294" s="1">
        <v>0.0</v>
      </c>
      <c r="L294" s="1">
        <v>0.0</v>
      </c>
      <c r="M294" s="1">
        <v>0.0</v>
      </c>
      <c r="N294" s="1">
        <v>0.0</v>
      </c>
      <c r="O294" s="1">
        <v>2519.0</v>
      </c>
    </row>
    <row r="295">
      <c r="B295" s="1" t="s">
        <v>18</v>
      </c>
      <c r="C295" s="1">
        <v>10.0</v>
      </c>
      <c r="D295" s="1">
        <v>9.0</v>
      </c>
      <c r="E295" s="1">
        <v>8.0</v>
      </c>
      <c r="F295" s="1">
        <v>160.0</v>
      </c>
      <c r="G295" s="1">
        <v>330.0</v>
      </c>
      <c r="H295" s="1">
        <v>5.0</v>
      </c>
      <c r="I295" s="1">
        <v>1.0</v>
      </c>
      <c r="J295" s="1">
        <v>0.0</v>
      </c>
      <c r="K295" s="1">
        <v>0.0</v>
      </c>
      <c r="L295" s="1">
        <v>0.0</v>
      </c>
      <c r="M295" s="1">
        <v>0.0</v>
      </c>
      <c r="N295" s="1">
        <v>0.0</v>
      </c>
      <c r="O295" s="1">
        <v>2053.0</v>
      </c>
    </row>
    <row r="296">
      <c r="B296" s="1" t="s">
        <v>33</v>
      </c>
      <c r="C296" s="1">
        <v>8.0</v>
      </c>
      <c r="D296" s="1">
        <v>10.0</v>
      </c>
      <c r="E296" s="1">
        <v>8.0</v>
      </c>
      <c r="F296" s="1">
        <v>184.0</v>
      </c>
      <c r="G296" s="1">
        <v>478.0</v>
      </c>
      <c r="H296" s="1">
        <v>2.0</v>
      </c>
      <c r="I296" s="1">
        <v>0.0</v>
      </c>
      <c r="J296" s="1">
        <v>0.0</v>
      </c>
      <c r="K296" s="1">
        <v>0.0</v>
      </c>
      <c r="L296" s="1">
        <v>0.0</v>
      </c>
      <c r="M296" s="1">
        <v>0.0</v>
      </c>
      <c r="N296" s="1">
        <v>0.0</v>
      </c>
      <c r="O296" s="1">
        <v>1677.0</v>
      </c>
    </row>
    <row r="297">
      <c r="B297" s="1" t="s">
        <v>34</v>
      </c>
      <c r="C297" s="1">
        <v>7.0</v>
      </c>
      <c r="D297" s="1">
        <v>15.0</v>
      </c>
      <c r="E297" s="1">
        <v>13.0</v>
      </c>
      <c r="F297" s="1">
        <v>147.0</v>
      </c>
      <c r="G297" s="1">
        <v>298.0</v>
      </c>
      <c r="H297" s="1">
        <v>6.0</v>
      </c>
      <c r="I297" s="1">
        <v>0.0</v>
      </c>
      <c r="J297" s="1">
        <v>0.0</v>
      </c>
      <c r="K297" s="1">
        <v>0.0</v>
      </c>
      <c r="L297" s="1">
        <v>0.0</v>
      </c>
      <c r="M297" s="1">
        <v>0.0</v>
      </c>
      <c r="N297" s="1">
        <v>0.0</v>
      </c>
      <c r="O297" s="1">
        <v>2221.0</v>
      </c>
    </row>
    <row r="298">
      <c r="A298" s="1" t="s">
        <v>103</v>
      </c>
      <c r="B298" s="9" t="s">
        <v>117</v>
      </c>
      <c r="C298" s="9" t="s">
        <v>90</v>
      </c>
      <c r="D298" s="9" t="s">
        <v>91</v>
      </c>
      <c r="E298" s="9" t="s">
        <v>92</v>
      </c>
      <c r="F298" s="9" t="s">
        <v>93</v>
      </c>
      <c r="G298" s="9" t="s">
        <v>94</v>
      </c>
      <c r="H298" s="9" t="s">
        <v>95</v>
      </c>
      <c r="I298" s="9" t="s">
        <v>9</v>
      </c>
      <c r="J298" s="9" t="s">
        <v>96</v>
      </c>
      <c r="K298" s="9" t="s">
        <v>97</v>
      </c>
      <c r="L298" s="9" t="s">
        <v>98</v>
      </c>
      <c r="M298" s="9" t="s">
        <v>99</v>
      </c>
      <c r="N298" s="9" t="s">
        <v>100</v>
      </c>
      <c r="O298" s="9" t="s">
        <v>6</v>
      </c>
    </row>
    <row r="299">
      <c r="B299" s="1" t="s">
        <v>21</v>
      </c>
      <c r="C299" s="1">
        <v>12.0</v>
      </c>
      <c r="D299" s="1">
        <v>12.0</v>
      </c>
      <c r="E299" s="1">
        <v>8.0</v>
      </c>
      <c r="F299" s="1">
        <v>185.0</v>
      </c>
      <c r="G299" s="1">
        <v>358.0</v>
      </c>
      <c r="H299" s="1">
        <v>6.0</v>
      </c>
      <c r="I299" s="1">
        <v>0.0</v>
      </c>
      <c r="J299" s="1">
        <v>5.0</v>
      </c>
      <c r="K299" s="1">
        <v>0.0</v>
      </c>
      <c r="L299" s="1">
        <v>0.0</v>
      </c>
      <c r="M299" s="1">
        <v>0.0</v>
      </c>
      <c r="N299" s="1">
        <v>0.0</v>
      </c>
      <c r="O299" s="1">
        <v>2030.0</v>
      </c>
    </row>
    <row r="300">
      <c r="B300" s="1" t="s">
        <v>18</v>
      </c>
      <c r="C300" s="1">
        <v>11.0</v>
      </c>
      <c r="D300" s="1">
        <v>10.0</v>
      </c>
      <c r="E300" s="1">
        <v>4.0</v>
      </c>
      <c r="F300" s="1">
        <v>182.0</v>
      </c>
      <c r="G300" s="1">
        <v>370.0</v>
      </c>
      <c r="H300" s="1">
        <v>3.0</v>
      </c>
      <c r="I300" s="1">
        <v>0.0</v>
      </c>
      <c r="J300" s="1">
        <v>1.0</v>
      </c>
      <c r="K300" s="1">
        <v>1.0</v>
      </c>
      <c r="L300" s="1">
        <v>0.0</v>
      </c>
      <c r="M300" s="1">
        <v>0.0</v>
      </c>
      <c r="N300" s="1">
        <v>0.0</v>
      </c>
      <c r="O300" s="1">
        <v>1514.0</v>
      </c>
    </row>
    <row r="301">
      <c r="B301" s="1" t="s">
        <v>33</v>
      </c>
      <c r="C301" s="1">
        <v>4.0</v>
      </c>
      <c r="D301" s="1">
        <v>16.0</v>
      </c>
      <c r="E301" s="1">
        <v>9.0</v>
      </c>
      <c r="F301" s="1">
        <v>128.0</v>
      </c>
      <c r="G301" s="1">
        <v>275.0</v>
      </c>
      <c r="H301" s="1">
        <v>2.0</v>
      </c>
      <c r="I301" s="1">
        <v>0.0</v>
      </c>
      <c r="J301" s="1">
        <v>5.0</v>
      </c>
      <c r="K301" s="1">
        <v>0.0</v>
      </c>
      <c r="L301" s="1">
        <v>0.0</v>
      </c>
      <c r="M301" s="1">
        <v>0.0</v>
      </c>
      <c r="N301" s="1">
        <v>0.0</v>
      </c>
      <c r="O301" s="1">
        <v>1495.0</v>
      </c>
    </row>
    <row r="302">
      <c r="B302" s="1" t="s">
        <v>34</v>
      </c>
      <c r="C302" s="1">
        <v>13.0</v>
      </c>
      <c r="D302" s="1">
        <v>12.0</v>
      </c>
      <c r="E302" s="1">
        <v>1.0</v>
      </c>
      <c r="F302" s="1">
        <v>120.0</v>
      </c>
      <c r="G302" s="1">
        <v>201.0</v>
      </c>
      <c r="H302" s="1">
        <v>5.0</v>
      </c>
      <c r="I302" s="1">
        <v>0.0</v>
      </c>
      <c r="J302" s="1">
        <v>2.0</v>
      </c>
      <c r="K302" s="1">
        <v>1.0</v>
      </c>
      <c r="L302" s="1">
        <v>0.0</v>
      </c>
      <c r="M302" s="1">
        <v>0.0</v>
      </c>
      <c r="N302" s="1">
        <v>0.0</v>
      </c>
      <c r="O302" s="1">
        <v>2170.0</v>
      </c>
    </row>
    <row r="303">
      <c r="A303" s="1" t="s">
        <v>105</v>
      </c>
      <c r="B303" s="9" t="s">
        <v>112</v>
      </c>
      <c r="C303" s="9" t="s">
        <v>90</v>
      </c>
      <c r="D303" s="9" t="s">
        <v>91</v>
      </c>
      <c r="E303" s="9" t="s">
        <v>92</v>
      </c>
      <c r="F303" s="9" t="s">
        <v>93</v>
      </c>
      <c r="G303" s="9" t="s">
        <v>94</v>
      </c>
      <c r="H303" s="9" t="s">
        <v>95</v>
      </c>
      <c r="I303" s="9" t="s">
        <v>9</v>
      </c>
      <c r="J303" s="9" t="s">
        <v>96</v>
      </c>
      <c r="K303" s="9" t="s">
        <v>97</v>
      </c>
      <c r="L303" s="9" t="s">
        <v>98</v>
      </c>
      <c r="M303" s="9" t="s">
        <v>99</v>
      </c>
      <c r="N303" s="9" t="s">
        <v>100</v>
      </c>
      <c r="O303" s="9" t="s">
        <v>6</v>
      </c>
    </row>
    <row r="304">
      <c r="B304" s="1" t="s">
        <v>21</v>
      </c>
      <c r="C304" s="1">
        <v>21.0</v>
      </c>
      <c r="D304" s="1">
        <v>18.0</v>
      </c>
      <c r="E304" s="1">
        <v>16.0</v>
      </c>
      <c r="F304" s="1">
        <v>293.0</v>
      </c>
      <c r="G304" s="1">
        <v>572.0</v>
      </c>
      <c r="H304" s="1">
        <v>14.0</v>
      </c>
      <c r="I304" s="1">
        <v>2.0</v>
      </c>
      <c r="J304" s="1">
        <v>0.0</v>
      </c>
      <c r="K304" s="1">
        <v>0.0</v>
      </c>
      <c r="L304" s="1">
        <v>0.0</v>
      </c>
      <c r="M304" s="1">
        <v>1.0</v>
      </c>
      <c r="N304" s="1">
        <v>0.0</v>
      </c>
      <c r="O304" s="1">
        <v>3823.0</v>
      </c>
    </row>
    <row r="305">
      <c r="B305" s="1" t="s">
        <v>18</v>
      </c>
      <c r="C305" s="1">
        <v>23.0</v>
      </c>
      <c r="D305" s="1">
        <v>15.0</v>
      </c>
      <c r="E305" s="1">
        <v>13.0</v>
      </c>
      <c r="F305" s="1">
        <v>254.0</v>
      </c>
      <c r="G305" s="1">
        <v>455.0</v>
      </c>
      <c r="H305" s="1">
        <v>18.0</v>
      </c>
      <c r="I305" s="1">
        <v>3.0</v>
      </c>
      <c r="J305" s="1">
        <v>0.0</v>
      </c>
      <c r="K305" s="1">
        <v>0.0</v>
      </c>
      <c r="L305" s="1">
        <v>0.0</v>
      </c>
      <c r="M305" s="1">
        <v>0.0</v>
      </c>
      <c r="N305" s="1">
        <v>0.0</v>
      </c>
      <c r="O305" s="1">
        <v>4280.0</v>
      </c>
    </row>
    <row r="306">
      <c r="B306" s="1" t="s">
        <v>33</v>
      </c>
      <c r="C306" s="1">
        <v>17.0</v>
      </c>
      <c r="D306" s="1">
        <v>24.0</v>
      </c>
      <c r="E306" s="1">
        <v>15.0</v>
      </c>
      <c r="F306" s="1">
        <v>209.0</v>
      </c>
      <c r="G306" s="1">
        <v>434.0</v>
      </c>
      <c r="H306" s="1">
        <v>6.0</v>
      </c>
      <c r="I306" s="1">
        <v>0.0</v>
      </c>
      <c r="J306" s="1">
        <v>0.0</v>
      </c>
      <c r="K306" s="1">
        <v>0.0</v>
      </c>
      <c r="L306" s="1">
        <v>0.0</v>
      </c>
      <c r="M306" s="1">
        <v>0.0</v>
      </c>
      <c r="N306" s="1">
        <v>0.0</v>
      </c>
      <c r="O306" s="1">
        <v>3065.0</v>
      </c>
    </row>
    <row r="307">
      <c r="B307" s="1" t="s">
        <v>34</v>
      </c>
      <c r="C307" s="1">
        <v>20.0</v>
      </c>
      <c r="D307" s="1">
        <v>22.0</v>
      </c>
      <c r="E307" s="1">
        <v>21.0</v>
      </c>
      <c r="F307" s="1">
        <v>240.0</v>
      </c>
      <c r="G307" s="1">
        <v>392.0</v>
      </c>
      <c r="H307" s="1">
        <v>13.0</v>
      </c>
      <c r="I307" s="1">
        <v>1.0</v>
      </c>
      <c r="J307" s="1">
        <v>0.0</v>
      </c>
      <c r="K307" s="1">
        <v>0.0</v>
      </c>
      <c r="L307" s="1">
        <v>0.0</v>
      </c>
      <c r="M307" s="1">
        <v>0.0</v>
      </c>
      <c r="N307" s="1">
        <v>0.0</v>
      </c>
      <c r="O307" s="1">
        <v>3802.0</v>
      </c>
    </row>
    <row r="308">
      <c r="A308" s="1" t="s">
        <v>107</v>
      </c>
      <c r="B308" s="9" t="s">
        <v>119</v>
      </c>
      <c r="C308" s="9" t="s">
        <v>90</v>
      </c>
      <c r="D308" s="9" t="s">
        <v>91</v>
      </c>
      <c r="E308" s="9" t="s">
        <v>92</v>
      </c>
      <c r="F308" s="9" t="s">
        <v>93</v>
      </c>
      <c r="G308" s="9" t="s">
        <v>94</v>
      </c>
      <c r="H308" s="9" t="s">
        <v>95</v>
      </c>
      <c r="I308" s="9" t="s">
        <v>9</v>
      </c>
      <c r="J308" s="9" t="s">
        <v>96</v>
      </c>
      <c r="K308" s="9" t="s">
        <v>97</v>
      </c>
      <c r="L308" s="9" t="s">
        <v>98</v>
      </c>
      <c r="M308" s="9" t="s">
        <v>99</v>
      </c>
      <c r="N308" s="9" t="s">
        <v>100</v>
      </c>
      <c r="O308" s="9" t="s">
        <v>6</v>
      </c>
    </row>
    <row r="309">
      <c r="B309" s="1" t="s">
        <v>21</v>
      </c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</row>
    <row r="310">
      <c r="B310" s="1" t="s">
        <v>18</v>
      </c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</row>
    <row r="311">
      <c r="B311" s="1" t="s">
        <v>33</v>
      </c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</row>
    <row r="312">
      <c r="B312" s="1" t="s">
        <v>34</v>
      </c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</row>
    <row r="313">
      <c r="A313" s="1" t="s">
        <v>120</v>
      </c>
      <c r="B313" s="9" t="s">
        <v>124</v>
      </c>
      <c r="C313" s="9" t="s">
        <v>90</v>
      </c>
      <c r="D313" s="9" t="s">
        <v>91</v>
      </c>
      <c r="E313" s="9" t="s">
        <v>92</v>
      </c>
      <c r="F313" s="9" t="s">
        <v>93</v>
      </c>
      <c r="G313" s="9" t="s">
        <v>94</v>
      </c>
      <c r="H313" s="9" t="s">
        <v>95</v>
      </c>
      <c r="I313" s="9" t="s">
        <v>9</v>
      </c>
      <c r="J313" s="9" t="s">
        <v>96</v>
      </c>
      <c r="K313" s="9" t="s">
        <v>97</v>
      </c>
      <c r="L313" s="9" t="s">
        <v>98</v>
      </c>
      <c r="M313" s="9" t="s">
        <v>99</v>
      </c>
      <c r="N313" s="9" t="s">
        <v>100</v>
      </c>
      <c r="O313" s="9" t="s">
        <v>6</v>
      </c>
    </row>
    <row r="314">
      <c r="B314" s="1" t="s">
        <v>21</v>
      </c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</row>
    <row r="315">
      <c r="B315" s="1" t="s">
        <v>18</v>
      </c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</row>
    <row r="316">
      <c r="B316" s="1" t="s">
        <v>33</v>
      </c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</row>
    <row r="317">
      <c r="B317" s="1" t="s">
        <v>34</v>
      </c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</row>
    <row r="318">
      <c r="A318" s="1" t="s">
        <v>121</v>
      </c>
      <c r="B318" s="9" t="s">
        <v>108</v>
      </c>
      <c r="C318" s="9" t="s">
        <v>90</v>
      </c>
      <c r="D318" s="9" t="s">
        <v>91</v>
      </c>
      <c r="E318" s="9" t="s">
        <v>92</v>
      </c>
      <c r="F318" s="9" t="s">
        <v>93</v>
      </c>
      <c r="G318" s="9" t="s">
        <v>94</v>
      </c>
      <c r="H318" s="9" t="s">
        <v>95</v>
      </c>
      <c r="I318" s="9" t="s">
        <v>9</v>
      </c>
      <c r="J318" s="9" t="s">
        <v>96</v>
      </c>
      <c r="K318" s="9" t="s">
        <v>97</v>
      </c>
      <c r="L318" s="9" t="s">
        <v>98</v>
      </c>
      <c r="M318" s="9" t="s">
        <v>99</v>
      </c>
      <c r="N318" s="9" t="s">
        <v>100</v>
      </c>
      <c r="O318" s="9" t="s">
        <v>6</v>
      </c>
    </row>
    <row r="319">
      <c r="B319" s="1" t="s">
        <v>21</v>
      </c>
    </row>
    <row r="320">
      <c r="B320" s="1" t="s">
        <v>18</v>
      </c>
    </row>
    <row r="321">
      <c r="B321" s="1" t="s">
        <v>33</v>
      </c>
    </row>
    <row r="322">
      <c r="B322" s="1" t="s">
        <v>34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38.0"/>
    <col customWidth="1" min="5" max="5" width="17.43"/>
    <col customWidth="1" min="6" max="6" width="15.0"/>
    <col customWidth="1" min="7" max="7" width="16.71"/>
    <col customWidth="1" min="9" max="9" width="13.29"/>
    <col customWidth="1" min="10" max="10" width="17.14"/>
    <col customWidth="1" min="11" max="11" width="18.29"/>
    <col customWidth="1" min="12" max="12" width="20.71"/>
    <col customWidth="1" min="13" max="13" width="15.14"/>
    <col customWidth="1" min="17" max="18" width="17.0"/>
    <col customWidth="1" min="19" max="19" width="16.43"/>
  </cols>
  <sheetData>
    <row r="1">
      <c r="D1" s="19" t="s">
        <v>70</v>
      </c>
      <c r="E1" s="19" t="s">
        <v>71</v>
      </c>
      <c r="F1" s="19" t="s">
        <v>72</v>
      </c>
      <c r="G1" s="19" t="s">
        <v>73</v>
      </c>
      <c r="H1" s="19" t="s">
        <v>74</v>
      </c>
      <c r="I1" s="19" t="s">
        <v>75</v>
      </c>
      <c r="J1" s="19" t="s">
        <v>76</v>
      </c>
      <c r="K1" s="19" t="s">
        <v>77</v>
      </c>
      <c r="L1" s="19" t="s">
        <v>78</v>
      </c>
      <c r="M1" s="19" t="s">
        <v>79</v>
      </c>
      <c r="N1" s="19" t="s">
        <v>80</v>
      </c>
      <c r="O1" s="19" t="s">
        <v>81</v>
      </c>
      <c r="P1" s="19" t="s">
        <v>82</v>
      </c>
      <c r="Q1" s="19" t="s">
        <v>83</v>
      </c>
      <c r="R1" s="19" t="s">
        <v>84</v>
      </c>
      <c r="S1" s="19" t="s">
        <v>85</v>
      </c>
    </row>
    <row r="2">
      <c r="D2" s="1" t="s">
        <v>30</v>
      </c>
      <c r="E2" s="1">
        <f t="shared" ref="E2:F2" si="1">AVERAGE(C13,C18,C23,C28,C33,C40,C45,C50,C55,C60,C67,C72,C77,C82,C87,C92,C97,C104,C109,C114,C119,C124,C129,C134,C141,C146,C151,C156,C161,C166,C171,C178,C183,C188,C193,C198,C203,C208,C215,C220,C225,C230,C235,C240,C245,C252,C257,C262,C267,C272,C277,C282,C289,C294,C299,C304,C309,C314,C319)</f>
        <v>13.76666667</v>
      </c>
      <c r="F2" s="1">
        <f t="shared" si="1"/>
        <v>12.7</v>
      </c>
      <c r="G2">
        <f t="shared" ref="G2:G5" si="5">N2/O2</f>
        <v>1.083989501</v>
      </c>
      <c r="H2">
        <f t="shared" ref="H2:H5" si="6">AVERAGE(E13,E18,E23,E28,E33,E40,E45,E50,E55,E60,E67,E72,E77,E82,E87,E92,E97,E104,E109,E114,E119,E124,E129,E134,E141,E146,E151,E156,E161,E166,E171,E178,E183,E188,E193,E198,E203,E208,E215,E220,E225,E230,E235,E240,E245,E252,E257,E262,E267,E272,E277,E282,E289,E294,E299,E304,E309,E314,E319)</f>
        <v>9.166666667</v>
      </c>
      <c r="I2" s="4">
        <f>IFERROR(__xludf.DUMMYFUNCTION("TO_PERCENT(R2/S2)"),0.4503020853634769)</f>
        <v>0.4503020854</v>
      </c>
      <c r="J2">
        <f t="shared" ref="J2:J5" si="7">AVERAGE(H13,H18,H23,H28,H33,H40,H45,H50,H55,H60,H67,H72,H77,H82,H87,H92,H97,H104,H109,H114,H119,H124,H129,H134,H141,H146,H151,H156,H161,H166,H171,H178,H183,H188,H193,H198,H203,H208,H215,H220,H225,H230,H235,H240,H245,H252,H257,H262,H267,H272,H277,H282,H289,H294,H299,H304,H309,H314,H319)</f>
        <v>7.1</v>
      </c>
      <c r="K2">
        <f t="shared" ref="K2:K5" si="8">AVERAGE(I13,I18,I23,I28,I33,I40,I45,I50,I55,I60,I67,I72,I77,I82,I87,I92,I97,I104,I109,I114,I119,I124,I129,I134,I141,I146,I151,I156,I161,I166,I171,I178,I183,I188,I193,I198,I203,I208,I215,I220,I225,I230,I235,I240,I245,I252,I257,I262,I267,I272,I277,I282,I289,I294,I299,I304,I309,I314,I319,)</f>
        <v>0.2903225806</v>
      </c>
      <c r="L2">
        <f t="shared" ref="L2:L5" si="9">SUM(N13,N18,N23,N28,N33,N40,N45,N50,N55,N60,N67,N72,N77,N82,N87,N92,N97,N104,N109,N114,N119,N124,N129,N134,N141,N146,N151,N156,N161,N166,N171,N178,N183,N188,N193,N198,N203,N208,N215,N220,N225,N230,N235,N240,N245,N252,N257,N262,N267,N272,N277,N282,N289,N294,N299,N304,N309,N314,N319)</f>
        <v>0</v>
      </c>
      <c r="M2">
        <f t="shared" ref="M2:M5" si="10">AVERAGE(O13,O18,O23,O28,O33,O40,O45,O50,O55,O60,O67,O72,O77,O82,O87,O92,O97,O104,O109,O114,O119,O124,O129,O134,O141,O146,O151,O156,O161,O166,O171,O178,O183,O188,O193,O198,O203,O208,O215,O220,O225,O230,O235,O240,O245,O252,O257,O262,O267,O272,O277,O282,O289,O294,O299,O304,O309,O314,O319)</f>
        <v>2150.366667</v>
      </c>
      <c r="N2">
        <f t="shared" ref="N2:O2" si="2">SUM(C13,C18,C23,C28,C33,C40,C45,C50,C55,C60,C67,C72,C77,C82,C87,C92,C97,C104,C109,C114,C119,C124,C129,C134,C141,C146,C151,C156,C161,C166,C171,C178,C183,C188,C193,C198,C203,C208,C215,C220,C225,C230,C235,C240,C245,C252,C257,C262,C267,C272,C277,C282,C289,C294,C299,C304,C309,C314,C319)</f>
        <v>413</v>
      </c>
      <c r="O2">
        <f t="shared" si="2"/>
        <v>381</v>
      </c>
      <c r="P2">
        <f t="shared" ref="P2:P5" si="12">SUM(O13,O18,O23,O28,O33,O40,O45,O50,O55,O60,O67,O72,O77,O82,O87,O92,O97,O104,O109,O114,O119,O124,O129,O134,O141,O146,O151,O156,O161,O166,O171,O178,O183,O188,O193,O198,O203,O208,O215,O220,O225,O230,O235,O240,O245,O252,O257,O262,O267,O272,O277,O282,O289,O294,O299,O304,O309,O314,O319)</f>
        <v>64511</v>
      </c>
      <c r="Q2">
        <f t="shared" ref="Q2:Q5" si="13">SUM(I13,I18,I23,I28,I33,I40,I45,I50,I55,I60,I67,I72,I77,I82,I87,I92,I97,I104,I109,I114,I119,I124,I129,I134,I141,I146,I151,I156,I161,I166,I171,I178,I183,I188,I193,I198,I203,I208,I215,I220,I225,I230,I235,I240,I245,I252,I257,I262,I267,I272,I277,I282,I289,I294,I299,I304,I309,I314,I319,)</f>
        <v>9</v>
      </c>
      <c r="R2">
        <f t="shared" ref="R2:S2" si="3">SUM(F13,F18,F23,F28,F33,F40,F45,F50,F55,F60,F67,F72,F77,F82,F87,F92,F97,F104,F109,F114,F119,F124,F129,F134,F141,F146,F151,F156,F161,F166,F171,F178,F183,F188,F193,F198,F203,F208,F215,F220,F225,F230,F235,F240,F245,F252,F257,F262,F267,F272,F277,F282,F289,F294,F299,F304,F309,F314,F319)</f>
        <v>4621</v>
      </c>
      <c r="S2">
        <f t="shared" si="3"/>
        <v>10262</v>
      </c>
    </row>
    <row r="3">
      <c r="D3" s="1" t="s">
        <v>25</v>
      </c>
      <c r="E3" s="1">
        <f t="shared" ref="E3:F3" si="4">AVERAGE(C14,C19,C24,C29,C34,C41,C46,C51,C56,C61,C68,C73,C78,C83,C88,C93,C98,C105,C110,C115,C120,C125,C130,C135,C142,C147,C152,C157,C162,C167,C172,C179,C184,C189,C194,C199,C204,C209,C216,C221,C226,C231,C236,C241,C246,C253,C258,C263,C268,C273,C278,C283,C290,C295,C300,C305,C310,C315,C320)</f>
        <v>13.53333333</v>
      </c>
      <c r="F3" s="1">
        <f t="shared" si="4"/>
        <v>13.33333333</v>
      </c>
      <c r="G3">
        <f t="shared" si="5"/>
        <v>1.015</v>
      </c>
      <c r="H3">
        <f t="shared" si="6"/>
        <v>10.63333333</v>
      </c>
      <c r="I3" s="4">
        <f>IFERROR(__xludf.DUMMYFUNCTION("TO_PERCENT(R3/S3)"),0.46297194991749974)</f>
        <v>0.4629719499</v>
      </c>
      <c r="J3">
        <f t="shared" si="7"/>
        <v>6.266666667</v>
      </c>
      <c r="K3">
        <f t="shared" si="8"/>
        <v>0.4838709677</v>
      </c>
      <c r="L3">
        <f t="shared" si="9"/>
        <v>0</v>
      </c>
      <c r="M3">
        <f t="shared" si="10"/>
        <v>2204.8</v>
      </c>
      <c r="N3">
        <f t="shared" ref="N3:O3" si="11">SUM(C14,C19,C24,C29,C34,C41,C46,C51,C56,C61,C68,C73,C78,C83,C88,C93,C98,C105,C110,C115,C120,C125,C130,C135,C142,C147,C152,C157,C162,C167,C172,C179,C184,C189,C194,C199,C204,C209,C216,C221,C226,C231,C236,C241,C246,C253,C258,C263,C268,C273,C278,C283,C290,C295,C300,C305,C310,C315,C320)</f>
        <v>406</v>
      </c>
      <c r="O3">
        <f t="shared" si="11"/>
        <v>400</v>
      </c>
      <c r="P3">
        <f t="shared" si="12"/>
        <v>66144</v>
      </c>
      <c r="Q3">
        <f t="shared" si="13"/>
        <v>15</v>
      </c>
      <c r="R3">
        <f t="shared" ref="R3:S3" si="14">SUM(F14,F19,F24,F29,F34,F41,F46,F51,F56,F61,F68,F73,F78,F83,F88,F93,F98,F105,F110,F115,F120,F125,F130,F135,F142,F147,F152,F157,F162,F167,F172,F179,F184,F189,F194,F199,F204,F209,F216,F221,F226,F231,F236,F241,F246,F253,F258,F263,F268,F273,F278,F283,F290,F295,F300,F305,F310,F315,F320)</f>
        <v>4770</v>
      </c>
      <c r="S3">
        <f t="shared" si="14"/>
        <v>10303</v>
      </c>
    </row>
    <row r="4">
      <c r="D4" s="1" t="s">
        <v>37</v>
      </c>
      <c r="E4" s="1">
        <f t="shared" ref="E4:F4" si="15">AVERAGE(C15,C20,C25,C30,C35,C42,C47,C52,C57,C62,C69,C74,C79,C84,C89,C94,C99,C106,C111,C116,C121,C126,C131,C136,C143,C148,C153,C158,C163,C168,C173,C180,C185,C190,C195,C200,C205,C210,C217,C222,C227,C232,C237,C242,C247,C254,C259,C264,C269,C274,C279,C284,C291,C296,C301,C306,C311,C316,C321)</f>
        <v>12.64285714</v>
      </c>
      <c r="F4" s="1">
        <f t="shared" si="15"/>
        <v>13.03571429</v>
      </c>
      <c r="G4">
        <f t="shared" si="5"/>
        <v>0.9698630137</v>
      </c>
      <c r="H4">
        <f t="shared" si="6"/>
        <v>10.57142857</v>
      </c>
      <c r="I4" s="4">
        <f>IFERROR(__xludf.DUMMYFUNCTION("TO_PERCENT(R4/S4)"),0.527311719439889)</f>
        <v>0.5273117194</v>
      </c>
      <c r="J4">
        <f t="shared" si="7"/>
        <v>5.928571429</v>
      </c>
      <c r="K4">
        <f t="shared" si="8"/>
        <v>0.5172413793</v>
      </c>
      <c r="L4">
        <f t="shared" si="9"/>
        <v>0</v>
      </c>
      <c r="M4">
        <f t="shared" si="10"/>
        <v>2051.214286</v>
      </c>
      <c r="N4">
        <f t="shared" ref="N4:O4" si="16">SUM(C15,C20,C25,C30,C35,C42,C47,C52,C57,C62,C69,C74,C79,C84,C89,C94,C99,C106,C111,C116,C121,C126,C131,C136,C143,C148,C153,C158,C163,C168,C173,C180,C185,C190,C195,C200,C205,C210,C217,C222,C227,C232,C237,C242,C247,C254,C259,C264,C269,C274,C279,C284,C291,C296,C301,C306,C311,C316,C321)</f>
        <v>354</v>
      </c>
      <c r="O4">
        <f t="shared" si="16"/>
        <v>365</v>
      </c>
      <c r="P4">
        <f t="shared" si="12"/>
        <v>57434</v>
      </c>
      <c r="Q4">
        <f t="shared" si="13"/>
        <v>15</v>
      </c>
      <c r="R4">
        <f t="shared" ref="R4:S4" si="17">SUM(F15,F20,F25,F30,F35,F42,F47,F52,F57,F62,F69,F74,F79,F84,F89,F94,F99,F106,F111,F116,F121,F126,F131,F136,F143,F148,F153,F158,F163,F168,F173,F180,F185,F190,F195,F200,F205,F210,F217,F222,F227,F232,F237,F242,F247,F254,F259,F264,F269,F274,F279,F284,F291,F296,F301,F306,F311,F316,F321)</f>
        <v>4180</v>
      </c>
      <c r="S4">
        <f t="shared" si="17"/>
        <v>7927</v>
      </c>
    </row>
    <row r="5">
      <c r="D5" s="1" t="s">
        <v>36</v>
      </c>
      <c r="E5" s="1">
        <f t="shared" ref="E5:F5" si="18">AVERAGE(C16,C21,C26,C31,C36,C43,C48,C53,C58,C63,C70,C75,C80,C85,C90,C95,C100,C107,C112,C117,C122,C127,C132,C137,C144,C149,C154,C159,C164,C169,C174,C181,C186,C191,C196,C201,C206,C211,C218,C223,C228,C233,C238,C243,C248,C255,C260,C265,C270,C275,C280,C285,C292,C297,C302,C307,C312,C317,C322)</f>
        <v>14.35714286</v>
      </c>
      <c r="F5" s="1">
        <f t="shared" si="18"/>
        <v>13.14285714</v>
      </c>
      <c r="G5">
        <f t="shared" si="5"/>
        <v>1.092391304</v>
      </c>
      <c r="H5">
        <f t="shared" si="6"/>
        <v>6.964285714</v>
      </c>
      <c r="I5" s="4">
        <f>IFERROR(__xludf.DUMMYFUNCTION("TO_PERCENT(R5/S5)"),0.4979323765507176)</f>
        <v>0.4979323766</v>
      </c>
      <c r="J5">
        <f t="shared" si="7"/>
        <v>5.75</v>
      </c>
      <c r="K5">
        <f t="shared" si="8"/>
        <v>0.4137931034</v>
      </c>
      <c r="L5">
        <f t="shared" si="9"/>
        <v>1</v>
      </c>
      <c r="M5">
        <f t="shared" si="10"/>
        <v>1918.214286</v>
      </c>
      <c r="N5">
        <f t="shared" ref="N5:O5" si="19">SUM(C16,C21,C26,C31,C36,C43,C48,C53,C58,C63,C70,C75,C80,C85,C90,C95,C100,C107,C112,C117,C122,C127,C132,C137,C144,C149,C154,C159,C164,C169,C174,C181,C186,C191,C196,C201,C206,C211,C218,C223,C228,C233,C238,C243,C248,C255,C260,C265,C270,C275,C280,C285,C292,C297,C302,C307,C312,C317,C322)</f>
        <v>402</v>
      </c>
      <c r="O5">
        <f t="shared" si="19"/>
        <v>368</v>
      </c>
      <c r="P5">
        <f t="shared" si="12"/>
        <v>53710</v>
      </c>
      <c r="Q5">
        <f t="shared" si="13"/>
        <v>12</v>
      </c>
      <c r="R5">
        <f t="shared" ref="R5:S5" si="20">SUM(F16,F21,F26,F31,F36,F43,F48,F53,F58,F63,F70,F75,F80,F85,F90,F95,F100,F107,F112,F117,F122,F127,F132,F137,F144,F149,F154,F159,F164,F169,F174,F181,F186,F191,F196,F201,F206,F211,F218,F223,F228,F233,F238,F243,F248,F255,F260,F265,F270,F275,F280,F285,F292,F297,F302,F307,F312,F317,F322)</f>
        <v>4094</v>
      </c>
      <c r="S5">
        <f t="shared" si="20"/>
        <v>8222</v>
      </c>
    </row>
    <row r="7">
      <c r="D7" s="1"/>
      <c r="E7" s="1"/>
      <c r="F7" s="1"/>
      <c r="H7" s="1"/>
      <c r="J7" s="1"/>
      <c r="K7" s="1"/>
      <c r="M7" s="1"/>
    </row>
    <row r="11">
      <c r="A11" s="20" t="s">
        <v>86</v>
      </c>
      <c r="B11" s="20" t="s">
        <v>148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</row>
    <row r="12">
      <c r="A12" s="3" t="s">
        <v>88</v>
      </c>
      <c r="B12" s="9" t="s">
        <v>149</v>
      </c>
      <c r="C12" s="9" t="s">
        <v>90</v>
      </c>
      <c r="D12" s="9" t="s">
        <v>91</v>
      </c>
      <c r="E12" s="9" t="s">
        <v>92</v>
      </c>
      <c r="F12" s="9" t="s">
        <v>93</v>
      </c>
      <c r="G12" s="9" t="s">
        <v>94</v>
      </c>
      <c r="H12" s="9" t="s">
        <v>95</v>
      </c>
      <c r="I12" s="9" t="s">
        <v>9</v>
      </c>
      <c r="J12" s="9" t="s">
        <v>96</v>
      </c>
      <c r="K12" s="9" t="s">
        <v>97</v>
      </c>
      <c r="L12" s="9" t="s">
        <v>98</v>
      </c>
      <c r="M12" s="9" t="s">
        <v>99</v>
      </c>
      <c r="N12" s="9" t="s">
        <v>100</v>
      </c>
      <c r="O12" s="9" t="s">
        <v>6</v>
      </c>
    </row>
    <row r="13">
      <c r="A13" s="10"/>
      <c r="B13" s="1" t="s">
        <v>150</v>
      </c>
      <c r="C13" s="1">
        <v>8.0</v>
      </c>
      <c r="D13" s="1">
        <v>6.0</v>
      </c>
      <c r="E13" s="1">
        <v>4.0</v>
      </c>
      <c r="F13" s="1">
        <v>89.0</v>
      </c>
      <c r="G13" s="1">
        <v>203.0</v>
      </c>
      <c r="H13" s="1">
        <v>2.0</v>
      </c>
      <c r="I13" s="1">
        <v>0.0</v>
      </c>
      <c r="J13" s="1">
        <v>4.0</v>
      </c>
      <c r="K13" s="1">
        <v>1.0</v>
      </c>
      <c r="L13" s="1">
        <v>0.0</v>
      </c>
      <c r="M13" s="1">
        <v>0.0</v>
      </c>
      <c r="N13" s="1">
        <v>0.0</v>
      </c>
      <c r="O13" s="1">
        <v>1194.0</v>
      </c>
    </row>
    <row r="14">
      <c r="A14" s="10"/>
      <c r="B14" s="1" t="s">
        <v>151</v>
      </c>
      <c r="C14" s="1">
        <v>11.0</v>
      </c>
      <c r="D14" s="1">
        <v>7.0</v>
      </c>
      <c r="E14" s="1">
        <v>7.0</v>
      </c>
      <c r="F14" s="1">
        <v>101.0</v>
      </c>
      <c r="G14" s="1">
        <v>238.0</v>
      </c>
      <c r="H14" s="1">
        <v>2.0</v>
      </c>
      <c r="I14" s="1">
        <v>0.0</v>
      </c>
      <c r="J14" s="1">
        <v>1.0</v>
      </c>
      <c r="K14" s="1">
        <v>6.0</v>
      </c>
      <c r="L14" s="1">
        <v>0.0</v>
      </c>
      <c r="M14" s="1">
        <v>0.0</v>
      </c>
      <c r="N14" s="1">
        <v>0.0</v>
      </c>
      <c r="O14" s="1">
        <v>1546.0</v>
      </c>
    </row>
    <row r="15">
      <c r="A15" s="10"/>
      <c r="B15" s="1" t="s">
        <v>152</v>
      </c>
      <c r="C15" s="1">
        <v>8.0</v>
      </c>
      <c r="D15" s="1">
        <v>3.0</v>
      </c>
      <c r="E15" s="1">
        <v>7.0</v>
      </c>
      <c r="F15" s="1">
        <v>93.0</v>
      </c>
      <c r="G15" s="1">
        <v>204.0</v>
      </c>
      <c r="H15" s="1">
        <v>4.0</v>
      </c>
      <c r="I15" s="1">
        <v>0.0</v>
      </c>
      <c r="J15" s="1">
        <v>2.0</v>
      </c>
      <c r="K15" s="1">
        <v>1.0</v>
      </c>
      <c r="L15" s="1">
        <v>0.0</v>
      </c>
      <c r="M15" s="1">
        <v>0.0</v>
      </c>
      <c r="N15" s="1">
        <v>0.0</v>
      </c>
      <c r="O15" s="1">
        <v>1303.0</v>
      </c>
    </row>
    <row r="16">
      <c r="A16" s="10"/>
      <c r="B16" s="1" t="s">
        <v>36</v>
      </c>
      <c r="C16" s="1">
        <v>9.0</v>
      </c>
      <c r="D16" s="1">
        <v>8.0</v>
      </c>
      <c r="E16" s="1">
        <v>2.0</v>
      </c>
      <c r="F16" s="1">
        <v>76.0</v>
      </c>
      <c r="G16" s="1">
        <v>139.0</v>
      </c>
      <c r="H16" s="1">
        <v>4.0</v>
      </c>
      <c r="I16" s="1">
        <v>1.0</v>
      </c>
      <c r="J16" s="1">
        <v>1.0</v>
      </c>
      <c r="K16" s="1">
        <v>1.0</v>
      </c>
      <c r="L16" s="1">
        <v>0.0</v>
      </c>
      <c r="M16" s="1">
        <v>0.0</v>
      </c>
      <c r="N16" s="1">
        <v>0.0</v>
      </c>
      <c r="O16" s="1">
        <v>1252.0</v>
      </c>
    </row>
    <row r="17">
      <c r="A17" s="3" t="s">
        <v>101</v>
      </c>
      <c r="B17" s="9" t="s">
        <v>102</v>
      </c>
      <c r="C17" s="9" t="s">
        <v>90</v>
      </c>
      <c r="D17" s="9" t="s">
        <v>91</v>
      </c>
      <c r="E17" s="9" t="s">
        <v>92</v>
      </c>
      <c r="F17" s="9" t="s">
        <v>93</v>
      </c>
      <c r="G17" s="9" t="s">
        <v>94</v>
      </c>
      <c r="H17" s="9" t="s">
        <v>95</v>
      </c>
      <c r="I17" s="9" t="s">
        <v>9</v>
      </c>
      <c r="J17" s="9" t="s">
        <v>96</v>
      </c>
      <c r="K17" s="9" t="s">
        <v>97</v>
      </c>
      <c r="L17" s="9" t="s">
        <v>98</v>
      </c>
      <c r="M17" s="9" t="s">
        <v>99</v>
      </c>
      <c r="N17" s="9" t="s">
        <v>100</v>
      </c>
      <c r="O17" s="9" t="s">
        <v>6</v>
      </c>
    </row>
    <row r="18">
      <c r="A18" s="10"/>
      <c r="B18" s="1" t="s">
        <v>150</v>
      </c>
      <c r="C18" s="1">
        <v>10.0</v>
      </c>
      <c r="D18" s="1">
        <v>2.0</v>
      </c>
      <c r="E18" s="1">
        <v>4.0</v>
      </c>
      <c r="F18" s="1">
        <v>75.0</v>
      </c>
      <c r="G18" s="1">
        <v>208.0</v>
      </c>
      <c r="H18" s="1">
        <v>8.0</v>
      </c>
      <c r="I18" s="1">
        <v>0.0</v>
      </c>
      <c r="J18" s="1">
        <v>0.0</v>
      </c>
      <c r="K18" s="1">
        <v>0.0</v>
      </c>
      <c r="L18" s="1">
        <v>0.0</v>
      </c>
      <c r="M18" s="1">
        <v>0.0</v>
      </c>
      <c r="N18" s="1">
        <v>0.0</v>
      </c>
      <c r="O18" s="1">
        <v>1434.0</v>
      </c>
    </row>
    <row r="19">
      <c r="A19" s="10"/>
      <c r="B19" s="1" t="s">
        <v>151</v>
      </c>
      <c r="C19" s="1">
        <v>10.0</v>
      </c>
      <c r="D19" s="1">
        <v>6.0</v>
      </c>
      <c r="E19" s="1">
        <v>4.0</v>
      </c>
      <c r="F19" s="1">
        <v>122.0</v>
      </c>
      <c r="G19" s="1">
        <v>275.0</v>
      </c>
      <c r="H19" s="1">
        <v>4.0</v>
      </c>
      <c r="I19" s="1">
        <v>0.0</v>
      </c>
      <c r="J19" s="1">
        <v>0.0</v>
      </c>
      <c r="K19" s="1">
        <v>0.0</v>
      </c>
      <c r="L19" s="1">
        <v>0.0</v>
      </c>
      <c r="M19" s="1">
        <v>0.0</v>
      </c>
      <c r="N19" s="1">
        <v>0.0</v>
      </c>
      <c r="O19" s="1">
        <v>1774.0</v>
      </c>
    </row>
    <row r="20">
      <c r="A20" s="10"/>
      <c r="B20" s="1" t="s">
        <v>152</v>
      </c>
      <c r="C20" s="1">
        <v>13.0</v>
      </c>
      <c r="D20" s="1">
        <v>8.0</v>
      </c>
      <c r="E20" s="1">
        <v>8.0</v>
      </c>
      <c r="F20" s="1">
        <v>127.0</v>
      </c>
      <c r="G20" s="1">
        <v>240.0</v>
      </c>
      <c r="H20" s="1">
        <v>5.0</v>
      </c>
      <c r="I20" s="1">
        <v>2.0</v>
      </c>
      <c r="J20" s="1">
        <v>0.0</v>
      </c>
      <c r="K20" s="1">
        <v>0.0</v>
      </c>
      <c r="L20" s="1">
        <v>0.0</v>
      </c>
      <c r="M20" s="1">
        <v>0.0</v>
      </c>
      <c r="N20" s="1">
        <v>0.0</v>
      </c>
      <c r="O20" s="1">
        <v>1746.0</v>
      </c>
    </row>
    <row r="21">
      <c r="A21" s="10"/>
      <c r="B21" s="1" t="s">
        <v>36</v>
      </c>
      <c r="C21" s="1">
        <v>17.0</v>
      </c>
      <c r="D21" s="1">
        <v>10.0</v>
      </c>
      <c r="E21" s="1">
        <v>4.0</v>
      </c>
      <c r="F21" s="1">
        <v>147.0</v>
      </c>
      <c r="G21" s="1">
        <v>294.0</v>
      </c>
      <c r="H21" s="1">
        <v>7.0</v>
      </c>
      <c r="I21" s="1">
        <v>0.0</v>
      </c>
      <c r="J21" s="1">
        <v>0.0</v>
      </c>
      <c r="K21" s="1">
        <v>0.0</v>
      </c>
      <c r="L21" s="1">
        <v>0.0</v>
      </c>
      <c r="M21" s="1">
        <v>0.0</v>
      </c>
      <c r="N21" s="1">
        <v>0.0</v>
      </c>
      <c r="O21" s="1">
        <v>2015.0</v>
      </c>
    </row>
    <row r="22">
      <c r="A22" s="3" t="s">
        <v>103</v>
      </c>
      <c r="B22" s="9" t="s">
        <v>104</v>
      </c>
      <c r="C22" s="9" t="s">
        <v>90</v>
      </c>
      <c r="D22" s="9" t="s">
        <v>91</v>
      </c>
      <c r="E22" s="9" t="s">
        <v>92</v>
      </c>
      <c r="F22" s="9" t="s">
        <v>93</v>
      </c>
      <c r="G22" s="9" t="s">
        <v>94</v>
      </c>
      <c r="H22" s="9" t="s">
        <v>95</v>
      </c>
      <c r="I22" s="9" t="s">
        <v>9</v>
      </c>
      <c r="J22" s="9" t="s">
        <v>96</v>
      </c>
      <c r="K22" s="9" t="s">
        <v>97</v>
      </c>
      <c r="L22" s="9" t="s">
        <v>98</v>
      </c>
      <c r="M22" s="9" t="s">
        <v>99</v>
      </c>
      <c r="N22" s="9" t="s">
        <v>100</v>
      </c>
      <c r="O22" s="9" t="s">
        <v>6</v>
      </c>
    </row>
    <row r="23">
      <c r="A23" s="10"/>
      <c r="B23" s="1" t="s">
        <v>150</v>
      </c>
      <c r="C23" s="1">
        <v>15.0</v>
      </c>
      <c r="D23" s="1">
        <v>17.0</v>
      </c>
      <c r="E23" s="1">
        <v>11.0</v>
      </c>
      <c r="F23" s="1">
        <v>97.0</v>
      </c>
      <c r="G23" s="1">
        <v>205.0</v>
      </c>
      <c r="H23" s="1">
        <v>9.0</v>
      </c>
      <c r="I23" s="1">
        <v>0.0</v>
      </c>
      <c r="J23" s="1">
        <v>0.0</v>
      </c>
      <c r="K23" s="1">
        <v>0.0</v>
      </c>
      <c r="L23" s="1">
        <v>2.0</v>
      </c>
      <c r="M23" s="1">
        <v>0.0</v>
      </c>
      <c r="N23" s="1">
        <v>0.0</v>
      </c>
      <c r="O23" s="1">
        <v>1775.0</v>
      </c>
    </row>
    <row r="24">
      <c r="A24" s="10"/>
      <c r="B24" s="1" t="s">
        <v>151</v>
      </c>
      <c r="C24" s="1">
        <v>15.0</v>
      </c>
      <c r="D24" s="1">
        <v>16.0</v>
      </c>
      <c r="E24" s="1">
        <v>21.0</v>
      </c>
      <c r="F24" s="1">
        <v>231.0</v>
      </c>
      <c r="G24" s="1">
        <v>442.0</v>
      </c>
      <c r="H24" s="1">
        <v>8.0</v>
      </c>
      <c r="I24" s="1">
        <v>0.0</v>
      </c>
      <c r="J24" s="1">
        <v>0.0</v>
      </c>
      <c r="K24" s="1">
        <v>0.0</v>
      </c>
      <c r="L24" s="1">
        <v>0.0</v>
      </c>
      <c r="M24" s="1">
        <v>0.0</v>
      </c>
      <c r="N24" s="1">
        <v>0.0</v>
      </c>
      <c r="O24" s="1">
        <v>3098.0</v>
      </c>
    </row>
    <row r="25">
      <c r="A25" s="10"/>
      <c r="B25" s="1" t="s">
        <v>152</v>
      </c>
      <c r="C25" s="1">
        <v>15.0</v>
      </c>
      <c r="D25" s="1">
        <v>12.0</v>
      </c>
      <c r="E25" s="1">
        <v>19.0</v>
      </c>
      <c r="F25" s="1">
        <v>148.0</v>
      </c>
      <c r="G25" s="1">
        <v>238.0</v>
      </c>
      <c r="H25" s="1">
        <v>9.0</v>
      </c>
      <c r="I25" s="1">
        <v>0.0</v>
      </c>
      <c r="J25" s="1">
        <v>0.0</v>
      </c>
      <c r="K25" s="1">
        <v>0.0</v>
      </c>
      <c r="L25" s="1">
        <v>0.0</v>
      </c>
      <c r="M25" s="1">
        <v>0.0</v>
      </c>
      <c r="N25" s="1">
        <v>0.0</v>
      </c>
      <c r="O25" s="1">
        <v>2627.0</v>
      </c>
    </row>
    <row r="26">
      <c r="A26" s="10"/>
      <c r="B26" s="1" t="s">
        <v>36</v>
      </c>
      <c r="C26" s="1">
        <v>23.0</v>
      </c>
      <c r="D26" s="1">
        <v>11.0</v>
      </c>
      <c r="E26" s="1">
        <v>9.0</v>
      </c>
      <c r="F26" s="1">
        <v>165.0</v>
      </c>
      <c r="G26" s="1">
        <v>300.0</v>
      </c>
      <c r="H26" s="1">
        <v>15.0</v>
      </c>
      <c r="I26" s="1">
        <v>3.0</v>
      </c>
      <c r="J26" s="1">
        <v>0.0</v>
      </c>
      <c r="K26" s="1">
        <v>0.0</v>
      </c>
      <c r="L26" s="1">
        <v>1.0</v>
      </c>
      <c r="M26" s="1">
        <v>0.0</v>
      </c>
      <c r="N26" s="1">
        <v>0.0</v>
      </c>
      <c r="O26" s="1">
        <v>2147.0</v>
      </c>
    </row>
    <row r="27">
      <c r="A27" s="3" t="s">
        <v>105</v>
      </c>
      <c r="B27" s="9" t="s">
        <v>106</v>
      </c>
      <c r="C27" s="9" t="s">
        <v>90</v>
      </c>
      <c r="D27" s="9" t="s">
        <v>91</v>
      </c>
      <c r="E27" s="9" t="s">
        <v>92</v>
      </c>
      <c r="F27" s="9" t="s">
        <v>93</v>
      </c>
      <c r="G27" s="9" t="s">
        <v>94</v>
      </c>
      <c r="H27" s="9" t="s">
        <v>95</v>
      </c>
      <c r="I27" s="9" t="s">
        <v>9</v>
      </c>
      <c r="J27" s="9" t="s">
        <v>96</v>
      </c>
      <c r="K27" s="9" t="s">
        <v>97</v>
      </c>
      <c r="L27" s="9" t="s">
        <v>98</v>
      </c>
      <c r="M27" s="9" t="s">
        <v>99</v>
      </c>
      <c r="N27" s="9" t="s">
        <v>100</v>
      </c>
      <c r="O27" s="9" t="s">
        <v>6</v>
      </c>
    </row>
    <row r="28">
      <c r="A28" s="10"/>
      <c r="B28" s="1" t="s">
        <v>30</v>
      </c>
      <c r="C28" s="3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</row>
    <row r="29">
      <c r="A29" s="10"/>
      <c r="B29" s="1" t="s">
        <v>25</v>
      </c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</row>
    <row r="30">
      <c r="A30" s="10"/>
      <c r="B30" s="1" t="s">
        <v>37</v>
      </c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</row>
    <row r="31">
      <c r="A31" s="10"/>
      <c r="B31" s="1" t="s">
        <v>36</v>
      </c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</row>
    <row r="32">
      <c r="A32" s="3" t="s">
        <v>107</v>
      </c>
      <c r="B32" s="9" t="s">
        <v>108</v>
      </c>
      <c r="C32" s="9" t="s">
        <v>90</v>
      </c>
      <c r="D32" s="9" t="s">
        <v>91</v>
      </c>
      <c r="E32" s="9" t="s">
        <v>92</v>
      </c>
      <c r="F32" s="9" t="s">
        <v>93</v>
      </c>
      <c r="G32" s="9" t="s">
        <v>94</v>
      </c>
      <c r="H32" s="9" t="s">
        <v>95</v>
      </c>
      <c r="I32" s="9" t="s">
        <v>9</v>
      </c>
      <c r="J32" s="9" t="s">
        <v>96</v>
      </c>
      <c r="K32" s="9" t="s">
        <v>97</v>
      </c>
      <c r="L32" s="9" t="s">
        <v>98</v>
      </c>
      <c r="M32" s="9" t="s">
        <v>99</v>
      </c>
      <c r="N32" s="9" t="s">
        <v>100</v>
      </c>
      <c r="O32" s="9" t="s">
        <v>6</v>
      </c>
    </row>
    <row r="33">
      <c r="A33" s="10"/>
      <c r="B33" s="1" t="s">
        <v>30</v>
      </c>
      <c r="C33" s="3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</row>
    <row r="34">
      <c r="A34" s="10"/>
      <c r="B34" s="1" t="s">
        <v>25</v>
      </c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</row>
    <row r="35">
      <c r="A35" s="10"/>
      <c r="B35" s="1" t="s">
        <v>37</v>
      </c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</row>
    <row r="36">
      <c r="A36" s="10"/>
      <c r="B36" s="1" t="s">
        <v>36</v>
      </c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</row>
    <row r="38">
      <c r="A38" s="20" t="s">
        <v>110</v>
      </c>
      <c r="B38" s="20" t="s">
        <v>153</v>
      </c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</row>
    <row r="39">
      <c r="A39" s="3" t="s">
        <v>88</v>
      </c>
      <c r="B39" s="9" t="s">
        <v>112</v>
      </c>
      <c r="C39" s="9" t="s">
        <v>90</v>
      </c>
      <c r="D39" s="9" t="s">
        <v>91</v>
      </c>
      <c r="E39" s="9" t="s">
        <v>92</v>
      </c>
      <c r="F39" s="9" t="s">
        <v>93</v>
      </c>
      <c r="G39" s="9" t="s">
        <v>94</v>
      </c>
      <c r="H39" s="9" t="s">
        <v>95</v>
      </c>
      <c r="I39" s="9" t="s">
        <v>9</v>
      </c>
      <c r="J39" s="9" t="s">
        <v>96</v>
      </c>
      <c r="K39" s="9" t="s">
        <v>97</v>
      </c>
      <c r="L39" s="9" t="s">
        <v>98</v>
      </c>
      <c r="M39" s="9" t="s">
        <v>99</v>
      </c>
      <c r="N39" s="9" t="s">
        <v>100</v>
      </c>
      <c r="O39" s="9" t="s">
        <v>6</v>
      </c>
    </row>
    <row r="40">
      <c r="A40" s="10"/>
      <c r="B40" s="1" t="s">
        <v>30</v>
      </c>
      <c r="C40" s="1">
        <v>10.0</v>
      </c>
      <c r="D40" s="1">
        <v>10.0</v>
      </c>
      <c r="E40" s="1">
        <v>8.0</v>
      </c>
      <c r="F40" s="1">
        <v>138.0</v>
      </c>
      <c r="G40" s="1">
        <v>312.0</v>
      </c>
      <c r="H40" s="1">
        <v>9.0</v>
      </c>
      <c r="I40" s="1">
        <v>1.0</v>
      </c>
      <c r="J40" s="1">
        <v>0.0</v>
      </c>
      <c r="K40" s="1">
        <v>0.0</v>
      </c>
      <c r="L40" s="1">
        <v>1.0</v>
      </c>
      <c r="M40" s="1">
        <v>2.0</v>
      </c>
      <c r="N40" s="1">
        <v>0.0</v>
      </c>
      <c r="O40" s="1">
        <v>1672.0</v>
      </c>
    </row>
    <row r="41">
      <c r="A41" s="10"/>
      <c r="B41" s="1" t="s">
        <v>25</v>
      </c>
      <c r="C41" s="1">
        <v>12.0</v>
      </c>
      <c r="D41" s="1">
        <v>13.0</v>
      </c>
      <c r="E41" s="1">
        <v>8.0</v>
      </c>
      <c r="F41" s="1">
        <v>108.0</v>
      </c>
      <c r="G41" s="1">
        <v>219.0</v>
      </c>
      <c r="H41" s="1">
        <v>5.0</v>
      </c>
      <c r="I41" s="1">
        <v>0.0</v>
      </c>
      <c r="J41" s="1">
        <v>0.0</v>
      </c>
      <c r="K41" s="1">
        <v>0.0</v>
      </c>
      <c r="L41" s="1">
        <v>0.0</v>
      </c>
      <c r="M41" s="1">
        <v>0.0</v>
      </c>
      <c r="N41" s="1">
        <v>0.0</v>
      </c>
      <c r="O41" s="1">
        <v>1876.0</v>
      </c>
    </row>
    <row r="42">
      <c r="A42" s="10"/>
      <c r="B42" s="1" t="s">
        <v>37</v>
      </c>
      <c r="C42" s="1">
        <v>8.0</v>
      </c>
      <c r="D42" s="1">
        <v>12.0</v>
      </c>
      <c r="E42" s="1">
        <v>7.0</v>
      </c>
      <c r="F42" s="1">
        <v>113.0</v>
      </c>
      <c r="G42" s="1">
        <v>190.0</v>
      </c>
      <c r="H42" s="1">
        <v>7.0</v>
      </c>
      <c r="I42" s="1">
        <v>0.0</v>
      </c>
      <c r="J42" s="1">
        <v>0.0</v>
      </c>
      <c r="K42" s="1">
        <v>0.0</v>
      </c>
      <c r="L42" s="1">
        <v>0.0</v>
      </c>
      <c r="M42" s="1">
        <v>0.0</v>
      </c>
      <c r="N42" s="1">
        <v>0.0</v>
      </c>
      <c r="O42" s="1">
        <v>1485.0</v>
      </c>
    </row>
    <row r="43">
      <c r="A43" s="10"/>
      <c r="B43" s="1" t="s">
        <v>36</v>
      </c>
      <c r="C43" s="1">
        <v>14.0</v>
      </c>
      <c r="D43" s="1">
        <v>7.0</v>
      </c>
      <c r="E43" s="1">
        <v>6.0</v>
      </c>
      <c r="F43" s="1">
        <v>137.0</v>
      </c>
      <c r="G43" s="1">
        <v>262.0</v>
      </c>
      <c r="H43" s="1">
        <v>7.0</v>
      </c>
      <c r="I43" s="1">
        <v>0.0</v>
      </c>
      <c r="J43" s="1">
        <v>0.0</v>
      </c>
      <c r="K43" s="1">
        <v>0.0</v>
      </c>
      <c r="L43" s="1">
        <v>0.0</v>
      </c>
      <c r="M43" s="1">
        <v>0.0</v>
      </c>
      <c r="N43" s="1">
        <v>0.0</v>
      </c>
      <c r="O43" s="1">
        <v>1582.0</v>
      </c>
    </row>
    <row r="44">
      <c r="A44" s="3" t="s">
        <v>101</v>
      </c>
      <c r="B44" s="9" t="s">
        <v>113</v>
      </c>
      <c r="C44" s="9" t="s">
        <v>90</v>
      </c>
      <c r="D44" s="9" t="s">
        <v>91</v>
      </c>
      <c r="E44" s="9" t="s">
        <v>92</v>
      </c>
      <c r="F44" s="9" t="s">
        <v>93</v>
      </c>
      <c r="G44" s="9" t="s">
        <v>94</v>
      </c>
      <c r="H44" s="9" t="s">
        <v>95</v>
      </c>
      <c r="I44" s="9" t="s">
        <v>9</v>
      </c>
      <c r="J44" s="9" t="s">
        <v>96</v>
      </c>
      <c r="K44" s="9" t="s">
        <v>97</v>
      </c>
      <c r="L44" s="9" t="s">
        <v>98</v>
      </c>
      <c r="M44" s="9" t="s">
        <v>99</v>
      </c>
      <c r="N44" s="9" t="s">
        <v>100</v>
      </c>
      <c r="O44" s="9" t="s">
        <v>6</v>
      </c>
    </row>
    <row r="45">
      <c r="A45" s="10"/>
      <c r="B45" s="1" t="s">
        <v>30</v>
      </c>
      <c r="C45" s="1">
        <v>13.0</v>
      </c>
      <c r="D45" s="1">
        <v>5.0</v>
      </c>
      <c r="E45" s="1">
        <v>7.0</v>
      </c>
      <c r="F45" s="1">
        <v>136.0</v>
      </c>
      <c r="G45" s="1">
        <v>288.0</v>
      </c>
      <c r="H45" s="1">
        <v>9.0</v>
      </c>
      <c r="I45" s="1">
        <v>0.0</v>
      </c>
      <c r="J45" s="1">
        <v>0.0</v>
      </c>
      <c r="K45" s="1">
        <v>0.0</v>
      </c>
      <c r="L45" s="1">
        <v>0.0</v>
      </c>
      <c r="M45" s="1">
        <v>0.0</v>
      </c>
      <c r="N45" s="1">
        <v>0.0</v>
      </c>
      <c r="O45" s="1">
        <v>2234.0</v>
      </c>
    </row>
    <row r="46">
      <c r="A46" s="10"/>
      <c r="B46" s="1" t="s">
        <v>25</v>
      </c>
      <c r="C46" s="1">
        <v>16.0</v>
      </c>
      <c r="D46" s="1">
        <v>12.0</v>
      </c>
      <c r="E46" s="1">
        <v>7.0</v>
      </c>
      <c r="F46" s="1">
        <v>199.0</v>
      </c>
      <c r="G46" s="1">
        <v>433.0</v>
      </c>
      <c r="H46" s="1">
        <v>3.0</v>
      </c>
      <c r="I46" s="1">
        <v>2.0</v>
      </c>
      <c r="J46" s="1">
        <v>0.0</v>
      </c>
      <c r="K46" s="1">
        <v>0.0</v>
      </c>
      <c r="L46" s="1">
        <v>0.0</v>
      </c>
      <c r="M46" s="1">
        <v>0.0</v>
      </c>
      <c r="N46" s="1">
        <v>0.0</v>
      </c>
      <c r="O46" s="1">
        <v>2616.0</v>
      </c>
    </row>
    <row r="47">
      <c r="A47" s="10"/>
      <c r="B47" s="1" t="s">
        <v>37</v>
      </c>
      <c r="C47" s="1">
        <v>10.0</v>
      </c>
      <c r="D47" s="1">
        <v>11.0</v>
      </c>
      <c r="E47" s="1">
        <v>9.0</v>
      </c>
      <c r="F47" s="1">
        <v>128.0</v>
      </c>
      <c r="G47" s="1">
        <v>237.0</v>
      </c>
      <c r="H47" s="1">
        <v>4.0</v>
      </c>
      <c r="I47" s="1">
        <v>0.0</v>
      </c>
      <c r="J47" s="1">
        <v>0.0</v>
      </c>
      <c r="K47" s="1">
        <v>0.0</v>
      </c>
      <c r="L47" s="1">
        <v>0.0</v>
      </c>
      <c r="M47" s="1">
        <v>0.0</v>
      </c>
      <c r="N47" s="1">
        <v>0.0</v>
      </c>
      <c r="O47" s="1">
        <v>1479.0</v>
      </c>
    </row>
    <row r="48">
      <c r="A48" s="10"/>
      <c r="B48" s="1" t="s">
        <v>36</v>
      </c>
      <c r="C48" s="1">
        <v>11.0</v>
      </c>
      <c r="D48" s="1">
        <v>8.0</v>
      </c>
      <c r="E48" s="1">
        <v>7.0</v>
      </c>
      <c r="F48" s="1">
        <v>95.0</v>
      </c>
      <c r="G48" s="1">
        <v>190.0</v>
      </c>
      <c r="H48" s="1">
        <v>3.0</v>
      </c>
      <c r="I48" s="1">
        <v>1.0</v>
      </c>
      <c r="J48" s="1">
        <v>0.0</v>
      </c>
      <c r="K48" s="1">
        <v>0.0</v>
      </c>
      <c r="L48" s="1">
        <v>0.0</v>
      </c>
      <c r="M48" s="1">
        <v>0.0</v>
      </c>
      <c r="N48" s="1">
        <v>0.0</v>
      </c>
      <c r="O48" s="1">
        <v>1585.0</v>
      </c>
    </row>
    <row r="49">
      <c r="A49" s="3" t="s">
        <v>103</v>
      </c>
      <c r="B49" s="9" t="s">
        <v>106</v>
      </c>
      <c r="C49" s="9" t="s">
        <v>90</v>
      </c>
      <c r="D49" s="9" t="s">
        <v>91</v>
      </c>
      <c r="E49" s="9" t="s">
        <v>92</v>
      </c>
      <c r="F49" s="9" t="s">
        <v>93</v>
      </c>
      <c r="G49" s="9" t="s">
        <v>94</v>
      </c>
      <c r="H49" s="9" t="s">
        <v>95</v>
      </c>
      <c r="I49" s="9" t="s">
        <v>9</v>
      </c>
      <c r="J49" s="9" t="s">
        <v>96</v>
      </c>
      <c r="K49" s="9" t="s">
        <v>97</v>
      </c>
      <c r="L49" s="9" t="s">
        <v>98</v>
      </c>
      <c r="M49" s="9" t="s">
        <v>99</v>
      </c>
      <c r="N49" s="9" t="s">
        <v>100</v>
      </c>
      <c r="O49" s="9" t="s">
        <v>6</v>
      </c>
    </row>
    <row r="50">
      <c r="A50" s="10"/>
      <c r="B50" s="1" t="s">
        <v>30</v>
      </c>
      <c r="C50" s="1">
        <v>12.0</v>
      </c>
      <c r="D50" s="1">
        <v>8.0</v>
      </c>
      <c r="E50" s="1">
        <v>6.0</v>
      </c>
      <c r="F50" s="1">
        <v>131.0</v>
      </c>
      <c r="G50" s="1">
        <v>305.0</v>
      </c>
      <c r="H50" s="1">
        <v>8.0</v>
      </c>
      <c r="I50" s="1">
        <v>0.0</v>
      </c>
      <c r="J50" s="1">
        <v>4.0</v>
      </c>
      <c r="K50" s="1">
        <v>1.0</v>
      </c>
      <c r="L50" s="1">
        <v>0.0</v>
      </c>
      <c r="M50" s="1">
        <v>0.0</v>
      </c>
      <c r="N50" s="1">
        <v>0.0</v>
      </c>
      <c r="O50" s="1">
        <v>1736.0</v>
      </c>
    </row>
    <row r="51">
      <c r="A51" s="10"/>
      <c r="B51" s="1" t="s">
        <v>25</v>
      </c>
      <c r="C51" s="1">
        <v>12.0</v>
      </c>
      <c r="D51" s="1">
        <v>7.0</v>
      </c>
      <c r="E51" s="1">
        <v>11.0</v>
      </c>
      <c r="F51" s="1">
        <v>138.0</v>
      </c>
      <c r="G51" s="1">
        <v>289.0</v>
      </c>
      <c r="H51" s="1">
        <v>8.0</v>
      </c>
      <c r="I51" s="1">
        <v>0.0</v>
      </c>
      <c r="J51" s="1">
        <v>5.0</v>
      </c>
      <c r="K51" s="1">
        <v>3.0</v>
      </c>
      <c r="L51" s="1">
        <v>0.0</v>
      </c>
      <c r="M51" s="1">
        <v>0.0</v>
      </c>
      <c r="N51" s="1">
        <v>0.0</v>
      </c>
      <c r="O51" s="1">
        <v>1664.0</v>
      </c>
    </row>
    <row r="52">
      <c r="A52" s="10"/>
      <c r="B52" s="1" t="s">
        <v>37</v>
      </c>
      <c r="C52" s="1">
        <v>11.0</v>
      </c>
      <c r="D52" s="1">
        <v>5.0</v>
      </c>
      <c r="E52" s="1">
        <v>14.0</v>
      </c>
      <c r="F52" s="1">
        <v>153.0</v>
      </c>
      <c r="G52" s="1">
        <v>304.0</v>
      </c>
      <c r="H52" s="1">
        <v>5.0</v>
      </c>
      <c r="I52" s="1">
        <v>1.0</v>
      </c>
      <c r="J52" s="1">
        <v>3.0</v>
      </c>
      <c r="K52" s="1">
        <v>1.0</v>
      </c>
      <c r="L52" s="1">
        <v>0.0</v>
      </c>
      <c r="M52" s="1">
        <v>0.0</v>
      </c>
      <c r="N52" s="1">
        <v>0.0</v>
      </c>
      <c r="O52" s="1">
        <v>1754.0</v>
      </c>
    </row>
    <row r="53">
      <c r="A53" s="10"/>
      <c r="B53" s="1" t="s">
        <v>36</v>
      </c>
      <c r="C53" s="1">
        <v>11.0</v>
      </c>
      <c r="D53" s="1">
        <v>7.0</v>
      </c>
      <c r="E53" s="1">
        <v>8.0</v>
      </c>
      <c r="F53" s="1">
        <v>155.0</v>
      </c>
      <c r="G53" s="1">
        <v>364.0</v>
      </c>
      <c r="H53" s="1">
        <v>4.0</v>
      </c>
      <c r="I53" s="1">
        <v>0.0</v>
      </c>
      <c r="J53" s="1">
        <v>3.0</v>
      </c>
      <c r="K53" s="1">
        <v>3.0</v>
      </c>
      <c r="L53" s="1">
        <v>0.0</v>
      </c>
      <c r="M53" s="1">
        <v>0.0</v>
      </c>
      <c r="N53" s="1">
        <v>0.0</v>
      </c>
      <c r="O53" s="1">
        <v>1597.0</v>
      </c>
    </row>
    <row r="54">
      <c r="A54" s="3" t="s">
        <v>105</v>
      </c>
      <c r="B54" s="9" t="s">
        <v>104</v>
      </c>
      <c r="C54" s="9" t="s">
        <v>90</v>
      </c>
      <c r="D54" s="9" t="s">
        <v>91</v>
      </c>
      <c r="E54" s="9" t="s">
        <v>92</v>
      </c>
      <c r="F54" s="9" t="s">
        <v>93</v>
      </c>
      <c r="G54" s="9" t="s">
        <v>94</v>
      </c>
      <c r="H54" s="9" t="s">
        <v>95</v>
      </c>
      <c r="I54" s="9" t="s">
        <v>9</v>
      </c>
      <c r="J54" s="9" t="s">
        <v>96</v>
      </c>
      <c r="K54" s="9" t="s">
        <v>97</v>
      </c>
      <c r="L54" s="9" t="s">
        <v>98</v>
      </c>
      <c r="M54" s="9" t="s">
        <v>99</v>
      </c>
      <c r="N54" s="9" t="s">
        <v>100</v>
      </c>
      <c r="O54" s="9" t="s">
        <v>6</v>
      </c>
    </row>
    <row r="55">
      <c r="A55" s="10"/>
      <c r="B55" s="1" t="s">
        <v>30</v>
      </c>
      <c r="C55" s="1">
        <v>38.0</v>
      </c>
      <c r="D55" s="1">
        <v>26.0</v>
      </c>
      <c r="E55" s="1">
        <v>15.0</v>
      </c>
      <c r="F55" s="1">
        <v>280.0</v>
      </c>
      <c r="G55" s="1">
        <v>576.0</v>
      </c>
      <c r="H55" s="1">
        <v>22.0</v>
      </c>
      <c r="I55" s="1">
        <v>1.0</v>
      </c>
      <c r="J55" s="1">
        <v>0.0</v>
      </c>
      <c r="K55" s="1">
        <v>0.0</v>
      </c>
      <c r="L55" s="1">
        <v>1.0</v>
      </c>
      <c r="M55" s="1">
        <v>0.0</v>
      </c>
      <c r="N55" s="1">
        <v>0.0</v>
      </c>
      <c r="O55" s="1">
        <v>4737.0</v>
      </c>
    </row>
    <row r="56">
      <c r="A56" s="10"/>
      <c r="B56" s="1" t="s">
        <v>25</v>
      </c>
      <c r="C56" s="1">
        <v>30.0</v>
      </c>
      <c r="D56" s="1">
        <v>25.0</v>
      </c>
      <c r="E56" s="1">
        <v>23.0</v>
      </c>
      <c r="F56" s="1">
        <v>289.0</v>
      </c>
      <c r="G56" s="1">
        <v>629.0</v>
      </c>
      <c r="H56" s="1">
        <v>16.0</v>
      </c>
      <c r="I56" s="1">
        <v>1.0</v>
      </c>
      <c r="J56" s="1">
        <v>0.0</v>
      </c>
      <c r="K56" s="1">
        <v>0.0</v>
      </c>
      <c r="L56" s="1">
        <v>0.0</v>
      </c>
      <c r="M56" s="1">
        <v>2.0</v>
      </c>
      <c r="N56" s="1">
        <v>0.0</v>
      </c>
      <c r="O56" s="1">
        <v>4078.0</v>
      </c>
    </row>
    <row r="57">
      <c r="A57" s="10"/>
      <c r="B57" s="1" t="s">
        <v>37</v>
      </c>
      <c r="C57" s="1">
        <v>28.0</v>
      </c>
      <c r="D57" s="1">
        <v>24.0</v>
      </c>
      <c r="E57" s="1">
        <v>26.0</v>
      </c>
      <c r="F57" s="1">
        <v>279.0</v>
      </c>
      <c r="G57" s="1">
        <v>466.0</v>
      </c>
      <c r="H57" s="1">
        <v>14.0</v>
      </c>
      <c r="I57" s="1">
        <v>1.0</v>
      </c>
      <c r="J57" s="1">
        <v>0.0</v>
      </c>
      <c r="K57" s="1">
        <v>0.0</v>
      </c>
      <c r="L57" s="1">
        <v>0.0</v>
      </c>
      <c r="M57" s="1">
        <v>2.0</v>
      </c>
      <c r="N57" s="1">
        <v>0.0</v>
      </c>
      <c r="O57" s="1">
        <v>4646.0</v>
      </c>
    </row>
    <row r="58">
      <c r="A58" s="10"/>
      <c r="B58" s="1" t="s">
        <v>36</v>
      </c>
      <c r="C58" s="1">
        <v>18.0</v>
      </c>
      <c r="D58" s="1">
        <v>27.0</v>
      </c>
      <c r="E58" s="1">
        <v>17.0</v>
      </c>
      <c r="F58" s="1">
        <v>234.0</v>
      </c>
      <c r="G58" s="1">
        <v>449.0</v>
      </c>
      <c r="H58" s="1">
        <v>12.0</v>
      </c>
      <c r="I58" s="1">
        <v>0.0</v>
      </c>
      <c r="J58" s="1">
        <v>0.0</v>
      </c>
      <c r="K58" s="1">
        <v>0.0</v>
      </c>
      <c r="L58" s="1">
        <v>1.0</v>
      </c>
      <c r="M58" s="1">
        <v>1.0</v>
      </c>
      <c r="N58" s="1">
        <v>0.0</v>
      </c>
      <c r="O58" s="1">
        <v>3322.0</v>
      </c>
    </row>
    <row r="59">
      <c r="A59" s="3" t="s">
        <v>154</v>
      </c>
      <c r="B59" s="9" t="s">
        <v>114</v>
      </c>
      <c r="C59" s="9" t="s">
        <v>90</v>
      </c>
      <c r="D59" s="9" t="s">
        <v>91</v>
      </c>
      <c r="E59" s="9" t="s">
        <v>92</v>
      </c>
      <c r="F59" s="9" t="s">
        <v>93</v>
      </c>
      <c r="G59" s="9" t="s">
        <v>94</v>
      </c>
      <c r="H59" s="9" t="s">
        <v>95</v>
      </c>
      <c r="I59" s="9" t="s">
        <v>9</v>
      </c>
      <c r="J59" s="9" t="s">
        <v>96</v>
      </c>
      <c r="K59" s="9" t="s">
        <v>97</v>
      </c>
      <c r="L59" s="9" t="s">
        <v>98</v>
      </c>
      <c r="M59" s="9" t="s">
        <v>99</v>
      </c>
      <c r="N59" s="9" t="s">
        <v>100</v>
      </c>
      <c r="O59" s="9" t="s">
        <v>6</v>
      </c>
    </row>
    <row r="60">
      <c r="A60" s="10"/>
      <c r="B60" s="1" t="s">
        <v>30</v>
      </c>
      <c r="C60" s="1">
        <v>10.0</v>
      </c>
      <c r="D60" s="1">
        <v>12.0</v>
      </c>
      <c r="E60" s="1">
        <v>8.0</v>
      </c>
      <c r="F60" s="1">
        <v>149.0</v>
      </c>
      <c r="G60" s="1">
        <v>273.0</v>
      </c>
      <c r="H60" s="1">
        <v>8.0</v>
      </c>
      <c r="I60" s="1">
        <v>0.0</v>
      </c>
      <c r="J60" s="1">
        <v>0.0</v>
      </c>
      <c r="K60" s="1">
        <v>0.0</v>
      </c>
      <c r="L60" s="1">
        <v>1.0</v>
      </c>
      <c r="M60" s="1">
        <v>0.0</v>
      </c>
      <c r="N60" s="1">
        <v>0.0</v>
      </c>
      <c r="O60" s="1">
        <v>1833.0</v>
      </c>
    </row>
    <row r="61">
      <c r="A61" s="10"/>
      <c r="B61" s="1" t="s">
        <v>25</v>
      </c>
      <c r="C61" s="1">
        <v>13.0</v>
      </c>
      <c r="D61" s="1">
        <v>11.0</v>
      </c>
      <c r="E61" s="1">
        <v>14.0</v>
      </c>
      <c r="F61" s="1">
        <v>164.0</v>
      </c>
      <c r="G61" s="1">
        <v>321.0</v>
      </c>
      <c r="H61" s="1">
        <v>11.0</v>
      </c>
      <c r="I61" s="1">
        <v>0.0</v>
      </c>
      <c r="J61" s="1">
        <v>0.0</v>
      </c>
      <c r="K61" s="1">
        <v>0.0</v>
      </c>
      <c r="L61" s="1">
        <v>0.0</v>
      </c>
      <c r="M61" s="1">
        <v>1.0</v>
      </c>
      <c r="N61" s="1">
        <v>0.0</v>
      </c>
      <c r="O61" s="1">
        <v>2159.0</v>
      </c>
    </row>
    <row r="62">
      <c r="A62" s="10"/>
      <c r="B62" s="1" t="s">
        <v>37</v>
      </c>
      <c r="C62" s="1">
        <v>14.0</v>
      </c>
      <c r="D62" s="1">
        <v>12.0</v>
      </c>
      <c r="E62" s="1">
        <v>5.0</v>
      </c>
      <c r="F62" s="1">
        <v>96.0</v>
      </c>
      <c r="G62" s="1">
        <v>140.0</v>
      </c>
      <c r="H62" s="1">
        <v>8.0</v>
      </c>
      <c r="I62" s="1">
        <v>2.0</v>
      </c>
      <c r="J62" s="1">
        <v>0.0</v>
      </c>
      <c r="K62" s="1">
        <v>0.0</v>
      </c>
      <c r="L62" s="1">
        <v>1.0</v>
      </c>
      <c r="M62" s="1">
        <v>1.0</v>
      </c>
      <c r="N62" s="1">
        <v>0.0</v>
      </c>
      <c r="O62" s="1">
        <v>1593.0</v>
      </c>
    </row>
    <row r="63">
      <c r="A63" s="10"/>
      <c r="B63" s="1" t="s">
        <v>36</v>
      </c>
      <c r="C63" s="1">
        <v>13.0</v>
      </c>
      <c r="D63" s="1">
        <v>7.0</v>
      </c>
      <c r="E63" s="1">
        <v>6.0</v>
      </c>
      <c r="F63" s="1">
        <v>98.0</v>
      </c>
      <c r="G63" s="1">
        <v>191.0</v>
      </c>
      <c r="H63" s="1">
        <v>3.0</v>
      </c>
      <c r="I63" s="1">
        <v>0.0</v>
      </c>
      <c r="J63" s="1">
        <v>0.0</v>
      </c>
      <c r="K63" s="1">
        <v>0.0</v>
      </c>
      <c r="L63" s="1">
        <v>1.0</v>
      </c>
      <c r="M63" s="1">
        <v>0.0</v>
      </c>
      <c r="N63" s="1">
        <v>0.0</v>
      </c>
      <c r="O63" s="1">
        <v>1814.0</v>
      </c>
    </row>
    <row r="64">
      <c r="A64" s="3" t="s">
        <v>107</v>
      </c>
      <c r="B64" s="9" t="s">
        <v>114</v>
      </c>
      <c r="C64" s="9" t="s">
        <v>90</v>
      </c>
      <c r="D64" s="9" t="s">
        <v>91</v>
      </c>
      <c r="E64" s="9" t="s">
        <v>92</v>
      </c>
      <c r="F64" s="9" t="s">
        <v>93</v>
      </c>
      <c r="G64" s="9" t="s">
        <v>94</v>
      </c>
      <c r="H64" s="9" t="s">
        <v>95</v>
      </c>
      <c r="I64" s="9" t="s">
        <v>9</v>
      </c>
      <c r="J64" s="9" t="s">
        <v>96</v>
      </c>
      <c r="K64" s="9" t="s">
        <v>97</v>
      </c>
      <c r="L64" s="9" t="s">
        <v>98</v>
      </c>
      <c r="M64" s="9" t="s">
        <v>99</v>
      </c>
      <c r="N64" s="9" t="s">
        <v>100</v>
      </c>
      <c r="O64" s="9" t="s">
        <v>6</v>
      </c>
    </row>
    <row r="65">
      <c r="A65" s="10"/>
      <c r="B65" s="1" t="s">
        <v>30</v>
      </c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</row>
    <row r="66">
      <c r="A66" s="10"/>
      <c r="B66" s="1" t="s">
        <v>25</v>
      </c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</row>
    <row r="67">
      <c r="A67" s="10"/>
      <c r="B67" s="1" t="s">
        <v>37</v>
      </c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</row>
    <row r="68">
      <c r="A68" s="10"/>
      <c r="B68" s="1" t="s">
        <v>36</v>
      </c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</row>
    <row r="70">
      <c r="A70" s="22" t="s">
        <v>115</v>
      </c>
      <c r="B70" s="23" t="s">
        <v>155</v>
      </c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</row>
    <row r="71">
      <c r="A71" s="1" t="s">
        <v>88</v>
      </c>
      <c r="B71" s="9" t="s">
        <v>117</v>
      </c>
      <c r="C71" s="9" t="s">
        <v>90</v>
      </c>
      <c r="D71" s="9" t="s">
        <v>91</v>
      </c>
      <c r="E71" s="9" t="s">
        <v>92</v>
      </c>
      <c r="F71" s="9" t="s">
        <v>93</v>
      </c>
      <c r="G71" s="9" t="s">
        <v>94</v>
      </c>
      <c r="H71" s="9" t="s">
        <v>95</v>
      </c>
      <c r="I71" s="9" t="s">
        <v>9</v>
      </c>
      <c r="J71" s="9" t="s">
        <v>96</v>
      </c>
      <c r="K71" s="9" t="s">
        <v>97</v>
      </c>
      <c r="L71" s="9" t="s">
        <v>98</v>
      </c>
      <c r="M71" s="9" t="s">
        <v>99</v>
      </c>
      <c r="N71" s="9" t="s">
        <v>100</v>
      </c>
      <c r="O71" s="9" t="s">
        <v>6</v>
      </c>
    </row>
    <row r="72">
      <c r="B72" s="1" t="s">
        <v>30</v>
      </c>
      <c r="C72" s="1">
        <v>21.0</v>
      </c>
      <c r="D72" s="1">
        <v>13.0</v>
      </c>
      <c r="E72" s="1">
        <v>12.0</v>
      </c>
      <c r="F72" s="1">
        <v>199.0</v>
      </c>
      <c r="G72" s="1">
        <v>389.0</v>
      </c>
      <c r="H72" s="1">
        <v>6.0</v>
      </c>
      <c r="I72" s="1">
        <v>1.0</v>
      </c>
      <c r="J72" s="1">
        <v>3.0</v>
      </c>
      <c r="K72" s="1">
        <v>1.0</v>
      </c>
      <c r="L72" s="1">
        <v>0.0</v>
      </c>
      <c r="M72" s="1">
        <v>0.0</v>
      </c>
      <c r="N72" s="1">
        <v>0.0</v>
      </c>
      <c r="O72" s="1">
        <v>3147.0</v>
      </c>
    </row>
    <row r="73">
      <c r="B73" s="1" t="s">
        <v>25</v>
      </c>
      <c r="C73" s="1">
        <v>14.0</v>
      </c>
      <c r="D73" s="1">
        <v>12.0</v>
      </c>
      <c r="E73" s="1">
        <v>8.0</v>
      </c>
      <c r="F73" s="1">
        <v>131.0</v>
      </c>
      <c r="G73" s="1">
        <v>393.0</v>
      </c>
      <c r="H73" s="1">
        <v>5.0</v>
      </c>
      <c r="I73" s="1">
        <v>0.0</v>
      </c>
      <c r="J73" s="1">
        <v>8.0</v>
      </c>
      <c r="K73" s="1">
        <v>0.0</v>
      </c>
      <c r="L73" s="1">
        <v>0.0</v>
      </c>
      <c r="M73" s="1">
        <v>0.0</v>
      </c>
      <c r="N73" s="1">
        <v>0.0</v>
      </c>
      <c r="O73" s="1">
        <v>2117.0</v>
      </c>
    </row>
    <row r="74">
      <c r="B74" s="1" t="s">
        <v>37</v>
      </c>
      <c r="C74" s="1">
        <v>21.0</v>
      </c>
      <c r="D74" s="1">
        <v>9.0</v>
      </c>
      <c r="E74" s="1">
        <v>8.0</v>
      </c>
      <c r="F74" s="1">
        <v>192.0</v>
      </c>
      <c r="G74" s="1">
        <v>370.0</v>
      </c>
      <c r="H74" s="1">
        <v>10.0</v>
      </c>
      <c r="I74" s="1">
        <v>2.0</v>
      </c>
      <c r="J74" s="1">
        <v>11.0</v>
      </c>
      <c r="K74" s="1">
        <v>2.0</v>
      </c>
      <c r="L74" s="1">
        <v>0.0</v>
      </c>
      <c r="M74" s="1">
        <v>0.0</v>
      </c>
      <c r="N74" s="1">
        <v>0.0</v>
      </c>
      <c r="O74" s="1">
        <v>2650.0</v>
      </c>
    </row>
    <row r="75">
      <c r="B75" s="1" t="s">
        <v>36</v>
      </c>
      <c r="C75" s="1">
        <v>11.0</v>
      </c>
      <c r="D75" s="1">
        <v>14.0</v>
      </c>
      <c r="E75" s="1">
        <v>8.0</v>
      </c>
      <c r="F75" s="1">
        <v>136.0</v>
      </c>
      <c r="G75" s="1">
        <v>272.0</v>
      </c>
      <c r="H75" s="1">
        <v>2.0</v>
      </c>
      <c r="I75" s="1">
        <v>0.0</v>
      </c>
      <c r="J75" s="1">
        <v>6.0</v>
      </c>
      <c r="K75" s="1">
        <v>3.0</v>
      </c>
      <c r="L75" s="1">
        <v>0.0</v>
      </c>
      <c r="M75" s="1">
        <v>0.0</v>
      </c>
      <c r="N75" s="1">
        <v>0.0</v>
      </c>
      <c r="O75" s="1">
        <v>1607.0</v>
      </c>
    </row>
    <row r="76">
      <c r="A76" s="1" t="s">
        <v>101</v>
      </c>
      <c r="B76" s="9" t="s">
        <v>108</v>
      </c>
      <c r="C76" s="9" t="s">
        <v>90</v>
      </c>
      <c r="D76" s="9" t="s">
        <v>91</v>
      </c>
      <c r="E76" s="9" t="s">
        <v>92</v>
      </c>
      <c r="F76" s="9" t="s">
        <v>93</v>
      </c>
      <c r="G76" s="9" t="s">
        <v>94</v>
      </c>
      <c r="H76" s="9" t="s">
        <v>95</v>
      </c>
      <c r="I76" s="9" t="s">
        <v>9</v>
      </c>
      <c r="J76" s="9" t="s">
        <v>96</v>
      </c>
      <c r="K76" s="9" t="s">
        <v>97</v>
      </c>
      <c r="L76" s="9" t="s">
        <v>98</v>
      </c>
      <c r="M76" s="9" t="s">
        <v>99</v>
      </c>
      <c r="N76" s="9" t="s">
        <v>100</v>
      </c>
      <c r="O76" s="9" t="s">
        <v>6</v>
      </c>
    </row>
    <row r="77">
      <c r="B77" s="1" t="s">
        <v>30</v>
      </c>
      <c r="C77" s="1">
        <v>17.0</v>
      </c>
      <c r="D77" s="1">
        <v>8.0</v>
      </c>
      <c r="E77" s="1">
        <v>13.0</v>
      </c>
      <c r="F77" s="1">
        <v>227.0</v>
      </c>
      <c r="G77" s="1">
        <v>555.0</v>
      </c>
      <c r="H77" s="1">
        <v>7.0</v>
      </c>
      <c r="I77" s="1">
        <v>1.0</v>
      </c>
      <c r="J77" s="1">
        <v>0.0</v>
      </c>
      <c r="K77" s="1">
        <v>0.0</v>
      </c>
      <c r="L77" s="1">
        <v>0.0</v>
      </c>
      <c r="M77" s="1">
        <v>0.0</v>
      </c>
      <c r="N77" s="1">
        <v>0.0</v>
      </c>
      <c r="O77" s="1">
        <v>2371.0</v>
      </c>
    </row>
    <row r="78">
      <c r="B78" s="1" t="s">
        <v>25</v>
      </c>
      <c r="C78" s="1">
        <v>7.0</v>
      </c>
      <c r="D78" s="1">
        <v>11.0</v>
      </c>
      <c r="E78" s="1">
        <v>9.0</v>
      </c>
      <c r="F78" s="1">
        <v>148.0</v>
      </c>
      <c r="G78" s="1">
        <v>370.0</v>
      </c>
      <c r="H78" s="1">
        <v>6.0</v>
      </c>
      <c r="I78" s="1">
        <v>1.0</v>
      </c>
      <c r="J78" s="1">
        <v>0.0</v>
      </c>
      <c r="K78" s="1">
        <v>0.0</v>
      </c>
      <c r="L78" s="1">
        <v>0.0</v>
      </c>
      <c r="M78" s="1">
        <v>0.0</v>
      </c>
      <c r="N78" s="1">
        <v>0.0</v>
      </c>
      <c r="O78" s="1">
        <v>1872.0</v>
      </c>
    </row>
    <row r="79">
      <c r="B79" s="1" t="s">
        <v>37</v>
      </c>
      <c r="C79" s="1">
        <v>14.0</v>
      </c>
      <c r="D79" s="1">
        <v>9.0</v>
      </c>
      <c r="E79" s="1">
        <v>10.0</v>
      </c>
      <c r="F79" s="1">
        <v>174.0</v>
      </c>
      <c r="G79" s="1">
        <v>327.0</v>
      </c>
      <c r="H79" s="1">
        <v>8.0</v>
      </c>
      <c r="I79" s="1">
        <v>0.0</v>
      </c>
      <c r="J79" s="1">
        <v>0.0</v>
      </c>
      <c r="K79" s="1">
        <v>0.0</v>
      </c>
      <c r="L79" s="1">
        <v>0.0</v>
      </c>
      <c r="M79" s="1">
        <v>0.0</v>
      </c>
      <c r="N79" s="1">
        <v>0.0</v>
      </c>
      <c r="O79" s="1">
        <v>2275.0</v>
      </c>
    </row>
    <row r="80">
      <c r="B80" s="1" t="s">
        <v>36</v>
      </c>
      <c r="C80" s="1">
        <v>12.0</v>
      </c>
      <c r="D80" s="1">
        <v>11.0</v>
      </c>
      <c r="E80" s="1">
        <v>6.0</v>
      </c>
      <c r="F80" s="1">
        <v>122.0</v>
      </c>
      <c r="G80" s="1">
        <v>266.0</v>
      </c>
      <c r="H80" s="1">
        <v>4.0</v>
      </c>
      <c r="I80" s="1">
        <v>1.0</v>
      </c>
      <c r="J80" s="1">
        <v>0.0</v>
      </c>
      <c r="K80" s="1">
        <v>0.0</v>
      </c>
      <c r="L80" s="1">
        <v>0.0</v>
      </c>
      <c r="M80" s="1">
        <v>0.0</v>
      </c>
      <c r="N80" s="1">
        <v>0.0</v>
      </c>
      <c r="O80" s="1">
        <v>1733.0</v>
      </c>
    </row>
    <row r="81">
      <c r="A81" s="1" t="s">
        <v>103</v>
      </c>
      <c r="B81" s="9" t="s">
        <v>118</v>
      </c>
      <c r="C81" s="9" t="s">
        <v>90</v>
      </c>
      <c r="D81" s="9" t="s">
        <v>91</v>
      </c>
      <c r="E81" s="9" t="s">
        <v>92</v>
      </c>
      <c r="F81" s="9" t="s">
        <v>93</v>
      </c>
      <c r="G81" s="9" t="s">
        <v>94</v>
      </c>
      <c r="H81" s="9" t="s">
        <v>95</v>
      </c>
      <c r="I81" s="9" t="s">
        <v>9</v>
      </c>
      <c r="J81" s="9" t="s">
        <v>96</v>
      </c>
      <c r="K81" s="9" t="s">
        <v>97</v>
      </c>
      <c r="L81" s="9" t="s">
        <v>98</v>
      </c>
      <c r="M81" s="9" t="s">
        <v>99</v>
      </c>
      <c r="N81" s="9" t="s">
        <v>100</v>
      </c>
      <c r="O81" s="9" t="s">
        <v>6</v>
      </c>
    </row>
    <row r="82">
      <c r="B82" s="1" t="s">
        <v>30</v>
      </c>
      <c r="C82" s="1">
        <v>30.0</v>
      </c>
      <c r="D82" s="1">
        <v>29.0</v>
      </c>
      <c r="E82" s="1">
        <v>19.0</v>
      </c>
      <c r="F82" s="1">
        <v>348.0</v>
      </c>
      <c r="G82" s="1">
        <v>749.0</v>
      </c>
      <c r="H82" s="1">
        <v>12.0</v>
      </c>
      <c r="I82" s="1">
        <v>0.0</v>
      </c>
      <c r="J82" s="1">
        <v>0.0</v>
      </c>
      <c r="K82" s="1">
        <v>0.0</v>
      </c>
      <c r="L82" s="1">
        <v>0.0</v>
      </c>
      <c r="M82" s="1">
        <v>2.0</v>
      </c>
      <c r="N82" s="1">
        <v>0.0</v>
      </c>
      <c r="O82" s="1">
        <v>4276.0</v>
      </c>
    </row>
    <row r="83">
      <c r="B83" s="1" t="s">
        <v>25</v>
      </c>
      <c r="C83" s="1">
        <v>26.0</v>
      </c>
      <c r="D83" s="1">
        <v>30.0</v>
      </c>
      <c r="E83" s="1">
        <v>25.0</v>
      </c>
      <c r="F83" s="1">
        <v>308.0</v>
      </c>
      <c r="G83" s="1">
        <v>660.0</v>
      </c>
      <c r="H83" s="1">
        <v>17.0</v>
      </c>
      <c r="I83" s="1">
        <v>1.0</v>
      </c>
      <c r="J83" s="1">
        <v>0.0</v>
      </c>
      <c r="K83" s="1">
        <v>0.0</v>
      </c>
      <c r="L83" s="1">
        <v>1.0</v>
      </c>
      <c r="M83" s="1">
        <v>1.0</v>
      </c>
      <c r="N83" s="1">
        <v>0.0</v>
      </c>
      <c r="O83" s="1">
        <v>4367.0</v>
      </c>
    </row>
    <row r="84">
      <c r="B84" s="1" t="s">
        <v>37</v>
      </c>
      <c r="C84" s="1">
        <v>28.0</v>
      </c>
      <c r="D84" s="1">
        <v>29.0</v>
      </c>
      <c r="E84" s="1">
        <v>21.0</v>
      </c>
      <c r="F84" s="1">
        <v>330.0</v>
      </c>
      <c r="G84" s="1">
        <v>691.0</v>
      </c>
      <c r="H84" s="1">
        <v>11.0</v>
      </c>
      <c r="I84" s="1">
        <v>1.0</v>
      </c>
      <c r="J84" s="1">
        <v>0.0</v>
      </c>
      <c r="K84" s="1">
        <v>0.0</v>
      </c>
      <c r="L84" s="1">
        <v>0.0</v>
      </c>
      <c r="M84" s="1">
        <v>0.0</v>
      </c>
      <c r="N84" s="1">
        <v>0.0</v>
      </c>
      <c r="O84" s="1">
        <v>4194.0</v>
      </c>
    </row>
    <row r="85">
      <c r="B85" s="1" t="s">
        <v>36</v>
      </c>
      <c r="C85" s="1">
        <v>20.0</v>
      </c>
      <c r="D85" s="1">
        <v>30.0</v>
      </c>
      <c r="E85" s="1">
        <v>16.0</v>
      </c>
      <c r="F85" s="1">
        <v>280.0</v>
      </c>
      <c r="G85" s="1">
        <v>630.0</v>
      </c>
      <c r="H85" s="1">
        <v>11.0</v>
      </c>
      <c r="I85" s="1">
        <v>1.0</v>
      </c>
      <c r="J85" s="1">
        <v>0.0</v>
      </c>
      <c r="K85" s="1">
        <v>0.0</v>
      </c>
      <c r="L85" s="1">
        <v>1.0</v>
      </c>
      <c r="M85" s="1">
        <v>0.0</v>
      </c>
      <c r="N85" s="1">
        <v>0.0</v>
      </c>
      <c r="O85" s="1">
        <v>3463.0</v>
      </c>
    </row>
    <row r="86">
      <c r="A86" s="1" t="s">
        <v>105</v>
      </c>
      <c r="B86" s="9" t="s">
        <v>89</v>
      </c>
      <c r="C86" s="9" t="s">
        <v>90</v>
      </c>
      <c r="D86" s="9" t="s">
        <v>91</v>
      </c>
      <c r="E86" s="9" t="s">
        <v>92</v>
      </c>
      <c r="F86" s="9" t="s">
        <v>93</v>
      </c>
      <c r="G86" s="9" t="s">
        <v>94</v>
      </c>
      <c r="H86" s="9" t="s">
        <v>95</v>
      </c>
      <c r="I86" s="9" t="s">
        <v>9</v>
      </c>
      <c r="J86" s="9" t="s">
        <v>96</v>
      </c>
      <c r="K86" s="9" t="s">
        <v>97</v>
      </c>
      <c r="L86" s="9" t="s">
        <v>98</v>
      </c>
      <c r="M86" s="9" t="s">
        <v>99</v>
      </c>
      <c r="N86" s="9" t="s">
        <v>100</v>
      </c>
      <c r="O86" s="9" t="s">
        <v>6</v>
      </c>
    </row>
    <row r="87">
      <c r="B87" s="1" t="s">
        <v>30</v>
      </c>
      <c r="C87" s="1">
        <v>15.0</v>
      </c>
      <c r="D87" s="1">
        <v>12.0</v>
      </c>
      <c r="E87" s="1">
        <v>7.0</v>
      </c>
      <c r="F87" s="1">
        <v>166.0</v>
      </c>
      <c r="G87" s="1">
        <v>403.0</v>
      </c>
      <c r="H87" s="1">
        <v>8.0</v>
      </c>
      <c r="I87" s="1">
        <v>0.0</v>
      </c>
      <c r="J87" s="1">
        <v>3.0</v>
      </c>
      <c r="K87" s="1">
        <v>1.0</v>
      </c>
      <c r="L87" s="1">
        <v>0.0</v>
      </c>
      <c r="M87" s="1">
        <v>0.0</v>
      </c>
      <c r="N87" s="1">
        <v>0.0</v>
      </c>
      <c r="O87" s="1">
        <v>1990.0</v>
      </c>
    </row>
    <row r="88">
      <c r="B88" s="1" t="s">
        <v>25</v>
      </c>
      <c r="C88" s="1">
        <v>9.0</v>
      </c>
      <c r="D88" s="1">
        <v>13.0</v>
      </c>
      <c r="E88" s="1">
        <v>9.0</v>
      </c>
      <c r="F88" s="1">
        <v>111.0</v>
      </c>
      <c r="G88" s="1">
        <v>254.0</v>
      </c>
      <c r="H88" s="1">
        <v>2.0</v>
      </c>
      <c r="I88" s="1">
        <v>0.0</v>
      </c>
      <c r="J88" s="1">
        <v>4.0</v>
      </c>
      <c r="K88" s="1">
        <v>0.0</v>
      </c>
      <c r="L88" s="1">
        <v>0.0</v>
      </c>
      <c r="M88" s="1">
        <v>0.0</v>
      </c>
      <c r="N88" s="1">
        <v>0.0</v>
      </c>
      <c r="O88" s="1">
        <v>1602.0</v>
      </c>
    </row>
    <row r="89">
      <c r="B89" s="1" t="s">
        <v>37</v>
      </c>
      <c r="C89" s="1">
        <v>7.0</v>
      </c>
      <c r="D89" s="1">
        <v>12.0</v>
      </c>
      <c r="E89" s="1">
        <v>11.0</v>
      </c>
      <c r="F89" s="1">
        <v>148.0</v>
      </c>
      <c r="G89" s="1">
        <v>278.0</v>
      </c>
      <c r="H89" s="1">
        <v>2.0</v>
      </c>
      <c r="I89" s="1">
        <v>0.0</v>
      </c>
      <c r="J89" s="1">
        <v>4.0</v>
      </c>
      <c r="K89" s="1">
        <v>0.0</v>
      </c>
      <c r="L89" s="1">
        <v>0.0</v>
      </c>
      <c r="M89" s="1">
        <v>0.0</v>
      </c>
      <c r="N89" s="1">
        <v>0.0</v>
      </c>
      <c r="O89" s="1">
        <v>1904.0</v>
      </c>
    </row>
    <row r="90">
      <c r="B90" s="1" t="s">
        <v>36</v>
      </c>
      <c r="C90" s="1">
        <v>12.0</v>
      </c>
      <c r="D90" s="1">
        <v>12.0</v>
      </c>
      <c r="E90" s="1">
        <v>5.0</v>
      </c>
      <c r="F90" s="1">
        <v>119.0</v>
      </c>
      <c r="G90" s="1">
        <v>262.0</v>
      </c>
      <c r="H90" s="1">
        <v>5.0</v>
      </c>
      <c r="I90" s="1">
        <v>0.0</v>
      </c>
      <c r="J90" s="1">
        <v>4.0</v>
      </c>
      <c r="K90" s="1">
        <v>3.0</v>
      </c>
      <c r="L90" s="1">
        <v>0.0</v>
      </c>
      <c r="M90" s="1">
        <v>0.0</v>
      </c>
      <c r="N90" s="1">
        <v>0.0</v>
      </c>
      <c r="O90" s="1">
        <v>1369.0</v>
      </c>
    </row>
    <row r="91">
      <c r="A91" s="1" t="s">
        <v>107</v>
      </c>
      <c r="B91" s="9" t="s">
        <v>119</v>
      </c>
      <c r="C91" s="9" t="s">
        <v>90</v>
      </c>
      <c r="D91" s="9" t="s">
        <v>91</v>
      </c>
      <c r="E91" s="9" t="s">
        <v>92</v>
      </c>
      <c r="F91" s="9" t="s">
        <v>93</v>
      </c>
      <c r="G91" s="9" t="s">
        <v>94</v>
      </c>
      <c r="H91" s="9" t="s">
        <v>95</v>
      </c>
      <c r="I91" s="9" t="s">
        <v>9</v>
      </c>
      <c r="J91" s="9" t="s">
        <v>96</v>
      </c>
      <c r="K91" s="9" t="s">
        <v>97</v>
      </c>
      <c r="L91" s="9" t="s">
        <v>98</v>
      </c>
      <c r="M91" s="9" t="s">
        <v>99</v>
      </c>
      <c r="N91" s="9" t="s">
        <v>100</v>
      </c>
      <c r="O91" s="9" t="s">
        <v>6</v>
      </c>
    </row>
    <row r="92">
      <c r="B92" s="1" t="s">
        <v>30</v>
      </c>
      <c r="C92" s="1">
        <v>5.0</v>
      </c>
      <c r="D92" s="1">
        <v>15.0</v>
      </c>
      <c r="E92" s="1">
        <v>6.0</v>
      </c>
      <c r="F92" s="1">
        <v>123.0</v>
      </c>
      <c r="G92" s="1">
        <v>271.0</v>
      </c>
      <c r="H92" s="1">
        <v>2.0</v>
      </c>
      <c r="I92" s="1">
        <v>0.0</v>
      </c>
      <c r="J92" s="1">
        <v>0.0</v>
      </c>
      <c r="K92" s="1">
        <v>0.0</v>
      </c>
      <c r="L92" s="1">
        <v>0.0</v>
      </c>
      <c r="M92" s="1">
        <v>0.0</v>
      </c>
      <c r="N92" s="1">
        <v>0.0</v>
      </c>
      <c r="O92" s="1">
        <v>1407.0</v>
      </c>
    </row>
    <row r="93">
      <c r="B93" s="1" t="s">
        <v>25</v>
      </c>
      <c r="C93" s="1">
        <v>11.0</v>
      </c>
      <c r="D93" s="1">
        <v>13.0</v>
      </c>
      <c r="E93" s="1">
        <v>4.0</v>
      </c>
      <c r="F93" s="1">
        <v>119.0</v>
      </c>
      <c r="G93" s="1">
        <v>273.0</v>
      </c>
      <c r="H93" s="1">
        <v>7.0</v>
      </c>
      <c r="I93" s="1">
        <v>0.0</v>
      </c>
      <c r="J93" s="1">
        <v>0.0</v>
      </c>
      <c r="K93" s="1">
        <v>0.0</v>
      </c>
      <c r="L93" s="1">
        <v>0.0</v>
      </c>
      <c r="M93" s="1">
        <v>0.0</v>
      </c>
      <c r="N93" s="1">
        <v>0.0</v>
      </c>
      <c r="O93" s="1">
        <v>1509.0</v>
      </c>
    </row>
    <row r="94">
      <c r="B94" s="1" t="s">
        <v>37</v>
      </c>
      <c r="C94" s="1">
        <v>4.0</v>
      </c>
      <c r="D94" s="1">
        <v>13.0</v>
      </c>
      <c r="E94" s="1">
        <v>7.0</v>
      </c>
      <c r="F94" s="1">
        <v>125.0</v>
      </c>
      <c r="G94" s="1">
        <v>237.0</v>
      </c>
      <c r="H94" s="1">
        <v>1.0</v>
      </c>
      <c r="I94" s="1">
        <v>0.0</v>
      </c>
      <c r="J94" s="1">
        <v>0.0</v>
      </c>
      <c r="K94" s="1">
        <v>0.0</v>
      </c>
      <c r="L94" s="1">
        <v>0.0</v>
      </c>
      <c r="M94" s="1">
        <v>0.0</v>
      </c>
      <c r="N94" s="1">
        <v>0.0</v>
      </c>
      <c r="O94" s="1">
        <v>1381.0</v>
      </c>
    </row>
    <row r="95">
      <c r="B95" s="1" t="s">
        <v>36</v>
      </c>
      <c r="C95" s="1">
        <v>5.0</v>
      </c>
      <c r="D95" s="1">
        <v>9.0</v>
      </c>
      <c r="E95" s="1">
        <v>4.0</v>
      </c>
      <c r="F95" s="1">
        <v>113.0</v>
      </c>
      <c r="G95" s="1">
        <v>229.0</v>
      </c>
      <c r="H95" s="1">
        <v>2.0</v>
      </c>
      <c r="I95" s="1">
        <v>0.0</v>
      </c>
      <c r="J95" s="1">
        <v>0.0</v>
      </c>
      <c r="K95" s="1">
        <v>0.0</v>
      </c>
      <c r="L95" s="1">
        <v>0.0</v>
      </c>
      <c r="M95" s="1">
        <v>0.0</v>
      </c>
      <c r="N95" s="1">
        <v>0.0</v>
      </c>
      <c r="O95" s="1">
        <v>1017.0</v>
      </c>
    </row>
    <row r="96">
      <c r="A96" s="1" t="s">
        <v>120</v>
      </c>
      <c r="B96" s="9" t="s">
        <v>112</v>
      </c>
      <c r="C96" s="9" t="s">
        <v>90</v>
      </c>
      <c r="D96" s="9" t="s">
        <v>91</v>
      </c>
      <c r="E96" s="9" t="s">
        <v>92</v>
      </c>
      <c r="F96" s="9" t="s">
        <v>93</v>
      </c>
      <c r="G96" s="9" t="s">
        <v>94</v>
      </c>
      <c r="H96" s="9" t="s">
        <v>95</v>
      </c>
      <c r="I96" s="9" t="s">
        <v>9</v>
      </c>
      <c r="J96" s="9" t="s">
        <v>96</v>
      </c>
      <c r="K96" s="9" t="s">
        <v>97</v>
      </c>
      <c r="L96" s="9" t="s">
        <v>98</v>
      </c>
      <c r="M96" s="9" t="s">
        <v>99</v>
      </c>
      <c r="N96" s="9" t="s">
        <v>100</v>
      </c>
      <c r="O96" s="9" t="s">
        <v>6</v>
      </c>
    </row>
    <row r="97">
      <c r="B97" s="1" t="s">
        <v>30</v>
      </c>
      <c r="C97" s="1">
        <v>25.0</v>
      </c>
      <c r="D97" s="1">
        <v>20.0</v>
      </c>
      <c r="E97" s="1">
        <v>23.0</v>
      </c>
      <c r="F97" s="1">
        <v>213.0</v>
      </c>
      <c r="G97" s="1">
        <v>487.0</v>
      </c>
      <c r="H97" s="1">
        <v>11.0</v>
      </c>
      <c r="I97" s="1">
        <v>2.0</v>
      </c>
      <c r="J97" s="1">
        <v>0.0</v>
      </c>
      <c r="K97" s="1">
        <v>0.0</v>
      </c>
      <c r="L97" s="1">
        <v>0.0</v>
      </c>
      <c r="M97" s="1">
        <v>0.0</v>
      </c>
      <c r="N97" s="1">
        <v>0.0</v>
      </c>
      <c r="O97" s="1">
        <v>3627.0</v>
      </c>
    </row>
    <row r="98">
      <c r="B98" s="1" t="s">
        <v>25</v>
      </c>
      <c r="C98" s="1">
        <v>24.0</v>
      </c>
      <c r="D98" s="1">
        <v>21.0</v>
      </c>
      <c r="E98" s="1">
        <v>26.0</v>
      </c>
      <c r="F98" s="1">
        <v>279.0</v>
      </c>
      <c r="G98" s="1">
        <v>586.0</v>
      </c>
      <c r="H98" s="1">
        <v>10.0</v>
      </c>
      <c r="I98" s="1">
        <v>1.0</v>
      </c>
      <c r="J98" s="1">
        <v>0.0</v>
      </c>
      <c r="K98" s="1">
        <v>0.0</v>
      </c>
      <c r="L98" s="1">
        <v>0.0</v>
      </c>
      <c r="M98" s="1">
        <v>1.0</v>
      </c>
      <c r="N98" s="1">
        <v>0.0</v>
      </c>
      <c r="O98" s="1">
        <v>3735.0</v>
      </c>
    </row>
    <row r="99">
      <c r="B99" s="1" t="s">
        <v>37</v>
      </c>
      <c r="C99" s="1">
        <v>23.0</v>
      </c>
      <c r="D99" s="1">
        <v>23.0</v>
      </c>
      <c r="E99" s="1">
        <v>14.0</v>
      </c>
      <c r="F99" s="1">
        <v>238.0</v>
      </c>
      <c r="G99" s="1">
        <v>471.0</v>
      </c>
      <c r="H99" s="1">
        <v>12.0</v>
      </c>
      <c r="I99" s="1">
        <v>1.0</v>
      </c>
      <c r="J99" s="1">
        <v>0.0</v>
      </c>
      <c r="K99" s="1">
        <v>0.0</v>
      </c>
      <c r="L99" s="1">
        <v>1.0</v>
      </c>
      <c r="M99" s="1">
        <v>1.0</v>
      </c>
      <c r="N99" s="1">
        <v>0.0</v>
      </c>
      <c r="O99" s="1">
        <v>2932.0</v>
      </c>
    </row>
    <row r="100">
      <c r="B100" s="1" t="s">
        <v>36</v>
      </c>
      <c r="C100" s="1">
        <v>27.0</v>
      </c>
      <c r="D100" s="1">
        <v>20.0</v>
      </c>
      <c r="E100" s="1">
        <v>18.0</v>
      </c>
      <c r="F100" s="1">
        <v>227.0</v>
      </c>
      <c r="G100" s="1">
        <v>487.0</v>
      </c>
      <c r="H100" s="1">
        <v>12.0</v>
      </c>
      <c r="I100" s="1">
        <v>1.0</v>
      </c>
      <c r="J100" s="1">
        <v>0.0</v>
      </c>
      <c r="K100" s="1">
        <v>0.0</v>
      </c>
      <c r="L100" s="1">
        <v>0.0</v>
      </c>
      <c r="M100" s="1">
        <v>1.0</v>
      </c>
      <c r="N100" s="1">
        <v>0.0</v>
      </c>
      <c r="O100" s="1">
        <v>3034.0</v>
      </c>
    </row>
    <row r="101">
      <c r="A101" s="1" t="s">
        <v>121</v>
      </c>
      <c r="B101" s="9" t="s">
        <v>114</v>
      </c>
      <c r="C101" s="9" t="s">
        <v>90</v>
      </c>
      <c r="D101" s="9" t="s">
        <v>91</v>
      </c>
      <c r="E101" s="9" t="s">
        <v>92</v>
      </c>
      <c r="F101" s="9" t="s">
        <v>93</v>
      </c>
      <c r="G101" s="9" t="s">
        <v>94</v>
      </c>
      <c r="H101" s="9" t="s">
        <v>95</v>
      </c>
      <c r="I101" s="9" t="s">
        <v>9</v>
      </c>
      <c r="J101" s="9" t="s">
        <v>96</v>
      </c>
      <c r="K101" s="9" t="s">
        <v>97</v>
      </c>
      <c r="L101" s="9" t="s">
        <v>98</v>
      </c>
      <c r="M101" s="9" t="s">
        <v>99</v>
      </c>
      <c r="N101" s="9" t="s">
        <v>100</v>
      </c>
      <c r="O101" s="9" t="s">
        <v>6</v>
      </c>
    </row>
    <row r="102">
      <c r="B102" s="1" t="s">
        <v>30</v>
      </c>
      <c r="C102" s="1">
        <v>11.0</v>
      </c>
      <c r="D102" s="1">
        <v>12.0</v>
      </c>
      <c r="E102" s="1">
        <v>6.0</v>
      </c>
      <c r="F102" s="1">
        <v>197.0</v>
      </c>
      <c r="G102" s="1">
        <v>414.0</v>
      </c>
      <c r="H102" s="1">
        <v>9.0</v>
      </c>
      <c r="I102" s="1">
        <v>1.0</v>
      </c>
      <c r="J102" s="1">
        <v>0.0</v>
      </c>
      <c r="K102" s="1">
        <v>0.0</v>
      </c>
      <c r="L102" s="1">
        <v>0.0</v>
      </c>
      <c r="M102" s="1">
        <v>0.0</v>
      </c>
      <c r="N102" s="1">
        <v>0.0</v>
      </c>
      <c r="O102" s="1">
        <v>2081.0</v>
      </c>
    </row>
    <row r="103">
      <c r="B103" s="1" t="s">
        <v>25</v>
      </c>
      <c r="C103" s="1">
        <v>9.0</v>
      </c>
      <c r="D103" s="1">
        <v>9.0</v>
      </c>
      <c r="E103" s="1">
        <v>13.0</v>
      </c>
      <c r="F103" s="1">
        <v>152.0</v>
      </c>
      <c r="G103" s="1">
        <v>370.0</v>
      </c>
      <c r="H103" s="1">
        <v>7.0</v>
      </c>
      <c r="I103" s="1">
        <v>0.0</v>
      </c>
      <c r="J103" s="1">
        <v>0.0</v>
      </c>
      <c r="K103" s="1">
        <v>0.0</v>
      </c>
      <c r="L103" s="1">
        <v>0.0</v>
      </c>
      <c r="M103" s="1">
        <v>0.0</v>
      </c>
      <c r="N103" s="1">
        <v>0.0</v>
      </c>
      <c r="O103" s="1">
        <v>1968.0</v>
      </c>
    </row>
    <row r="104">
      <c r="B104" s="1" t="s">
        <v>37</v>
      </c>
      <c r="C104" s="1">
        <v>18.0</v>
      </c>
      <c r="D104" s="1">
        <v>9.0</v>
      </c>
      <c r="E104" s="1">
        <v>9.0</v>
      </c>
      <c r="F104" s="1">
        <v>202.0</v>
      </c>
      <c r="G104" s="1">
        <v>369.0</v>
      </c>
      <c r="H104" s="1">
        <v>11.0</v>
      </c>
      <c r="I104" s="1">
        <v>0.0</v>
      </c>
      <c r="J104" s="1">
        <v>0.0</v>
      </c>
      <c r="K104" s="1">
        <v>0.0</v>
      </c>
      <c r="L104" s="1">
        <v>0.0</v>
      </c>
      <c r="M104" s="1">
        <v>0.0</v>
      </c>
      <c r="N104" s="1">
        <v>0.0</v>
      </c>
      <c r="O104" s="1">
        <v>2607.0</v>
      </c>
    </row>
    <row r="105">
      <c r="B105" s="1" t="s">
        <v>36</v>
      </c>
      <c r="C105" s="1">
        <v>12.0</v>
      </c>
      <c r="D105" s="1">
        <v>10.0</v>
      </c>
      <c r="E105" s="1">
        <v>11.0</v>
      </c>
      <c r="F105" s="1">
        <v>138.0</v>
      </c>
      <c r="G105" s="1">
        <v>270.0</v>
      </c>
      <c r="H105" s="1">
        <v>7.0</v>
      </c>
      <c r="I105" s="1">
        <v>0.0</v>
      </c>
      <c r="J105" s="1">
        <v>0.0</v>
      </c>
      <c r="K105" s="1">
        <v>0.0</v>
      </c>
      <c r="L105" s="1">
        <v>0.0</v>
      </c>
      <c r="M105" s="1">
        <v>0.0</v>
      </c>
      <c r="N105" s="1">
        <v>0.0</v>
      </c>
      <c r="O105" s="1">
        <v>1484.0</v>
      </c>
    </row>
    <row r="107">
      <c r="A107" s="22" t="s">
        <v>122</v>
      </c>
      <c r="B107" s="23" t="s">
        <v>156</v>
      </c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</row>
    <row r="108">
      <c r="A108" s="1" t="s">
        <v>88</v>
      </c>
      <c r="B108" s="9" t="s">
        <v>104</v>
      </c>
      <c r="C108" s="9" t="s">
        <v>90</v>
      </c>
      <c r="D108" s="9" t="s">
        <v>91</v>
      </c>
      <c r="E108" s="9" t="s">
        <v>92</v>
      </c>
      <c r="F108" s="9" t="s">
        <v>93</v>
      </c>
      <c r="G108" s="9" t="s">
        <v>94</v>
      </c>
      <c r="H108" s="9" t="s">
        <v>95</v>
      </c>
      <c r="I108" s="9" t="s">
        <v>9</v>
      </c>
      <c r="J108" s="9" t="s">
        <v>96</v>
      </c>
      <c r="K108" s="9" t="s">
        <v>97</v>
      </c>
      <c r="L108" s="9" t="s">
        <v>98</v>
      </c>
      <c r="M108" s="9" t="s">
        <v>99</v>
      </c>
      <c r="N108" s="9" t="s">
        <v>100</v>
      </c>
      <c r="O108" s="9" t="s">
        <v>6</v>
      </c>
    </row>
    <row r="109">
      <c r="B109" s="1" t="s">
        <v>30</v>
      </c>
      <c r="C109" s="1">
        <v>10.0</v>
      </c>
      <c r="D109" s="1">
        <v>11.0</v>
      </c>
      <c r="E109" s="1">
        <v>16.0</v>
      </c>
      <c r="F109" s="1">
        <v>118.0</v>
      </c>
      <c r="G109" s="1">
        <v>253.0</v>
      </c>
      <c r="H109" s="1">
        <v>8.0</v>
      </c>
      <c r="I109" s="1">
        <v>0.0</v>
      </c>
      <c r="J109" s="1">
        <v>0.0</v>
      </c>
      <c r="K109" s="1">
        <v>0.0</v>
      </c>
      <c r="L109" s="1">
        <v>0.0</v>
      </c>
      <c r="M109" s="1">
        <v>2.0</v>
      </c>
      <c r="N109" s="1">
        <v>0.0</v>
      </c>
      <c r="O109" s="1">
        <v>1928.0</v>
      </c>
    </row>
    <row r="110">
      <c r="B110" s="1" t="s">
        <v>25</v>
      </c>
      <c r="C110" s="1">
        <v>15.0</v>
      </c>
      <c r="D110" s="1">
        <v>13.0</v>
      </c>
      <c r="E110" s="1">
        <v>12.0</v>
      </c>
      <c r="F110" s="1">
        <v>195.0</v>
      </c>
      <c r="G110" s="1">
        <v>360.0</v>
      </c>
      <c r="H110" s="1">
        <v>11.0</v>
      </c>
      <c r="I110" s="1">
        <v>2.0</v>
      </c>
      <c r="J110" s="1">
        <v>0.0</v>
      </c>
      <c r="K110" s="1">
        <v>0.0</v>
      </c>
      <c r="L110" s="1">
        <v>0.0</v>
      </c>
      <c r="M110" s="1">
        <v>0.0</v>
      </c>
      <c r="N110" s="1">
        <v>0.0</v>
      </c>
      <c r="O110" s="1">
        <v>2272.0</v>
      </c>
    </row>
    <row r="111">
      <c r="B111" s="1" t="s">
        <v>37</v>
      </c>
      <c r="C111" s="1">
        <v>15.0</v>
      </c>
      <c r="D111" s="1">
        <v>16.0</v>
      </c>
      <c r="E111" s="1">
        <v>8.0</v>
      </c>
      <c r="F111" s="1">
        <v>119.0</v>
      </c>
      <c r="G111" s="1">
        <v>202.0</v>
      </c>
      <c r="H111" s="1">
        <v>8.0</v>
      </c>
      <c r="I111" s="1">
        <v>0.0</v>
      </c>
      <c r="J111" s="1">
        <v>0.0</v>
      </c>
      <c r="K111" s="1">
        <v>0.0</v>
      </c>
      <c r="L111" s="1">
        <v>1.0</v>
      </c>
      <c r="M111" s="1">
        <v>0.0</v>
      </c>
      <c r="N111" s="1">
        <v>0.0</v>
      </c>
      <c r="O111" s="1">
        <v>1687.0</v>
      </c>
    </row>
    <row r="112">
      <c r="B112" s="1" t="s">
        <v>36</v>
      </c>
      <c r="C112" s="1">
        <v>16.0</v>
      </c>
      <c r="D112" s="1">
        <v>13.0</v>
      </c>
      <c r="E112" s="1">
        <v>7.0</v>
      </c>
      <c r="F112" s="1">
        <v>147.0</v>
      </c>
      <c r="G112" s="1">
        <v>248.0</v>
      </c>
      <c r="H112" s="1">
        <v>6.0</v>
      </c>
      <c r="I112" s="1">
        <v>1.0</v>
      </c>
      <c r="J112" s="1">
        <v>0.0</v>
      </c>
      <c r="K112" s="1">
        <v>0.0</v>
      </c>
      <c r="L112" s="1">
        <v>0.0</v>
      </c>
      <c r="M112" s="1">
        <v>0.0</v>
      </c>
      <c r="N112" s="1">
        <v>0.0</v>
      </c>
      <c r="O112" s="1">
        <v>1777.0</v>
      </c>
    </row>
    <row r="113">
      <c r="A113" s="1" t="s">
        <v>101</v>
      </c>
      <c r="B113" s="9" t="s">
        <v>102</v>
      </c>
      <c r="C113" s="9" t="s">
        <v>90</v>
      </c>
      <c r="D113" s="9" t="s">
        <v>91</v>
      </c>
      <c r="E113" s="9" t="s">
        <v>92</v>
      </c>
      <c r="F113" s="9" t="s">
        <v>93</v>
      </c>
      <c r="G113" s="9" t="s">
        <v>94</v>
      </c>
      <c r="H113" s="9" t="s">
        <v>95</v>
      </c>
      <c r="I113" s="9" t="s">
        <v>9</v>
      </c>
      <c r="J113" s="9" t="s">
        <v>96</v>
      </c>
      <c r="K113" s="9" t="s">
        <v>97</v>
      </c>
      <c r="L113" s="9" t="s">
        <v>98</v>
      </c>
      <c r="M113" s="9" t="s">
        <v>99</v>
      </c>
      <c r="N113" s="9" t="s">
        <v>100</v>
      </c>
      <c r="O113" s="9" t="s">
        <v>6</v>
      </c>
    </row>
    <row r="114">
      <c r="B114" s="1" t="s">
        <v>30</v>
      </c>
      <c r="C114" s="1">
        <v>8.0</v>
      </c>
      <c r="D114" s="1">
        <v>11.0</v>
      </c>
      <c r="E114" s="1">
        <v>5.0</v>
      </c>
      <c r="F114" s="1">
        <v>97.0</v>
      </c>
      <c r="G114" s="1">
        <v>289.0</v>
      </c>
      <c r="H114" s="1">
        <v>4.0</v>
      </c>
      <c r="I114" s="1">
        <v>0.0</v>
      </c>
      <c r="J114" s="1">
        <v>0.0</v>
      </c>
      <c r="K114" s="1">
        <v>0.0</v>
      </c>
      <c r="L114" s="1">
        <v>0.0</v>
      </c>
      <c r="M114" s="1">
        <v>0.0</v>
      </c>
      <c r="N114" s="1">
        <v>0.0</v>
      </c>
      <c r="O114" s="1">
        <v>1658.0</v>
      </c>
    </row>
    <row r="115">
      <c r="B115" s="1" t="s">
        <v>25</v>
      </c>
      <c r="C115" s="1">
        <v>9.0</v>
      </c>
      <c r="D115" s="1">
        <v>13.0</v>
      </c>
      <c r="E115" s="1">
        <v>9.0</v>
      </c>
      <c r="F115" s="1">
        <v>149.0</v>
      </c>
      <c r="G115" s="1">
        <v>330.0</v>
      </c>
      <c r="H115" s="1">
        <v>1.0</v>
      </c>
      <c r="I115" s="1">
        <v>0.0</v>
      </c>
      <c r="J115" s="1">
        <v>0.0</v>
      </c>
      <c r="K115" s="1">
        <v>0.0</v>
      </c>
      <c r="L115" s="1">
        <v>0.0</v>
      </c>
      <c r="M115" s="1">
        <v>0.0</v>
      </c>
      <c r="N115" s="1">
        <v>0.0</v>
      </c>
      <c r="O115" s="1">
        <v>1899.0</v>
      </c>
    </row>
    <row r="116">
      <c r="B116" s="1" t="s">
        <v>37</v>
      </c>
      <c r="C116" s="1">
        <v>9.0</v>
      </c>
      <c r="D116" s="1">
        <v>12.0</v>
      </c>
      <c r="E116" s="1">
        <v>9.0</v>
      </c>
      <c r="F116" s="1">
        <v>82.0</v>
      </c>
      <c r="G116" s="1">
        <v>149.0</v>
      </c>
      <c r="H116" s="1">
        <v>6.0</v>
      </c>
      <c r="I116" s="1">
        <v>1.0</v>
      </c>
      <c r="J116" s="1">
        <v>0.0</v>
      </c>
      <c r="K116" s="1">
        <v>0.0</v>
      </c>
      <c r="L116" s="1">
        <v>0.0</v>
      </c>
      <c r="M116" s="1">
        <v>0.0</v>
      </c>
      <c r="N116" s="1">
        <v>0.0</v>
      </c>
      <c r="O116" s="1">
        <v>1378.0</v>
      </c>
    </row>
    <row r="117">
      <c r="B117" s="1" t="s">
        <v>36</v>
      </c>
      <c r="C117" s="1">
        <v>15.0</v>
      </c>
      <c r="D117" s="1">
        <v>14.0</v>
      </c>
      <c r="E117" s="1">
        <v>3.0</v>
      </c>
      <c r="F117" s="1">
        <v>141.0</v>
      </c>
      <c r="G117" s="1">
        <v>245.0</v>
      </c>
      <c r="H117" s="1">
        <v>5.0</v>
      </c>
      <c r="I117" s="1">
        <v>0.0</v>
      </c>
      <c r="J117" s="1">
        <v>0.0</v>
      </c>
      <c r="K117" s="1">
        <v>0.0</v>
      </c>
      <c r="L117" s="1">
        <v>0.0</v>
      </c>
      <c r="M117" s="1">
        <v>0.0</v>
      </c>
      <c r="N117" s="1">
        <v>0.0</v>
      </c>
      <c r="O117" s="1">
        <v>1891.0</v>
      </c>
    </row>
    <row r="118">
      <c r="A118" s="1" t="s">
        <v>103</v>
      </c>
      <c r="B118" s="9" t="s">
        <v>124</v>
      </c>
      <c r="C118" s="9" t="s">
        <v>90</v>
      </c>
      <c r="D118" s="9" t="s">
        <v>91</v>
      </c>
      <c r="E118" s="9" t="s">
        <v>92</v>
      </c>
      <c r="F118" s="9" t="s">
        <v>93</v>
      </c>
      <c r="G118" s="9" t="s">
        <v>94</v>
      </c>
      <c r="H118" s="9" t="s">
        <v>95</v>
      </c>
      <c r="I118" s="9" t="s">
        <v>9</v>
      </c>
      <c r="J118" s="9" t="s">
        <v>96</v>
      </c>
      <c r="K118" s="9" t="s">
        <v>97</v>
      </c>
      <c r="L118" s="9" t="s">
        <v>98</v>
      </c>
      <c r="M118" s="9" t="s">
        <v>99</v>
      </c>
      <c r="N118" s="9" t="s">
        <v>100</v>
      </c>
      <c r="O118" s="9" t="s">
        <v>6</v>
      </c>
    </row>
    <row r="119">
      <c r="B119" s="1" t="s">
        <v>30</v>
      </c>
      <c r="C119" s="1">
        <v>2.0</v>
      </c>
      <c r="D119" s="1">
        <v>11.0</v>
      </c>
      <c r="E119" s="1">
        <v>7.0</v>
      </c>
      <c r="F119" s="1">
        <v>87.0</v>
      </c>
      <c r="G119" s="1">
        <v>220.0</v>
      </c>
      <c r="H119" s="1">
        <v>0.0</v>
      </c>
      <c r="I119" s="1">
        <v>0.0</v>
      </c>
      <c r="J119" s="1">
        <v>3.0</v>
      </c>
      <c r="K119" s="1">
        <v>0.0</v>
      </c>
      <c r="L119" s="1">
        <v>0.0</v>
      </c>
      <c r="M119" s="1">
        <v>0.0</v>
      </c>
      <c r="N119" s="1">
        <v>0.0</v>
      </c>
      <c r="O119" s="1">
        <v>825.0</v>
      </c>
    </row>
    <row r="120">
      <c r="B120" s="1" t="s">
        <v>25</v>
      </c>
      <c r="C120" s="1">
        <v>5.0</v>
      </c>
      <c r="D120" s="1">
        <v>10.0</v>
      </c>
      <c r="E120" s="1">
        <v>4.0</v>
      </c>
      <c r="F120" s="1">
        <v>99.0</v>
      </c>
      <c r="G120" s="1">
        <v>206.0</v>
      </c>
      <c r="H120" s="1">
        <v>1.0</v>
      </c>
      <c r="I120" s="1">
        <v>0.0</v>
      </c>
      <c r="J120" s="1">
        <v>4.0</v>
      </c>
      <c r="K120" s="1">
        <v>1.0</v>
      </c>
      <c r="L120" s="1">
        <v>0.0</v>
      </c>
      <c r="M120" s="1">
        <v>0.0</v>
      </c>
      <c r="N120" s="1">
        <v>0.0</v>
      </c>
      <c r="O120" s="1">
        <v>995.0</v>
      </c>
    </row>
    <row r="121">
      <c r="B121" s="1" t="s">
        <v>37</v>
      </c>
      <c r="C121" s="1">
        <v>7.0</v>
      </c>
      <c r="D121" s="1">
        <v>9.0</v>
      </c>
      <c r="E121" s="1">
        <v>2.0</v>
      </c>
      <c r="F121" s="1">
        <v>56.0</v>
      </c>
      <c r="G121" s="1">
        <v>139.0</v>
      </c>
      <c r="H121" s="1">
        <v>1.0</v>
      </c>
      <c r="I121" s="1">
        <v>0.0</v>
      </c>
      <c r="J121" s="1">
        <v>3.0</v>
      </c>
      <c r="K121" s="1">
        <v>0.0</v>
      </c>
      <c r="L121" s="1">
        <v>0.0</v>
      </c>
      <c r="M121" s="1">
        <v>0.0</v>
      </c>
      <c r="N121" s="1">
        <v>0.0</v>
      </c>
      <c r="O121" s="1">
        <v>616.0</v>
      </c>
    </row>
    <row r="122">
      <c r="B122" s="1" t="s">
        <v>36</v>
      </c>
      <c r="C122" s="1">
        <v>8.0</v>
      </c>
      <c r="D122" s="1">
        <v>9.0</v>
      </c>
      <c r="E122" s="1">
        <v>3.0</v>
      </c>
      <c r="F122" s="1">
        <v>108.0</v>
      </c>
      <c r="G122" s="1">
        <v>204.0</v>
      </c>
      <c r="H122" s="1">
        <v>1.0</v>
      </c>
      <c r="I122" s="1">
        <v>0.0</v>
      </c>
      <c r="J122" s="1">
        <v>1.0</v>
      </c>
      <c r="K122" s="1">
        <v>2.0</v>
      </c>
      <c r="L122" s="1">
        <v>0.0</v>
      </c>
      <c r="M122" s="1">
        <v>0.0</v>
      </c>
      <c r="N122" s="1">
        <v>0.0</v>
      </c>
      <c r="O122" s="1">
        <v>1143.0</v>
      </c>
    </row>
    <row r="123">
      <c r="A123" s="1" t="s">
        <v>105</v>
      </c>
      <c r="B123" s="9" t="s">
        <v>112</v>
      </c>
      <c r="C123" s="9" t="s">
        <v>90</v>
      </c>
      <c r="D123" s="9" t="s">
        <v>91</v>
      </c>
      <c r="E123" s="9" t="s">
        <v>92</v>
      </c>
      <c r="F123" s="9" t="s">
        <v>93</v>
      </c>
      <c r="G123" s="9" t="s">
        <v>94</v>
      </c>
      <c r="H123" s="9" t="s">
        <v>95</v>
      </c>
      <c r="I123" s="9" t="s">
        <v>9</v>
      </c>
      <c r="J123" s="9" t="s">
        <v>96</v>
      </c>
      <c r="K123" s="9" t="s">
        <v>97</v>
      </c>
      <c r="L123" s="9" t="s">
        <v>98</v>
      </c>
      <c r="M123" s="9" t="s">
        <v>99</v>
      </c>
      <c r="N123" s="9" t="s">
        <v>100</v>
      </c>
      <c r="O123" s="9" t="s">
        <v>6</v>
      </c>
    </row>
    <row r="124">
      <c r="B124" s="1" t="s">
        <v>30</v>
      </c>
      <c r="C124" s="1">
        <v>25.0</v>
      </c>
      <c r="D124" s="1">
        <v>15.0</v>
      </c>
      <c r="E124" s="1">
        <v>9.0</v>
      </c>
      <c r="F124" s="1">
        <v>200.0</v>
      </c>
      <c r="G124" s="1">
        <v>434.0</v>
      </c>
      <c r="H124" s="1">
        <v>13.0</v>
      </c>
      <c r="I124" s="1">
        <v>0.0</v>
      </c>
      <c r="J124" s="1">
        <v>0.0</v>
      </c>
      <c r="K124" s="1">
        <v>0.0</v>
      </c>
      <c r="L124" s="1">
        <v>0.0</v>
      </c>
      <c r="M124" s="1">
        <v>1.0</v>
      </c>
      <c r="N124" s="1">
        <v>0.0</v>
      </c>
      <c r="O124" s="1">
        <v>2988.0</v>
      </c>
    </row>
    <row r="125">
      <c r="B125" s="1" t="s">
        <v>25</v>
      </c>
      <c r="C125" s="1">
        <v>13.0</v>
      </c>
      <c r="D125" s="1">
        <v>14.0</v>
      </c>
      <c r="E125" s="1">
        <v>11.0</v>
      </c>
      <c r="F125" s="1">
        <v>140.0</v>
      </c>
      <c r="G125" s="1">
        <v>310.0</v>
      </c>
      <c r="H125" s="1">
        <v>8.0</v>
      </c>
      <c r="I125" s="1">
        <v>1.0</v>
      </c>
      <c r="J125" s="1">
        <v>0.0</v>
      </c>
      <c r="K125" s="1">
        <v>0.0</v>
      </c>
      <c r="L125" s="1">
        <v>0.0</v>
      </c>
      <c r="M125" s="1">
        <v>2.0</v>
      </c>
      <c r="N125" s="1">
        <v>0.0</v>
      </c>
      <c r="O125" s="1">
        <v>2654.0</v>
      </c>
    </row>
    <row r="126">
      <c r="B126" s="1" t="s">
        <v>37</v>
      </c>
      <c r="C126" s="1">
        <v>14.0</v>
      </c>
      <c r="D126" s="1">
        <v>18.0</v>
      </c>
      <c r="E126" s="1">
        <v>9.0</v>
      </c>
      <c r="F126" s="1">
        <v>134.0</v>
      </c>
      <c r="G126" s="1">
        <v>229.0</v>
      </c>
      <c r="H126" s="1">
        <v>7.0</v>
      </c>
      <c r="I126" s="1">
        <v>0.0</v>
      </c>
      <c r="J126" s="1">
        <v>0.0</v>
      </c>
      <c r="K126" s="1">
        <v>0.0</v>
      </c>
      <c r="L126" s="1">
        <v>0.0</v>
      </c>
      <c r="M126" s="1">
        <v>1.0</v>
      </c>
      <c r="N126" s="1">
        <v>0.0</v>
      </c>
      <c r="O126" s="1">
        <v>2045.0</v>
      </c>
    </row>
    <row r="127">
      <c r="B127" s="1" t="s">
        <v>36</v>
      </c>
      <c r="C127" s="1">
        <v>18.0</v>
      </c>
      <c r="D127" s="1">
        <v>19.0</v>
      </c>
      <c r="E127" s="1">
        <v>9.0</v>
      </c>
      <c r="F127" s="1">
        <v>152.0</v>
      </c>
      <c r="G127" s="1">
        <v>275.0</v>
      </c>
      <c r="H127" s="1">
        <v>7.0</v>
      </c>
      <c r="I127" s="1">
        <v>1.0</v>
      </c>
      <c r="J127" s="1">
        <v>0.0</v>
      </c>
      <c r="K127" s="1">
        <v>0.0</v>
      </c>
      <c r="L127" s="1">
        <v>2.0</v>
      </c>
      <c r="M127" s="1">
        <v>0.0</v>
      </c>
      <c r="N127" s="1">
        <v>0.0</v>
      </c>
      <c r="O127" s="1">
        <v>2393.0</v>
      </c>
    </row>
    <row r="128">
      <c r="A128" s="1" t="s">
        <v>107</v>
      </c>
      <c r="B128" s="9" t="s">
        <v>119</v>
      </c>
      <c r="C128" s="9" t="s">
        <v>90</v>
      </c>
      <c r="D128" s="9" t="s">
        <v>91</v>
      </c>
      <c r="E128" s="9" t="s">
        <v>92</v>
      </c>
      <c r="F128" s="9" t="s">
        <v>93</v>
      </c>
      <c r="G128" s="9" t="s">
        <v>94</v>
      </c>
      <c r="H128" s="9" t="s">
        <v>95</v>
      </c>
      <c r="I128" s="9" t="s">
        <v>9</v>
      </c>
      <c r="J128" s="9" t="s">
        <v>96</v>
      </c>
      <c r="K128" s="9" t="s">
        <v>97</v>
      </c>
      <c r="L128" s="9" t="s">
        <v>98</v>
      </c>
      <c r="M128" s="9" t="s">
        <v>99</v>
      </c>
      <c r="N128" s="9" t="s">
        <v>100</v>
      </c>
      <c r="O128" s="9" t="s">
        <v>6</v>
      </c>
    </row>
    <row r="129">
      <c r="B129" s="1" t="s">
        <v>30</v>
      </c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</row>
    <row r="130">
      <c r="B130" s="1" t="s">
        <v>25</v>
      </c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</row>
    <row r="131">
      <c r="B131" s="1" t="s">
        <v>37</v>
      </c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</row>
    <row r="132">
      <c r="B132" s="1" t="s">
        <v>36</v>
      </c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</row>
    <row r="133">
      <c r="A133" s="1" t="s">
        <v>120</v>
      </c>
      <c r="B133" s="9" t="s">
        <v>112</v>
      </c>
      <c r="C133" s="9" t="s">
        <v>90</v>
      </c>
      <c r="D133" s="9" t="s">
        <v>91</v>
      </c>
      <c r="E133" s="9" t="s">
        <v>92</v>
      </c>
      <c r="F133" s="9" t="s">
        <v>93</v>
      </c>
      <c r="G133" s="9" t="s">
        <v>94</v>
      </c>
      <c r="H133" s="9" t="s">
        <v>95</v>
      </c>
      <c r="I133" s="9" t="s">
        <v>9</v>
      </c>
      <c r="J133" s="9" t="s">
        <v>96</v>
      </c>
      <c r="K133" s="9" t="s">
        <v>97</v>
      </c>
      <c r="L133" s="9" t="s">
        <v>98</v>
      </c>
      <c r="M133" s="9" t="s">
        <v>99</v>
      </c>
      <c r="N133" s="9" t="s">
        <v>100</v>
      </c>
      <c r="O133" s="9" t="s">
        <v>6</v>
      </c>
    </row>
    <row r="134">
      <c r="B134" s="1" t="s">
        <v>30</v>
      </c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</row>
    <row r="135">
      <c r="B135" s="1" t="s">
        <v>25</v>
      </c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</row>
    <row r="136">
      <c r="B136" s="1" t="s">
        <v>37</v>
      </c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>
      <c r="B137" s="1" t="s">
        <v>36</v>
      </c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>
      <c r="A138" s="1" t="s">
        <v>121</v>
      </c>
      <c r="B138" s="9" t="s">
        <v>114</v>
      </c>
      <c r="C138" s="9" t="s">
        <v>90</v>
      </c>
      <c r="D138" s="9" t="s">
        <v>91</v>
      </c>
      <c r="E138" s="9" t="s">
        <v>92</v>
      </c>
      <c r="F138" s="9" t="s">
        <v>93</v>
      </c>
      <c r="G138" s="9" t="s">
        <v>94</v>
      </c>
      <c r="H138" s="9" t="s">
        <v>95</v>
      </c>
      <c r="I138" s="9" t="s">
        <v>9</v>
      </c>
      <c r="J138" s="9" t="s">
        <v>96</v>
      </c>
      <c r="K138" s="9" t="s">
        <v>97</v>
      </c>
      <c r="L138" s="9" t="s">
        <v>98</v>
      </c>
      <c r="M138" s="9" t="s">
        <v>99</v>
      </c>
      <c r="N138" s="9" t="s">
        <v>100</v>
      </c>
      <c r="O138" s="9" t="s">
        <v>6</v>
      </c>
    </row>
    <row r="139">
      <c r="B139" s="1" t="s">
        <v>30</v>
      </c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>
      <c r="B140" s="1" t="s">
        <v>25</v>
      </c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>
      <c r="B141" s="1" t="s">
        <v>37</v>
      </c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>
      <c r="B142" s="1" t="s">
        <v>36</v>
      </c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4">
      <c r="A144" s="16" t="s">
        <v>129</v>
      </c>
      <c r="B144" s="17" t="s">
        <v>157</v>
      </c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</row>
    <row r="145">
      <c r="A145" s="1" t="s">
        <v>88</v>
      </c>
      <c r="B145" s="9" t="s">
        <v>106</v>
      </c>
      <c r="C145" s="9" t="s">
        <v>90</v>
      </c>
      <c r="D145" s="9" t="s">
        <v>91</v>
      </c>
      <c r="E145" s="9" t="s">
        <v>92</v>
      </c>
      <c r="F145" s="9" t="s">
        <v>93</v>
      </c>
      <c r="G145" s="9" t="s">
        <v>94</v>
      </c>
      <c r="H145" s="9" t="s">
        <v>95</v>
      </c>
      <c r="I145" s="9" t="s">
        <v>9</v>
      </c>
      <c r="J145" s="9" t="s">
        <v>96</v>
      </c>
      <c r="K145" s="9" t="s">
        <v>97</v>
      </c>
      <c r="L145" s="9" t="s">
        <v>98</v>
      </c>
      <c r="M145" s="9" t="s">
        <v>99</v>
      </c>
      <c r="N145" s="9" t="s">
        <v>100</v>
      </c>
      <c r="O145" s="9" t="s">
        <v>6</v>
      </c>
    </row>
    <row r="146">
      <c r="B146" s="1" t="s">
        <v>30</v>
      </c>
      <c r="C146" s="1">
        <v>9.0</v>
      </c>
      <c r="D146" s="1">
        <v>16.0</v>
      </c>
      <c r="E146" s="1">
        <v>11.0</v>
      </c>
      <c r="F146" s="1">
        <v>159.0</v>
      </c>
      <c r="G146" s="1">
        <v>396.0</v>
      </c>
      <c r="H146" s="1">
        <v>4.0</v>
      </c>
      <c r="I146" s="1">
        <v>0.0</v>
      </c>
      <c r="J146" s="1">
        <v>4.0</v>
      </c>
      <c r="K146" s="1">
        <v>5.0</v>
      </c>
      <c r="L146" s="1">
        <v>0.0</v>
      </c>
      <c r="M146" s="1">
        <v>0.0</v>
      </c>
      <c r="N146" s="1">
        <v>0.0</v>
      </c>
      <c r="O146" s="1">
        <v>2099.0</v>
      </c>
    </row>
    <row r="147">
      <c r="B147" s="1" t="s">
        <v>25</v>
      </c>
      <c r="C147" s="1">
        <v>14.0</v>
      </c>
      <c r="D147" s="1">
        <v>18.0</v>
      </c>
      <c r="E147" s="1">
        <v>5.0</v>
      </c>
      <c r="F147" s="1">
        <v>135.0</v>
      </c>
      <c r="G147" s="1">
        <v>280.0</v>
      </c>
      <c r="H147" s="1">
        <v>4.0</v>
      </c>
      <c r="I147" s="1">
        <v>0.0</v>
      </c>
      <c r="J147" s="1">
        <v>5.0</v>
      </c>
      <c r="K147" s="1">
        <v>0.0</v>
      </c>
      <c r="L147" s="1">
        <v>0.0</v>
      </c>
      <c r="M147" s="1">
        <v>0.0</v>
      </c>
      <c r="N147" s="1">
        <v>0.0</v>
      </c>
      <c r="O147" s="1">
        <v>1974.0</v>
      </c>
    </row>
    <row r="148">
      <c r="B148" s="1" t="s">
        <v>37</v>
      </c>
      <c r="C148" s="1">
        <v>13.0</v>
      </c>
      <c r="D148" s="1">
        <v>14.0</v>
      </c>
      <c r="E148" s="1">
        <v>11.0</v>
      </c>
      <c r="F148" s="1">
        <v>168.0</v>
      </c>
      <c r="G148" s="1">
        <v>362.0</v>
      </c>
      <c r="H148" s="1">
        <v>6.0</v>
      </c>
      <c r="I148" s="1">
        <v>0.0</v>
      </c>
      <c r="J148" s="1">
        <v>4.0</v>
      </c>
      <c r="K148" s="1">
        <v>3.0</v>
      </c>
      <c r="L148" s="1">
        <v>0.0</v>
      </c>
      <c r="M148" s="1">
        <v>0.0</v>
      </c>
      <c r="N148" s="1">
        <v>0.0</v>
      </c>
      <c r="O148" s="1">
        <v>2162.0</v>
      </c>
    </row>
    <row r="149">
      <c r="B149" s="1" t="s">
        <v>36</v>
      </c>
      <c r="C149" s="1">
        <v>14.0</v>
      </c>
      <c r="D149" s="1">
        <v>16.0</v>
      </c>
      <c r="E149" s="1">
        <v>3.0</v>
      </c>
      <c r="F149" s="1">
        <v>188.0</v>
      </c>
      <c r="G149" s="1">
        <v>401.0</v>
      </c>
      <c r="H149" s="1">
        <v>9.0</v>
      </c>
      <c r="I149" s="1">
        <v>1.0</v>
      </c>
      <c r="J149" s="1">
        <v>5.0</v>
      </c>
      <c r="K149" s="1">
        <v>1.0</v>
      </c>
      <c r="L149" s="1">
        <v>0.0</v>
      </c>
      <c r="M149" s="1">
        <v>0.0</v>
      </c>
      <c r="N149" s="1">
        <v>0.0</v>
      </c>
      <c r="O149" s="1">
        <v>2146.0</v>
      </c>
    </row>
    <row r="150">
      <c r="A150" s="1" t="s">
        <v>101</v>
      </c>
      <c r="B150" s="9" t="s">
        <v>113</v>
      </c>
      <c r="C150" s="9" t="s">
        <v>90</v>
      </c>
      <c r="D150" s="9" t="s">
        <v>91</v>
      </c>
      <c r="E150" s="9" t="s">
        <v>92</v>
      </c>
      <c r="F150" s="9" t="s">
        <v>93</v>
      </c>
      <c r="G150" s="9" t="s">
        <v>94</v>
      </c>
      <c r="H150" s="9" t="s">
        <v>95</v>
      </c>
      <c r="I150" s="9" t="s">
        <v>9</v>
      </c>
      <c r="J150" s="9" t="s">
        <v>96</v>
      </c>
      <c r="K150" s="9" t="s">
        <v>97</v>
      </c>
      <c r="L150" s="9" t="s">
        <v>98</v>
      </c>
      <c r="M150" s="9" t="s">
        <v>99</v>
      </c>
      <c r="N150" s="9" t="s">
        <v>100</v>
      </c>
      <c r="O150" s="9" t="s">
        <v>6</v>
      </c>
    </row>
    <row r="151">
      <c r="B151" s="1" t="s">
        <v>30</v>
      </c>
      <c r="C151" s="1">
        <v>9.0</v>
      </c>
      <c r="D151" s="1">
        <v>9.0</v>
      </c>
      <c r="E151" s="1">
        <v>10.0</v>
      </c>
      <c r="F151" s="1">
        <v>160.0</v>
      </c>
      <c r="G151" s="1">
        <v>387.0</v>
      </c>
      <c r="H151" s="1">
        <v>5.0</v>
      </c>
      <c r="I151" s="1">
        <v>0.0</v>
      </c>
      <c r="J151" s="1">
        <v>0.0</v>
      </c>
      <c r="K151" s="1">
        <v>0.0</v>
      </c>
      <c r="L151" s="1">
        <v>0.0</v>
      </c>
      <c r="M151" s="1">
        <v>0.0</v>
      </c>
      <c r="N151" s="1">
        <v>0.0</v>
      </c>
      <c r="O151" s="1">
        <v>2061.0</v>
      </c>
    </row>
    <row r="152">
      <c r="B152" s="1" t="s">
        <v>25</v>
      </c>
      <c r="C152" s="1">
        <v>15.0</v>
      </c>
      <c r="D152" s="1">
        <v>14.0</v>
      </c>
      <c r="E152" s="1">
        <v>5.0</v>
      </c>
      <c r="F152" s="1">
        <v>134.0</v>
      </c>
      <c r="G152" s="1">
        <v>290.0</v>
      </c>
      <c r="H152" s="1">
        <v>6.0</v>
      </c>
      <c r="I152" s="1">
        <v>0.0</v>
      </c>
      <c r="J152" s="1">
        <v>0.0</v>
      </c>
      <c r="K152" s="1">
        <v>0.0</v>
      </c>
      <c r="L152" s="1">
        <v>0.0</v>
      </c>
      <c r="M152" s="1">
        <v>0.0</v>
      </c>
      <c r="N152" s="1">
        <v>0.0</v>
      </c>
      <c r="O152" s="1">
        <v>2192.0</v>
      </c>
    </row>
    <row r="153">
      <c r="B153" s="1" t="s">
        <v>37</v>
      </c>
      <c r="C153" s="1">
        <v>5.0</v>
      </c>
      <c r="D153" s="1">
        <v>15.0</v>
      </c>
      <c r="E153" s="1">
        <v>8.0</v>
      </c>
      <c r="F153" s="1">
        <v>102.0</v>
      </c>
      <c r="G153" s="1">
        <v>217.0</v>
      </c>
      <c r="H153" s="1">
        <v>2.0</v>
      </c>
      <c r="I153" s="1">
        <v>0.0</v>
      </c>
      <c r="J153" s="1">
        <v>0.0</v>
      </c>
      <c r="K153" s="1">
        <v>0.0</v>
      </c>
      <c r="L153" s="1">
        <v>0.0</v>
      </c>
      <c r="M153" s="1">
        <v>0.0</v>
      </c>
      <c r="N153" s="1">
        <v>0.0</v>
      </c>
      <c r="O153" s="1">
        <v>1360.0</v>
      </c>
    </row>
    <row r="154">
      <c r="B154" s="1" t="s">
        <v>36</v>
      </c>
      <c r="C154" s="1">
        <v>13.0</v>
      </c>
      <c r="D154" s="1">
        <v>12.0</v>
      </c>
      <c r="E154" s="1">
        <v>1.0</v>
      </c>
      <c r="F154" s="1">
        <v>157.0</v>
      </c>
      <c r="G154" s="1">
        <v>351.0</v>
      </c>
      <c r="H154" s="1">
        <v>5.0</v>
      </c>
      <c r="I154" s="1">
        <v>0.0</v>
      </c>
      <c r="J154" s="1">
        <v>0.0</v>
      </c>
      <c r="K154" s="1">
        <v>0.0</v>
      </c>
      <c r="L154" s="1">
        <v>0.0</v>
      </c>
      <c r="M154" s="1">
        <v>0.0</v>
      </c>
      <c r="N154" s="1">
        <v>0.0</v>
      </c>
      <c r="O154" s="1">
        <v>1650.0</v>
      </c>
    </row>
    <row r="155">
      <c r="A155" s="1" t="s">
        <v>103</v>
      </c>
      <c r="B155" s="9" t="s">
        <v>112</v>
      </c>
      <c r="C155" s="9" t="s">
        <v>90</v>
      </c>
      <c r="D155" s="9" t="s">
        <v>91</v>
      </c>
      <c r="E155" s="9" t="s">
        <v>92</v>
      </c>
      <c r="F155" s="9" t="s">
        <v>93</v>
      </c>
      <c r="G155" s="9" t="s">
        <v>94</v>
      </c>
      <c r="H155" s="9" t="s">
        <v>95</v>
      </c>
      <c r="I155" s="9" t="s">
        <v>9</v>
      </c>
      <c r="J155" s="9" t="s">
        <v>96</v>
      </c>
      <c r="K155" s="9" t="s">
        <v>97</v>
      </c>
      <c r="L155" s="9" t="s">
        <v>98</v>
      </c>
      <c r="M155" s="9" t="s">
        <v>99</v>
      </c>
      <c r="N155" s="9" t="s">
        <v>100</v>
      </c>
      <c r="O155" s="9" t="s">
        <v>6</v>
      </c>
    </row>
    <row r="156">
      <c r="B156" s="1" t="s">
        <v>30</v>
      </c>
      <c r="C156" s="1">
        <v>9.0</v>
      </c>
      <c r="D156" s="1">
        <v>13.0</v>
      </c>
      <c r="E156" s="1">
        <v>6.0</v>
      </c>
      <c r="F156" s="1">
        <v>97.0</v>
      </c>
      <c r="G156" s="1">
        <v>248.0</v>
      </c>
      <c r="H156" s="1">
        <v>6.0</v>
      </c>
      <c r="I156" s="1">
        <v>0.0</v>
      </c>
      <c r="J156" s="1">
        <v>0.0</v>
      </c>
      <c r="K156" s="1">
        <v>0.0</v>
      </c>
      <c r="L156" s="1">
        <v>0.0</v>
      </c>
      <c r="M156" s="1">
        <v>1.0</v>
      </c>
      <c r="N156" s="1">
        <v>0.0</v>
      </c>
      <c r="O156" s="1">
        <v>1588.0</v>
      </c>
    </row>
    <row r="157">
      <c r="B157" s="1" t="s">
        <v>25</v>
      </c>
      <c r="C157" s="1">
        <v>13.0</v>
      </c>
      <c r="D157" s="1">
        <v>12.0</v>
      </c>
      <c r="E157" s="1">
        <v>7.0</v>
      </c>
      <c r="F157" s="1">
        <v>159.0</v>
      </c>
      <c r="G157" s="1">
        <v>317.0</v>
      </c>
      <c r="H157" s="1">
        <v>4.0</v>
      </c>
      <c r="I157" s="1">
        <v>1.0</v>
      </c>
      <c r="J157" s="1">
        <v>0.0</v>
      </c>
      <c r="K157" s="1">
        <v>0.0</v>
      </c>
      <c r="L157" s="1">
        <v>0.0</v>
      </c>
      <c r="M157" s="1">
        <v>2.0</v>
      </c>
      <c r="N157" s="1">
        <v>0.0</v>
      </c>
      <c r="O157" s="1">
        <v>2061.0</v>
      </c>
    </row>
    <row r="158">
      <c r="B158" s="1" t="s">
        <v>37</v>
      </c>
      <c r="C158" s="1">
        <v>13.0</v>
      </c>
      <c r="D158" s="1">
        <v>10.0</v>
      </c>
      <c r="E158" s="1">
        <v>15.0</v>
      </c>
      <c r="F158" s="1">
        <v>191.0</v>
      </c>
      <c r="G158" s="1">
        <v>346.0</v>
      </c>
      <c r="H158" s="1">
        <v>7.0</v>
      </c>
      <c r="I158" s="1">
        <v>1.0</v>
      </c>
      <c r="J158" s="1">
        <v>0.0</v>
      </c>
      <c r="K158" s="1">
        <v>0.0</v>
      </c>
      <c r="L158" s="1">
        <v>0.0</v>
      </c>
      <c r="M158" s="1">
        <v>2.0</v>
      </c>
      <c r="N158" s="1">
        <v>0.0</v>
      </c>
      <c r="O158" s="1">
        <v>2530.0</v>
      </c>
    </row>
    <row r="159">
      <c r="B159" s="1" t="s">
        <v>36</v>
      </c>
      <c r="C159" s="1">
        <v>11.0</v>
      </c>
      <c r="D159" s="1">
        <v>10.0</v>
      </c>
      <c r="E159" s="1">
        <v>4.0</v>
      </c>
      <c r="F159" s="1">
        <v>108.0</v>
      </c>
      <c r="G159" s="1">
        <v>212.0</v>
      </c>
      <c r="H159" s="1">
        <v>3.0</v>
      </c>
      <c r="I159" s="1">
        <v>0.0</v>
      </c>
      <c r="J159" s="1">
        <v>0.0</v>
      </c>
      <c r="K159" s="1">
        <v>0.0</v>
      </c>
      <c r="L159" s="1">
        <v>3.0</v>
      </c>
      <c r="M159" s="1">
        <v>1.0</v>
      </c>
      <c r="N159" s="1">
        <v>0.0</v>
      </c>
      <c r="O159" s="1">
        <v>1585.0</v>
      </c>
    </row>
    <row r="160">
      <c r="A160" s="1" t="s">
        <v>105</v>
      </c>
      <c r="B160" s="9" t="s">
        <v>124</v>
      </c>
      <c r="C160" s="9" t="s">
        <v>90</v>
      </c>
      <c r="D160" s="9" t="s">
        <v>91</v>
      </c>
      <c r="E160" s="9" t="s">
        <v>92</v>
      </c>
      <c r="F160" s="9" t="s">
        <v>93</v>
      </c>
      <c r="G160" s="9" t="s">
        <v>94</v>
      </c>
      <c r="H160" s="9" t="s">
        <v>95</v>
      </c>
      <c r="I160" s="9" t="s">
        <v>9</v>
      </c>
      <c r="J160" s="9" t="s">
        <v>96</v>
      </c>
      <c r="K160" s="9" t="s">
        <v>97</v>
      </c>
      <c r="L160" s="9" t="s">
        <v>98</v>
      </c>
      <c r="M160" s="9" t="s">
        <v>99</v>
      </c>
      <c r="N160" s="9" t="s">
        <v>100</v>
      </c>
      <c r="O160" s="9" t="s">
        <v>6</v>
      </c>
    </row>
    <row r="161">
      <c r="B161" s="1" t="s">
        <v>30</v>
      </c>
      <c r="C161" s="1">
        <v>14.0</v>
      </c>
      <c r="D161" s="1">
        <v>14.0</v>
      </c>
      <c r="E161" s="1">
        <v>11.0</v>
      </c>
      <c r="F161" s="1">
        <v>183.0</v>
      </c>
      <c r="G161" s="1">
        <v>386.0</v>
      </c>
      <c r="H161" s="1">
        <v>5.0</v>
      </c>
      <c r="I161" s="1">
        <v>0.0</v>
      </c>
      <c r="J161" s="1">
        <v>6.0</v>
      </c>
      <c r="K161" s="1">
        <v>2.0</v>
      </c>
      <c r="L161" s="1">
        <v>0.0</v>
      </c>
      <c r="M161" s="1">
        <v>0.0</v>
      </c>
      <c r="N161" s="1">
        <v>0.0</v>
      </c>
      <c r="O161" s="1">
        <v>1995.0</v>
      </c>
    </row>
    <row r="162">
      <c r="B162" s="1" t="s">
        <v>25</v>
      </c>
      <c r="C162" s="1">
        <v>13.0</v>
      </c>
      <c r="D162" s="1">
        <v>11.0</v>
      </c>
      <c r="E162" s="1">
        <v>11.0</v>
      </c>
      <c r="F162" s="1">
        <v>184.0</v>
      </c>
      <c r="G162" s="1">
        <v>369.0</v>
      </c>
      <c r="H162" s="1">
        <v>3.0</v>
      </c>
      <c r="I162" s="1">
        <v>1.0</v>
      </c>
      <c r="J162" s="1">
        <v>3.0</v>
      </c>
      <c r="K162" s="1">
        <v>4.0</v>
      </c>
      <c r="L162" s="1">
        <v>0.0</v>
      </c>
      <c r="M162" s="1">
        <v>0.0</v>
      </c>
      <c r="N162" s="1">
        <v>0.0</v>
      </c>
      <c r="O162" s="1">
        <v>2282.0</v>
      </c>
    </row>
    <row r="163">
      <c r="B163" s="1" t="s">
        <v>37</v>
      </c>
      <c r="C163" s="1">
        <v>10.0</v>
      </c>
      <c r="D163" s="1">
        <v>12.0</v>
      </c>
      <c r="E163" s="1">
        <v>11.0</v>
      </c>
      <c r="F163" s="1">
        <v>160.0</v>
      </c>
      <c r="G163" s="1">
        <v>299.0</v>
      </c>
      <c r="H163" s="1">
        <v>3.0</v>
      </c>
      <c r="I163" s="1">
        <v>0.0</v>
      </c>
      <c r="J163" s="1">
        <v>6.0</v>
      </c>
      <c r="K163" s="1">
        <v>3.0</v>
      </c>
      <c r="L163" s="1">
        <v>0.0</v>
      </c>
      <c r="M163" s="1">
        <v>0.0</v>
      </c>
      <c r="N163" s="1">
        <v>0.0</v>
      </c>
      <c r="O163" s="1">
        <v>2074.0</v>
      </c>
    </row>
    <row r="164">
      <c r="B164" s="1" t="s">
        <v>36</v>
      </c>
      <c r="C164" s="1">
        <v>16.0</v>
      </c>
      <c r="D164" s="1">
        <v>12.0</v>
      </c>
      <c r="E164" s="1">
        <v>11.0</v>
      </c>
      <c r="F164" s="1">
        <v>162.0</v>
      </c>
      <c r="G164" s="1">
        <v>317.0</v>
      </c>
      <c r="H164" s="1">
        <v>4.0</v>
      </c>
      <c r="I164" s="1">
        <v>0.0</v>
      </c>
      <c r="J164" s="1">
        <v>2.0</v>
      </c>
      <c r="K164" s="1">
        <v>3.0</v>
      </c>
      <c r="L164" s="1">
        <v>0.0</v>
      </c>
      <c r="M164" s="1">
        <v>0.0</v>
      </c>
      <c r="N164" s="1">
        <v>0.0</v>
      </c>
      <c r="O164" s="1">
        <v>1808.0</v>
      </c>
    </row>
    <row r="165">
      <c r="A165" s="1" t="s">
        <v>107</v>
      </c>
      <c r="B165" s="9" t="s">
        <v>102</v>
      </c>
      <c r="C165" s="9" t="s">
        <v>90</v>
      </c>
      <c r="D165" s="9" t="s">
        <v>91</v>
      </c>
      <c r="E165" s="9" t="s">
        <v>92</v>
      </c>
      <c r="F165" s="9" t="s">
        <v>93</v>
      </c>
      <c r="G165" s="9" t="s">
        <v>94</v>
      </c>
      <c r="H165" s="9" t="s">
        <v>95</v>
      </c>
      <c r="I165" s="9" t="s">
        <v>9</v>
      </c>
      <c r="J165" s="9" t="s">
        <v>96</v>
      </c>
      <c r="K165" s="9" t="s">
        <v>97</v>
      </c>
      <c r="L165" s="9" t="s">
        <v>98</v>
      </c>
      <c r="M165" s="9" t="s">
        <v>99</v>
      </c>
      <c r="N165" s="9" t="s">
        <v>100</v>
      </c>
      <c r="O165" s="9" t="s">
        <v>6</v>
      </c>
    </row>
    <row r="166">
      <c r="B166" s="1" t="s">
        <v>30</v>
      </c>
      <c r="C166" s="1">
        <v>11.0</v>
      </c>
      <c r="D166" s="1">
        <v>7.0</v>
      </c>
      <c r="E166" s="1">
        <v>8.0</v>
      </c>
      <c r="F166" s="1">
        <v>115.0</v>
      </c>
      <c r="G166" s="1">
        <v>319.0</v>
      </c>
      <c r="H166" s="1">
        <v>5.0</v>
      </c>
      <c r="I166" s="1">
        <v>0.0</v>
      </c>
      <c r="J166" s="1">
        <v>0.0</v>
      </c>
      <c r="K166" s="1">
        <v>0.0</v>
      </c>
      <c r="L166" s="1">
        <v>0.0</v>
      </c>
      <c r="M166" s="1">
        <v>0.0</v>
      </c>
      <c r="N166" s="1">
        <v>0.0</v>
      </c>
      <c r="O166" s="1">
        <v>1830.0</v>
      </c>
    </row>
    <row r="167">
      <c r="B167" s="1" t="s">
        <v>25</v>
      </c>
      <c r="C167" s="1">
        <v>12.0</v>
      </c>
      <c r="D167" s="1">
        <v>8.0</v>
      </c>
      <c r="E167" s="1">
        <v>6.0</v>
      </c>
      <c r="F167" s="1">
        <v>96.0</v>
      </c>
      <c r="G167" s="1">
        <v>247.0</v>
      </c>
      <c r="H167" s="1">
        <v>4.0</v>
      </c>
      <c r="I167" s="1">
        <v>0.0</v>
      </c>
      <c r="J167" s="1">
        <v>0.0</v>
      </c>
      <c r="K167" s="1">
        <v>0.0</v>
      </c>
      <c r="L167" s="1">
        <v>0.0</v>
      </c>
      <c r="M167" s="1">
        <v>0.0</v>
      </c>
      <c r="N167" s="1">
        <v>0.0</v>
      </c>
      <c r="O167" s="1">
        <v>1699.0</v>
      </c>
    </row>
    <row r="168">
      <c r="B168" s="1" t="s">
        <v>37</v>
      </c>
      <c r="C168" s="1">
        <v>10.0</v>
      </c>
      <c r="D168" s="1">
        <v>9.0</v>
      </c>
      <c r="E168" s="1">
        <v>8.0</v>
      </c>
      <c r="F168" s="1">
        <v>146.0</v>
      </c>
      <c r="G168" s="1">
        <v>294.0</v>
      </c>
      <c r="H168" s="1">
        <v>4.0</v>
      </c>
      <c r="I168" s="1">
        <v>1.0</v>
      </c>
      <c r="J168" s="1">
        <v>0.0</v>
      </c>
      <c r="K168" s="1">
        <v>0.0</v>
      </c>
      <c r="L168" s="1">
        <v>0.0</v>
      </c>
      <c r="M168" s="1">
        <v>0.0</v>
      </c>
      <c r="N168" s="1">
        <v>0.0</v>
      </c>
      <c r="O168" s="1">
        <v>2122.0</v>
      </c>
    </row>
    <row r="169">
      <c r="B169" s="1" t="s">
        <v>36</v>
      </c>
      <c r="C169" s="1">
        <v>18.0</v>
      </c>
      <c r="D169" s="1">
        <v>11.0</v>
      </c>
      <c r="E169" s="1">
        <v>6.0</v>
      </c>
      <c r="F169" s="1">
        <v>141.0</v>
      </c>
      <c r="G169" s="1">
        <v>309.0</v>
      </c>
      <c r="H169" s="1">
        <v>8.0</v>
      </c>
      <c r="I169" s="1">
        <v>1.0</v>
      </c>
      <c r="J169" s="1">
        <v>0.0</v>
      </c>
      <c r="K169" s="1">
        <v>0.0</v>
      </c>
      <c r="L169" s="1">
        <v>0.0</v>
      </c>
      <c r="M169" s="1">
        <v>0.0</v>
      </c>
      <c r="N169" s="1">
        <v>0.0</v>
      </c>
      <c r="O169" s="1">
        <v>2210.0</v>
      </c>
    </row>
    <row r="170">
      <c r="A170" s="1" t="s">
        <v>120</v>
      </c>
      <c r="B170" s="9" t="s">
        <v>104</v>
      </c>
      <c r="C170" s="9" t="s">
        <v>90</v>
      </c>
      <c r="D170" s="9" t="s">
        <v>91</v>
      </c>
      <c r="E170" s="9" t="s">
        <v>92</v>
      </c>
      <c r="F170" s="9" t="s">
        <v>93</v>
      </c>
      <c r="G170" s="9" t="s">
        <v>94</v>
      </c>
      <c r="H170" s="9" t="s">
        <v>95</v>
      </c>
      <c r="I170" s="9" t="s">
        <v>9</v>
      </c>
      <c r="J170" s="9" t="s">
        <v>96</v>
      </c>
      <c r="K170" s="9" t="s">
        <v>97</v>
      </c>
      <c r="L170" s="9" t="s">
        <v>98</v>
      </c>
      <c r="M170" s="9" t="s">
        <v>99</v>
      </c>
      <c r="N170" s="9" t="s">
        <v>100</v>
      </c>
      <c r="O170" s="9" t="s">
        <v>6</v>
      </c>
    </row>
    <row r="171">
      <c r="B171" s="1" t="s">
        <v>30</v>
      </c>
      <c r="C171" s="1">
        <v>9.0</v>
      </c>
      <c r="D171" s="1">
        <v>21.0</v>
      </c>
      <c r="E171" s="1">
        <v>5.0</v>
      </c>
      <c r="F171" s="1">
        <v>110.0</v>
      </c>
      <c r="G171" s="1">
        <v>254.0</v>
      </c>
      <c r="H171" s="1">
        <v>4.0</v>
      </c>
      <c r="I171" s="1">
        <v>0.0</v>
      </c>
      <c r="J171" s="1">
        <v>0.0</v>
      </c>
      <c r="K171" s="1">
        <v>0.0</v>
      </c>
      <c r="L171" s="1">
        <v>0.0</v>
      </c>
      <c r="M171" s="1">
        <v>0.0</v>
      </c>
      <c r="N171" s="1">
        <v>0.0</v>
      </c>
      <c r="O171" s="1">
        <v>1606.0</v>
      </c>
    </row>
    <row r="172">
      <c r="B172" s="1" t="s">
        <v>25</v>
      </c>
      <c r="C172" s="1">
        <v>15.0</v>
      </c>
      <c r="D172" s="1">
        <v>17.0</v>
      </c>
      <c r="E172" s="1">
        <v>16.0</v>
      </c>
      <c r="F172" s="1">
        <v>215.0</v>
      </c>
      <c r="G172" s="1">
        <v>426.0</v>
      </c>
      <c r="H172" s="1">
        <v>5.0</v>
      </c>
      <c r="I172" s="1">
        <v>0.0</v>
      </c>
      <c r="J172" s="1">
        <v>0.0</v>
      </c>
      <c r="K172" s="1">
        <v>0.0</v>
      </c>
      <c r="L172" s="1">
        <v>0.0</v>
      </c>
      <c r="M172" s="1">
        <v>0.0</v>
      </c>
      <c r="N172" s="1">
        <v>0.0</v>
      </c>
      <c r="O172" s="1">
        <v>3047.0</v>
      </c>
    </row>
    <row r="173">
      <c r="B173" s="1" t="s">
        <v>37</v>
      </c>
      <c r="C173" s="1">
        <v>18.0</v>
      </c>
      <c r="D173" s="1">
        <v>20.0</v>
      </c>
      <c r="E173" s="1">
        <v>6.0</v>
      </c>
      <c r="F173" s="1">
        <v>171.0</v>
      </c>
      <c r="G173" s="1">
        <v>296.0</v>
      </c>
      <c r="H173" s="1">
        <v>10.0</v>
      </c>
      <c r="I173" s="1">
        <v>1.0</v>
      </c>
      <c r="J173" s="1">
        <v>0.0</v>
      </c>
      <c r="K173" s="1">
        <v>0.0</v>
      </c>
      <c r="L173" s="1">
        <v>0.0</v>
      </c>
      <c r="M173" s="1">
        <v>0.0</v>
      </c>
      <c r="N173" s="1">
        <v>0.0</v>
      </c>
      <c r="O173" s="1">
        <v>2525.0</v>
      </c>
    </row>
    <row r="174">
      <c r="B174" s="1" t="s">
        <v>36</v>
      </c>
      <c r="C174" s="1">
        <v>19.0</v>
      </c>
      <c r="D174" s="1">
        <v>18.0</v>
      </c>
      <c r="E174" s="1">
        <v>8.0</v>
      </c>
      <c r="F174" s="1">
        <v>171.0</v>
      </c>
      <c r="G174" s="1">
        <v>312.0</v>
      </c>
      <c r="H174" s="1">
        <v>4.0</v>
      </c>
      <c r="I174" s="1">
        <v>0.0</v>
      </c>
      <c r="J174" s="1">
        <v>0.0</v>
      </c>
      <c r="K174" s="1">
        <v>0.0</v>
      </c>
      <c r="L174" s="1">
        <v>0.0</v>
      </c>
      <c r="M174" s="1">
        <v>0.0</v>
      </c>
      <c r="N174" s="1">
        <v>1.0</v>
      </c>
      <c r="O174" s="1">
        <v>2732.0</v>
      </c>
    </row>
    <row r="175">
      <c r="A175" s="1" t="s">
        <v>121</v>
      </c>
      <c r="B175" s="9" t="s">
        <v>119</v>
      </c>
      <c r="C175" s="9" t="s">
        <v>90</v>
      </c>
      <c r="D175" s="9" t="s">
        <v>91</v>
      </c>
      <c r="E175" s="9" t="s">
        <v>92</v>
      </c>
      <c r="F175" s="9" t="s">
        <v>93</v>
      </c>
      <c r="G175" s="9" t="s">
        <v>94</v>
      </c>
      <c r="H175" s="9" t="s">
        <v>95</v>
      </c>
      <c r="I175" s="9" t="s">
        <v>9</v>
      </c>
      <c r="J175" s="9" t="s">
        <v>96</v>
      </c>
      <c r="K175" s="9" t="s">
        <v>97</v>
      </c>
      <c r="L175" s="9" t="s">
        <v>98</v>
      </c>
      <c r="M175" s="9" t="s">
        <v>99</v>
      </c>
      <c r="N175" s="9" t="s">
        <v>100</v>
      </c>
      <c r="O175" s="9" t="s">
        <v>6</v>
      </c>
    </row>
    <row r="176">
      <c r="B176" s="1" t="s">
        <v>30</v>
      </c>
      <c r="C176" s="1">
        <v>12.0</v>
      </c>
      <c r="D176" s="1">
        <v>11.0</v>
      </c>
      <c r="E176" s="1">
        <v>9.0</v>
      </c>
      <c r="F176" s="1">
        <v>156.0</v>
      </c>
      <c r="G176" s="1">
        <v>396.0</v>
      </c>
      <c r="H176" s="1">
        <v>4.0</v>
      </c>
      <c r="I176" s="1">
        <v>1.0</v>
      </c>
      <c r="J176" s="1">
        <v>0.0</v>
      </c>
      <c r="K176" s="1">
        <v>0.0</v>
      </c>
      <c r="L176" s="1">
        <v>0.0</v>
      </c>
      <c r="M176" s="1">
        <v>0.0</v>
      </c>
      <c r="N176" s="1">
        <v>0.0</v>
      </c>
      <c r="O176" s="1">
        <v>2275.0</v>
      </c>
    </row>
    <row r="177">
      <c r="B177" s="1" t="s">
        <v>25</v>
      </c>
      <c r="C177" s="1">
        <v>12.0</v>
      </c>
      <c r="D177" s="1">
        <v>11.0</v>
      </c>
      <c r="E177" s="1">
        <v>7.0</v>
      </c>
      <c r="F177" s="1">
        <v>131.0</v>
      </c>
      <c r="G177" s="1">
        <v>347.0</v>
      </c>
      <c r="H177" s="1">
        <v>4.0</v>
      </c>
      <c r="I177" s="1">
        <v>0.0</v>
      </c>
      <c r="J177" s="1">
        <v>0.0</v>
      </c>
      <c r="K177" s="1">
        <v>0.0</v>
      </c>
      <c r="L177" s="1">
        <v>0.0</v>
      </c>
      <c r="M177" s="1">
        <v>0.0</v>
      </c>
      <c r="N177" s="1">
        <v>0.0</v>
      </c>
      <c r="O177" s="1">
        <v>1900.0</v>
      </c>
    </row>
    <row r="178">
      <c r="B178" s="1" t="s">
        <v>37</v>
      </c>
      <c r="C178" s="1">
        <v>12.0</v>
      </c>
      <c r="D178" s="1">
        <v>12.0</v>
      </c>
      <c r="E178" s="1">
        <v>9.0</v>
      </c>
      <c r="F178" s="1">
        <v>156.0</v>
      </c>
      <c r="G178" s="1">
        <v>263.0</v>
      </c>
      <c r="H178" s="1">
        <v>7.0</v>
      </c>
      <c r="I178" s="1">
        <v>0.0</v>
      </c>
      <c r="J178" s="1">
        <v>0.0</v>
      </c>
      <c r="K178" s="1">
        <v>0.0</v>
      </c>
      <c r="L178" s="1">
        <v>0.0</v>
      </c>
      <c r="M178" s="1">
        <v>0.0</v>
      </c>
      <c r="N178" s="1">
        <v>0.0</v>
      </c>
      <c r="O178" s="1">
        <v>2234.0</v>
      </c>
    </row>
    <row r="179">
      <c r="B179" s="1" t="s">
        <v>36</v>
      </c>
      <c r="C179" s="1">
        <v>14.0</v>
      </c>
      <c r="D179" s="1">
        <v>13.0</v>
      </c>
      <c r="E179" s="1">
        <v>5.0</v>
      </c>
      <c r="F179" s="1">
        <v>123.0</v>
      </c>
      <c r="G179" s="1">
        <v>254.0</v>
      </c>
      <c r="H179" s="1">
        <v>2.0</v>
      </c>
      <c r="I179" s="1">
        <v>1.0</v>
      </c>
      <c r="J179" s="1">
        <v>0.0</v>
      </c>
      <c r="K179" s="1">
        <v>0.0</v>
      </c>
      <c r="L179" s="1">
        <v>0.0</v>
      </c>
      <c r="M179" s="1">
        <v>0.0</v>
      </c>
      <c r="N179" s="1">
        <v>0.0</v>
      </c>
      <c r="O179" s="1">
        <v>1640.0</v>
      </c>
    </row>
    <row r="181">
      <c r="A181" s="16" t="s">
        <v>142</v>
      </c>
      <c r="B181" s="17" t="s">
        <v>143</v>
      </c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</row>
    <row r="182">
      <c r="A182" s="1" t="s">
        <v>88</v>
      </c>
      <c r="B182" s="9" t="s">
        <v>118</v>
      </c>
      <c r="C182" s="9" t="s">
        <v>90</v>
      </c>
      <c r="D182" s="9" t="s">
        <v>91</v>
      </c>
      <c r="E182" s="9" t="s">
        <v>92</v>
      </c>
      <c r="F182" s="9" t="s">
        <v>93</v>
      </c>
      <c r="G182" s="9" t="s">
        <v>94</v>
      </c>
      <c r="H182" s="9" t="s">
        <v>95</v>
      </c>
      <c r="I182" s="9" t="s">
        <v>9</v>
      </c>
      <c r="J182" s="9" t="s">
        <v>96</v>
      </c>
      <c r="K182" s="9" t="s">
        <v>97</v>
      </c>
      <c r="L182" s="9" t="s">
        <v>98</v>
      </c>
      <c r="M182" s="9" t="s">
        <v>99</v>
      </c>
      <c r="N182" s="9" t="s">
        <v>100</v>
      </c>
      <c r="O182" s="9" t="s">
        <v>6</v>
      </c>
    </row>
    <row r="183">
      <c r="B183" s="1" t="s">
        <v>30</v>
      </c>
      <c r="C183" s="1">
        <v>17.0</v>
      </c>
      <c r="D183" s="1">
        <v>12.0</v>
      </c>
      <c r="E183" s="1">
        <v>6.0</v>
      </c>
      <c r="F183" s="1">
        <v>122.0</v>
      </c>
      <c r="G183" s="1">
        <v>286.0</v>
      </c>
      <c r="H183" s="1">
        <v>7.0</v>
      </c>
      <c r="I183" s="1">
        <v>0.0</v>
      </c>
      <c r="J183" s="1">
        <v>0.0</v>
      </c>
      <c r="K183" s="1">
        <v>0.0</v>
      </c>
      <c r="L183" s="1">
        <v>0.0</v>
      </c>
      <c r="M183" s="1">
        <v>0.0</v>
      </c>
      <c r="N183" s="1">
        <v>0.0</v>
      </c>
      <c r="O183" s="1">
        <v>2056.0</v>
      </c>
    </row>
    <row r="184">
      <c r="B184" s="1" t="s">
        <v>25</v>
      </c>
      <c r="C184" s="1">
        <v>9.0</v>
      </c>
      <c r="D184" s="1">
        <v>16.0</v>
      </c>
      <c r="E184" s="1">
        <v>11.0</v>
      </c>
      <c r="F184" s="1">
        <v>108.0</v>
      </c>
      <c r="G184" s="1">
        <v>225.0</v>
      </c>
      <c r="H184" s="1">
        <v>5.0</v>
      </c>
      <c r="I184" s="1">
        <v>0.0</v>
      </c>
      <c r="J184" s="1">
        <v>0.0</v>
      </c>
      <c r="K184" s="1">
        <v>0.0</v>
      </c>
      <c r="L184" s="1">
        <v>0.0</v>
      </c>
      <c r="M184" s="1">
        <v>2.0</v>
      </c>
      <c r="N184" s="1">
        <v>0.0</v>
      </c>
      <c r="O184" s="1">
        <v>1704.0</v>
      </c>
    </row>
    <row r="185">
      <c r="B185" s="1" t="s">
        <v>37</v>
      </c>
      <c r="C185" s="1">
        <v>10.0</v>
      </c>
      <c r="D185" s="1">
        <v>11.0</v>
      </c>
      <c r="E185" s="1">
        <v>13.0</v>
      </c>
      <c r="F185" s="1">
        <v>108.0</v>
      </c>
      <c r="G185" s="1">
        <v>218.0</v>
      </c>
      <c r="H185" s="1">
        <v>4.0</v>
      </c>
      <c r="I185" s="1">
        <v>0.0</v>
      </c>
      <c r="J185" s="1">
        <v>0.0</v>
      </c>
      <c r="K185" s="1">
        <v>0.0</v>
      </c>
      <c r="L185" s="1">
        <v>0.0</v>
      </c>
      <c r="M185" s="1">
        <v>0.0</v>
      </c>
      <c r="N185" s="1">
        <v>0.0</v>
      </c>
      <c r="O185" s="1">
        <v>1980.0</v>
      </c>
    </row>
    <row r="186">
      <c r="B186" s="1" t="s">
        <v>36</v>
      </c>
      <c r="C186" s="1">
        <v>11.0</v>
      </c>
      <c r="D186" s="1">
        <v>14.0</v>
      </c>
      <c r="E186" s="1">
        <v>9.0</v>
      </c>
      <c r="F186" s="1">
        <v>134.0</v>
      </c>
      <c r="G186" s="1">
        <v>261.0</v>
      </c>
      <c r="H186" s="1">
        <v>3.0</v>
      </c>
      <c r="I186" s="1">
        <v>0.0</v>
      </c>
      <c r="J186" s="1">
        <v>0.0</v>
      </c>
      <c r="K186" s="1">
        <v>0.0</v>
      </c>
      <c r="L186" s="1">
        <v>0.0</v>
      </c>
      <c r="M186" s="1">
        <v>0.0</v>
      </c>
      <c r="N186" s="1">
        <v>0.0</v>
      </c>
      <c r="O186" s="1">
        <v>1572.0</v>
      </c>
    </row>
    <row r="187">
      <c r="A187" s="1" t="s">
        <v>101</v>
      </c>
      <c r="B187" s="9" t="s">
        <v>125</v>
      </c>
      <c r="C187" s="9" t="s">
        <v>90</v>
      </c>
      <c r="D187" s="9" t="s">
        <v>91</v>
      </c>
      <c r="E187" s="9" t="s">
        <v>92</v>
      </c>
      <c r="F187" s="9" t="s">
        <v>93</v>
      </c>
      <c r="G187" s="9" t="s">
        <v>94</v>
      </c>
      <c r="H187" s="9" t="s">
        <v>95</v>
      </c>
      <c r="I187" s="9" t="s">
        <v>9</v>
      </c>
      <c r="J187" s="9" t="s">
        <v>96</v>
      </c>
      <c r="K187" s="9" t="s">
        <v>97</v>
      </c>
      <c r="L187" s="9" t="s">
        <v>98</v>
      </c>
      <c r="M187" s="9" t="s">
        <v>99</v>
      </c>
      <c r="N187" s="9" t="s">
        <v>100</v>
      </c>
      <c r="O187" s="9" t="s">
        <v>6</v>
      </c>
    </row>
    <row r="188">
      <c r="B188" s="1" t="s">
        <v>30</v>
      </c>
      <c r="C188" s="1">
        <v>11.0</v>
      </c>
      <c r="D188" s="1">
        <v>13.0</v>
      </c>
      <c r="E188" s="1">
        <v>7.0</v>
      </c>
      <c r="F188" s="1">
        <v>172.0</v>
      </c>
      <c r="G188" s="1">
        <v>362.0</v>
      </c>
      <c r="H188" s="1">
        <v>4.0</v>
      </c>
      <c r="I188" s="1">
        <v>1.0</v>
      </c>
      <c r="J188" s="1">
        <v>0.0</v>
      </c>
      <c r="K188" s="1">
        <v>0.0</v>
      </c>
      <c r="L188" s="1">
        <v>0.0</v>
      </c>
      <c r="M188" s="1">
        <v>0.0</v>
      </c>
      <c r="N188" s="1">
        <v>0.0</v>
      </c>
      <c r="O188" s="1">
        <v>1953.0</v>
      </c>
    </row>
    <row r="189">
      <c r="B189" s="1" t="s">
        <v>25</v>
      </c>
      <c r="C189" s="1">
        <v>11.0</v>
      </c>
      <c r="D189" s="1">
        <v>10.0</v>
      </c>
      <c r="E189" s="1">
        <v>15.0</v>
      </c>
      <c r="F189" s="1">
        <v>170.0</v>
      </c>
      <c r="G189" s="1">
        <v>414.0</v>
      </c>
      <c r="H189" s="1">
        <v>6.0</v>
      </c>
      <c r="I189" s="1">
        <v>0.0</v>
      </c>
      <c r="J189" s="1">
        <v>0.0</v>
      </c>
      <c r="K189" s="1">
        <v>0.0</v>
      </c>
      <c r="L189" s="1">
        <v>0.0</v>
      </c>
      <c r="M189" s="1">
        <v>0.0</v>
      </c>
      <c r="N189" s="1">
        <v>0.0</v>
      </c>
      <c r="O189" s="1">
        <v>2232.0</v>
      </c>
    </row>
    <row r="190">
      <c r="B190" s="1" t="s">
        <v>37</v>
      </c>
      <c r="C190" s="1">
        <v>11.0</v>
      </c>
      <c r="D190" s="1">
        <v>12.0</v>
      </c>
      <c r="E190" s="1">
        <v>11.0</v>
      </c>
      <c r="F190" s="1">
        <v>140.0</v>
      </c>
      <c r="G190" s="1">
        <v>287.0</v>
      </c>
      <c r="H190" s="1">
        <v>6.0</v>
      </c>
      <c r="I190" s="1">
        <v>0.0</v>
      </c>
      <c r="J190" s="1">
        <v>0.0</v>
      </c>
      <c r="K190" s="1">
        <v>0.0</v>
      </c>
      <c r="L190" s="1">
        <v>0.0</v>
      </c>
      <c r="M190" s="1">
        <v>0.0</v>
      </c>
      <c r="N190" s="1">
        <v>0.0</v>
      </c>
      <c r="O190" s="1">
        <v>1528.0</v>
      </c>
    </row>
    <row r="191">
      <c r="B191" s="1" t="s">
        <v>36</v>
      </c>
      <c r="C191" s="1">
        <v>16.0</v>
      </c>
      <c r="D191" s="1">
        <v>15.0</v>
      </c>
      <c r="E191" s="1">
        <v>6.0</v>
      </c>
      <c r="F191" s="1">
        <v>160.0</v>
      </c>
      <c r="G191" s="1">
        <v>299.0</v>
      </c>
      <c r="H191" s="1">
        <v>6.0</v>
      </c>
      <c r="I191" s="1">
        <v>0.0</v>
      </c>
      <c r="J191" s="1">
        <v>0.0</v>
      </c>
      <c r="K191" s="1">
        <v>0.0</v>
      </c>
      <c r="L191" s="1">
        <v>0.0</v>
      </c>
      <c r="M191" s="1">
        <v>0.0</v>
      </c>
      <c r="N191" s="1">
        <v>0.0</v>
      </c>
      <c r="O191" s="1">
        <v>2108.0</v>
      </c>
    </row>
    <row r="192">
      <c r="A192" s="1" t="s">
        <v>103</v>
      </c>
      <c r="B192" s="9" t="s">
        <v>89</v>
      </c>
      <c r="C192" s="9" t="s">
        <v>90</v>
      </c>
      <c r="D192" s="9" t="s">
        <v>91</v>
      </c>
      <c r="E192" s="9" t="s">
        <v>92</v>
      </c>
      <c r="F192" s="9" t="s">
        <v>93</v>
      </c>
      <c r="G192" s="9" t="s">
        <v>94</v>
      </c>
      <c r="H192" s="9" t="s">
        <v>95</v>
      </c>
      <c r="I192" s="9" t="s">
        <v>9</v>
      </c>
      <c r="J192" s="9" t="s">
        <v>96</v>
      </c>
      <c r="K192" s="9" t="s">
        <v>97</v>
      </c>
      <c r="L192" s="9" t="s">
        <v>98</v>
      </c>
      <c r="M192" s="9" t="s">
        <v>99</v>
      </c>
      <c r="N192" s="9" t="s">
        <v>100</v>
      </c>
      <c r="O192" s="9" t="s">
        <v>6</v>
      </c>
    </row>
    <row r="193">
      <c r="B193" s="1" t="s">
        <v>30</v>
      </c>
      <c r="C193" s="1">
        <v>8.0</v>
      </c>
      <c r="D193" s="1">
        <v>14.0</v>
      </c>
      <c r="E193" s="1">
        <v>5.0</v>
      </c>
      <c r="F193" s="1">
        <v>171.0</v>
      </c>
      <c r="G193" s="1">
        <v>375.0</v>
      </c>
      <c r="H193" s="1">
        <v>6.0</v>
      </c>
      <c r="I193" s="1">
        <v>1.0</v>
      </c>
      <c r="J193" s="1">
        <v>4.0</v>
      </c>
      <c r="K193" s="1">
        <v>2.0</v>
      </c>
      <c r="L193" s="1">
        <v>0.0</v>
      </c>
      <c r="M193" s="1">
        <v>0.0</v>
      </c>
      <c r="N193" s="1">
        <v>0.0</v>
      </c>
      <c r="O193" s="1">
        <v>1781.0</v>
      </c>
    </row>
    <row r="194">
      <c r="B194" s="1" t="s">
        <v>25</v>
      </c>
      <c r="C194" s="1">
        <v>14.0</v>
      </c>
      <c r="D194" s="1">
        <v>11.0</v>
      </c>
      <c r="E194" s="1">
        <v>6.0</v>
      </c>
      <c r="F194" s="1">
        <v>126.0</v>
      </c>
      <c r="G194" s="1">
        <v>306.0</v>
      </c>
      <c r="H194" s="1">
        <v>7.0</v>
      </c>
      <c r="I194" s="1">
        <v>0.0</v>
      </c>
      <c r="J194" s="1">
        <v>4.0</v>
      </c>
      <c r="K194" s="1">
        <v>0.0</v>
      </c>
      <c r="L194" s="1">
        <v>0.0</v>
      </c>
      <c r="M194" s="1">
        <v>0.0</v>
      </c>
      <c r="N194" s="1">
        <v>0.0</v>
      </c>
      <c r="O194" s="1">
        <v>1963.0</v>
      </c>
    </row>
    <row r="195">
      <c r="B195" s="1" t="s">
        <v>37</v>
      </c>
      <c r="C195" s="1">
        <v>8.0</v>
      </c>
      <c r="D195" s="1">
        <v>14.0</v>
      </c>
      <c r="E195" s="1">
        <v>10.0</v>
      </c>
      <c r="F195" s="1">
        <v>115.0</v>
      </c>
      <c r="G195" s="1">
        <v>232.0</v>
      </c>
      <c r="H195" s="1">
        <v>0.0</v>
      </c>
      <c r="I195" s="1">
        <v>0.0</v>
      </c>
      <c r="J195" s="1">
        <v>4.0</v>
      </c>
      <c r="K195" s="1">
        <v>1.0</v>
      </c>
      <c r="L195" s="1">
        <v>0.0</v>
      </c>
      <c r="M195" s="1">
        <v>0.0</v>
      </c>
      <c r="N195" s="1">
        <v>0.0</v>
      </c>
      <c r="O195" s="1">
        <v>1658.0</v>
      </c>
    </row>
    <row r="196">
      <c r="B196" s="1" t="s">
        <v>36</v>
      </c>
      <c r="C196" s="1">
        <v>13.0</v>
      </c>
      <c r="D196" s="1">
        <v>11.0</v>
      </c>
      <c r="E196" s="1">
        <v>5.0</v>
      </c>
      <c r="F196" s="1">
        <v>125.0</v>
      </c>
      <c r="G196" s="1">
        <v>277.0</v>
      </c>
      <c r="H196" s="1">
        <v>5.0</v>
      </c>
      <c r="I196" s="1">
        <v>0.0</v>
      </c>
      <c r="J196" s="1">
        <v>1.0</v>
      </c>
      <c r="K196" s="1">
        <v>4.0</v>
      </c>
      <c r="L196" s="1">
        <v>0.0</v>
      </c>
      <c r="M196" s="1">
        <v>0.0</v>
      </c>
      <c r="N196" s="1">
        <v>0.0</v>
      </c>
      <c r="O196" s="1">
        <v>1595.0</v>
      </c>
    </row>
    <row r="197">
      <c r="A197" s="1" t="s">
        <v>105</v>
      </c>
      <c r="B197" s="9" t="s">
        <v>104</v>
      </c>
      <c r="C197" s="9" t="s">
        <v>90</v>
      </c>
      <c r="D197" s="9" t="s">
        <v>91</v>
      </c>
      <c r="E197" s="9" t="s">
        <v>92</v>
      </c>
      <c r="F197" s="9" t="s">
        <v>93</v>
      </c>
      <c r="G197" s="9" t="s">
        <v>94</v>
      </c>
      <c r="H197" s="9" t="s">
        <v>95</v>
      </c>
      <c r="I197" s="9" t="s">
        <v>9</v>
      </c>
      <c r="J197" s="9" t="s">
        <v>96</v>
      </c>
      <c r="K197" s="9" t="s">
        <v>97</v>
      </c>
      <c r="L197" s="9" t="s">
        <v>98</v>
      </c>
      <c r="M197" s="9" t="s">
        <v>99</v>
      </c>
      <c r="N197" s="9" t="s">
        <v>100</v>
      </c>
      <c r="O197" s="9" t="s">
        <v>6</v>
      </c>
    </row>
    <row r="198">
      <c r="B198" s="1" t="s">
        <v>30</v>
      </c>
      <c r="C198" s="1">
        <v>12.0</v>
      </c>
      <c r="D198" s="1">
        <v>10.0</v>
      </c>
      <c r="E198" s="1">
        <v>8.0</v>
      </c>
      <c r="F198" s="1">
        <v>101.0</v>
      </c>
      <c r="G198" s="1">
        <v>197.0</v>
      </c>
      <c r="H198" s="1">
        <v>3.0</v>
      </c>
      <c r="I198" s="1">
        <v>1.0</v>
      </c>
      <c r="J198" s="1">
        <v>0.0</v>
      </c>
      <c r="K198" s="1">
        <v>0.0</v>
      </c>
      <c r="L198" s="1">
        <v>1.0</v>
      </c>
      <c r="M198" s="1">
        <v>0.0</v>
      </c>
      <c r="N198" s="1">
        <v>0.0</v>
      </c>
      <c r="O198" s="1">
        <v>1869.0</v>
      </c>
    </row>
    <row r="199">
      <c r="B199" s="1" t="s">
        <v>25</v>
      </c>
      <c r="C199" s="1">
        <v>12.0</v>
      </c>
      <c r="D199" s="1">
        <v>13.0</v>
      </c>
      <c r="E199" s="1">
        <v>9.0</v>
      </c>
      <c r="F199" s="1">
        <v>151.0</v>
      </c>
      <c r="G199" s="1">
        <v>317.0</v>
      </c>
      <c r="H199" s="1">
        <v>10.0</v>
      </c>
      <c r="I199" s="1">
        <v>3.0</v>
      </c>
      <c r="J199" s="1">
        <v>0.0</v>
      </c>
      <c r="K199" s="1">
        <v>0.0</v>
      </c>
      <c r="L199" s="1">
        <v>0.0</v>
      </c>
      <c r="M199" s="1">
        <v>0.0</v>
      </c>
      <c r="N199" s="1">
        <v>0.0</v>
      </c>
      <c r="O199" s="1">
        <v>2033.0</v>
      </c>
    </row>
    <row r="200">
      <c r="B200" s="1" t="s">
        <v>37</v>
      </c>
      <c r="C200" s="1">
        <v>7.0</v>
      </c>
      <c r="D200" s="1">
        <v>11.0</v>
      </c>
      <c r="E200" s="1">
        <v>9.0</v>
      </c>
      <c r="F200" s="1">
        <v>144.0</v>
      </c>
      <c r="G200" s="1">
        <v>264.0</v>
      </c>
      <c r="H200" s="1">
        <v>2.0</v>
      </c>
      <c r="I200" s="1">
        <v>1.0</v>
      </c>
      <c r="J200" s="1">
        <v>0.0</v>
      </c>
      <c r="K200" s="1">
        <v>0.0</v>
      </c>
      <c r="L200" s="1">
        <v>1.0</v>
      </c>
      <c r="M200" s="1">
        <v>0.0</v>
      </c>
      <c r="N200" s="1">
        <v>0.0</v>
      </c>
      <c r="O200" s="1">
        <v>1800.0</v>
      </c>
    </row>
    <row r="201">
      <c r="B201" s="1" t="s">
        <v>36</v>
      </c>
      <c r="C201" s="1">
        <v>11.0</v>
      </c>
      <c r="D201" s="1">
        <v>13.0</v>
      </c>
      <c r="E201" s="1">
        <v>4.0</v>
      </c>
      <c r="F201" s="1">
        <v>96.0</v>
      </c>
      <c r="G201" s="1">
        <v>176.0</v>
      </c>
      <c r="H201" s="1">
        <v>4.0</v>
      </c>
      <c r="I201" s="1">
        <v>0.0</v>
      </c>
      <c r="J201" s="1">
        <v>0.0</v>
      </c>
      <c r="K201" s="1">
        <v>0.0</v>
      </c>
      <c r="L201" s="1">
        <v>0.0</v>
      </c>
      <c r="M201" s="1">
        <v>1.0</v>
      </c>
      <c r="N201" s="1">
        <v>0.0</v>
      </c>
      <c r="O201" s="1">
        <v>1563.0</v>
      </c>
    </row>
    <row r="202">
      <c r="A202" s="1" t="s">
        <v>107</v>
      </c>
      <c r="B202" s="9" t="s">
        <v>108</v>
      </c>
      <c r="C202" s="9" t="s">
        <v>90</v>
      </c>
      <c r="D202" s="9" t="s">
        <v>91</v>
      </c>
      <c r="E202" s="9" t="s">
        <v>92</v>
      </c>
      <c r="F202" s="9" t="s">
        <v>93</v>
      </c>
      <c r="G202" s="9" t="s">
        <v>94</v>
      </c>
      <c r="H202" s="9" t="s">
        <v>95</v>
      </c>
      <c r="I202" s="9" t="s">
        <v>9</v>
      </c>
      <c r="J202" s="9" t="s">
        <v>96</v>
      </c>
      <c r="K202" s="9" t="s">
        <v>97</v>
      </c>
      <c r="L202" s="9" t="s">
        <v>98</v>
      </c>
      <c r="M202" s="9" t="s">
        <v>99</v>
      </c>
      <c r="N202" s="9" t="s">
        <v>100</v>
      </c>
      <c r="O202" s="9" t="s">
        <v>6</v>
      </c>
    </row>
    <row r="203">
      <c r="B203" s="1" t="s">
        <v>30</v>
      </c>
    </row>
    <row r="204">
      <c r="B204" s="1" t="s">
        <v>25</v>
      </c>
    </row>
    <row r="205">
      <c r="B205" s="1" t="s">
        <v>37</v>
      </c>
    </row>
    <row r="206">
      <c r="B206" s="1" t="s">
        <v>36</v>
      </c>
    </row>
    <row r="207">
      <c r="A207" s="1" t="s">
        <v>120</v>
      </c>
      <c r="B207" s="9" t="s">
        <v>117</v>
      </c>
      <c r="C207" s="9" t="s">
        <v>90</v>
      </c>
      <c r="D207" s="9" t="s">
        <v>91</v>
      </c>
      <c r="E207" s="9" t="s">
        <v>92</v>
      </c>
      <c r="F207" s="9" t="s">
        <v>93</v>
      </c>
      <c r="G207" s="9" t="s">
        <v>94</v>
      </c>
      <c r="H207" s="9" t="s">
        <v>95</v>
      </c>
      <c r="I207" s="9" t="s">
        <v>9</v>
      </c>
      <c r="J207" s="9" t="s">
        <v>96</v>
      </c>
      <c r="K207" s="9" t="s">
        <v>97</v>
      </c>
      <c r="L207" s="9" t="s">
        <v>98</v>
      </c>
      <c r="M207" s="9" t="s">
        <v>99</v>
      </c>
      <c r="N207" s="9" t="s">
        <v>100</v>
      </c>
      <c r="O207" s="9" t="s">
        <v>6</v>
      </c>
    </row>
    <row r="208">
      <c r="B208" s="1" t="s">
        <v>30</v>
      </c>
    </row>
    <row r="209">
      <c r="B209" s="1" t="s">
        <v>25</v>
      </c>
    </row>
    <row r="210">
      <c r="B210" s="1" t="s">
        <v>37</v>
      </c>
    </row>
    <row r="211">
      <c r="B211" s="1" t="s">
        <v>36</v>
      </c>
    </row>
    <row r="212">
      <c r="A212" s="1" t="s">
        <v>121</v>
      </c>
      <c r="B212" s="9" t="s">
        <v>102</v>
      </c>
      <c r="C212" s="9" t="s">
        <v>90</v>
      </c>
      <c r="D212" s="9" t="s">
        <v>91</v>
      </c>
      <c r="E212" s="9" t="s">
        <v>92</v>
      </c>
      <c r="F212" s="9" t="s">
        <v>93</v>
      </c>
      <c r="G212" s="9" t="s">
        <v>94</v>
      </c>
      <c r="H212" s="9" t="s">
        <v>95</v>
      </c>
      <c r="I212" s="9" t="s">
        <v>9</v>
      </c>
      <c r="J212" s="9" t="s">
        <v>96</v>
      </c>
      <c r="K212" s="9" t="s">
        <v>97</v>
      </c>
      <c r="L212" s="9" t="s">
        <v>98</v>
      </c>
      <c r="M212" s="9" t="s">
        <v>99</v>
      </c>
      <c r="N212" s="9" t="s">
        <v>100</v>
      </c>
      <c r="O212" s="9" t="s">
        <v>6</v>
      </c>
    </row>
    <row r="213">
      <c r="B213" s="1" t="s">
        <v>30</v>
      </c>
    </row>
    <row r="214">
      <c r="B214" s="1" t="s">
        <v>25</v>
      </c>
    </row>
    <row r="215">
      <c r="B215" s="1" t="s">
        <v>37</v>
      </c>
    </row>
    <row r="216">
      <c r="B216" s="1" t="s">
        <v>36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38.0"/>
    <col customWidth="1" min="5" max="5" width="17.43"/>
    <col customWidth="1" min="6" max="6" width="15.0"/>
    <col customWidth="1" min="7" max="7" width="16.71"/>
    <col customWidth="1" min="9" max="9" width="13.29"/>
    <col customWidth="1" min="10" max="10" width="17.14"/>
    <col customWidth="1" min="11" max="11" width="18.29"/>
    <col customWidth="1" min="12" max="12" width="20.71"/>
    <col customWidth="1" min="13" max="13" width="15.14"/>
    <col customWidth="1" min="17" max="18" width="17.0"/>
    <col customWidth="1" min="19" max="19" width="16.43"/>
  </cols>
  <sheetData>
    <row r="1">
      <c r="A1" s="1" t="s">
        <v>158</v>
      </c>
      <c r="D1" s="25" t="s">
        <v>70</v>
      </c>
      <c r="E1" s="25" t="s">
        <v>71</v>
      </c>
      <c r="F1" s="25" t="s">
        <v>72</v>
      </c>
      <c r="G1" s="25" t="s">
        <v>73</v>
      </c>
      <c r="H1" s="25" t="s">
        <v>74</v>
      </c>
      <c r="I1" s="25" t="s">
        <v>75</v>
      </c>
      <c r="J1" s="25" t="s">
        <v>76</v>
      </c>
      <c r="K1" s="25" t="s">
        <v>77</v>
      </c>
      <c r="L1" s="25" t="s">
        <v>78</v>
      </c>
      <c r="M1" s="25" t="s">
        <v>79</v>
      </c>
      <c r="N1" s="25" t="s">
        <v>80</v>
      </c>
      <c r="O1" s="25" t="s">
        <v>81</v>
      </c>
      <c r="P1" s="25" t="s">
        <v>82</v>
      </c>
      <c r="Q1" s="25" t="s">
        <v>83</v>
      </c>
      <c r="R1" s="25" t="s">
        <v>84</v>
      </c>
      <c r="S1" s="25" t="s">
        <v>85</v>
      </c>
    </row>
    <row r="2">
      <c r="D2" s="1" t="s">
        <v>32</v>
      </c>
      <c r="E2" s="1">
        <f t="shared" ref="E2:F2" si="1">AVERAGE(C13,C18,C23,C28,C33,C40,C45,C50,C55,C60,C67,C72,C77,C82,C87,C92,C97,C104,C109,C114,C119,C124,C129,C134,C141,C146,C151,C156,C161,C166,C171,C178,C183,C188,C193,C198,C203,C208,C215,C220,C225,C230,C235,C240,C245,C252,C257,C262,C267,C272,C277,C282,C289,C294,C299,C304,C309,C314,C319)</f>
        <v>12.69565217</v>
      </c>
      <c r="F2" s="1">
        <f t="shared" si="1"/>
        <v>13.47826087</v>
      </c>
      <c r="G2">
        <f t="shared" ref="G2:G5" si="5">N2/O2</f>
        <v>0.9419354839</v>
      </c>
      <c r="H2">
        <f t="shared" ref="H2:H5" si="6">AVERAGE(E13,E18,E23,E28,E33,E40,E45,E50,E55,E60,E67,E72,E77,E82,E87,E92,E97,E104,E109,E114,E119,E124,E129,E134,E141,E146,E151,E156,E161,E166,E171,E178,E183,E188,E193,E198,E203,E208,E215,E220,E225,E230,E235,E240,E245,E252,E257,E262,E267,E272,E277,E282,E289,E294,E299,E304,E309,E314,E319)</f>
        <v>8.826086957</v>
      </c>
      <c r="I2" s="4">
        <f>IFERROR(__xludf.DUMMYFUNCTION("TO_PERCENT(R2/S2)"),0.49473684210526314)</f>
        <v>0.4947368421</v>
      </c>
      <c r="J2">
        <f t="shared" ref="J2:J5" si="7">AVERAGE(H13,H18,H23,H28,H33,H40,H45,H50,H55,H60,H67,H72,H77,H82,H87,H92,H97,H104,H109,H114,H119,H124,H129,H134,H141,H146,H151,H156,H161,H166,H171,H178,H183,H188,H193,H198,H203,H208,H215,H220,H225,H230,H235,H240,H245,H252,H257,H262,H267,H272,H277,H282,H289,H294,H299,H304,H309,H314,H319)</f>
        <v>7.304347826</v>
      </c>
      <c r="K2">
        <f t="shared" ref="K2:K5" si="8">AVERAGE(I13,I18,I23,I28,I33,I40,I45,I50,I55,I60,I67,I72,I77,I82,I87,I92,I97,I104,I109,I114,I119,I124,I129,I134,I141,I146,I151,I156,I161,I166,I171,I178,I183,I188,I193,I198,I203,I208,I215,I220,I225,I230,I235,I240,I245,I252,I257,I262,I267,I272,I277,I282,I289,I294,I299,I304,I309,I314,I319,)</f>
        <v>0.5833333333</v>
      </c>
      <c r="L2">
        <f t="shared" ref="L2:L5" si="9">SUM(N13,N18,N23,N28,N33,N40,N45,N50,N55,N60,N67,N72,N77,N82,N87,N92,N97,N104,N109,N114,N119,N124,N129,N134,N141,N146,N151,N156,N161,N166,N171,N178,N183,N188,N193,N198,N203,N208,N215,N220,N225,N230,N235,N240,N245,N252,N257,N262,N267,N272,N277,N282,N289,N294,N299,N304,N309,N314,N319)</f>
        <v>2</v>
      </c>
      <c r="M2">
        <f t="shared" ref="M2:M5" si="10">AVERAGE(O13,O18,O23,O28,O33,O40,O45,O50,O55,O60,O67,O72,O77,O82,O87,O92,O97,O104,O109,O114,O119,O124,O129,O134,O141,O146,O151,O156,O161,O166,O171,O178,O183,O188,O193,O198,O203,O208,O215,O220,O225,O230,O235,O240,O245,O252,O257,O262,O267,O272,O277,O282,O289,O294,O299,O304,O309,O314,O319)</f>
        <v>2066.434783</v>
      </c>
      <c r="N2">
        <f t="shared" ref="N2:O2" si="2">SUM(C13,C18,C23,C28,C33,C40,C45,C50,C55,C60,C67,C72,C77,C82,C87,C92,C97,C104,C109,C114,C119,C124,C129,C134,C141,C146,C151,C156,C161,C166,C171,C178,C183,C188,C193,C198,C203,C208,C215,C220,C225,C230,C235,C240,C245,C252,C257,C262,C267,C272,C277,C282,C289,C294,C299,C304,C309,C314,C319)</f>
        <v>292</v>
      </c>
      <c r="O2">
        <f t="shared" si="2"/>
        <v>310</v>
      </c>
      <c r="P2">
        <f t="shared" ref="P2:P5" si="12">SUM(O13,O18,O23,O28,O33,O40,O45,O50,O55,O60,O67,O72,O77,O82,O87,O92,O97,O104,O109,O114,O119,O124,O129,O134,O141,O146,O151,O156,O161,O166,O171,O178,O183,O188,O193,O198,O203,O208,O215,O220,O225,O230,O235,O240,O245,O252,O257,O262,O267,O272,O277,O282,O289,O294,O299,O304,O309,O314,O319)</f>
        <v>47528</v>
      </c>
      <c r="Q2">
        <f t="shared" ref="Q2:Q5" si="13">SUM(I13,I18,I23,I28,I33,I40,I45,I50,I55,I60,I67,I72,I77,I82,I87,I92,I97,I104,I109,I114,I119,I124,I129,I134,I141,I146,I151,I156,I161,I166,I171,I178,I183,I188,I193,I198,I203,I208,I215,I220,I225,I230,I235,I240,I245,I252,I257,I262,I267,I272,I277,I282,I289,I294,I299,I304,I309,I314,I319,)</f>
        <v>14</v>
      </c>
      <c r="R2">
        <f t="shared" ref="R2:S2" si="3">SUM(F13,F18,F23,F28,F33,F40,F45,F50,F55,F60,F67,F72,F77,F82,F87,F92,F97,F104,F109,F114,F119,F124,F129,F134,F141,F146,F151,F156,F161,F166,F171,F178,F183,F188,F193,F198,F203,F208,F215,F220,F225,F230,F235,F240,F245,F252,F257,F262,F267,F272,F277,F282,F289,F294,F299,F304,F309,F314,F319)</f>
        <v>3384</v>
      </c>
      <c r="S2">
        <f t="shared" si="3"/>
        <v>6840</v>
      </c>
    </row>
    <row r="3">
      <c r="D3" s="1" t="s">
        <v>14</v>
      </c>
      <c r="E3" s="1">
        <f t="shared" ref="E3:F3" si="4">AVERAGE(C14,C19,C24,C29,C34,C41,C46,C51,C56,C61,C68,C73,C78,C83,C88,C93,C98,C105,C110,C115,C120,C125,C130,C135,C142,C147,C152,C157,C162,C167,C172,C179,C184,C189,C194,C199,C204,C209,C216,C221,C226,C231,C236,C241,C246,C253,C258,C263,C268,C273,C278,C283,C290,C295,C300,C305,C310,C315,C320)</f>
        <v>13.47826087</v>
      </c>
      <c r="F3" s="1">
        <f t="shared" si="4"/>
        <v>12.13043478</v>
      </c>
      <c r="G3">
        <f t="shared" si="5"/>
        <v>1.111111111</v>
      </c>
      <c r="H3">
        <f t="shared" si="6"/>
        <v>9.347826087</v>
      </c>
      <c r="I3" s="4">
        <f>IFERROR(__xludf.DUMMYFUNCTION("TO_PERCENT(R3/S3)"),0.4343608006877072)</f>
        <v>0.4343608007</v>
      </c>
      <c r="J3">
        <f t="shared" si="7"/>
        <v>8.217391304</v>
      </c>
      <c r="K3">
        <f t="shared" si="8"/>
        <v>0.5</v>
      </c>
      <c r="L3">
        <f t="shared" si="9"/>
        <v>2</v>
      </c>
      <c r="M3">
        <f t="shared" si="10"/>
        <v>2323.173913</v>
      </c>
      <c r="N3">
        <f t="shared" ref="N3:O3" si="11">SUM(C14,C19,C24,C29,C34,C41,C46,C51,C56,C61,C68,C73,C78,C83,C88,C93,C98,C105,C110,C115,C120,C125,C130,C135,C142,C147,C152,C157,C162,C167,C172,C179,C184,C189,C194,C199,C204,C209,C216,C221,C226,C231,C236,C241,C246,C253,C258,C263,C268,C273,C278,C283,C290,C295,C300,C305,C310,C315,C320)</f>
        <v>310</v>
      </c>
      <c r="O3">
        <f t="shared" si="11"/>
        <v>279</v>
      </c>
      <c r="P3">
        <f t="shared" si="12"/>
        <v>53433</v>
      </c>
      <c r="Q3">
        <f t="shared" si="13"/>
        <v>12</v>
      </c>
      <c r="R3">
        <f t="shared" ref="R3:S3" si="14">SUM(F14,F19,F24,F29,F34,F41,F46,F51,F56,F61,F68,F73,F78,F83,F88,F93,F98,F105,F110,F115,F120,F125,F130,F135,F142,F147,F152,F157,F162,F167,F172,F179,F184,F189,F194,F199,F204,F209,F216,F221,F226,F231,F236,F241,F246,F253,F258,F263,F268,F273,F278,F283,F290,F295,F300,F305,F310,F315,F320)</f>
        <v>3537</v>
      </c>
      <c r="S3">
        <f t="shared" si="14"/>
        <v>8143</v>
      </c>
    </row>
    <row r="4">
      <c r="D4" s="1" t="s">
        <v>43</v>
      </c>
      <c r="E4" s="1">
        <f t="shared" ref="E4:F4" si="15">AVERAGE(C15,C20,C25,C30,C35,C42,C47,C52,C57,C62,C69,C74,C79,C84,C89,C94,C99,C106,C111,C116,C121,C126,C131,C136,C143,C148,C153,C158,C163,C168,C173,C180,C185,C190,C195,C200,C205,C210,C217,C222,C227,C232,C237,C242,C247,C254,C259,C264,C269,C274,C279,C284,C291,C296,C301,C306,C311,C316,C321)</f>
        <v>11.56521739</v>
      </c>
      <c r="F4" s="1">
        <f t="shared" si="15"/>
        <v>13.17391304</v>
      </c>
      <c r="G4">
        <f t="shared" si="5"/>
        <v>0.8778877888</v>
      </c>
      <c r="H4">
        <f t="shared" si="6"/>
        <v>8.956521739</v>
      </c>
      <c r="I4" s="4">
        <f>IFERROR(__xludf.DUMMYFUNCTION("TO_PERCENT(R4/S4)"),0.4492422076065199)</f>
        <v>0.4492422076</v>
      </c>
      <c r="J4">
        <f t="shared" si="7"/>
        <v>5.52173913</v>
      </c>
      <c r="K4">
        <f t="shared" si="8"/>
        <v>0.375</v>
      </c>
      <c r="L4">
        <f t="shared" si="9"/>
        <v>1</v>
      </c>
      <c r="M4">
        <f t="shared" si="10"/>
        <v>1839.26087</v>
      </c>
      <c r="N4">
        <f t="shared" ref="N4:O4" si="16">SUM(C15,C20,C25,C30,C35,C42,C47,C52,C57,C62,C69,C74,C79,C84,C89,C94,C99,C106,C111,C116,C121,C126,C131,C136,C143,C148,C153,C158,C163,C168,C173,C180,C185,C190,C195,C200,C205,C210,C217,C222,C227,C232,C237,C242,C247,C254,C259,C264,C269,C274,C279,C284,C291,C296,C301,C306,C311,C316,C321)</f>
        <v>266</v>
      </c>
      <c r="O4">
        <f t="shared" si="16"/>
        <v>303</v>
      </c>
      <c r="P4">
        <f t="shared" si="12"/>
        <v>42303</v>
      </c>
      <c r="Q4">
        <f t="shared" si="13"/>
        <v>9</v>
      </c>
      <c r="R4">
        <f t="shared" ref="R4:S4" si="17">SUM(F15,F20,F25,F30,F35,F42,F47,F52,F57,F62,F69,F74,F79,F84,F89,F94,F99,F106,F111,F116,F121,F126,F131,F136,F143,F148,F153,F158,F163,F168,F173,F180,F185,F190,F195,F200,F205,F210,F217,F222,F227,F232,F237,F242,F247,F254,F259,F264,F269,F274,F279,F284,F291,F296,F301,F306,F311,F316,F321)</f>
        <v>3142</v>
      </c>
      <c r="S4">
        <f t="shared" si="17"/>
        <v>6994</v>
      </c>
    </row>
    <row r="5">
      <c r="D5" s="1" t="s">
        <v>35</v>
      </c>
      <c r="E5" s="1">
        <f t="shared" ref="E5:F5" si="18">AVERAGE(C16,C21,C26,C31,C36,C43,C48,C53,C58,C63,C70,C75,C80,C85,C90,C95,C100,C107,C112,C117,C122,C127,C132,C137,C144,C149,C154,C159,C164,C169,C174,C181,C186,C191,C196,C201,C206,C211,C218,C223,C228,C233,C238,C243,C248,C255,C260,C265,C270,C275,C280,C285,C292,C297,C302,C307,C312,C317,C322)</f>
        <v>13.69565217</v>
      </c>
      <c r="F5" s="1">
        <f t="shared" si="18"/>
        <v>13.69565217</v>
      </c>
      <c r="G5">
        <f t="shared" si="5"/>
        <v>1</v>
      </c>
      <c r="H5">
        <f t="shared" si="6"/>
        <v>7.956521739</v>
      </c>
      <c r="I5" s="4">
        <f>IFERROR(__xludf.DUMMYFUNCTION("TO_PERCENT(R5/S5)"),0.5088168373151308)</f>
        <v>0.5088168373</v>
      </c>
      <c r="J5">
        <f t="shared" si="7"/>
        <v>6.217391304</v>
      </c>
      <c r="K5">
        <f t="shared" si="8"/>
        <v>0.5</v>
      </c>
      <c r="L5">
        <f t="shared" si="9"/>
        <v>2</v>
      </c>
      <c r="M5">
        <f t="shared" si="10"/>
        <v>2059.434783</v>
      </c>
      <c r="N5">
        <f t="shared" ref="N5:O5" si="19">SUM(C16,C21,C26,C31,C36,C43,C48,C53,C58,C63,C70,C75,C80,C85,C90,C95,C100,C107,C112,C117,C122,C127,C132,C137,C144,C149,C154,C159,C164,C169,C174,C181,C186,C191,C196,C201,C206,C211,C218,C223,C228,C233,C238,C243,C248,C255,C260,C265,C270,C275,C280,C285,C292,C297,C302,C307,C312,C317,C322)</f>
        <v>315</v>
      </c>
      <c r="O5">
        <f t="shared" si="19"/>
        <v>315</v>
      </c>
      <c r="P5">
        <f t="shared" si="12"/>
        <v>47367</v>
      </c>
      <c r="Q5">
        <f t="shared" si="13"/>
        <v>12</v>
      </c>
      <c r="R5">
        <f t="shared" ref="R5:S5" si="20">SUM(F16,F21,F26,F31,F36,F43,F48,F53,F58,F63,F70,F75,F80,F85,F90,F95,F100,F107,F112,F117,F122,F127,F132,F137,F144,F149,F154,F159,F164,F169,F174,F181,F186,F191,F196,F201,F206,F211,F218,F223,F228,F233,F238,F243,F248,F255,F260,F265,F270,F275,F280,F285,F292,F297,F302,F307,F312,F317,F322)</f>
        <v>3578</v>
      </c>
      <c r="S5">
        <f t="shared" si="20"/>
        <v>7032</v>
      </c>
    </row>
    <row r="7">
      <c r="D7" s="1"/>
      <c r="E7" s="1"/>
      <c r="F7" s="1"/>
      <c r="H7" s="1"/>
      <c r="J7" s="1"/>
      <c r="K7" s="1"/>
      <c r="M7" s="1"/>
    </row>
    <row r="11">
      <c r="A11" s="26" t="s">
        <v>86</v>
      </c>
      <c r="B11" s="26" t="s">
        <v>159</v>
      </c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</row>
    <row r="12">
      <c r="A12" s="3" t="s">
        <v>88</v>
      </c>
      <c r="B12" s="9" t="s">
        <v>160</v>
      </c>
      <c r="C12" s="9" t="s">
        <v>90</v>
      </c>
      <c r="D12" s="9" t="s">
        <v>91</v>
      </c>
      <c r="E12" s="9" t="s">
        <v>92</v>
      </c>
      <c r="F12" s="9" t="s">
        <v>93</v>
      </c>
      <c r="G12" s="9" t="s">
        <v>94</v>
      </c>
      <c r="H12" s="9" t="s">
        <v>95</v>
      </c>
      <c r="I12" s="9" t="s">
        <v>9</v>
      </c>
      <c r="J12" s="9" t="s">
        <v>96</v>
      </c>
      <c r="K12" s="9" t="s">
        <v>97</v>
      </c>
      <c r="L12" s="9" t="s">
        <v>98</v>
      </c>
      <c r="M12" s="9" t="s">
        <v>99</v>
      </c>
      <c r="N12" s="9" t="s">
        <v>100</v>
      </c>
      <c r="O12" s="9" t="s">
        <v>6</v>
      </c>
    </row>
    <row r="13">
      <c r="A13" s="10"/>
      <c r="B13" s="1" t="s">
        <v>32</v>
      </c>
      <c r="C13" s="1">
        <v>15.0</v>
      </c>
      <c r="D13" s="1">
        <v>10.0</v>
      </c>
      <c r="E13" s="1">
        <v>13.0</v>
      </c>
      <c r="F13" s="1">
        <v>150.0</v>
      </c>
      <c r="G13" s="1">
        <v>298.0</v>
      </c>
      <c r="H13" s="1">
        <v>7.0</v>
      </c>
      <c r="I13" s="1">
        <v>1.0</v>
      </c>
      <c r="J13" s="1">
        <v>3.0</v>
      </c>
      <c r="K13" s="1">
        <v>3.0</v>
      </c>
      <c r="L13" s="1">
        <v>0.0</v>
      </c>
      <c r="M13" s="1">
        <v>0.0</v>
      </c>
      <c r="N13" s="1">
        <v>0.0</v>
      </c>
      <c r="O13" s="1">
        <v>2111.0</v>
      </c>
    </row>
    <row r="14">
      <c r="A14" s="10"/>
      <c r="B14" s="1" t="s">
        <v>14</v>
      </c>
      <c r="C14" s="1">
        <v>13.0</v>
      </c>
      <c r="D14" s="1">
        <v>10.0</v>
      </c>
      <c r="E14" s="1">
        <v>8.0</v>
      </c>
      <c r="F14" s="1">
        <v>149.0</v>
      </c>
      <c r="G14" s="1">
        <v>297.0</v>
      </c>
      <c r="H14" s="1">
        <v>5.0</v>
      </c>
      <c r="I14" s="1">
        <v>0.0</v>
      </c>
      <c r="J14" s="1">
        <v>0.0</v>
      </c>
      <c r="K14" s="1">
        <v>1.0</v>
      </c>
      <c r="L14" s="1">
        <v>0.0</v>
      </c>
      <c r="M14" s="1">
        <v>0.0</v>
      </c>
      <c r="N14" s="1">
        <v>0.0</v>
      </c>
      <c r="O14" s="1">
        <v>2126.0</v>
      </c>
    </row>
    <row r="15">
      <c r="A15" s="10"/>
      <c r="B15" s="1" t="s">
        <v>43</v>
      </c>
      <c r="C15" s="1">
        <v>10.0</v>
      </c>
      <c r="D15" s="1">
        <v>14.0</v>
      </c>
      <c r="E15" s="1">
        <v>7.0</v>
      </c>
      <c r="F15" s="1">
        <v>85.0</v>
      </c>
      <c r="G15" s="1">
        <v>193.0</v>
      </c>
      <c r="H15" s="1">
        <v>4.0</v>
      </c>
      <c r="I15" s="1">
        <v>0.0</v>
      </c>
      <c r="J15" s="1">
        <v>6.0</v>
      </c>
      <c r="K15" s="1">
        <v>3.0</v>
      </c>
      <c r="L15" s="1">
        <v>0.0</v>
      </c>
      <c r="M15" s="1">
        <v>0.0</v>
      </c>
      <c r="N15" s="1">
        <v>0.0</v>
      </c>
      <c r="O15" s="1">
        <v>1495.0</v>
      </c>
    </row>
    <row r="16">
      <c r="A16" s="10"/>
      <c r="B16" s="1" t="s">
        <v>35</v>
      </c>
      <c r="C16" s="1">
        <v>21.0</v>
      </c>
      <c r="D16" s="1">
        <v>9.0</v>
      </c>
      <c r="E16" s="1">
        <v>8.0</v>
      </c>
      <c r="F16" s="1">
        <v>147.0</v>
      </c>
      <c r="G16" s="1">
        <v>286.0</v>
      </c>
      <c r="H16" s="1">
        <v>11.0</v>
      </c>
      <c r="I16" s="1">
        <v>1.0</v>
      </c>
      <c r="J16" s="1">
        <v>8.0</v>
      </c>
      <c r="K16" s="1">
        <v>6.0</v>
      </c>
      <c r="L16" s="1">
        <v>0.0</v>
      </c>
      <c r="M16" s="1">
        <v>0.0</v>
      </c>
      <c r="N16" s="1">
        <v>0.0</v>
      </c>
      <c r="O16" s="1">
        <v>2256.0</v>
      </c>
    </row>
    <row r="17">
      <c r="A17" s="3" t="s">
        <v>101</v>
      </c>
      <c r="B17" s="9" t="s">
        <v>119</v>
      </c>
      <c r="C17" s="9" t="s">
        <v>90</v>
      </c>
      <c r="D17" s="9" t="s">
        <v>91</v>
      </c>
      <c r="E17" s="9" t="s">
        <v>92</v>
      </c>
      <c r="F17" s="9" t="s">
        <v>93</v>
      </c>
      <c r="G17" s="9" t="s">
        <v>94</v>
      </c>
      <c r="H17" s="9" t="s">
        <v>95</v>
      </c>
      <c r="I17" s="9" t="s">
        <v>9</v>
      </c>
      <c r="J17" s="9" t="s">
        <v>96</v>
      </c>
      <c r="K17" s="9" t="s">
        <v>97</v>
      </c>
      <c r="L17" s="9" t="s">
        <v>98</v>
      </c>
      <c r="M17" s="9" t="s">
        <v>99</v>
      </c>
      <c r="N17" s="9" t="s">
        <v>100</v>
      </c>
      <c r="O17" s="9" t="s">
        <v>6</v>
      </c>
    </row>
    <row r="18">
      <c r="A18" s="10"/>
      <c r="B18" s="1" t="s">
        <v>32</v>
      </c>
      <c r="C18" s="1">
        <v>7.0</v>
      </c>
      <c r="D18" s="1">
        <v>14.0</v>
      </c>
      <c r="E18" s="1">
        <v>9.0</v>
      </c>
      <c r="F18" s="1">
        <v>127.0</v>
      </c>
      <c r="G18" s="1">
        <v>281.0</v>
      </c>
      <c r="H18" s="1">
        <v>3.0</v>
      </c>
      <c r="I18" s="1">
        <v>0.0</v>
      </c>
      <c r="J18" s="1">
        <v>0.0</v>
      </c>
      <c r="K18" s="1">
        <v>0.0</v>
      </c>
      <c r="L18" s="1">
        <v>0.0</v>
      </c>
      <c r="M18" s="1">
        <v>0.0</v>
      </c>
      <c r="N18" s="1">
        <v>0.0</v>
      </c>
      <c r="O18" s="1">
        <v>1770.0</v>
      </c>
    </row>
    <row r="19">
      <c r="A19" s="10"/>
      <c r="B19" s="1" t="s">
        <v>14</v>
      </c>
      <c r="C19" s="1">
        <v>8.0</v>
      </c>
      <c r="D19" s="1">
        <v>12.0</v>
      </c>
      <c r="E19" s="1">
        <v>9.0</v>
      </c>
      <c r="F19" s="1">
        <v>136.0</v>
      </c>
      <c r="G19" s="1">
        <v>317.0</v>
      </c>
      <c r="H19" s="1">
        <v>4.0</v>
      </c>
      <c r="I19" s="1">
        <v>1.0</v>
      </c>
      <c r="J19" s="1">
        <v>0.0</v>
      </c>
      <c r="K19" s="1">
        <v>0.0</v>
      </c>
      <c r="L19" s="1">
        <v>0.0</v>
      </c>
      <c r="M19" s="1">
        <v>0.0</v>
      </c>
      <c r="N19" s="1">
        <v>1.0</v>
      </c>
      <c r="O19" s="1">
        <v>2173.0</v>
      </c>
    </row>
    <row r="20">
      <c r="A20" s="10"/>
      <c r="B20" s="1" t="s">
        <v>43</v>
      </c>
      <c r="C20" s="1">
        <v>10.0</v>
      </c>
      <c r="D20" s="1">
        <v>10.0</v>
      </c>
      <c r="E20" s="1">
        <v>7.0</v>
      </c>
      <c r="F20" s="1">
        <v>109.0</v>
      </c>
      <c r="G20" s="1">
        <v>261.0</v>
      </c>
      <c r="H20" s="1">
        <v>7.0</v>
      </c>
      <c r="I20" s="1">
        <v>0.0</v>
      </c>
      <c r="J20" s="1">
        <v>0.0</v>
      </c>
      <c r="K20" s="1">
        <v>0.0</v>
      </c>
      <c r="L20" s="1">
        <v>0.0</v>
      </c>
      <c r="M20" s="1">
        <v>0.0</v>
      </c>
      <c r="N20" s="1">
        <v>0.0</v>
      </c>
      <c r="O20" s="1">
        <v>1551.0</v>
      </c>
    </row>
    <row r="21">
      <c r="A21" s="10"/>
      <c r="B21" s="1" t="s">
        <v>35</v>
      </c>
      <c r="C21" s="1">
        <v>17.0</v>
      </c>
      <c r="D21" s="1">
        <v>14.0</v>
      </c>
      <c r="E21" s="1">
        <v>6.0</v>
      </c>
      <c r="F21" s="1">
        <v>206.0</v>
      </c>
      <c r="G21" s="1">
        <v>417.0</v>
      </c>
      <c r="H21" s="1">
        <v>12.0</v>
      </c>
      <c r="I21" s="1">
        <v>1.0</v>
      </c>
      <c r="J21" s="1">
        <v>0.0</v>
      </c>
      <c r="K21" s="1">
        <v>0.0</v>
      </c>
      <c r="L21" s="1">
        <v>0.0</v>
      </c>
      <c r="M21" s="1">
        <v>0.0</v>
      </c>
      <c r="N21" s="1">
        <v>0.0</v>
      </c>
      <c r="O21" s="1">
        <v>2543.0</v>
      </c>
    </row>
    <row r="22">
      <c r="A22" s="3" t="s">
        <v>103</v>
      </c>
      <c r="B22" s="9" t="s">
        <v>118</v>
      </c>
      <c r="C22" s="9" t="s">
        <v>90</v>
      </c>
      <c r="D22" s="9" t="s">
        <v>91</v>
      </c>
      <c r="E22" s="9" t="s">
        <v>92</v>
      </c>
      <c r="F22" s="9" t="s">
        <v>93</v>
      </c>
      <c r="G22" s="9" t="s">
        <v>94</v>
      </c>
      <c r="H22" s="9" t="s">
        <v>95</v>
      </c>
      <c r="I22" s="9" t="s">
        <v>9</v>
      </c>
      <c r="J22" s="9" t="s">
        <v>96</v>
      </c>
      <c r="K22" s="9" t="s">
        <v>97</v>
      </c>
      <c r="L22" s="9" t="s">
        <v>98</v>
      </c>
      <c r="M22" s="9" t="s">
        <v>99</v>
      </c>
      <c r="N22" s="9" t="s">
        <v>100</v>
      </c>
      <c r="O22" s="9" t="s">
        <v>6</v>
      </c>
    </row>
    <row r="23">
      <c r="A23" s="10"/>
      <c r="B23" s="1" t="s">
        <v>32</v>
      </c>
      <c r="C23" s="1">
        <v>6.0</v>
      </c>
      <c r="D23" s="1">
        <v>8.0</v>
      </c>
      <c r="E23" s="1">
        <v>5.0</v>
      </c>
      <c r="F23" s="1">
        <v>68.0</v>
      </c>
      <c r="G23" s="1">
        <v>134.0</v>
      </c>
      <c r="H23" s="1">
        <v>1.0</v>
      </c>
      <c r="I23" s="1">
        <v>0.0</v>
      </c>
      <c r="J23" s="1">
        <v>0.0</v>
      </c>
      <c r="K23" s="1">
        <v>0.0</v>
      </c>
      <c r="L23" s="1">
        <v>1.0</v>
      </c>
      <c r="M23" s="1">
        <v>0.0</v>
      </c>
      <c r="N23" s="1">
        <v>0.0</v>
      </c>
      <c r="O23" s="1">
        <v>1036.0</v>
      </c>
    </row>
    <row r="24">
      <c r="A24" s="10"/>
      <c r="B24" s="1" t="s">
        <v>14</v>
      </c>
      <c r="C24" s="1">
        <v>9.0</v>
      </c>
      <c r="D24" s="1">
        <v>6.0</v>
      </c>
      <c r="E24" s="1">
        <v>3.0</v>
      </c>
      <c r="F24" s="1">
        <v>81.0</v>
      </c>
      <c r="G24" s="1">
        <v>198.0</v>
      </c>
      <c r="H24" s="1">
        <v>6.0</v>
      </c>
      <c r="I24" s="1">
        <v>1.0</v>
      </c>
      <c r="J24" s="1">
        <v>0.0</v>
      </c>
      <c r="K24" s="1">
        <v>0.0</v>
      </c>
      <c r="L24" s="1">
        <v>0.0</v>
      </c>
      <c r="M24" s="1">
        <v>0.0</v>
      </c>
      <c r="N24" s="1">
        <v>0.0</v>
      </c>
      <c r="O24" s="1">
        <v>1262.0</v>
      </c>
    </row>
    <row r="25">
      <c r="A25" s="10"/>
      <c r="B25" s="1" t="s">
        <v>43</v>
      </c>
      <c r="C25" s="1">
        <v>7.0</v>
      </c>
      <c r="D25" s="1">
        <v>5.0</v>
      </c>
      <c r="E25" s="1">
        <v>2.0</v>
      </c>
      <c r="F25" s="1">
        <v>53.0</v>
      </c>
      <c r="G25" s="1">
        <v>141.0</v>
      </c>
      <c r="H25" s="1">
        <v>4.0</v>
      </c>
      <c r="I25" s="1">
        <v>0.0</v>
      </c>
      <c r="J25" s="1">
        <v>0.0</v>
      </c>
      <c r="K25" s="1">
        <v>0.0</v>
      </c>
      <c r="L25" s="1">
        <v>2.0</v>
      </c>
      <c r="M25" s="1">
        <v>1.0</v>
      </c>
      <c r="N25" s="1">
        <v>0.0</v>
      </c>
      <c r="O25" s="1">
        <v>1085.0</v>
      </c>
    </row>
    <row r="26">
      <c r="A26" s="10"/>
      <c r="B26" s="1" t="s">
        <v>35</v>
      </c>
      <c r="C26" s="1">
        <v>4.0</v>
      </c>
      <c r="D26" s="1">
        <v>6.0</v>
      </c>
      <c r="E26" s="1">
        <v>6.0</v>
      </c>
      <c r="F26" s="1">
        <v>63.0</v>
      </c>
      <c r="G26" s="1">
        <v>108.0</v>
      </c>
      <c r="H26" s="1">
        <v>2.0</v>
      </c>
      <c r="I26" s="1">
        <v>0.0</v>
      </c>
      <c r="J26" s="1">
        <v>0.0</v>
      </c>
      <c r="K26" s="1">
        <v>0.0</v>
      </c>
      <c r="L26" s="1">
        <v>0.0</v>
      </c>
      <c r="M26" s="1">
        <v>2.0</v>
      </c>
      <c r="N26" s="1">
        <v>0.0</v>
      </c>
      <c r="O26" s="1">
        <v>702.0</v>
      </c>
    </row>
    <row r="27">
      <c r="A27" s="3" t="s">
        <v>105</v>
      </c>
      <c r="B27" s="9" t="s">
        <v>117</v>
      </c>
      <c r="C27" s="9" t="s">
        <v>90</v>
      </c>
      <c r="D27" s="9" t="s">
        <v>91</v>
      </c>
      <c r="E27" s="9" t="s">
        <v>92</v>
      </c>
      <c r="F27" s="9" t="s">
        <v>93</v>
      </c>
      <c r="G27" s="9" t="s">
        <v>94</v>
      </c>
      <c r="H27" s="9" t="s">
        <v>95</v>
      </c>
      <c r="I27" s="9" t="s">
        <v>9</v>
      </c>
      <c r="J27" s="9" t="s">
        <v>96</v>
      </c>
      <c r="K27" s="9" t="s">
        <v>97</v>
      </c>
      <c r="L27" s="9" t="s">
        <v>98</v>
      </c>
      <c r="M27" s="9" t="s">
        <v>99</v>
      </c>
      <c r="N27" s="9" t="s">
        <v>100</v>
      </c>
      <c r="O27" s="9" t="s">
        <v>6</v>
      </c>
    </row>
    <row r="28">
      <c r="A28" s="10"/>
      <c r="B28" s="1" t="s">
        <v>32</v>
      </c>
      <c r="C28" s="1">
        <v>17.0</v>
      </c>
      <c r="D28" s="1">
        <v>13.0</v>
      </c>
      <c r="E28" s="1">
        <v>9.0</v>
      </c>
      <c r="F28" s="1">
        <v>163.0</v>
      </c>
      <c r="G28" s="1">
        <v>340.0</v>
      </c>
      <c r="H28" s="1">
        <v>8.0</v>
      </c>
      <c r="I28" s="1">
        <v>1.0</v>
      </c>
      <c r="J28" s="1">
        <v>7.0</v>
      </c>
      <c r="K28" s="1">
        <v>3.0</v>
      </c>
      <c r="L28" s="1">
        <v>0.0</v>
      </c>
      <c r="M28" s="1">
        <v>0.0</v>
      </c>
      <c r="N28" s="1">
        <v>0.0</v>
      </c>
      <c r="O28" s="1">
        <v>2288.0</v>
      </c>
    </row>
    <row r="29">
      <c r="A29" s="10"/>
      <c r="B29" s="1" t="s">
        <v>14</v>
      </c>
      <c r="C29" s="1">
        <v>15.0</v>
      </c>
      <c r="D29" s="1">
        <v>12.0</v>
      </c>
      <c r="E29" s="1">
        <v>13.0</v>
      </c>
      <c r="F29" s="1">
        <v>150.0</v>
      </c>
      <c r="G29" s="1">
        <v>314.0</v>
      </c>
      <c r="H29" s="1">
        <v>9.0</v>
      </c>
      <c r="I29" s="1">
        <v>1.0</v>
      </c>
      <c r="J29" s="1">
        <v>3.0</v>
      </c>
      <c r="K29" s="1">
        <v>2.0</v>
      </c>
      <c r="L29" s="1">
        <v>0.0</v>
      </c>
      <c r="M29" s="1">
        <v>0.0</v>
      </c>
      <c r="N29" s="1">
        <v>0.0</v>
      </c>
      <c r="O29" s="1">
        <v>2469.0</v>
      </c>
    </row>
    <row r="30">
      <c r="A30" s="10"/>
      <c r="B30" s="1" t="s">
        <v>43</v>
      </c>
      <c r="C30" s="1">
        <v>11.0</v>
      </c>
      <c r="D30" s="1">
        <v>11.0</v>
      </c>
      <c r="E30" s="1">
        <v>14.0</v>
      </c>
      <c r="F30" s="1">
        <v>140.0</v>
      </c>
      <c r="G30" s="1">
        <v>355.0</v>
      </c>
      <c r="H30" s="1">
        <v>4.0</v>
      </c>
      <c r="I30" s="1">
        <v>0.0</v>
      </c>
      <c r="J30" s="1">
        <v>8.0</v>
      </c>
      <c r="K30" s="1">
        <v>4.0</v>
      </c>
      <c r="L30" s="1">
        <v>0.0</v>
      </c>
      <c r="M30" s="1">
        <v>0.0</v>
      </c>
      <c r="N30" s="1">
        <v>0.0</v>
      </c>
      <c r="O30" s="1">
        <v>1721.0</v>
      </c>
    </row>
    <row r="31">
      <c r="A31" s="10"/>
      <c r="B31" s="1" t="s">
        <v>35</v>
      </c>
      <c r="C31" s="1">
        <v>22.0</v>
      </c>
      <c r="D31" s="1">
        <v>13.0</v>
      </c>
      <c r="E31" s="1">
        <v>9.0</v>
      </c>
      <c r="F31" s="1">
        <v>154.0</v>
      </c>
      <c r="G31" s="1">
        <v>282.0</v>
      </c>
      <c r="H31" s="1">
        <v>13.0</v>
      </c>
      <c r="I31" s="1">
        <v>2.0</v>
      </c>
      <c r="J31" s="1">
        <v>5.0</v>
      </c>
      <c r="K31" s="1">
        <v>0.0</v>
      </c>
      <c r="L31" s="1">
        <v>0.0</v>
      </c>
      <c r="M31" s="1">
        <v>0.0</v>
      </c>
      <c r="N31" s="1">
        <v>0.0</v>
      </c>
      <c r="O31" s="1">
        <v>1996.0</v>
      </c>
    </row>
    <row r="32">
      <c r="A32" s="3" t="s">
        <v>107</v>
      </c>
      <c r="B32" s="9" t="s">
        <v>125</v>
      </c>
      <c r="C32" s="9" t="s">
        <v>90</v>
      </c>
      <c r="D32" s="9" t="s">
        <v>91</v>
      </c>
      <c r="E32" s="9" t="s">
        <v>92</v>
      </c>
      <c r="F32" s="9" t="s">
        <v>93</v>
      </c>
      <c r="G32" s="9" t="s">
        <v>94</v>
      </c>
      <c r="H32" s="9" t="s">
        <v>95</v>
      </c>
      <c r="I32" s="9" t="s">
        <v>9</v>
      </c>
      <c r="J32" s="9" t="s">
        <v>96</v>
      </c>
      <c r="K32" s="9" t="s">
        <v>97</v>
      </c>
      <c r="L32" s="9" t="s">
        <v>98</v>
      </c>
      <c r="M32" s="9" t="s">
        <v>99</v>
      </c>
      <c r="N32" s="9" t="s">
        <v>100</v>
      </c>
      <c r="O32" s="9" t="s">
        <v>6</v>
      </c>
    </row>
    <row r="33">
      <c r="A33" s="10"/>
      <c r="B33" s="1" t="s">
        <v>32</v>
      </c>
      <c r="C33" s="3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</row>
    <row r="34">
      <c r="A34" s="10"/>
      <c r="B34" s="1" t="s">
        <v>14</v>
      </c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</row>
    <row r="35">
      <c r="A35" s="10"/>
      <c r="B35" s="1" t="s">
        <v>43</v>
      </c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</row>
    <row r="36">
      <c r="A36" s="10"/>
      <c r="B36" s="1" t="s">
        <v>35</v>
      </c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</row>
    <row r="38">
      <c r="A38" s="26" t="s">
        <v>110</v>
      </c>
      <c r="B38" s="26" t="s">
        <v>111</v>
      </c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</row>
    <row r="39">
      <c r="A39" s="3" t="s">
        <v>88</v>
      </c>
      <c r="B39" s="9" t="s">
        <v>112</v>
      </c>
      <c r="C39" s="9" t="s">
        <v>90</v>
      </c>
      <c r="D39" s="9" t="s">
        <v>91</v>
      </c>
      <c r="E39" s="9" t="s">
        <v>92</v>
      </c>
      <c r="F39" s="9" t="s">
        <v>93</v>
      </c>
      <c r="G39" s="9" t="s">
        <v>94</v>
      </c>
      <c r="H39" s="9" t="s">
        <v>95</v>
      </c>
      <c r="I39" s="9" t="s">
        <v>9</v>
      </c>
      <c r="J39" s="9" t="s">
        <v>96</v>
      </c>
      <c r="K39" s="9" t="s">
        <v>97</v>
      </c>
      <c r="L39" s="9" t="s">
        <v>98</v>
      </c>
      <c r="M39" s="9" t="s">
        <v>99</v>
      </c>
      <c r="N39" s="9" t="s">
        <v>100</v>
      </c>
      <c r="O39" s="9" t="s">
        <v>6</v>
      </c>
    </row>
    <row r="40">
      <c r="A40" s="10"/>
      <c r="B40" s="1" t="s">
        <v>32</v>
      </c>
      <c r="C40" s="1">
        <v>13.0</v>
      </c>
      <c r="D40" s="1">
        <v>17.0</v>
      </c>
      <c r="E40" s="1">
        <v>9.0</v>
      </c>
      <c r="F40" s="1">
        <v>125.0</v>
      </c>
      <c r="G40" s="1">
        <v>227.0</v>
      </c>
      <c r="H40" s="1">
        <v>9.0</v>
      </c>
      <c r="I40" s="1">
        <v>0.0</v>
      </c>
      <c r="J40" s="1">
        <v>0.0</v>
      </c>
      <c r="K40" s="1">
        <v>0.0</v>
      </c>
      <c r="L40" s="1">
        <v>0.0</v>
      </c>
      <c r="M40" s="1">
        <v>1.0</v>
      </c>
      <c r="N40" s="1">
        <v>0.0</v>
      </c>
      <c r="O40" s="1">
        <v>2085.0</v>
      </c>
    </row>
    <row r="41">
      <c r="A41" s="10"/>
      <c r="B41" s="1" t="s">
        <v>14</v>
      </c>
      <c r="C41" s="1">
        <v>8.0</v>
      </c>
      <c r="D41" s="1">
        <v>14.0</v>
      </c>
      <c r="E41" s="1">
        <v>7.0</v>
      </c>
      <c r="F41" s="1">
        <v>116.0</v>
      </c>
      <c r="G41" s="1">
        <v>309.0</v>
      </c>
      <c r="H41" s="1">
        <v>6.0</v>
      </c>
      <c r="I41" s="1">
        <v>0.0</v>
      </c>
      <c r="J41" s="1">
        <v>0.0</v>
      </c>
      <c r="K41" s="1">
        <v>0.0</v>
      </c>
      <c r="L41" s="1">
        <v>0.0</v>
      </c>
      <c r="M41" s="1">
        <v>1.0</v>
      </c>
      <c r="N41" s="1">
        <v>0.0</v>
      </c>
      <c r="O41" s="1">
        <v>1632.0</v>
      </c>
    </row>
    <row r="42">
      <c r="A42" s="10"/>
      <c r="B42" s="1" t="s">
        <v>43</v>
      </c>
      <c r="C42" s="1">
        <v>9.0</v>
      </c>
      <c r="D42" s="1">
        <v>13.0</v>
      </c>
      <c r="E42" s="1">
        <v>5.0</v>
      </c>
      <c r="F42" s="1">
        <v>106.0</v>
      </c>
      <c r="G42" s="1">
        <v>225.0</v>
      </c>
      <c r="H42" s="1">
        <v>7.0</v>
      </c>
      <c r="I42" s="1">
        <v>1.0</v>
      </c>
      <c r="J42" s="1">
        <v>0.0</v>
      </c>
      <c r="K42" s="1">
        <v>0.0</v>
      </c>
      <c r="L42" s="1">
        <v>0.0</v>
      </c>
      <c r="M42" s="1">
        <v>0.0</v>
      </c>
      <c r="N42" s="1">
        <v>0.0</v>
      </c>
      <c r="O42" s="1">
        <v>1684.0</v>
      </c>
    </row>
    <row r="43">
      <c r="A43" s="10"/>
      <c r="B43" s="1" t="s">
        <v>35</v>
      </c>
      <c r="C43" s="1">
        <v>12.0</v>
      </c>
      <c r="D43" s="1">
        <v>15.0</v>
      </c>
      <c r="E43" s="1">
        <v>9.0</v>
      </c>
      <c r="F43" s="1">
        <v>115.0</v>
      </c>
      <c r="G43" s="1">
        <v>210.0</v>
      </c>
      <c r="H43" s="1">
        <v>8.0</v>
      </c>
      <c r="I43" s="1">
        <v>0.0</v>
      </c>
      <c r="J43" s="1">
        <v>0.0</v>
      </c>
      <c r="K43" s="1">
        <v>0.0</v>
      </c>
      <c r="L43" s="1">
        <v>0.0</v>
      </c>
      <c r="M43" s="1">
        <v>0.0</v>
      </c>
      <c r="N43" s="1">
        <v>0.0</v>
      </c>
      <c r="O43" s="1">
        <v>2105.0</v>
      </c>
    </row>
    <row r="44">
      <c r="A44" s="3" t="s">
        <v>101</v>
      </c>
      <c r="B44" s="9" t="s">
        <v>113</v>
      </c>
      <c r="C44" s="9" t="s">
        <v>90</v>
      </c>
      <c r="D44" s="9" t="s">
        <v>91</v>
      </c>
      <c r="E44" s="9" t="s">
        <v>92</v>
      </c>
      <c r="F44" s="9" t="s">
        <v>93</v>
      </c>
      <c r="G44" s="9" t="s">
        <v>94</v>
      </c>
      <c r="H44" s="9" t="s">
        <v>95</v>
      </c>
      <c r="I44" s="9" t="s">
        <v>9</v>
      </c>
      <c r="J44" s="9" t="s">
        <v>96</v>
      </c>
      <c r="K44" s="9" t="s">
        <v>97</v>
      </c>
      <c r="L44" s="9" t="s">
        <v>98</v>
      </c>
      <c r="M44" s="9" t="s">
        <v>99</v>
      </c>
      <c r="N44" s="9" t="s">
        <v>100</v>
      </c>
      <c r="O44" s="9" t="s">
        <v>6</v>
      </c>
    </row>
    <row r="45">
      <c r="A45" s="10"/>
      <c r="B45" s="1" t="s">
        <v>32</v>
      </c>
      <c r="C45" s="1">
        <v>10.0</v>
      </c>
      <c r="D45" s="1">
        <v>10.0</v>
      </c>
      <c r="E45" s="1">
        <v>6.0</v>
      </c>
      <c r="F45" s="1">
        <v>132.0</v>
      </c>
      <c r="G45" s="1">
        <v>261.0</v>
      </c>
      <c r="H45" s="1">
        <v>3.0</v>
      </c>
      <c r="I45" s="1">
        <v>0.0</v>
      </c>
      <c r="J45" s="1">
        <v>0.0</v>
      </c>
      <c r="K45" s="1">
        <v>0.0</v>
      </c>
      <c r="L45" s="1">
        <v>0.0</v>
      </c>
      <c r="M45" s="1">
        <v>0.0</v>
      </c>
      <c r="N45" s="1">
        <v>0.0</v>
      </c>
      <c r="O45" s="1">
        <v>1683.0</v>
      </c>
    </row>
    <row r="46">
      <c r="A46" s="10"/>
      <c r="B46" s="1" t="s">
        <v>14</v>
      </c>
      <c r="C46" s="1">
        <v>8.0</v>
      </c>
      <c r="D46" s="1">
        <v>12.0</v>
      </c>
      <c r="E46" s="1">
        <v>9.0</v>
      </c>
      <c r="F46" s="1">
        <v>132.0</v>
      </c>
      <c r="G46" s="1">
        <v>279.0</v>
      </c>
      <c r="H46" s="1">
        <v>2.0</v>
      </c>
      <c r="I46" s="1">
        <v>0.0</v>
      </c>
      <c r="J46" s="1">
        <v>0.0</v>
      </c>
      <c r="K46" s="1">
        <v>0.0</v>
      </c>
      <c r="L46" s="1">
        <v>0.0</v>
      </c>
      <c r="M46" s="1">
        <v>0.0</v>
      </c>
      <c r="N46" s="1">
        <v>0.0</v>
      </c>
      <c r="O46" s="1">
        <v>1555.0</v>
      </c>
    </row>
    <row r="47">
      <c r="A47" s="10"/>
      <c r="B47" s="1" t="s">
        <v>43</v>
      </c>
      <c r="C47" s="1">
        <v>6.0</v>
      </c>
      <c r="D47" s="1">
        <v>14.0</v>
      </c>
      <c r="E47" s="1">
        <v>5.0</v>
      </c>
      <c r="F47" s="1">
        <v>103.0</v>
      </c>
      <c r="G47" s="1">
        <v>204.0</v>
      </c>
      <c r="H47" s="1">
        <v>4.0</v>
      </c>
      <c r="I47" s="1">
        <v>0.0</v>
      </c>
      <c r="J47" s="1">
        <v>0.0</v>
      </c>
      <c r="K47" s="1">
        <v>0.0</v>
      </c>
      <c r="L47" s="1">
        <v>0.0</v>
      </c>
      <c r="M47" s="1">
        <v>0.0</v>
      </c>
      <c r="N47" s="1">
        <v>0.0</v>
      </c>
      <c r="O47" s="1">
        <v>1183.0</v>
      </c>
    </row>
    <row r="48">
      <c r="A48" s="10"/>
      <c r="B48" s="1" t="s">
        <v>35</v>
      </c>
      <c r="C48" s="1">
        <v>7.0</v>
      </c>
      <c r="D48" s="1">
        <v>14.0</v>
      </c>
      <c r="E48" s="1">
        <v>6.0</v>
      </c>
      <c r="F48" s="1">
        <v>128.0</v>
      </c>
      <c r="G48" s="1">
        <v>290.0</v>
      </c>
      <c r="H48" s="1">
        <v>0.0</v>
      </c>
      <c r="I48" s="1">
        <v>0.0</v>
      </c>
      <c r="J48" s="1">
        <v>0.0</v>
      </c>
      <c r="K48" s="1">
        <v>0.0</v>
      </c>
      <c r="L48" s="1">
        <v>0.0</v>
      </c>
      <c r="M48" s="1">
        <v>0.0</v>
      </c>
      <c r="N48" s="1">
        <v>0.0</v>
      </c>
      <c r="O48" s="1">
        <v>1545.0</v>
      </c>
    </row>
    <row r="49">
      <c r="A49" s="3" t="s">
        <v>103</v>
      </c>
      <c r="B49" s="9" t="s">
        <v>106</v>
      </c>
      <c r="C49" s="9" t="s">
        <v>90</v>
      </c>
      <c r="D49" s="9" t="s">
        <v>91</v>
      </c>
      <c r="E49" s="9" t="s">
        <v>92</v>
      </c>
      <c r="F49" s="9" t="s">
        <v>93</v>
      </c>
      <c r="G49" s="9" t="s">
        <v>94</v>
      </c>
      <c r="H49" s="9" t="s">
        <v>95</v>
      </c>
      <c r="I49" s="9" t="s">
        <v>9</v>
      </c>
      <c r="J49" s="9" t="s">
        <v>96</v>
      </c>
      <c r="K49" s="9" t="s">
        <v>97</v>
      </c>
      <c r="L49" s="9" t="s">
        <v>98</v>
      </c>
      <c r="M49" s="9" t="s">
        <v>99</v>
      </c>
      <c r="N49" s="9" t="s">
        <v>100</v>
      </c>
      <c r="O49" s="9" t="s">
        <v>6</v>
      </c>
    </row>
    <row r="50">
      <c r="A50" s="10"/>
      <c r="B50" s="1" t="s">
        <v>32</v>
      </c>
      <c r="C50" s="1">
        <v>10.0</v>
      </c>
      <c r="D50" s="1">
        <v>14.0</v>
      </c>
      <c r="E50" s="1">
        <v>5.0</v>
      </c>
      <c r="F50" s="1">
        <v>123.0</v>
      </c>
      <c r="G50" s="1">
        <v>268.0</v>
      </c>
      <c r="H50" s="1">
        <v>7.0</v>
      </c>
      <c r="I50" s="1">
        <v>0.0</v>
      </c>
      <c r="J50" s="1">
        <v>5.0</v>
      </c>
      <c r="K50" s="1">
        <v>0.0</v>
      </c>
      <c r="L50" s="1">
        <v>0.0</v>
      </c>
      <c r="M50" s="1">
        <v>0.0</v>
      </c>
      <c r="N50" s="1">
        <v>0.0</v>
      </c>
      <c r="O50" s="1">
        <v>1709.0</v>
      </c>
    </row>
    <row r="51">
      <c r="A51" s="10"/>
      <c r="B51" s="1" t="s">
        <v>14</v>
      </c>
      <c r="C51" s="1">
        <v>7.0</v>
      </c>
      <c r="D51" s="1">
        <v>13.0</v>
      </c>
      <c r="E51" s="1">
        <v>4.0</v>
      </c>
      <c r="F51" s="1">
        <v>96.0</v>
      </c>
      <c r="G51" s="1">
        <v>227.0</v>
      </c>
      <c r="H51" s="1">
        <v>5.0</v>
      </c>
      <c r="I51" s="1">
        <v>0.0</v>
      </c>
      <c r="J51" s="1">
        <v>6.0</v>
      </c>
      <c r="K51" s="1">
        <v>0.0</v>
      </c>
      <c r="L51" s="1">
        <v>0.0</v>
      </c>
      <c r="M51" s="1">
        <v>0.0</v>
      </c>
      <c r="N51" s="1">
        <v>0.0</v>
      </c>
      <c r="O51" s="1">
        <v>1380.0</v>
      </c>
    </row>
    <row r="52">
      <c r="A52" s="10"/>
      <c r="B52" s="1" t="s">
        <v>43</v>
      </c>
      <c r="C52" s="1">
        <v>13.0</v>
      </c>
      <c r="D52" s="1">
        <v>14.0</v>
      </c>
      <c r="E52" s="1">
        <v>9.0</v>
      </c>
      <c r="F52" s="1">
        <v>133.0</v>
      </c>
      <c r="G52" s="1">
        <v>297.0</v>
      </c>
      <c r="H52" s="1">
        <v>6.0</v>
      </c>
      <c r="I52" s="1">
        <v>0.0</v>
      </c>
      <c r="J52" s="1">
        <v>8.0</v>
      </c>
      <c r="K52" s="1">
        <v>2.0</v>
      </c>
      <c r="L52" s="1">
        <v>0.0</v>
      </c>
      <c r="M52" s="1">
        <v>0.0</v>
      </c>
      <c r="N52" s="1">
        <v>0.0</v>
      </c>
      <c r="O52" s="1">
        <v>1833.0</v>
      </c>
    </row>
    <row r="53">
      <c r="A53" s="10"/>
      <c r="B53" s="1" t="s">
        <v>35</v>
      </c>
      <c r="C53" s="1">
        <v>8.0</v>
      </c>
      <c r="D53" s="1">
        <v>14.0</v>
      </c>
      <c r="E53" s="1">
        <v>12.0</v>
      </c>
      <c r="F53" s="1">
        <v>178.0</v>
      </c>
      <c r="G53" s="1">
        <v>374.0</v>
      </c>
      <c r="H53" s="1">
        <v>4.0</v>
      </c>
      <c r="I53" s="1">
        <v>0.0</v>
      </c>
      <c r="J53" s="1">
        <v>1.0</v>
      </c>
      <c r="K53" s="1">
        <v>1.0</v>
      </c>
      <c r="L53" s="1">
        <v>0.0</v>
      </c>
      <c r="M53" s="1">
        <v>0.0</v>
      </c>
      <c r="N53" s="1">
        <v>0.0</v>
      </c>
      <c r="O53" s="1">
        <v>1529.0</v>
      </c>
    </row>
    <row r="54">
      <c r="A54" s="3" t="s">
        <v>105</v>
      </c>
      <c r="B54" s="9" t="s">
        <v>104</v>
      </c>
      <c r="C54" s="9" t="s">
        <v>90</v>
      </c>
      <c r="D54" s="9" t="s">
        <v>91</v>
      </c>
      <c r="E54" s="9" t="s">
        <v>92</v>
      </c>
      <c r="F54" s="9" t="s">
        <v>93</v>
      </c>
      <c r="G54" s="9" t="s">
        <v>94</v>
      </c>
      <c r="H54" s="9" t="s">
        <v>95</v>
      </c>
      <c r="I54" s="9" t="s">
        <v>9</v>
      </c>
      <c r="J54" s="9" t="s">
        <v>96</v>
      </c>
      <c r="K54" s="9" t="s">
        <v>97</v>
      </c>
      <c r="L54" s="9" t="s">
        <v>98</v>
      </c>
      <c r="M54" s="9" t="s">
        <v>99</v>
      </c>
      <c r="N54" s="9" t="s">
        <v>100</v>
      </c>
      <c r="O54" s="9" t="s">
        <v>6</v>
      </c>
    </row>
    <row r="55">
      <c r="A55" s="10"/>
      <c r="B55" s="1" t="s">
        <v>32</v>
      </c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</row>
    <row r="56">
      <c r="A56" s="10"/>
      <c r="B56" s="1" t="s">
        <v>14</v>
      </c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</row>
    <row r="57">
      <c r="A57" s="10"/>
      <c r="B57" s="1" t="s">
        <v>43</v>
      </c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</row>
    <row r="58">
      <c r="A58" s="10"/>
      <c r="B58" s="1" t="s">
        <v>35</v>
      </c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</row>
    <row r="59">
      <c r="A59" s="3" t="s">
        <v>107</v>
      </c>
      <c r="B59" s="9" t="s">
        <v>114</v>
      </c>
      <c r="C59" s="9" t="s">
        <v>90</v>
      </c>
      <c r="D59" s="9" t="s">
        <v>91</v>
      </c>
      <c r="E59" s="9" t="s">
        <v>92</v>
      </c>
      <c r="F59" s="9" t="s">
        <v>93</v>
      </c>
      <c r="G59" s="9" t="s">
        <v>94</v>
      </c>
      <c r="H59" s="9" t="s">
        <v>95</v>
      </c>
      <c r="I59" s="9" t="s">
        <v>9</v>
      </c>
      <c r="J59" s="9" t="s">
        <v>96</v>
      </c>
      <c r="K59" s="9" t="s">
        <v>97</v>
      </c>
      <c r="L59" s="9" t="s">
        <v>98</v>
      </c>
      <c r="M59" s="9" t="s">
        <v>99</v>
      </c>
      <c r="N59" s="9" t="s">
        <v>100</v>
      </c>
      <c r="O59" s="9" t="s">
        <v>6</v>
      </c>
    </row>
    <row r="60">
      <c r="A60" s="10"/>
      <c r="B60" s="1" t="s">
        <v>32</v>
      </c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</row>
    <row r="61">
      <c r="A61" s="10"/>
      <c r="B61" s="1" t="s">
        <v>14</v>
      </c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</row>
    <row r="62">
      <c r="A62" s="10"/>
      <c r="B62" s="1" t="s">
        <v>43</v>
      </c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</row>
    <row r="63">
      <c r="A63" s="10"/>
      <c r="B63" s="1" t="s">
        <v>35</v>
      </c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</row>
    <row r="65">
      <c r="A65" s="25" t="s">
        <v>115</v>
      </c>
      <c r="B65" s="26" t="s">
        <v>155</v>
      </c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</row>
    <row r="66">
      <c r="A66" s="1" t="s">
        <v>88</v>
      </c>
      <c r="B66" s="9" t="s">
        <v>117</v>
      </c>
      <c r="C66" s="9" t="s">
        <v>90</v>
      </c>
      <c r="D66" s="9" t="s">
        <v>91</v>
      </c>
      <c r="E66" s="9" t="s">
        <v>92</v>
      </c>
      <c r="F66" s="9" t="s">
        <v>93</v>
      </c>
      <c r="G66" s="9" t="s">
        <v>94</v>
      </c>
      <c r="H66" s="9" t="s">
        <v>95</v>
      </c>
      <c r="I66" s="9" t="s">
        <v>9</v>
      </c>
      <c r="J66" s="9" t="s">
        <v>96</v>
      </c>
      <c r="K66" s="9" t="s">
        <v>97</v>
      </c>
      <c r="L66" s="9" t="s">
        <v>98</v>
      </c>
      <c r="M66" s="9" t="s">
        <v>99</v>
      </c>
      <c r="N66" s="9" t="s">
        <v>100</v>
      </c>
      <c r="O66" s="9" t="s">
        <v>6</v>
      </c>
    </row>
    <row r="67">
      <c r="B67" s="1" t="s">
        <v>32</v>
      </c>
      <c r="C67" s="1">
        <v>6.0</v>
      </c>
      <c r="D67" s="1">
        <v>16.0</v>
      </c>
      <c r="E67" s="1">
        <v>6.0</v>
      </c>
      <c r="F67" s="1">
        <v>115.0</v>
      </c>
      <c r="G67" s="1">
        <v>226.0</v>
      </c>
      <c r="H67" s="1">
        <v>2.0</v>
      </c>
      <c r="I67" s="1">
        <v>0.0</v>
      </c>
      <c r="J67" s="1">
        <v>6.0</v>
      </c>
      <c r="K67" s="1">
        <v>1.0</v>
      </c>
      <c r="L67" s="1">
        <v>0.0</v>
      </c>
      <c r="M67" s="1">
        <v>0.0</v>
      </c>
      <c r="N67" s="1">
        <v>0.0</v>
      </c>
      <c r="O67" s="1">
        <v>1572.0</v>
      </c>
    </row>
    <row r="68">
      <c r="B68" s="1" t="s">
        <v>14</v>
      </c>
      <c r="C68" s="1">
        <v>13.0</v>
      </c>
      <c r="D68" s="1">
        <v>14.0</v>
      </c>
      <c r="E68" s="1">
        <v>7.0</v>
      </c>
      <c r="F68" s="1">
        <v>171.0</v>
      </c>
      <c r="G68" s="1">
        <v>358.0</v>
      </c>
      <c r="H68" s="1">
        <v>7.0</v>
      </c>
      <c r="I68" s="1">
        <v>0.0</v>
      </c>
      <c r="J68" s="1">
        <v>7.0</v>
      </c>
      <c r="K68" s="1">
        <v>0.0</v>
      </c>
      <c r="L68" s="1">
        <v>0.0</v>
      </c>
      <c r="M68" s="1">
        <v>0.0</v>
      </c>
      <c r="N68" s="1">
        <v>0.0</v>
      </c>
      <c r="O68" s="1">
        <v>2338.0</v>
      </c>
    </row>
    <row r="69">
      <c r="B69" s="1" t="s">
        <v>43</v>
      </c>
      <c r="C69" s="1">
        <v>16.0</v>
      </c>
      <c r="D69" s="1">
        <v>17.0</v>
      </c>
      <c r="E69" s="1">
        <v>9.0</v>
      </c>
      <c r="F69" s="1">
        <v>182.0</v>
      </c>
      <c r="G69" s="1">
        <v>382.0</v>
      </c>
      <c r="H69" s="1">
        <v>5.0</v>
      </c>
      <c r="I69" s="1">
        <v>0.0</v>
      </c>
      <c r="J69" s="1">
        <v>7.0</v>
      </c>
      <c r="K69" s="1">
        <v>2.0</v>
      </c>
      <c r="L69" s="1">
        <v>0.0</v>
      </c>
      <c r="M69" s="1">
        <v>0.0</v>
      </c>
      <c r="N69" s="1">
        <v>0.0</v>
      </c>
      <c r="O69" s="1">
        <v>2103.0</v>
      </c>
    </row>
    <row r="70">
      <c r="B70" s="1" t="s">
        <v>35</v>
      </c>
      <c r="C70" s="1">
        <v>13.0</v>
      </c>
      <c r="D70" s="1">
        <v>20.0</v>
      </c>
      <c r="E70" s="1">
        <v>8.0</v>
      </c>
      <c r="F70" s="1">
        <v>125.0</v>
      </c>
      <c r="G70" s="1">
        <v>255.0</v>
      </c>
      <c r="H70" s="1">
        <v>6.0</v>
      </c>
      <c r="I70" s="1">
        <v>0.0</v>
      </c>
      <c r="J70" s="1">
        <v>7.0</v>
      </c>
      <c r="K70" s="1">
        <v>2.0</v>
      </c>
      <c r="L70" s="1">
        <v>0.0</v>
      </c>
      <c r="M70" s="1">
        <v>0.0</v>
      </c>
      <c r="N70" s="1">
        <v>0.0</v>
      </c>
      <c r="O70" s="1">
        <v>1759.0</v>
      </c>
    </row>
    <row r="71">
      <c r="A71" s="1" t="s">
        <v>101</v>
      </c>
      <c r="B71" s="9" t="s">
        <v>108</v>
      </c>
      <c r="C71" s="9" t="s">
        <v>90</v>
      </c>
      <c r="D71" s="9" t="s">
        <v>91</v>
      </c>
      <c r="E71" s="9" t="s">
        <v>92</v>
      </c>
      <c r="F71" s="9" t="s">
        <v>93</v>
      </c>
      <c r="G71" s="9" t="s">
        <v>94</v>
      </c>
      <c r="H71" s="9" t="s">
        <v>95</v>
      </c>
      <c r="I71" s="9" t="s">
        <v>9</v>
      </c>
      <c r="J71" s="9" t="s">
        <v>96</v>
      </c>
      <c r="K71" s="9" t="s">
        <v>97</v>
      </c>
      <c r="L71" s="9" t="s">
        <v>98</v>
      </c>
      <c r="M71" s="9" t="s">
        <v>99</v>
      </c>
      <c r="N71" s="9" t="s">
        <v>100</v>
      </c>
      <c r="O71" s="9" t="s">
        <v>6</v>
      </c>
    </row>
    <row r="72">
      <c r="B72" s="1" t="s">
        <v>32</v>
      </c>
      <c r="C72" s="1">
        <v>6.0</v>
      </c>
      <c r="D72" s="1">
        <v>13.0</v>
      </c>
      <c r="E72" s="1">
        <v>11.0</v>
      </c>
      <c r="F72" s="1">
        <v>144.0</v>
      </c>
      <c r="G72" s="1">
        <v>312.0</v>
      </c>
      <c r="H72" s="1">
        <v>6.0</v>
      </c>
      <c r="I72" s="1">
        <v>0.0</v>
      </c>
      <c r="J72" s="1">
        <v>0.0</v>
      </c>
      <c r="K72" s="1">
        <v>0.0</v>
      </c>
      <c r="L72" s="1">
        <v>0.0</v>
      </c>
      <c r="M72" s="1">
        <v>0.0</v>
      </c>
      <c r="N72" s="1">
        <v>0.0</v>
      </c>
      <c r="O72" s="1">
        <v>2088.0</v>
      </c>
    </row>
    <row r="73">
      <c r="B73" s="1" t="s">
        <v>14</v>
      </c>
      <c r="C73" s="1">
        <v>13.0</v>
      </c>
      <c r="D73" s="1">
        <v>11.0</v>
      </c>
      <c r="E73" s="1">
        <v>9.0</v>
      </c>
      <c r="F73" s="1">
        <v>153.0</v>
      </c>
      <c r="G73" s="1">
        <v>390.0</v>
      </c>
      <c r="H73" s="1">
        <v>8.0</v>
      </c>
      <c r="I73" s="1">
        <v>1.0</v>
      </c>
      <c r="J73" s="1">
        <v>0.0</v>
      </c>
      <c r="K73" s="1">
        <v>0.0</v>
      </c>
      <c r="L73" s="1">
        <v>0.0</v>
      </c>
      <c r="M73" s="1">
        <v>0.0</v>
      </c>
      <c r="N73" s="1">
        <v>0.0</v>
      </c>
      <c r="O73" s="1">
        <v>2971.0</v>
      </c>
    </row>
    <row r="74">
      <c r="B74" s="1" t="s">
        <v>43</v>
      </c>
      <c r="C74" s="1">
        <v>10.0</v>
      </c>
      <c r="D74" s="1">
        <v>14.0</v>
      </c>
      <c r="E74" s="1">
        <v>7.0</v>
      </c>
      <c r="F74" s="1">
        <v>152.0</v>
      </c>
      <c r="G74" s="1">
        <v>331.0</v>
      </c>
      <c r="H74" s="1">
        <v>6.0</v>
      </c>
      <c r="I74" s="1">
        <v>3.0</v>
      </c>
      <c r="J74" s="1">
        <v>0.0</v>
      </c>
      <c r="K74" s="1">
        <v>0.0</v>
      </c>
      <c r="L74" s="1">
        <v>0.0</v>
      </c>
      <c r="M74" s="1">
        <v>0.0</v>
      </c>
      <c r="N74" s="1">
        <v>0.0</v>
      </c>
      <c r="O74" s="1">
        <v>2214.0</v>
      </c>
    </row>
    <row r="75">
      <c r="B75" s="1" t="s">
        <v>35</v>
      </c>
      <c r="C75" s="1">
        <v>10.0</v>
      </c>
      <c r="D75" s="1">
        <v>12.0</v>
      </c>
      <c r="E75" s="1">
        <v>5.0</v>
      </c>
      <c r="F75" s="1">
        <v>133.0</v>
      </c>
      <c r="G75" s="1">
        <v>295.0</v>
      </c>
      <c r="H75" s="1">
        <v>4.0</v>
      </c>
      <c r="I75" s="1">
        <v>1.0</v>
      </c>
      <c r="J75" s="1">
        <v>0.0</v>
      </c>
      <c r="K75" s="1">
        <v>0.0</v>
      </c>
      <c r="L75" s="1">
        <v>0.0</v>
      </c>
      <c r="M75" s="1">
        <v>0.0</v>
      </c>
      <c r="N75" s="1">
        <v>0.0</v>
      </c>
      <c r="O75" s="1">
        <v>2434.0</v>
      </c>
    </row>
    <row r="76">
      <c r="A76" s="1" t="s">
        <v>103</v>
      </c>
      <c r="B76" s="9" t="s">
        <v>118</v>
      </c>
      <c r="C76" s="9" t="s">
        <v>90</v>
      </c>
      <c r="D76" s="9" t="s">
        <v>91</v>
      </c>
      <c r="E76" s="9" t="s">
        <v>92</v>
      </c>
      <c r="F76" s="9" t="s">
        <v>93</v>
      </c>
      <c r="G76" s="9" t="s">
        <v>94</v>
      </c>
      <c r="H76" s="9" t="s">
        <v>95</v>
      </c>
      <c r="I76" s="9" t="s">
        <v>9</v>
      </c>
      <c r="J76" s="9" t="s">
        <v>96</v>
      </c>
      <c r="K76" s="9" t="s">
        <v>97</v>
      </c>
      <c r="L76" s="9" t="s">
        <v>98</v>
      </c>
      <c r="M76" s="9" t="s">
        <v>99</v>
      </c>
      <c r="N76" s="9" t="s">
        <v>100</v>
      </c>
      <c r="O76" s="9" t="s">
        <v>6</v>
      </c>
    </row>
    <row r="77">
      <c r="B77" s="1" t="s">
        <v>32</v>
      </c>
      <c r="C77" s="1">
        <v>29.0</v>
      </c>
      <c r="D77" s="1">
        <v>26.0</v>
      </c>
      <c r="E77" s="1">
        <v>18.0</v>
      </c>
      <c r="F77" s="1">
        <v>303.0</v>
      </c>
      <c r="G77" s="1">
        <v>624.0</v>
      </c>
      <c r="H77" s="1">
        <v>19.0</v>
      </c>
      <c r="I77" s="1">
        <v>2.0</v>
      </c>
      <c r="J77" s="1">
        <v>0.0</v>
      </c>
      <c r="K77" s="1">
        <v>0.0</v>
      </c>
      <c r="L77" s="1">
        <v>1.0</v>
      </c>
      <c r="M77" s="1">
        <v>2.0</v>
      </c>
      <c r="N77" s="1">
        <v>0.0</v>
      </c>
      <c r="O77" s="1">
        <v>4096.0</v>
      </c>
    </row>
    <row r="78">
      <c r="B78" s="1" t="s">
        <v>14</v>
      </c>
      <c r="C78" s="1">
        <v>29.0</v>
      </c>
      <c r="D78" s="1">
        <v>24.0</v>
      </c>
      <c r="E78" s="1">
        <v>22.0</v>
      </c>
      <c r="F78" s="1">
        <v>273.0</v>
      </c>
      <c r="G78" s="1">
        <v>664.0</v>
      </c>
      <c r="H78" s="1">
        <v>22.0</v>
      </c>
      <c r="I78" s="1">
        <v>1.0</v>
      </c>
      <c r="J78" s="1">
        <v>0.0</v>
      </c>
      <c r="K78" s="1">
        <v>0.0</v>
      </c>
      <c r="L78" s="1">
        <v>0.0</v>
      </c>
      <c r="M78" s="1">
        <v>0.0</v>
      </c>
      <c r="N78" s="1">
        <v>0.0</v>
      </c>
      <c r="O78" s="1">
        <v>4401.0</v>
      </c>
    </row>
    <row r="79">
      <c r="B79" s="1" t="s">
        <v>43</v>
      </c>
      <c r="C79" s="1">
        <v>31.0</v>
      </c>
      <c r="D79" s="1">
        <v>25.0</v>
      </c>
      <c r="E79" s="1">
        <v>23.0</v>
      </c>
      <c r="F79" s="1">
        <v>289.0</v>
      </c>
      <c r="G79" s="1">
        <v>631.0</v>
      </c>
      <c r="H79" s="1">
        <v>13.0</v>
      </c>
      <c r="I79" s="1">
        <v>0.0</v>
      </c>
      <c r="J79" s="1">
        <v>0.0</v>
      </c>
      <c r="K79" s="1">
        <v>0.0</v>
      </c>
      <c r="L79" s="1">
        <v>0.0</v>
      </c>
      <c r="M79" s="1">
        <v>2.0</v>
      </c>
      <c r="N79" s="1">
        <v>0.0</v>
      </c>
      <c r="O79" s="1">
        <v>3904.0</v>
      </c>
    </row>
    <row r="80">
      <c r="B80" s="1" t="s">
        <v>35</v>
      </c>
      <c r="C80" s="1">
        <v>29.0</v>
      </c>
      <c r="D80" s="1">
        <v>29.0</v>
      </c>
      <c r="E80" s="1">
        <v>14.0</v>
      </c>
      <c r="F80" s="1">
        <v>297.0</v>
      </c>
      <c r="G80" s="1">
        <v>551.0</v>
      </c>
      <c r="H80" s="1">
        <v>10.0</v>
      </c>
      <c r="I80" s="1">
        <v>0.0</v>
      </c>
      <c r="J80" s="1">
        <v>0.0</v>
      </c>
      <c r="K80" s="1">
        <v>0.0</v>
      </c>
      <c r="L80" s="1">
        <v>0.0</v>
      </c>
      <c r="M80" s="1">
        <v>3.0</v>
      </c>
      <c r="N80" s="1">
        <v>1.0</v>
      </c>
      <c r="O80" s="1">
        <v>3660.0</v>
      </c>
    </row>
    <row r="81">
      <c r="A81" s="1" t="s">
        <v>105</v>
      </c>
      <c r="B81" s="9" t="s">
        <v>89</v>
      </c>
      <c r="C81" s="9" t="s">
        <v>90</v>
      </c>
      <c r="D81" s="9" t="s">
        <v>91</v>
      </c>
      <c r="E81" s="9" t="s">
        <v>92</v>
      </c>
      <c r="F81" s="9" t="s">
        <v>93</v>
      </c>
      <c r="G81" s="9" t="s">
        <v>94</v>
      </c>
      <c r="H81" s="9" t="s">
        <v>95</v>
      </c>
      <c r="I81" s="9" t="s">
        <v>9</v>
      </c>
      <c r="J81" s="9" t="s">
        <v>96</v>
      </c>
      <c r="K81" s="9" t="s">
        <v>97</v>
      </c>
      <c r="L81" s="9" t="s">
        <v>98</v>
      </c>
      <c r="M81" s="9" t="s">
        <v>99</v>
      </c>
      <c r="N81" s="9" t="s">
        <v>100</v>
      </c>
      <c r="O81" s="9" t="s">
        <v>6</v>
      </c>
    </row>
    <row r="82">
      <c r="B82" s="1" t="s">
        <v>32</v>
      </c>
      <c r="C82" s="1">
        <v>29.0</v>
      </c>
      <c r="D82" s="1">
        <v>26.0</v>
      </c>
      <c r="E82" s="1">
        <v>18.0</v>
      </c>
      <c r="F82" s="1">
        <v>303.0</v>
      </c>
      <c r="G82" s="1">
        <v>624.0</v>
      </c>
      <c r="H82" s="1">
        <v>19.0</v>
      </c>
      <c r="I82" s="1">
        <v>2.0</v>
      </c>
      <c r="J82" s="1">
        <v>0.0</v>
      </c>
      <c r="K82" s="1">
        <v>0.0</v>
      </c>
      <c r="L82" s="1">
        <v>1.0</v>
      </c>
      <c r="M82" s="1">
        <v>2.0</v>
      </c>
      <c r="N82" s="1">
        <v>0.0</v>
      </c>
      <c r="O82" s="1">
        <v>4096.0</v>
      </c>
    </row>
    <row r="83">
      <c r="B83" s="1" t="s">
        <v>14</v>
      </c>
      <c r="C83" s="1">
        <v>29.0</v>
      </c>
      <c r="D83" s="1">
        <v>24.0</v>
      </c>
      <c r="E83" s="1">
        <v>22.0</v>
      </c>
      <c r="F83" s="1">
        <v>273.0</v>
      </c>
      <c r="G83" s="1">
        <v>664.0</v>
      </c>
      <c r="H83" s="1">
        <v>22.0</v>
      </c>
      <c r="I83" s="1">
        <v>1.0</v>
      </c>
      <c r="J83" s="1">
        <v>0.0</v>
      </c>
      <c r="K83" s="1">
        <v>0.0</v>
      </c>
      <c r="L83" s="1">
        <v>0.0</v>
      </c>
      <c r="M83" s="1">
        <v>0.0</v>
      </c>
      <c r="N83" s="1">
        <v>0.0</v>
      </c>
      <c r="O83" s="1">
        <v>4401.0</v>
      </c>
    </row>
    <row r="84">
      <c r="B84" s="1" t="s">
        <v>43</v>
      </c>
      <c r="C84" s="1">
        <v>31.0</v>
      </c>
      <c r="D84" s="1">
        <v>25.0</v>
      </c>
      <c r="E84" s="1">
        <v>23.0</v>
      </c>
      <c r="F84" s="1">
        <v>289.0</v>
      </c>
      <c r="G84" s="1">
        <v>631.0</v>
      </c>
      <c r="H84" s="1">
        <v>13.0</v>
      </c>
      <c r="I84" s="1">
        <v>0.0</v>
      </c>
      <c r="J84" s="1">
        <v>0.0</v>
      </c>
      <c r="K84" s="1">
        <v>0.0</v>
      </c>
      <c r="L84" s="1">
        <v>0.0</v>
      </c>
      <c r="M84" s="1">
        <v>2.0</v>
      </c>
      <c r="N84" s="1">
        <v>0.0</v>
      </c>
      <c r="O84" s="1">
        <v>3904.0</v>
      </c>
    </row>
    <row r="85">
      <c r="B85" s="1" t="s">
        <v>35</v>
      </c>
      <c r="C85" s="1">
        <v>29.0</v>
      </c>
      <c r="D85" s="1">
        <v>29.0</v>
      </c>
      <c r="E85" s="1">
        <v>14.0</v>
      </c>
      <c r="F85" s="1">
        <v>297.0</v>
      </c>
      <c r="G85" s="1">
        <v>551.0</v>
      </c>
      <c r="H85" s="1">
        <v>10.0</v>
      </c>
      <c r="I85" s="1">
        <v>0.0</v>
      </c>
      <c r="J85" s="1">
        <v>0.0</v>
      </c>
      <c r="K85" s="1">
        <v>0.0</v>
      </c>
      <c r="L85" s="1">
        <v>0.0</v>
      </c>
      <c r="M85" s="1">
        <v>3.0</v>
      </c>
      <c r="N85" s="1">
        <v>1.0</v>
      </c>
      <c r="O85" s="1">
        <v>3660.0</v>
      </c>
    </row>
    <row r="86">
      <c r="A86" s="1" t="s">
        <v>107</v>
      </c>
      <c r="B86" s="9" t="s">
        <v>119</v>
      </c>
      <c r="C86" s="9" t="s">
        <v>90</v>
      </c>
      <c r="D86" s="9" t="s">
        <v>91</v>
      </c>
      <c r="E86" s="9" t="s">
        <v>92</v>
      </c>
      <c r="F86" s="9" t="s">
        <v>93</v>
      </c>
      <c r="G86" s="9" t="s">
        <v>94</v>
      </c>
      <c r="H86" s="9" t="s">
        <v>95</v>
      </c>
      <c r="I86" s="9" t="s">
        <v>9</v>
      </c>
      <c r="J86" s="9" t="s">
        <v>96</v>
      </c>
      <c r="K86" s="9" t="s">
        <v>97</v>
      </c>
      <c r="L86" s="9" t="s">
        <v>98</v>
      </c>
      <c r="M86" s="9" t="s">
        <v>99</v>
      </c>
      <c r="N86" s="9" t="s">
        <v>100</v>
      </c>
      <c r="O86" s="9" t="s">
        <v>6</v>
      </c>
    </row>
    <row r="87">
      <c r="B87" s="1" t="s">
        <v>32</v>
      </c>
      <c r="C87" s="1">
        <v>16.0</v>
      </c>
      <c r="D87" s="1">
        <v>4.0</v>
      </c>
      <c r="E87" s="1">
        <v>11.0</v>
      </c>
      <c r="F87" s="1">
        <v>141.0</v>
      </c>
      <c r="G87" s="1">
        <v>262.0</v>
      </c>
      <c r="H87" s="1">
        <v>13.0</v>
      </c>
      <c r="I87" s="1">
        <v>2.0</v>
      </c>
      <c r="J87" s="1">
        <v>0.0</v>
      </c>
      <c r="K87" s="1">
        <v>0.0</v>
      </c>
      <c r="L87" s="1">
        <v>0.0</v>
      </c>
      <c r="M87" s="1">
        <v>0.0</v>
      </c>
      <c r="N87" s="1">
        <v>0.0</v>
      </c>
      <c r="O87" s="1">
        <v>1728.0</v>
      </c>
    </row>
    <row r="88">
      <c r="B88" s="1" t="s">
        <v>14</v>
      </c>
      <c r="C88" s="1">
        <v>11.0</v>
      </c>
      <c r="D88" s="1">
        <v>7.0</v>
      </c>
      <c r="E88" s="1">
        <v>7.0</v>
      </c>
      <c r="F88" s="1">
        <v>114.0</v>
      </c>
      <c r="G88" s="1">
        <v>238.0</v>
      </c>
      <c r="H88" s="1">
        <v>8.0</v>
      </c>
      <c r="I88" s="1">
        <v>1.0</v>
      </c>
      <c r="J88" s="1">
        <v>0.0</v>
      </c>
      <c r="K88" s="1">
        <v>0.0</v>
      </c>
      <c r="L88" s="1">
        <v>0.0</v>
      </c>
      <c r="M88" s="1">
        <v>0.0</v>
      </c>
      <c r="N88" s="1">
        <v>0.0</v>
      </c>
      <c r="O88" s="1">
        <v>1662.0</v>
      </c>
    </row>
    <row r="89">
      <c r="B89" s="1" t="s">
        <v>43</v>
      </c>
      <c r="C89" s="1">
        <v>9.0</v>
      </c>
      <c r="D89" s="1">
        <v>7.0</v>
      </c>
      <c r="E89" s="1">
        <v>12.0</v>
      </c>
      <c r="F89" s="1">
        <v>117.0</v>
      </c>
      <c r="G89" s="1">
        <v>239.0</v>
      </c>
      <c r="H89" s="1">
        <v>5.0</v>
      </c>
      <c r="I89" s="1">
        <v>0.0</v>
      </c>
      <c r="J89" s="1">
        <v>0.0</v>
      </c>
      <c r="K89" s="1">
        <v>0.0</v>
      </c>
      <c r="L89" s="1">
        <v>0.0</v>
      </c>
      <c r="M89" s="1">
        <v>0.0</v>
      </c>
      <c r="N89" s="1">
        <v>0.0</v>
      </c>
      <c r="O89" s="1">
        <v>1800.0</v>
      </c>
    </row>
    <row r="90">
      <c r="B90" s="1" t="s">
        <v>35</v>
      </c>
      <c r="C90" s="1">
        <v>14.0</v>
      </c>
      <c r="D90" s="1">
        <v>7.0</v>
      </c>
      <c r="E90" s="1">
        <v>10.0</v>
      </c>
      <c r="F90" s="1">
        <v>105.0</v>
      </c>
      <c r="G90" s="1">
        <v>243.0</v>
      </c>
      <c r="H90" s="1">
        <v>7.0</v>
      </c>
      <c r="I90" s="1">
        <v>0.0</v>
      </c>
      <c r="J90" s="1">
        <v>0.0</v>
      </c>
      <c r="K90" s="1">
        <v>0.0</v>
      </c>
      <c r="L90" s="1">
        <v>0.0</v>
      </c>
      <c r="M90" s="1">
        <v>0.0</v>
      </c>
      <c r="N90" s="1">
        <v>0.0</v>
      </c>
      <c r="O90" s="1">
        <v>1701.0</v>
      </c>
    </row>
    <row r="91">
      <c r="A91" s="1" t="s">
        <v>120</v>
      </c>
      <c r="B91" s="9" t="s">
        <v>112</v>
      </c>
      <c r="C91" s="9" t="s">
        <v>90</v>
      </c>
      <c r="D91" s="9" t="s">
        <v>91</v>
      </c>
      <c r="E91" s="9" t="s">
        <v>92</v>
      </c>
      <c r="F91" s="9" t="s">
        <v>93</v>
      </c>
      <c r="G91" s="9" t="s">
        <v>94</v>
      </c>
      <c r="H91" s="9" t="s">
        <v>95</v>
      </c>
      <c r="I91" s="9" t="s">
        <v>9</v>
      </c>
      <c r="J91" s="9" t="s">
        <v>96</v>
      </c>
      <c r="K91" s="9" t="s">
        <v>97</v>
      </c>
      <c r="L91" s="9" t="s">
        <v>98</v>
      </c>
      <c r="M91" s="9" t="s">
        <v>99</v>
      </c>
      <c r="N91" s="9" t="s">
        <v>100</v>
      </c>
      <c r="O91" s="9" t="s">
        <v>6</v>
      </c>
    </row>
    <row r="92">
      <c r="B92" s="1" t="s">
        <v>32</v>
      </c>
      <c r="C92" s="1">
        <v>22.0</v>
      </c>
      <c r="D92" s="1">
        <v>25.0</v>
      </c>
      <c r="E92" s="1">
        <v>12.0</v>
      </c>
      <c r="F92" s="1">
        <v>246.0</v>
      </c>
      <c r="G92" s="1">
        <v>464.0</v>
      </c>
      <c r="H92" s="1">
        <v>13.0</v>
      </c>
      <c r="I92" s="1">
        <v>0.0</v>
      </c>
      <c r="J92" s="1">
        <v>0.0</v>
      </c>
      <c r="K92" s="1">
        <v>0.0</v>
      </c>
      <c r="L92" s="1">
        <v>2.0</v>
      </c>
      <c r="M92" s="1">
        <v>1.0</v>
      </c>
      <c r="N92" s="1">
        <v>0.0</v>
      </c>
      <c r="O92" s="1">
        <v>3675.0</v>
      </c>
    </row>
    <row r="93">
      <c r="B93" s="1" t="s">
        <v>14</v>
      </c>
      <c r="C93" s="1">
        <v>27.0</v>
      </c>
      <c r="D93" s="1">
        <v>23.0</v>
      </c>
      <c r="E93" s="1">
        <v>11.0</v>
      </c>
      <c r="F93" s="1">
        <v>236.0</v>
      </c>
      <c r="G93" s="1">
        <v>624.0</v>
      </c>
      <c r="H93" s="1">
        <v>19.0</v>
      </c>
      <c r="I93" s="1">
        <v>1.0</v>
      </c>
      <c r="J93" s="1">
        <v>0.0</v>
      </c>
      <c r="K93" s="1">
        <v>0.0</v>
      </c>
      <c r="L93" s="1">
        <v>0.0</v>
      </c>
      <c r="M93" s="1">
        <v>2.0</v>
      </c>
      <c r="N93" s="1">
        <v>0.0</v>
      </c>
      <c r="O93" s="1">
        <v>3259.0</v>
      </c>
    </row>
    <row r="94">
      <c r="B94" s="1" t="s">
        <v>43</v>
      </c>
      <c r="C94" s="1">
        <v>21.0</v>
      </c>
      <c r="D94" s="1">
        <v>23.0</v>
      </c>
      <c r="E94" s="1">
        <v>13.0</v>
      </c>
      <c r="F94" s="1">
        <v>198.0</v>
      </c>
      <c r="G94" s="1">
        <v>432.0</v>
      </c>
      <c r="H94" s="1">
        <v>10.0</v>
      </c>
      <c r="I94" s="1">
        <v>1.0</v>
      </c>
      <c r="J94" s="1">
        <v>0.0</v>
      </c>
      <c r="K94" s="1">
        <v>0.0</v>
      </c>
      <c r="L94" s="1">
        <v>0.0</v>
      </c>
      <c r="M94" s="1">
        <v>3.0</v>
      </c>
      <c r="N94" s="1">
        <v>0.0</v>
      </c>
      <c r="O94" s="1">
        <v>3220.0</v>
      </c>
    </row>
    <row r="95">
      <c r="B95" s="1" t="s">
        <v>35</v>
      </c>
      <c r="C95" s="1">
        <v>14.0</v>
      </c>
      <c r="D95" s="1">
        <v>28.0</v>
      </c>
      <c r="E95" s="1">
        <v>21.0</v>
      </c>
      <c r="F95" s="1">
        <v>222.0</v>
      </c>
      <c r="G95" s="1">
        <v>409.0</v>
      </c>
      <c r="H95" s="1">
        <v>10.0</v>
      </c>
      <c r="I95" s="1">
        <v>0.0</v>
      </c>
      <c r="J95" s="1">
        <v>0.0</v>
      </c>
      <c r="K95" s="1">
        <v>0.0</v>
      </c>
      <c r="L95" s="1">
        <v>0.0</v>
      </c>
      <c r="M95" s="1">
        <v>0.0</v>
      </c>
      <c r="N95" s="1">
        <v>0.0</v>
      </c>
      <c r="O95" s="1">
        <v>3358.0</v>
      </c>
    </row>
    <row r="96">
      <c r="A96" s="1" t="s">
        <v>121</v>
      </c>
      <c r="B96" s="9" t="s">
        <v>114</v>
      </c>
      <c r="C96" s="9" t="s">
        <v>90</v>
      </c>
      <c r="D96" s="9" t="s">
        <v>91</v>
      </c>
      <c r="E96" s="9" t="s">
        <v>92</v>
      </c>
      <c r="F96" s="9" t="s">
        <v>93</v>
      </c>
      <c r="G96" s="9" t="s">
        <v>94</v>
      </c>
      <c r="H96" s="9" t="s">
        <v>95</v>
      </c>
      <c r="I96" s="9" t="s">
        <v>9</v>
      </c>
      <c r="J96" s="9" t="s">
        <v>96</v>
      </c>
      <c r="K96" s="9" t="s">
        <v>97</v>
      </c>
      <c r="L96" s="9" t="s">
        <v>98</v>
      </c>
      <c r="M96" s="9" t="s">
        <v>99</v>
      </c>
      <c r="N96" s="9" t="s">
        <v>100</v>
      </c>
      <c r="O96" s="9" t="s">
        <v>6</v>
      </c>
    </row>
    <row r="97">
      <c r="B97" s="1" t="s">
        <v>32</v>
      </c>
      <c r="C97" s="1">
        <v>13.0</v>
      </c>
      <c r="D97" s="1">
        <v>10.0</v>
      </c>
      <c r="E97" s="1">
        <v>4.0</v>
      </c>
      <c r="F97" s="1">
        <v>131.0</v>
      </c>
      <c r="G97" s="1">
        <v>276.0</v>
      </c>
      <c r="H97" s="1">
        <v>11.0</v>
      </c>
      <c r="I97" s="1">
        <v>1.0</v>
      </c>
      <c r="J97" s="1">
        <v>0.0</v>
      </c>
      <c r="K97" s="1">
        <v>0.0</v>
      </c>
      <c r="L97" s="1">
        <v>0.0</v>
      </c>
      <c r="M97" s="1">
        <v>0.0</v>
      </c>
      <c r="N97" s="1">
        <v>0.0</v>
      </c>
      <c r="O97" s="1">
        <v>1989.0</v>
      </c>
    </row>
    <row r="98">
      <c r="B98" s="1" t="s">
        <v>14</v>
      </c>
      <c r="C98" s="1">
        <v>9.0</v>
      </c>
      <c r="D98" s="1">
        <v>13.0</v>
      </c>
      <c r="E98" s="1">
        <v>10.0</v>
      </c>
      <c r="F98" s="1">
        <v>186.0</v>
      </c>
      <c r="G98" s="1">
        <v>379.0</v>
      </c>
      <c r="H98" s="1">
        <v>5.0</v>
      </c>
      <c r="I98" s="1">
        <v>0.0</v>
      </c>
      <c r="J98" s="1">
        <v>0.0</v>
      </c>
      <c r="K98" s="1">
        <v>0.0</v>
      </c>
      <c r="L98" s="1">
        <v>0.0</v>
      </c>
      <c r="M98" s="1">
        <v>0.0</v>
      </c>
      <c r="N98" s="1">
        <v>0.0</v>
      </c>
      <c r="O98" s="1">
        <v>2311.0</v>
      </c>
    </row>
    <row r="99">
      <c r="B99" s="1" t="s">
        <v>43</v>
      </c>
      <c r="C99" s="1">
        <v>7.0</v>
      </c>
      <c r="D99" s="1">
        <v>16.0</v>
      </c>
      <c r="E99" s="1">
        <v>8.0</v>
      </c>
      <c r="F99" s="1">
        <v>168.0</v>
      </c>
      <c r="G99" s="1">
        <v>338.0</v>
      </c>
      <c r="H99" s="1">
        <v>3.0</v>
      </c>
      <c r="I99" s="1">
        <v>1.0</v>
      </c>
      <c r="J99" s="1">
        <v>0.0</v>
      </c>
      <c r="K99" s="1">
        <v>0.0</v>
      </c>
      <c r="L99" s="1">
        <v>0.0</v>
      </c>
      <c r="M99" s="1">
        <v>0.0</v>
      </c>
      <c r="N99" s="1">
        <v>0.0</v>
      </c>
      <c r="O99" s="1">
        <v>1756.0</v>
      </c>
    </row>
    <row r="100">
      <c r="B100" s="1" t="s">
        <v>35</v>
      </c>
      <c r="C100" s="1">
        <v>11.0</v>
      </c>
      <c r="D100" s="1">
        <v>11.0</v>
      </c>
      <c r="E100" s="1">
        <v>9.0</v>
      </c>
      <c r="F100" s="1">
        <v>222.0</v>
      </c>
      <c r="G100" s="1">
        <v>415.0</v>
      </c>
      <c r="H100" s="1">
        <v>5.0</v>
      </c>
      <c r="I100" s="1">
        <v>0.0</v>
      </c>
      <c r="J100" s="1">
        <v>0.0</v>
      </c>
      <c r="K100" s="1">
        <v>0.0</v>
      </c>
      <c r="L100" s="1">
        <v>0.0</v>
      </c>
      <c r="M100" s="1">
        <v>0.0</v>
      </c>
      <c r="N100" s="1">
        <v>0.0</v>
      </c>
      <c r="O100" s="1">
        <v>2312.0</v>
      </c>
    </row>
    <row r="102">
      <c r="A102" s="16" t="s">
        <v>115</v>
      </c>
      <c r="B102" s="17" t="s">
        <v>161</v>
      </c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</row>
    <row r="103">
      <c r="A103" s="1" t="s">
        <v>88</v>
      </c>
      <c r="B103" s="9" t="s">
        <v>104</v>
      </c>
      <c r="C103" s="9" t="s">
        <v>90</v>
      </c>
      <c r="D103" s="9" t="s">
        <v>91</v>
      </c>
      <c r="E103" s="9" t="s">
        <v>92</v>
      </c>
      <c r="F103" s="9" t="s">
        <v>93</v>
      </c>
      <c r="G103" s="9" t="s">
        <v>94</v>
      </c>
      <c r="H103" s="9" t="s">
        <v>95</v>
      </c>
      <c r="I103" s="9" t="s">
        <v>9</v>
      </c>
      <c r="J103" s="9" t="s">
        <v>96</v>
      </c>
      <c r="K103" s="9" t="s">
        <v>97</v>
      </c>
      <c r="L103" s="9" t="s">
        <v>98</v>
      </c>
      <c r="M103" s="9" t="s">
        <v>99</v>
      </c>
      <c r="N103" s="9" t="s">
        <v>100</v>
      </c>
      <c r="O103" s="9" t="s">
        <v>6</v>
      </c>
    </row>
    <row r="104">
      <c r="B104" s="1" t="s">
        <v>32</v>
      </c>
      <c r="C104" s="1">
        <v>21.0</v>
      </c>
      <c r="D104" s="1">
        <v>16.0</v>
      </c>
      <c r="E104" s="1">
        <v>19.0</v>
      </c>
      <c r="F104" s="1">
        <v>231.0</v>
      </c>
      <c r="G104" s="1">
        <v>445.0</v>
      </c>
      <c r="H104" s="1">
        <v>9.0</v>
      </c>
      <c r="I104" s="1">
        <v>1.0</v>
      </c>
      <c r="J104" s="1">
        <v>0.0</v>
      </c>
      <c r="K104" s="1">
        <v>0.0</v>
      </c>
      <c r="L104" s="1">
        <v>1.0</v>
      </c>
      <c r="M104" s="1">
        <v>2.0</v>
      </c>
      <c r="N104" s="1">
        <v>0.0</v>
      </c>
      <c r="O104" s="1">
        <v>3153.0</v>
      </c>
    </row>
    <row r="105">
      <c r="B105" s="1" t="s">
        <v>14</v>
      </c>
      <c r="C105" s="1">
        <v>31.0</v>
      </c>
      <c r="D105" s="1">
        <v>15.0</v>
      </c>
      <c r="E105" s="1">
        <v>21.0</v>
      </c>
      <c r="F105" s="1">
        <v>227.0</v>
      </c>
      <c r="G105" s="1">
        <v>506.0</v>
      </c>
      <c r="H105" s="1">
        <v>19.0</v>
      </c>
      <c r="I105" s="1">
        <v>0.0</v>
      </c>
      <c r="J105" s="1">
        <v>0.0</v>
      </c>
      <c r="K105" s="1">
        <v>0.0</v>
      </c>
      <c r="L105" s="1">
        <v>0.0</v>
      </c>
      <c r="M105" s="1">
        <v>0.0</v>
      </c>
      <c r="N105" s="1">
        <v>0.0</v>
      </c>
      <c r="O105" s="1">
        <v>4089.0</v>
      </c>
    </row>
    <row r="106">
      <c r="B106" s="1" t="s">
        <v>43</v>
      </c>
      <c r="C106" s="1">
        <v>15.0</v>
      </c>
      <c r="D106" s="1">
        <v>19.0</v>
      </c>
      <c r="E106" s="1">
        <v>18.0</v>
      </c>
      <c r="F106" s="1">
        <v>231.0</v>
      </c>
      <c r="G106" s="1">
        <v>488.0</v>
      </c>
      <c r="H106" s="1">
        <v>6.0</v>
      </c>
      <c r="I106" s="1">
        <v>0.0</v>
      </c>
      <c r="J106" s="1">
        <v>0.0</v>
      </c>
      <c r="K106" s="1">
        <v>0.0</v>
      </c>
      <c r="L106" s="1">
        <v>1.0</v>
      </c>
      <c r="M106" s="1">
        <v>3.0</v>
      </c>
      <c r="N106" s="1">
        <v>0.0</v>
      </c>
      <c r="O106" s="1">
        <v>2878.0</v>
      </c>
    </row>
    <row r="107">
      <c r="B107" s="1" t="s">
        <v>35</v>
      </c>
      <c r="C107" s="1">
        <v>29.0</v>
      </c>
      <c r="D107" s="1">
        <v>15.0</v>
      </c>
      <c r="E107" s="1">
        <v>12.0</v>
      </c>
      <c r="F107" s="1">
        <v>263.0</v>
      </c>
      <c r="G107" s="1">
        <v>460.0</v>
      </c>
      <c r="H107" s="1">
        <v>9.0</v>
      </c>
      <c r="I107" s="1">
        <v>2.0</v>
      </c>
      <c r="J107" s="1">
        <v>0.0</v>
      </c>
      <c r="K107" s="1">
        <v>0.0</v>
      </c>
      <c r="L107" s="1">
        <v>0.0</v>
      </c>
      <c r="M107" s="1">
        <v>1.0</v>
      </c>
      <c r="N107" s="1">
        <v>0.0</v>
      </c>
      <c r="O107" s="1">
        <v>3428.0</v>
      </c>
    </row>
    <row r="108">
      <c r="A108" s="1" t="s">
        <v>101</v>
      </c>
      <c r="B108" s="9" t="s">
        <v>102</v>
      </c>
      <c r="C108" s="9" t="s">
        <v>90</v>
      </c>
      <c r="D108" s="9" t="s">
        <v>91</v>
      </c>
      <c r="E108" s="9" t="s">
        <v>92</v>
      </c>
      <c r="F108" s="9" t="s">
        <v>93</v>
      </c>
      <c r="G108" s="9" t="s">
        <v>94</v>
      </c>
      <c r="H108" s="9" t="s">
        <v>95</v>
      </c>
      <c r="I108" s="9" t="s">
        <v>9</v>
      </c>
      <c r="J108" s="9" t="s">
        <v>96</v>
      </c>
      <c r="K108" s="9" t="s">
        <v>97</v>
      </c>
      <c r="L108" s="9" t="s">
        <v>98</v>
      </c>
      <c r="M108" s="9" t="s">
        <v>99</v>
      </c>
      <c r="N108" s="9" t="s">
        <v>100</v>
      </c>
      <c r="O108" s="9" t="s">
        <v>6</v>
      </c>
    </row>
    <row r="109">
      <c r="B109" s="1" t="s">
        <v>32</v>
      </c>
      <c r="C109" s="1">
        <v>11.0</v>
      </c>
      <c r="D109" s="1">
        <v>15.0</v>
      </c>
      <c r="E109" s="1">
        <v>11.0</v>
      </c>
      <c r="F109" s="1">
        <v>158.0</v>
      </c>
      <c r="G109" s="1">
        <v>311.0</v>
      </c>
      <c r="H109" s="1">
        <v>6.0</v>
      </c>
      <c r="I109" s="1">
        <v>1.0</v>
      </c>
      <c r="J109" s="1">
        <v>0.0</v>
      </c>
      <c r="K109" s="1">
        <v>0.0</v>
      </c>
      <c r="L109" s="1">
        <v>0.0</v>
      </c>
      <c r="M109" s="1">
        <v>0.0</v>
      </c>
      <c r="N109" s="1">
        <v>1.0</v>
      </c>
      <c r="O109" s="1">
        <v>2190.0</v>
      </c>
    </row>
    <row r="110">
      <c r="B110" s="1" t="s">
        <v>14</v>
      </c>
      <c r="C110" s="1">
        <v>16.0</v>
      </c>
      <c r="D110" s="1">
        <v>8.0</v>
      </c>
      <c r="E110" s="1">
        <v>5.0</v>
      </c>
      <c r="F110" s="1">
        <v>165.0</v>
      </c>
      <c r="G110" s="1">
        <v>421.0</v>
      </c>
      <c r="H110" s="1">
        <v>9.0</v>
      </c>
      <c r="I110" s="1">
        <v>1.0</v>
      </c>
      <c r="J110" s="1">
        <v>0.0</v>
      </c>
      <c r="K110" s="1">
        <v>0.0</v>
      </c>
      <c r="L110" s="1">
        <v>0.0</v>
      </c>
      <c r="M110" s="1">
        <v>0.0</v>
      </c>
      <c r="N110" s="1">
        <v>0.0</v>
      </c>
      <c r="O110" s="1">
        <v>2581.0</v>
      </c>
    </row>
    <row r="111">
      <c r="B111" s="1" t="s">
        <v>43</v>
      </c>
      <c r="C111" s="1">
        <v>11.0</v>
      </c>
      <c r="D111" s="1">
        <v>12.0</v>
      </c>
      <c r="E111" s="1">
        <v>6.0</v>
      </c>
      <c r="F111" s="1">
        <v>187.0</v>
      </c>
      <c r="G111" s="1">
        <v>462.0</v>
      </c>
      <c r="H111" s="1">
        <v>5.0</v>
      </c>
      <c r="I111" s="1">
        <v>1.0</v>
      </c>
      <c r="J111" s="1">
        <v>0.0</v>
      </c>
      <c r="K111" s="1">
        <v>0.0</v>
      </c>
      <c r="L111" s="1">
        <v>0.0</v>
      </c>
      <c r="M111" s="1">
        <v>0.0</v>
      </c>
      <c r="N111" s="1">
        <v>1.0</v>
      </c>
      <c r="O111" s="1">
        <v>2102.0</v>
      </c>
    </row>
    <row r="112">
      <c r="B112" s="1" t="s">
        <v>35</v>
      </c>
      <c r="C112" s="1">
        <v>9.0</v>
      </c>
      <c r="D112" s="1">
        <v>15.0</v>
      </c>
      <c r="E112" s="1">
        <v>5.0</v>
      </c>
      <c r="F112" s="1">
        <v>114.0</v>
      </c>
      <c r="G112" s="1">
        <v>246.0</v>
      </c>
      <c r="H112" s="1">
        <v>2.0</v>
      </c>
      <c r="I112" s="1">
        <v>0.0</v>
      </c>
      <c r="J112" s="1">
        <v>0.0</v>
      </c>
      <c r="K112" s="1">
        <v>0.0</v>
      </c>
      <c r="L112" s="1">
        <v>0.0</v>
      </c>
      <c r="M112" s="1">
        <v>0.0</v>
      </c>
      <c r="N112" s="1">
        <v>0.0</v>
      </c>
      <c r="O112" s="1">
        <v>1685.0</v>
      </c>
    </row>
    <row r="113">
      <c r="A113" s="1" t="s">
        <v>103</v>
      </c>
      <c r="B113" s="9" t="s">
        <v>106</v>
      </c>
      <c r="C113" s="9" t="s">
        <v>90</v>
      </c>
      <c r="D113" s="9" t="s">
        <v>91</v>
      </c>
      <c r="E113" s="9" t="s">
        <v>92</v>
      </c>
      <c r="F113" s="9" t="s">
        <v>93</v>
      </c>
      <c r="G113" s="9" t="s">
        <v>94</v>
      </c>
      <c r="H113" s="9" t="s">
        <v>95</v>
      </c>
      <c r="I113" s="9" t="s">
        <v>9</v>
      </c>
      <c r="J113" s="9" t="s">
        <v>96</v>
      </c>
      <c r="K113" s="9" t="s">
        <v>97</v>
      </c>
      <c r="L113" s="9" t="s">
        <v>98</v>
      </c>
      <c r="M113" s="9" t="s">
        <v>99</v>
      </c>
      <c r="N113" s="9" t="s">
        <v>100</v>
      </c>
      <c r="O113" s="9" t="s">
        <v>6</v>
      </c>
    </row>
    <row r="114">
      <c r="B114" s="1" t="s">
        <v>32</v>
      </c>
      <c r="C114" s="1">
        <v>7.0</v>
      </c>
      <c r="D114" s="1">
        <v>6.0</v>
      </c>
      <c r="E114" s="1">
        <v>9.0</v>
      </c>
      <c r="F114" s="1">
        <v>136.0</v>
      </c>
      <c r="G114" s="1">
        <v>263.0</v>
      </c>
      <c r="H114" s="1">
        <v>4.0</v>
      </c>
      <c r="I114" s="1">
        <v>1.0</v>
      </c>
      <c r="J114" s="1">
        <v>2.0</v>
      </c>
      <c r="K114" s="1">
        <v>2.0</v>
      </c>
      <c r="L114" s="1">
        <v>0.0</v>
      </c>
      <c r="M114" s="1">
        <v>0.0</v>
      </c>
      <c r="N114" s="1">
        <v>0.0</v>
      </c>
      <c r="O114" s="1">
        <v>1328.0</v>
      </c>
    </row>
    <row r="115">
      <c r="B115" s="1" t="s">
        <v>14</v>
      </c>
      <c r="C115" s="1">
        <v>13.0</v>
      </c>
      <c r="D115" s="1">
        <v>1.0</v>
      </c>
      <c r="E115" s="1">
        <v>6.0</v>
      </c>
      <c r="F115" s="1">
        <v>125.0</v>
      </c>
      <c r="G115" s="1">
        <v>294.0</v>
      </c>
      <c r="H115" s="1">
        <v>6.0</v>
      </c>
      <c r="I115" s="1">
        <v>0.0</v>
      </c>
      <c r="J115" s="1">
        <v>3.0</v>
      </c>
      <c r="K115" s="1">
        <v>1.0</v>
      </c>
      <c r="L115" s="1">
        <v>0.0</v>
      </c>
      <c r="M115" s="1">
        <v>0.0</v>
      </c>
      <c r="N115" s="1">
        <v>0.0</v>
      </c>
      <c r="O115" s="1">
        <v>1909.0</v>
      </c>
    </row>
    <row r="116">
      <c r="B116" s="1" t="s">
        <v>43</v>
      </c>
      <c r="C116" s="1">
        <v>7.0</v>
      </c>
      <c r="D116" s="1">
        <v>6.0</v>
      </c>
      <c r="E116" s="1">
        <v>3.0</v>
      </c>
      <c r="F116" s="1">
        <v>61.0</v>
      </c>
      <c r="G116" s="1">
        <v>190.0</v>
      </c>
      <c r="H116" s="1">
        <v>4.0</v>
      </c>
      <c r="I116" s="1">
        <v>0.0</v>
      </c>
      <c r="J116" s="1">
        <v>5.0</v>
      </c>
      <c r="K116" s="1">
        <v>1.0</v>
      </c>
      <c r="L116" s="1">
        <v>0.0</v>
      </c>
      <c r="M116" s="1">
        <v>0.0</v>
      </c>
      <c r="N116" s="1">
        <v>0.0</v>
      </c>
      <c r="O116" s="1">
        <v>855.0</v>
      </c>
    </row>
    <row r="117">
      <c r="B117" s="1" t="s">
        <v>35</v>
      </c>
      <c r="C117" s="1">
        <v>13.0</v>
      </c>
      <c r="D117" s="1">
        <v>4.0</v>
      </c>
      <c r="E117" s="1">
        <v>3.0</v>
      </c>
      <c r="F117" s="1">
        <v>164.0</v>
      </c>
      <c r="G117" s="1">
        <v>344.0</v>
      </c>
      <c r="H117" s="1">
        <v>5.0</v>
      </c>
      <c r="I117" s="1">
        <v>1.0</v>
      </c>
      <c r="J117" s="1">
        <v>5.0</v>
      </c>
      <c r="K117" s="1">
        <v>4.0</v>
      </c>
      <c r="L117" s="1">
        <v>0.0</v>
      </c>
      <c r="M117" s="1">
        <v>0.0</v>
      </c>
      <c r="N117" s="1">
        <v>0.0</v>
      </c>
      <c r="O117" s="1">
        <v>1698.0</v>
      </c>
    </row>
    <row r="118">
      <c r="A118" s="1" t="s">
        <v>105</v>
      </c>
      <c r="B118" s="9" t="s">
        <v>112</v>
      </c>
      <c r="C118" s="9" t="s">
        <v>90</v>
      </c>
      <c r="D118" s="9" t="s">
        <v>91</v>
      </c>
      <c r="E118" s="9" t="s">
        <v>92</v>
      </c>
      <c r="F118" s="9" t="s">
        <v>93</v>
      </c>
      <c r="G118" s="9" t="s">
        <v>94</v>
      </c>
      <c r="H118" s="9" t="s">
        <v>95</v>
      </c>
      <c r="I118" s="9" t="s">
        <v>9</v>
      </c>
      <c r="J118" s="9" t="s">
        <v>96</v>
      </c>
      <c r="K118" s="9" t="s">
        <v>97</v>
      </c>
      <c r="L118" s="9" t="s">
        <v>98</v>
      </c>
      <c r="M118" s="9" t="s">
        <v>99</v>
      </c>
      <c r="N118" s="9" t="s">
        <v>100</v>
      </c>
      <c r="O118" s="9" t="s">
        <v>6</v>
      </c>
    </row>
    <row r="119">
      <c r="B119" s="1" t="s">
        <v>32</v>
      </c>
      <c r="C119" s="1">
        <v>11.0</v>
      </c>
      <c r="D119" s="1">
        <v>10.0</v>
      </c>
      <c r="E119" s="1">
        <v>5.0</v>
      </c>
      <c r="F119" s="1">
        <v>138.0</v>
      </c>
      <c r="G119" s="1">
        <v>240.0</v>
      </c>
      <c r="H119" s="1">
        <v>4.0</v>
      </c>
      <c r="I119" s="1">
        <v>1.0</v>
      </c>
      <c r="J119" s="1">
        <v>0.0</v>
      </c>
      <c r="K119" s="1">
        <v>0.0</v>
      </c>
      <c r="L119" s="1">
        <v>0.0</v>
      </c>
      <c r="M119" s="1">
        <v>0.0</v>
      </c>
      <c r="N119" s="1">
        <v>0.0</v>
      </c>
      <c r="O119" s="1">
        <v>2121.0</v>
      </c>
    </row>
    <row r="120">
      <c r="B120" s="1" t="s">
        <v>14</v>
      </c>
      <c r="C120" s="1">
        <v>12.0</v>
      </c>
      <c r="D120" s="1">
        <v>8.0</v>
      </c>
      <c r="E120" s="1">
        <v>10.0</v>
      </c>
      <c r="F120" s="1">
        <v>152.0</v>
      </c>
      <c r="G120" s="1">
        <v>298.0</v>
      </c>
      <c r="H120" s="1">
        <v>8.0</v>
      </c>
      <c r="I120" s="1">
        <v>2.0</v>
      </c>
      <c r="J120" s="1">
        <v>0.0</v>
      </c>
      <c r="K120" s="1">
        <v>0.0</v>
      </c>
      <c r="L120" s="1">
        <v>0.0</v>
      </c>
      <c r="M120" s="1">
        <v>0.0</v>
      </c>
      <c r="N120" s="1">
        <v>0.0</v>
      </c>
      <c r="O120" s="1">
        <v>2077.0</v>
      </c>
    </row>
    <row r="121">
      <c r="B121" s="1" t="s">
        <v>43</v>
      </c>
      <c r="C121" s="1">
        <v>10.0</v>
      </c>
      <c r="D121" s="1">
        <v>11.0</v>
      </c>
      <c r="E121" s="1">
        <v>7.0</v>
      </c>
      <c r="F121" s="1">
        <v>121.0</v>
      </c>
      <c r="G121" s="1">
        <v>237.0</v>
      </c>
      <c r="H121" s="1">
        <v>3.0</v>
      </c>
      <c r="I121" s="1">
        <v>1.0</v>
      </c>
      <c r="J121" s="1">
        <v>0.0</v>
      </c>
      <c r="K121" s="1">
        <v>0.0</v>
      </c>
      <c r="L121" s="1">
        <v>2.0</v>
      </c>
      <c r="M121" s="1">
        <v>2.0</v>
      </c>
      <c r="N121" s="1">
        <v>0.0</v>
      </c>
      <c r="O121" s="1">
        <v>1505.0</v>
      </c>
    </row>
    <row r="122">
      <c r="B122" s="1" t="s">
        <v>35</v>
      </c>
      <c r="C122" s="1">
        <v>13.0</v>
      </c>
      <c r="D122" s="1">
        <v>10.0</v>
      </c>
      <c r="E122" s="1">
        <v>6.0</v>
      </c>
      <c r="F122" s="1">
        <v>103.0</v>
      </c>
      <c r="G122" s="1">
        <v>197.0</v>
      </c>
      <c r="H122" s="1">
        <v>6.0</v>
      </c>
      <c r="I122" s="1">
        <v>0.0</v>
      </c>
      <c r="J122" s="1">
        <v>0.0</v>
      </c>
      <c r="K122" s="1">
        <v>0.0</v>
      </c>
      <c r="L122" s="1">
        <v>1.0</v>
      </c>
      <c r="M122" s="1">
        <v>0.0</v>
      </c>
      <c r="N122" s="1">
        <v>0.0</v>
      </c>
      <c r="O122" s="1">
        <v>1777.0</v>
      </c>
    </row>
    <row r="123">
      <c r="A123" s="1" t="s">
        <v>107</v>
      </c>
      <c r="B123" s="9" t="s">
        <v>119</v>
      </c>
      <c r="C123" s="9" t="s">
        <v>90</v>
      </c>
      <c r="D123" s="9" t="s">
        <v>91</v>
      </c>
      <c r="E123" s="9" t="s">
        <v>92</v>
      </c>
      <c r="F123" s="9" t="s">
        <v>93</v>
      </c>
      <c r="G123" s="9" t="s">
        <v>94</v>
      </c>
      <c r="H123" s="9" t="s">
        <v>95</v>
      </c>
      <c r="I123" s="9" t="s">
        <v>9</v>
      </c>
      <c r="J123" s="9" t="s">
        <v>96</v>
      </c>
      <c r="K123" s="9" t="s">
        <v>97</v>
      </c>
      <c r="L123" s="9" t="s">
        <v>98</v>
      </c>
      <c r="M123" s="9" t="s">
        <v>99</v>
      </c>
      <c r="N123" s="9" t="s">
        <v>100</v>
      </c>
      <c r="O123" s="9" t="s">
        <v>6</v>
      </c>
    </row>
    <row r="124">
      <c r="B124" s="1" t="s">
        <v>32</v>
      </c>
      <c r="C124" s="1">
        <v>13.0</v>
      </c>
      <c r="D124" s="1">
        <v>11.0</v>
      </c>
      <c r="E124" s="1">
        <v>6.0</v>
      </c>
      <c r="F124" s="1">
        <v>93.0</v>
      </c>
      <c r="G124" s="1">
        <v>208.0</v>
      </c>
      <c r="H124" s="1">
        <v>5.0</v>
      </c>
      <c r="I124" s="1">
        <v>0.0</v>
      </c>
      <c r="J124" s="1">
        <v>0.0</v>
      </c>
      <c r="K124" s="1">
        <v>0.0</v>
      </c>
      <c r="L124" s="1">
        <v>0.0</v>
      </c>
      <c r="M124" s="1">
        <v>0.0</v>
      </c>
      <c r="N124" s="1">
        <v>1.0</v>
      </c>
      <c r="O124" s="1">
        <v>1562.0</v>
      </c>
    </row>
    <row r="125">
      <c r="B125" s="1" t="s">
        <v>14</v>
      </c>
      <c r="C125" s="1">
        <v>12.0</v>
      </c>
      <c r="D125" s="1">
        <v>12.0</v>
      </c>
      <c r="E125" s="1">
        <v>5.0</v>
      </c>
      <c r="F125" s="1">
        <v>129.0</v>
      </c>
      <c r="G125" s="1">
        <v>305.0</v>
      </c>
      <c r="H125" s="1">
        <v>7.0</v>
      </c>
      <c r="I125" s="1">
        <v>1.0</v>
      </c>
      <c r="J125" s="1">
        <v>0.0</v>
      </c>
      <c r="K125" s="1">
        <v>0.0</v>
      </c>
      <c r="L125" s="1">
        <v>0.0</v>
      </c>
      <c r="M125" s="1">
        <v>0.0</v>
      </c>
      <c r="N125" s="1">
        <v>0.0</v>
      </c>
      <c r="O125" s="1">
        <v>2149.0</v>
      </c>
    </row>
    <row r="126">
      <c r="B126" s="1" t="s">
        <v>43</v>
      </c>
      <c r="C126" s="1">
        <v>13.0</v>
      </c>
      <c r="D126" s="1">
        <v>7.0</v>
      </c>
      <c r="E126" s="1">
        <v>9.0</v>
      </c>
      <c r="F126" s="1">
        <v>107.0</v>
      </c>
      <c r="G126" s="1">
        <v>225.0</v>
      </c>
      <c r="H126" s="1">
        <v>10.0</v>
      </c>
      <c r="I126" s="1">
        <v>1.0</v>
      </c>
      <c r="J126" s="1">
        <v>0.0</v>
      </c>
      <c r="K126" s="1">
        <v>0.0</v>
      </c>
      <c r="L126" s="1">
        <v>0.0</v>
      </c>
      <c r="M126" s="1">
        <v>0.0</v>
      </c>
      <c r="N126" s="1">
        <v>0.0</v>
      </c>
      <c r="O126" s="1">
        <v>1832.0</v>
      </c>
    </row>
    <row r="127">
      <c r="B127" s="1" t="s">
        <v>35</v>
      </c>
      <c r="C127" s="1">
        <v>13.0</v>
      </c>
      <c r="D127" s="1">
        <v>6.0</v>
      </c>
      <c r="E127" s="1">
        <v>5.0</v>
      </c>
      <c r="F127" s="1">
        <v>150.0</v>
      </c>
      <c r="G127" s="1">
        <v>281.0</v>
      </c>
      <c r="H127" s="1">
        <v>9.0</v>
      </c>
      <c r="I127" s="1">
        <v>2.0</v>
      </c>
      <c r="J127" s="1">
        <v>0.0</v>
      </c>
      <c r="K127" s="1">
        <v>0.0</v>
      </c>
      <c r="L127" s="1">
        <v>0.0</v>
      </c>
      <c r="M127" s="1">
        <v>0.0</v>
      </c>
      <c r="N127" s="1">
        <v>0.0</v>
      </c>
      <c r="O127" s="1">
        <v>1713.0</v>
      </c>
    </row>
    <row r="128">
      <c r="A128" s="1" t="s">
        <v>120</v>
      </c>
      <c r="B128" s="9" t="s">
        <v>124</v>
      </c>
      <c r="C128" s="9" t="s">
        <v>90</v>
      </c>
      <c r="D128" s="9" t="s">
        <v>91</v>
      </c>
      <c r="E128" s="9" t="s">
        <v>92</v>
      </c>
      <c r="F128" s="9" t="s">
        <v>93</v>
      </c>
      <c r="G128" s="9" t="s">
        <v>94</v>
      </c>
      <c r="H128" s="9" t="s">
        <v>95</v>
      </c>
      <c r="I128" s="9" t="s">
        <v>9</v>
      </c>
      <c r="J128" s="9" t="s">
        <v>96</v>
      </c>
      <c r="K128" s="9" t="s">
        <v>97</v>
      </c>
      <c r="L128" s="9" t="s">
        <v>98</v>
      </c>
      <c r="M128" s="9" t="s">
        <v>99</v>
      </c>
      <c r="N128" s="9" t="s">
        <v>100</v>
      </c>
      <c r="O128" s="9" t="s">
        <v>6</v>
      </c>
    </row>
    <row r="129">
      <c r="B129" s="1" t="s">
        <v>32</v>
      </c>
    </row>
    <row r="130">
      <c r="B130" s="1" t="s">
        <v>14</v>
      </c>
    </row>
    <row r="131">
      <c r="B131" s="1" t="s">
        <v>43</v>
      </c>
    </row>
    <row r="132">
      <c r="B132" s="1" t="s">
        <v>35</v>
      </c>
    </row>
    <row r="133">
      <c r="A133" s="1" t="s">
        <v>121</v>
      </c>
      <c r="B133" s="9" t="s">
        <v>114</v>
      </c>
      <c r="C133" s="9" t="s">
        <v>90</v>
      </c>
      <c r="D133" s="9" t="s">
        <v>91</v>
      </c>
      <c r="E133" s="9" t="s">
        <v>92</v>
      </c>
      <c r="F133" s="9" t="s">
        <v>93</v>
      </c>
      <c r="G133" s="9" t="s">
        <v>94</v>
      </c>
      <c r="H133" s="9" t="s">
        <v>95</v>
      </c>
      <c r="I133" s="9" t="s">
        <v>9</v>
      </c>
      <c r="J133" s="9" t="s">
        <v>96</v>
      </c>
      <c r="K133" s="9" t="s">
        <v>97</v>
      </c>
      <c r="L133" s="9" t="s">
        <v>98</v>
      </c>
      <c r="M133" s="9" t="s">
        <v>99</v>
      </c>
      <c r="N133" s="9" t="s">
        <v>100</v>
      </c>
      <c r="O133" s="9" t="s">
        <v>6</v>
      </c>
    </row>
    <row r="134">
      <c r="B134" s="1" t="s">
        <v>32</v>
      </c>
    </row>
    <row r="135">
      <c r="B135" s="1" t="s">
        <v>14</v>
      </c>
    </row>
    <row r="136">
      <c r="B136" s="1" t="s">
        <v>43</v>
      </c>
    </row>
    <row r="137">
      <c r="B137" s="1" t="s">
        <v>35</v>
      </c>
    </row>
    <row r="139">
      <c r="A139" s="16" t="s">
        <v>126</v>
      </c>
      <c r="B139" s="17" t="s">
        <v>162</v>
      </c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</row>
    <row r="140">
      <c r="A140" s="1" t="s">
        <v>88</v>
      </c>
      <c r="B140" s="9" t="s">
        <v>118</v>
      </c>
      <c r="C140" s="9" t="s">
        <v>90</v>
      </c>
      <c r="D140" s="9" t="s">
        <v>91</v>
      </c>
      <c r="E140" s="9" t="s">
        <v>92</v>
      </c>
      <c r="F140" s="9" t="s">
        <v>93</v>
      </c>
      <c r="G140" s="9" t="s">
        <v>94</v>
      </c>
      <c r="H140" s="9" t="s">
        <v>95</v>
      </c>
      <c r="I140" s="9" t="s">
        <v>9</v>
      </c>
      <c r="J140" s="9" t="s">
        <v>96</v>
      </c>
      <c r="K140" s="9" t="s">
        <v>97</v>
      </c>
      <c r="L140" s="9" t="s">
        <v>98</v>
      </c>
      <c r="M140" s="9" t="s">
        <v>99</v>
      </c>
      <c r="N140" s="9" t="s">
        <v>100</v>
      </c>
      <c r="O140" s="9" t="s">
        <v>6</v>
      </c>
    </row>
    <row r="141">
      <c r="B141" s="1" t="s">
        <v>32</v>
      </c>
      <c r="C141" s="1">
        <v>6.0</v>
      </c>
      <c r="D141" s="1">
        <v>9.0</v>
      </c>
      <c r="E141" s="1">
        <v>2.0</v>
      </c>
      <c r="F141" s="1">
        <v>46.0</v>
      </c>
      <c r="G141" s="1">
        <v>110.0</v>
      </c>
      <c r="H141" s="1">
        <v>4.0</v>
      </c>
      <c r="I141" s="1">
        <v>0.0</v>
      </c>
      <c r="J141" s="1">
        <v>0.0</v>
      </c>
      <c r="K141" s="1">
        <v>0.0</v>
      </c>
      <c r="L141" s="1">
        <v>0.0</v>
      </c>
      <c r="M141" s="1">
        <v>0.0</v>
      </c>
      <c r="N141" s="1">
        <v>0.0</v>
      </c>
      <c r="O141" s="1">
        <v>920.0</v>
      </c>
    </row>
    <row r="142">
      <c r="B142" s="1" t="s">
        <v>14</v>
      </c>
      <c r="C142" s="1">
        <v>5.0</v>
      </c>
      <c r="D142" s="1">
        <v>5.0</v>
      </c>
      <c r="E142" s="1">
        <v>6.0</v>
      </c>
      <c r="F142" s="1">
        <v>71.0</v>
      </c>
      <c r="G142" s="1">
        <v>126.0</v>
      </c>
      <c r="H142" s="1">
        <v>3.0</v>
      </c>
      <c r="I142" s="1">
        <v>0.0</v>
      </c>
      <c r="J142" s="1">
        <v>0.0</v>
      </c>
      <c r="K142" s="1">
        <v>0.0</v>
      </c>
      <c r="L142" s="1">
        <v>0.0</v>
      </c>
      <c r="M142" s="1">
        <v>0.0</v>
      </c>
      <c r="N142" s="1">
        <v>1.0</v>
      </c>
      <c r="O142" s="1">
        <v>1053.0</v>
      </c>
    </row>
    <row r="143">
      <c r="B143" s="1" t="s">
        <v>43</v>
      </c>
      <c r="C143" s="1">
        <v>3.0</v>
      </c>
      <c r="D143" s="1">
        <v>5.0</v>
      </c>
      <c r="E143" s="1">
        <v>4.0</v>
      </c>
      <c r="F143" s="1">
        <v>37.0</v>
      </c>
      <c r="G143" s="1">
        <v>96.0</v>
      </c>
      <c r="H143" s="1">
        <v>1.0</v>
      </c>
      <c r="I143" s="1">
        <v>0.0</v>
      </c>
      <c r="J143" s="1">
        <v>0.0</v>
      </c>
      <c r="K143" s="1">
        <v>0.0</v>
      </c>
      <c r="L143" s="1">
        <v>0.0</v>
      </c>
      <c r="M143" s="1">
        <v>0.0</v>
      </c>
      <c r="N143" s="1">
        <v>0.0</v>
      </c>
      <c r="O143" s="1">
        <v>592.0</v>
      </c>
    </row>
    <row r="144">
      <c r="B144" s="1" t="s">
        <v>35</v>
      </c>
      <c r="C144" s="1">
        <v>5.0</v>
      </c>
      <c r="D144" s="1">
        <v>7.0</v>
      </c>
      <c r="E144" s="1">
        <v>2.0</v>
      </c>
      <c r="F144" s="1">
        <v>48.0</v>
      </c>
      <c r="G144" s="1">
        <v>110.0</v>
      </c>
      <c r="H144" s="1">
        <v>0.0</v>
      </c>
      <c r="I144" s="1">
        <v>0.0</v>
      </c>
      <c r="J144" s="1">
        <v>0.0</v>
      </c>
      <c r="K144" s="1">
        <v>0.0</v>
      </c>
      <c r="L144" s="1">
        <v>0.0</v>
      </c>
      <c r="M144" s="1">
        <v>0.0</v>
      </c>
      <c r="N144" s="1">
        <v>0.0</v>
      </c>
      <c r="O144" s="1">
        <v>753.0</v>
      </c>
    </row>
    <row r="145">
      <c r="A145" s="1" t="s">
        <v>101</v>
      </c>
      <c r="B145" s="9" t="s">
        <v>125</v>
      </c>
      <c r="C145" s="9" t="s">
        <v>90</v>
      </c>
      <c r="D145" s="9" t="s">
        <v>91</v>
      </c>
      <c r="E145" s="9" t="s">
        <v>92</v>
      </c>
      <c r="F145" s="9" t="s">
        <v>93</v>
      </c>
      <c r="G145" s="9" t="s">
        <v>94</v>
      </c>
      <c r="H145" s="9" t="s">
        <v>95</v>
      </c>
      <c r="I145" s="9" t="s">
        <v>9</v>
      </c>
      <c r="J145" s="9" t="s">
        <v>96</v>
      </c>
      <c r="K145" s="9" t="s">
        <v>97</v>
      </c>
      <c r="L145" s="9" t="s">
        <v>98</v>
      </c>
      <c r="M145" s="9" t="s">
        <v>99</v>
      </c>
      <c r="N145" s="9" t="s">
        <v>100</v>
      </c>
      <c r="O145" s="9" t="s">
        <v>6</v>
      </c>
    </row>
    <row r="146">
      <c r="B146" s="1" t="s">
        <v>32</v>
      </c>
      <c r="C146" s="1">
        <v>8.0</v>
      </c>
      <c r="D146" s="1">
        <v>12.0</v>
      </c>
      <c r="E146" s="1">
        <v>4.0</v>
      </c>
      <c r="F146" s="1">
        <v>124.0</v>
      </c>
      <c r="G146" s="1">
        <v>297.0</v>
      </c>
      <c r="H146" s="1">
        <v>5.0</v>
      </c>
      <c r="I146" s="1">
        <v>0.0</v>
      </c>
      <c r="J146" s="1">
        <v>0.0</v>
      </c>
      <c r="K146" s="1">
        <v>0.0</v>
      </c>
      <c r="L146" s="1">
        <v>0.0</v>
      </c>
      <c r="M146" s="1">
        <v>0.0</v>
      </c>
      <c r="N146" s="1">
        <v>0.0</v>
      </c>
      <c r="O146" s="1">
        <v>1363.0</v>
      </c>
    </row>
    <row r="147">
      <c r="B147" s="1" t="s">
        <v>14</v>
      </c>
      <c r="C147" s="1">
        <v>4.0</v>
      </c>
      <c r="D147" s="1">
        <v>14.0</v>
      </c>
      <c r="E147" s="1">
        <v>6.0</v>
      </c>
      <c r="F147" s="1">
        <v>136.0</v>
      </c>
      <c r="G147" s="1">
        <v>337.0</v>
      </c>
      <c r="H147" s="1">
        <v>2.0</v>
      </c>
      <c r="I147" s="1">
        <v>0.0</v>
      </c>
      <c r="J147" s="1">
        <v>0.0</v>
      </c>
      <c r="K147" s="1">
        <v>0.0</v>
      </c>
      <c r="L147" s="1">
        <v>0.0</v>
      </c>
      <c r="M147" s="1">
        <v>0.0</v>
      </c>
      <c r="N147" s="1">
        <v>0.0</v>
      </c>
      <c r="O147" s="1">
        <v>1587.0</v>
      </c>
    </row>
    <row r="148">
      <c r="B148" s="1" t="s">
        <v>43</v>
      </c>
      <c r="C148" s="1">
        <v>3.0</v>
      </c>
      <c r="D148" s="1">
        <v>11.0</v>
      </c>
      <c r="E148" s="1">
        <v>5.0</v>
      </c>
      <c r="F148" s="1">
        <v>61.0</v>
      </c>
      <c r="G148" s="1">
        <v>176.0</v>
      </c>
      <c r="H148" s="1">
        <v>3.0</v>
      </c>
      <c r="I148" s="1">
        <v>0.0</v>
      </c>
      <c r="J148" s="1">
        <v>0.0</v>
      </c>
      <c r="K148" s="1">
        <v>0.0</v>
      </c>
      <c r="L148" s="1">
        <v>0.0</v>
      </c>
      <c r="M148" s="1">
        <v>0.0</v>
      </c>
      <c r="N148" s="1">
        <v>0.0</v>
      </c>
      <c r="O148" s="1">
        <v>833.0</v>
      </c>
    </row>
    <row r="149">
      <c r="B149" s="1" t="s">
        <v>35</v>
      </c>
      <c r="C149" s="1">
        <v>5.0</v>
      </c>
      <c r="D149" s="1">
        <v>13.0</v>
      </c>
      <c r="E149" s="1">
        <v>2.0</v>
      </c>
      <c r="F149" s="1">
        <v>129.0</v>
      </c>
      <c r="G149" s="1">
        <v>299.0</v>
      </c>
      <c r="H149" s="1">
        <v>2.0</v>
      </c>
      <c r="I149" s="1">
        <v>0.0</v>
      </c>
      <c r="J149" s="1">
        <v>0.0</v>
      </c>
      <c r="K149" s="1">
        <v>0.0</v>
      </c>
      <c r="L149" s="1">
        <v>0.0</v>
      </c>
      <c r="M149" s="1">
        <v>0.0</v>
      </c>
      <c r="N149" s="1">
        <v>0.0</v>
      </c>
      <c r="O149" s="1">
        <v>1540.0</v>
      </c>
    </row>
    <row r="150">
      <c r="A150" s="1" t="s">
        <v>103</v>
      </c>
      <c r="B150" s="9" t="s">
        <v>117</v>
      </c>
      <c r="C150" s="9" t="s">
        <v>90</v>
      </c>
      <c r="D150" s="9" t="s">
        <v>91</v>
      </c>
      <c r="E150" s="9" t="s">
        <v>92</v>
      </c>
      <c r="F150" s="9" t="s">
        <v>93</v>
      </c>
      <c r="G150" s="9" t="s">
        <v>94</v>
      </c>
      <c r="H150" s="9" t="s">
        <v>95</v>
      </c>
      <c r="I150" s="9" t="s">
        <v>9</v>
      </c>
      <c r="J150" s="9" t="s">
        <v>96</v>
      </c>
      <c r="K150" s="9" t="s">
        <v>97</v>
      </c>
      <c r="L150" s="9" t="s">
        <v>98</v>
      </c>
      <c r="M150" s="9" t="s">
        <v>99</v>
      </c>
      <c r="N150" s="9" t="s">
        <v>100</v>
      </c>
      <c r="O150" s="9" t="s">
        <v>6</v>
      </c>
    </row>
    <row r="151">
      <c r="B151" s="1" t="s">
        <v>32</v>
      </c>
      <c r="C151" s="1">
        <v>12.0</v>
      </c>
      <c r="D151" s="1">
        <v>15.0</v>
      </c>
      <c r="E151" s="1">
        <v>3.0</v>
      </c>
      <c r="F151" s="1">
        <v>110.0</v>
      </c>
      <c r="G151" s="1">
        <v>224.0</v>
      </c>
      <c r="H151" s="1">
        <v>7.0</v>
      </c>
      <c r="I151" s="1">
        <v>0.0</v>
      </c>
      <c r="J151" s="1">
        <v>4.0</v>
      </c>
      <c r="K151" s="1">
        <v>0.0</v>
      </c>
      <c r="L151" s="1">
        <v>0.0</v>
      </c>
      <c r="M151" s="1">
        <v>0.0</v>
      </c>
      <c r="N151" s="1">
        <v>0.0</v>
      </c>
      <c r="O151" s="1">
        <v>1741.0</v>
      </c>
    </row>
    <row r="152">
      <c r="B152" s="1" t="s">
        <v>14</v>
      </c>
      <c r="C152" s="1">
        <v>9.0</v>
      </c>
      <c r="D152" s="1">
        <v>14.0</v>
      </c>
      <c r="E152" s="1">
        <v>8.0</v>
      </c>
      <c r="F152" s="1">
        <v>144.0</v>
      </c>
      <c r="G152" s="1">
        <v>339.0</v>
      </c>
      <c r="H152" s="1">
        <v>3.0</v>
      </c>
      <c r="I152" s="1">
        <v>0.0</v>
      </c>
      <c r="J152" s="1">
        <v>3.0</v>
      </c>
      <c r="K152" s="1">
        <v>0.0</v>
      </c>
      <c r="L152" s="1">
        <v>0.0</v>
      </c>
      <c r="M152" s="1">
        <v>0.0</v>
      </c>
      <c r="N152" s="1">
        <v>0.0</v>
      </c>
      <c r="O152" s="1">
        <v>1869.0</v>
      </c>
    </row>
    <row r="153">
      <c r="B153" s="1" t="s">
        <v>43</v>
      </c>
      <c r="C153" s="1">
        <v>7.0</v>
      </c>
      <c r="D153" s="1">
        <v>14.0</v>
      </c>
      <c r="E153" s="1">
        <v>6.0</v>
      </c>
      <c r="F153" s="1">
        <v>120.0</v>
      </c>
      <c r="G153" s="1">
        <v>235.0</v>
      </c>
      <c r="H153" s="1">
        <v>2.0</v>
      </c>
      <c r="I153" s="1">
        <v>0.0</v>
      </c>
      <c r="J153" s="1">
        <v>7.0</v>
      </c>
      <c r="K153" s="1">
        <v>1.0</v>
      </c>
      <c r="L153" s="1">
        <v>0.0</v>
      </c>
      <c r="M153" s="1">
        <v>0.0</v>
      </c>
      <c r="N153" s="1">
        <v>0.0</v>
      </c>
      <c r="O153" s="1">
        <v>1304.0</v>
      </c>
    </row>
    <row r="154">
      <c r="B154" s="1" t="s">
        <v>35</v>
      </c>
      <c r="C154" s="1">
        <v>10.0</v>
      </c>
      <c r="D154" s="1">
        <v>13.0</v>
      </c>
      <c r="E154" s="1">
        <v>5.0</v>
      </c>
      <c r="F154" s="1">
        <v>122.0</v>
      </c>
      <c r="G154" s="1">
        <v>221.0</v>
      </c>
      <c r="H154" s="1">
        <v>5.0</v>
      </c>
      <c r="I154" s="1">
        <v>2.0</v>
      </c>
      <c r="J154" s="1">
        <v>7.0</v>
      </c>
      <c r="K154" s="1">
        <v>1.0</v>
      </c>
      <c r="L154" s="1">
        <v>0.0</v>
      </c>
      <c r="M154" s="1">
        <v>0.0</v>
      </c>
      <c r="N154" s="1">
        <v>0.0</v>
      </c>
      <c r="O154" s="1">
        <v>1825.0</v>
      </c>
    </row>
    <row r="155">
      <c r="A155" s="1" t="s">
        <v>105</v>
      </c>
      <c r="B155" s="9" t="s">
        <v>112</v>
      </c>
      <c r="C155" s="9" t="s">
        <v>90</v>
      </c>
      <c r="D155" s="9" t="s">
        <v>91</v>
      </c>
      <c r="E155" s="9" t="s">
        <v>92</v>
      </c>
      <c r="F155" s="9" t="s">
        <v>93</v>
      </c>
      <c r="G155" s="9" t="s">
        <v>94</v>
      </c>
      <c r="H155" s="9" t="s">
        <v>95</v>
      </c>
      <c r="I155" s="9" t="s">
        <v>9</v>
      </c>
      <c r="J155" s="9" t="s">
        <v>96</v>
      </c>
      <c r="K155" s="9" t="s">
        <v>97</v>
      </c>
      <c r="L155" s="9" t="s">
        <v>98</v>
      </c>
      <c r="M155" s="9" t="s">
        <v>99</v>
      </c>
      <c r="N155" s="9" t="s">
        <v>100</v>
      </c>
      <c r="O155" s="9" t="s">
        <v>6</v>
      </c>
    </row>
    <row r="156">
      <c r="B156" s="1" t="s">
        <v>32</v>
      </c>
      <c r="C156" s="1">
        <v>4.0</v>
      </c>
      <c r="D156" s="1">
        <v>10.0</v>
      </c>
      <c r="E156" s="1">
        <v>8.0</v>
      </c>
      <c r="F156" s="1">
        <v>77.0</v>
      </c>
      <c r="G156" s="1">
        <v>145.0</v>
      </c>
      <c r="H156" s="1">
        <v>3.0</v>
      </c>
      <c r="I156" s="1">
        <v>1.0</v>
      </c>
      <c r="J156" s="1">
        <v>0.0</v>
      </c>
      <c r="K156" s="1">
        <v>0.0</v>
      </c>
      <c r="L156" s="1">
        <v>0.0</v>
      </c>
      <c r="M156" s="1">
        <v>0.0</v>
      </c>
      <c r="N156" s="1">
        <v>0.0</v>
      </c>
      <c r="O156" s="1">
        <v>1224.0</v>
      </c>
    </row>
    <row r="157">
      <c r="B157" s="1" t="s">
        <v>14</v>
      </c>
      <c r="C157" s="1">
        <v>9.0</v>
      </c>
      <c r="D157" s="1">
        <v>7.0</v>
      </c>
      <c r="E157" s="1">
        <v>7.0</v>
      </c>
      <c r="F157" s="1">
        <v>122.0</v>
      </c>
      <c r="G157" s="1">
        <v>259.0</v>
      </c>
      <c r="H157" s="1">
        <v>4.0</v>
      </c>
      <c r="I157" s="1">
        <v>0.0</v>
      </c>
      <c r="J157" s="1">
        <v>0.0</v>
      </c>
      <c r="K157" s="1">
        <v>0.0</v>
      </c>
      <c r="L157" s="1">
        <v>0.0</v>
      </c>
      <c r="M157" s="1">
        <v>0.0</v>
      </c>
      <c r="N157" s="1">
        <v>0.0</v>
      </c>
      <c r="O157" s="1">
        <v>2179.0</v>
      </c>
    </row>
    <row r="158">
      <c r="B158" s="1" t="s">
        <v>43</v>
      </c>
      <c r="C158" s="1">
        <v>6.0</v>
      </c>
      <c r="D158" s="1">
        <v>10.0</v>
      </c>
      <c r="E158" s="1">
        <v>4.0</v>
      </c>
      <c r="F158" s="1">
        <v>93.0</v>
      </c>
      <c r="G158" s="1">
        <v>225.0</v>
      </c>
      <c r="H158" s="1">
        <v>2.0</v>
      </c>
      <c r="I158" s="1">
        <v>0.0</v>
      </c>
      <c r="J158" s="1">
        <v>0.0</v>
      </c>
      <c r="K158" s="1">
        <v>0.0</v>
      </c>
      <c r="L158" s="1">
        <v>1.0</v>
      </c>
      <c r="M158" s="1">
        <v>0.0</v>
      </c>
      <c r="N158" s="1">
        <v>0.0</v>
      </c>
      <c r="O158" s="1">
        <v>949.0</v>
      </c>
    </row>
    <row r="159">
      <c r="B159" s="1" t="s">
        <v>35</v>
      </c>
      <c r="C159" s="1">
        <v>7.0</v>
      </c>
      <c r="D159" s="1">
        <v>11.0</v>
      </c>
      <c r="E159" s="1">
        <v>6.0</v>
      </c>
      <c r="F159" s="1">
        <v>93.0</v>
      </c>
      <c r="G159" s="1">
        <v>188.0</v>
      </c>
      <c r="H159" s="1">
        <v>3.0</v>
      </c>
      <c r="I159" s="1">
        <v>0.0</v>
      </c>
      <c r="J159" s="1">
        <v>0.0</v>
      </c>
      <c r="K159" s="1">
        <v>0.0</v>
      </c>
      <c r="L159" s="1">
        <v>0.0</v>
      </c>
      <c r="M159" s="1">
        <v>0.0</v>
      </c>
      <c r="N159" s="1">
        <v>0.0</v>
      </c>
      <c r="O159" s="1">
        <v>1388.0</v>
      </c>
    </row>
    <row r="160">
      <c r="A160" s="1" t="s">
        <v>107</v>
      </c>
      <c r="B160" s="9" t="s">
        <v>113</v>
      </c>
      <c r="C160" s="9" t="s">
        <v>90</v>
      </c>
      <c r="D160" s="9" t="s">
        <v>91</v>
      </c>
      <c r="E160" s="9" t="s">
        <v>92</v>
      </c>
      <c r="F160" s="9" t="s">
        <v>93</v>
      </c>
      <c r="G160" s="9" t="s">
        <v>94</v>
      </c>
      <c r="H160" s="9" t="s">
        <v>95</v>
      </c>
      <c r="I160" s="9" t="s">
        <v>9</v>
      </c>
      <c r="J160" s="9" t="s">
        <v>96</v>
      </c>
      <c r="K160" s="9" t="s">
        <v>97</v>
      </c>
      <c r="L160" s="9" t="s">
        <v>98</v>
      </c>
      <c r="M160" s="9" t="s">
        <v>99</v>
      </c>
      <c r="N160" s="9" t="s">
        <v>100</v>
      </c>
      <c r="O160" s="9" t="s">
        <v>6</v>
      </c>
    </row>
    <row r="161">
      <c r="B161" s="1" t="s">
        <v>32</v>
      </c>
    </row>
    <row r="162">
      <c r="B162" s="1" t="s">
        <v>14</v>
      </c>
    </row>
    <row r="163">
      <c r="B163" s="1" t="s">
        <v>43</v>
      </c>
    </row>
    <row r="164">
      <c r="B164" s="1" t="s">
        <v>35</v>
      </c>
    </row>
    <row r="165">
      <c r="A165" s="1" t="s">
        <v>120</v>
      </c>
      <c r="B165" s="9" t="s">
        <v>89</v>
      </c>
      <c r="C165" s="9" t="s">
        <v>90</v>
      </c>
      <c r="D165" s="9" t="s">
        <v>91</v>
      </c>
      <c r="E165" s="9" t="s">
        <v>92</v>
      </c>
      <c r="F165" s="9" t="s">
        <v>93</v>
      </c>
      <c r="G165" s="9" t="s">
        <v>94</v>
      </c>
      <c r="H165" s="9" t="s">
        <v>95</v>
      </c>
      <c r="I165" s="9" t="s">
        <v>9</v>
      </c>
      <c r="J165" s="9" t="s">
        <v>96</v>
      </c>
      <c r="K165" s="9" t="s">
        <v>97</v>
      </c>
      <c r="L165" s="9" t="s">
        <v>98</v>
      </c>
      <c r="M165" s="9" t="s">
        <v>99</v>
      </c>
      <c r="N165" s="9" t="s">
        <v>100</v>
      </c>
      <c r="O165" s="9" t="s">
        <v>6</v>
      </c>
    </row>
    <row r="166">
      <c r="B166" s="1" t="s">
        <v>32</v>
      </c>
    </row>
    <row r="167">
      <c r="B167" s="1" t="s">
        <v>14</v>
      </c>
    </row>
    <row r="168">
      <c r="B168" s="1" t="s">
        <v>43</v>
      </c>
    </row>
    <row r="169">
      <c r="B169" s="1" t="s">
        <v>35</v>
      </c>
    </row>
    <row r="170">
      <c r="A170" s="1" t="s">
        <v>121</v>
      </c>
      <c r="B170" s="9" t="s">
        <v>102</v>
      </c>
      <c r="C170" s="9" t="s">
        <v>90</v>
      </c>
      <c r="D170" s="9" t="s">
        <v>91</v>
      </c>
      <c r="E170" s="9" t="s">
        <v>92</v>
      </c>
      <c r="F170" s="9" t="s">
        <v>93</v>
      </c>
      <c r="G170" s="9" t="s">
        <v>94</v>
      </c>
      <c r="H170" s="9" t="s">
        <v>95</v>
      </c>
      <c r="I170" s="9" t="s">
        <v>9</v>
      </c>
      <c r="J170" s="9" t="s">
        <v>96</v>
      </c>
      <c r="K170" s="9" t="s">
        <v>97</v>
      </c>
      <c r="L170" s="9" t="s">
        <v>98</v>
      </c>
      <c r="M170" s="9" t="s">
        <v>99</v>
      </c>
      <c r="N170" s="9" t="s">
        <v>100</v>
      </c>
      <c r="O170" s="9" t="s">
        <v>6</v>
      </c>
    </row>
    <row r="171">
      <c r="B171" s="1" t="s">
        <v>32</v>
      </c>
    </row>
    <row r="172">
      <c r="B172" s="1" t="s">
        <v>14</v>
      </c>
    </row>
    <row r="173">
      <c r="B173" s="1" t="s">
        <v>43</v>
      </c>
    </row>
    <row r="174">
      <c r="B174" s="1" t="s">
        <v>35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38.0"/>
    <col customWidth="1" min="5" max="5" width="17.43"/>
    <col customWidth="1" min="6" max="6" width="15.0"/>
    <col customWidth="1" min="7" max="7" width="16.71"/>
    <col customWidth="1" min="9" max="9" width="13.29"/>
    <col customWidth="1" min="10" max="10" width="17.14"/>
    <col customWidth="1" min="11" max="11" width="18.29"/>
    <col customWidth="1" min="12" max="12" width="20.71"/>
    <col customWidth="1" min="13" max="13" width="15.14"/>
    <col customWidth="1" min="17" max="18" width="17.0"/>
    <col customWidth="1" min="19" max="19" width="16.43"/>
  </cols>
  <sheetData>
    <row r="1">
      <c r="A1" s="1" t="s">
        <v>158</v>
      </c>
      <c r="D1" s="28" t="s">
        <v>70</v>
      </c>
      <c r="E1" s="28" t="s">
        <v>71</v>
      </c>
      <c r="F1" s="28" t="s">
        <v>72</v>
      </c>
      <c r="G1" s="28" t="s">
        <v>73</v>
      </c>
      <c r="H1" s="28" t="s">
        <v>74</v>
      </c>
      <c r="I1" s="28" t="s">
        <v>75</v>
      </c>
      <c r="J1" s="28" t="s">
        <v>76</v>
      </c>
      <c r="K1" s="28" t="s">
        <v>77</v>
      </c>
      <c r="L1" s="28" t="s">
        <v>78</v>
      </c>
      <c r="M1" s="28" t="s">
        <v>79</v>
      </c>
      <c r="N1" s="28" t="s">
        <v>80</v>
      </c>
      <c r="O1" s="28" t="s">
        <v>81</v>
      </c>
      <c r="P1" s="28" t="s">
        <v>82</v>
      </c>
      <c r="Q1" s="28" t="s">
        <v>83</v>
      </c>
      <c r="R1" s="28" t="s">
        <v>84</v>
      </c>
      <c r="S1" s="28" t="s">
        <v>85</v>
      </c>
    </row>
    <row r="2">
      <c r="D2" s="1" t="s">
        <v>45</v>
      </c>
      <c r="E2" s="1">
        <f t="shared" ref="E2:F2" si="1">AVERAGE(C13,C18,C23,C28,C33,C40,C45,C50,C55,C60,C67,C72,C77,C82,C87,C92,C97,C104,C109,C114,C119,C124,C129,C134,C141,C146,C151,C156,C161,C166,C171,C178,C183,C188,C193,C198,C203,C208,C215,C220,C225,C230,C235,C240,C245,C252,C257,C262,C267,C272,C277,C282,C289,C294,C299,C304,C309,C314,C319)</f>
        <v>10.80952381</v>
      </c>
      <c r="F2" s="1">
        <f t="shared" si="1"/>
        <v>11.95238095</v>
      </c>
      <c r="G2">
        <f t="shared" ref="G2:G5" si="5">N2/O2</f>
        <v>0.9043824701</v>
      </c>
      <c r="H2">
        <f t="shared" ref="H2:H5" si="6">AVERAGE(E13,E18,E23,E28,E33,E40,E45,E50,E55,E60,E67,E72,E77,E82,E87,E92,E97,E104,E109,E114,E119,E124,E129,E134,E141,E146,E151,E156,E161,E166,E171,E178,E183,E188,E193,E198,E203,E208,E215,E220,E225,E230,E235,E240,E245,E252,E257,E262,E267,E272,E277,E282,E289,E294,E299,E304,E309,E314,E319)</f>
        <v>5.857142857</v>
      </c>
      <c r="I2" s="4">
        <f>IFERROR(__xludf.DUMMYFUNCTION("TO_PERCENT(R2/S2)"),0.48168386966201177)</f>
        <v>0.4816838697</v>
      </c>
      <c r="J2">
        <f t="shared" ref="J2:J5" si="7">AVERAGE(H13,H18,H23,H28,H33,H40,H45,H50,H55,H60,H67,H72,H77,H82,H87,H92,H97,H104,H109,H114,H119,H124,H129,H134,H141,H146,H151,H156,H161,H166,H171,H178,H183,H188,H193,H198,H203,H208,H215,H220,H225,H230,H235,H240,H245,H252,H257,H262,H267,H272,H277,H282,H289,H294,H299,H304,H309,H314,H319)</f>
        <v>5.476190476</v>
      </c>
      <c r="K2">
        <f t="shared" ref="K2:K5" si="8">AVERAGE(I13,I18,I23,I28,I33,I40,I45,I50,I55,I60,I67,I72,I77,I82,I87,I92,I97,I104,I109,I114,I119,I124,I129,I134,I141,I146,I151,I156,I161,I166,I171,I178,I183,I188,I193,I198,I203,I208,I215,I220,I225,I230,I235,I240,I245,I252,I257,I262,I267,I272,I277,I282,I289,I294,I299,I304,I309,I314,I319,)</f>
        <v>0.3636363636</v>
      </c>
      <c r="L2">
        <f t="shared" ref="L2:L5" si="9">SUM(N13,N18,N23,N28,N33,N40,N45,N50,N55,N60,N67,N72,N77,N82,N87,N92,N97,N104,N109,N114,N119,N124,N129,N134,N141,N146,N151,N156,N161,N166,N171,N178,N183,N188,N193,N198,N203,N208,N215,N220,N225,N230,N235,N240,N245,N252,N257,N262,N267,N272,N277,N282,N289,N294,N299,N304,N309,N314,N319)</f>
        <v>0</v>
      </c>
      <c r="M2">
        <f t="shared" ref="M2:M5" si="10">AVERAGE(O13,O18,O23,O28,O33,O40,O45,O50,O55,O60,O67,O72,O77,O82,O87,O92,O97,O104,O109,O114,O119,O124,O129,O134,O141,O146,O151,O156,O161,O166,O171,O178,O183,O188,O193,O198,O203,O208,O215,O220,O225,O230,O235,O240,O245,O252,O257,O262,O267,O272,O277,O282,O289,O294,O299,O304,O309,O314,O319)</f>
        <v>1634.761905</v>
      </c>
      <c r="N2">
        <f t="shared" ref="N2:O2" si="2">SUM(C13,C18,C23,C28,C33,C40,C45,C50,C55,C60,C67,C72,C77,C82,C87,C92,C97,C104,C109,C114,C119,C124,C129,C134,C141,C146,C151,C156,C161,C166,C171,C178,C183,C188,C193,C198,C203,C208,C215,C220,C225,C230,C235,C240,C245,C252,C257,C262,C267,C272,C277,C282,C289,C294,C299,C304,C309,C314,C319)</f>
        <v>227</v>
      </c>
      <c r="O2">
        <f t="shared" si="2"/>
        <v>251</v>
      </c>
      <c r="P2">
        <f t="shared" ref="P2:P5" si="12">SUM(O13,O18,O23,O28,O33,O40,O45,O50,O55,O60,O67,O72,O77,O82,O87,O92,O97,O104,O109,O114,O119,O124,O129,O134,O141,O146,O151,O156,O161,O166,O171,O178,O183,O188,O193,O198,O203,O208,O215,O220,O225,O230,O235,O240,O245,O252,O257,O262,O267,O272,O277,O282,O289,O294,O299,O304,O309,O314,O319)</f>
        <v>34330</v>
      </c>
      <c r="Q2">
        <f t="shared" ref="Q2:Q5" si="13">SUM(I13,I18,I23,I28,I33,I40,I45,I50,I55,I60,I67,I72,I77,I82,I87,I92,I97,I104,I109,I114,I119,I124,I129,I134,I141,I146,I151,I156,I161,I166,I171,I178,I183,I188,I193,I198,I203,I208,I215,I220,I225,I230,I235,I240,I245,I252,I257,I262,I267,I272,I277,I282,I289,I294,I299,I304,I309,I314,I319,)</f>
        <v>8</v>
      </c>
      <c r="R2">
        <f t="shared" ref="R2:S2" si="3">SUM(F13,F18,F23,F28,F33,F40,F45,F50,F55,F60,F67,F72,F77,F82,F87,F92,F97,F104,F109,F114,F119,F124,F129,F134,F141,F146,F151,F156,F161,F166,F171,F178,F183,F188,F193,F198,F203,F208,F215,F220,F225,F230,F235,F240,F245,F252,F257,F262,F267,F272,F277,F282,F289,F294,F299,F304,F309,F314,F319)</f>
        <v>2380</v>
      </c>
      <c r="S2">
        <f t="shared" si="3"/>
        <v>4941</v>
      </c>
    </row>
    <row r="3">
      <c r="D3" s="1" t="s">
        <v>46</v>
      </c>
      <c r="E3" s="1">
        <f t="shared" ref="E3:F3" si="4">AVERAGE(C14,C19,C24,C29,C34,C41,C46,C51,C56,C61,C68,C73,C78,C83,C88,C93,C98,C105,C110,C115,C120,C125,C130,C135,C142,C147,C152,C157,C162,C167,C172,C179,C184,C189,C194,C199,C204,C209,C216,C221,C226,C231,C236,C241,C246,C253,C258,C263,C268,C273,C278,C283,C290,C295,C300,C305,C310,C315,C320)</f>
        <v>11.71428571</v>
      </c>
      <c r="F3" s="1">
        <f t="shared" si="4"/>
        <v>13.9047619</v>
      </c>
      <c r="G3">
        <f t="shared" si="5"/>
        <v>0.8424657534</v>
      </c>
      <c r="H3">
        <f t="shared" si="6"/>
        <v>7.428571429</v>
      </c>
      <c r="I3" s="4">
        <f>IFERROR(__xludf.DUMMYFUNCTION("TO_PERCENT(R3/S3)"),0.44790116105983924)</f>
        <v>0.4479011611</v>
      </c>
      <c r="J3">
        <f t="shared" si="7"/>
        <v>5.857142857</v>
      </c>
      <c r="K3">
        <f t="shared" si="8"/>
        <v>0.04545454545</v>
      </c>
      <c r="L3">
        <f t="shared" si="9"/>
        <v>0</v>
      </c>
      <c r="M3">
        <f t="shared" si="10"/>
        <v>1940</v>
      </c>
      <c r="N3">
        <f t="shared" ref="N3:O3" si="11">SUM(C14,C19,C24,C29,C34,C41,C46,C51,C56,C61,C68,C73,C78,C83,C88,C93,C98,C105,C110,C115,C120,C125,C130,C135,C142,C147,C152,C157,C162,C167,C172,C179,C184,C189,C194,C199,C204,C209,C216,C221,C226,C231,C236,C241,C246,C253,C258,C263,C268,C273,C278,C283,C290,C295,C300,C305,C310,C315,C320)</f>
        <v>246</v>
      </c>
      <c r="O3">
        <f t="shared" si="11"/>
        <v>292</v>
      </c>
      <c r="P3">
        <f t="shared" si="12"/>
        <v>40740</v>
      </c>
      <c r="Q3">
        <f t="shared" si="13"/>
        <v>1</v>
      </c>
      <c r="R3">
        <f t="shared" ref="R3:S3" si="14">SUM(F14,F19,F24,F29,F34,F41,F46,F51,F56,F61,F68,F73,F78,F83,F88,F93,F98,F105,F110,F115,F120,F125,F130,F135,F142,F147,F152,F157,F162,F167,F172,F179,F184,F189,F194,F199,F204,F209,F216,F221,F226,F231,F236,F241,F246,F253,F258,F263,F268,F273,F278,F283,F290,F295,F300,F305,F310,F315,F320)</f>
        <v>3009</v>
      </c>
      <c r="S3">
        <f t="shared" si="14"/>
        <v>6718</v>
      </c>
    </row>
    <row r="4">
      <c r="D4" s="1" t="s">
        <v>47</v>
      </c>
      <c r="E4" s="1">
        <f t="shared" ref="E4:F4" si="15">AVERAGE(C15,C20,C25,C30,C35,C42,C47,C52,C57,C62,C69,C74,C79,C84,C89,C94,C99,C106,C111,C116,C121,C126,C131,C136,C143,C148,C153,C158,C163,C168,C173,C180,C185,C190,C195,C200,C205,C210,C217,C222,C227,C232,C237,C242,C247,C254,C259,C264,C269,C274,C279,C284,C291,C296,C301,C306,C311,C316,C321)</f>
        <v>10.42857143</v>
      </c>
      <c r="F4" s="1">
        <f t="shared" si="15"/>
        <v>11.52380952</v>
      </c>
      <c r="G4">
        <f t="shared" si="5"/>
        <v>0.9049586777</v>
      </c>
      <c r="H4">
        <f t="shared" si="6"/>
        <v>9.285714286</v>
      </c>
      <c r="I4" s="4">
        <f>IFERROR(__xludf.DUMMYFUNCTION("TO_PERCENT(R4/S4)"),0.5195656244149036)</f>
        <v>0.5195656244</v>
      </c>
      <c r="J4">
        <f t="shared" si="7"/>
        <v>4.428571429</v>
      </c>
      <c r="K4">
        <f t="shared" si="8"/>
        <v>0.1818181818</v>
      </c>
      <c r="L4">
        <f t="shared" si="9"/>
        <v>0</v>
      </c>
      <c r="M4">
        <f t="shared" si="10"/>
        <v>1862.52381</v>
      </c>
      <c r="N4">
        <f t="shared" ref="N4:O4" si="16">SUM(C15,C20,C25,C30,C35,C42,C47,C52,C57,C62,C69,C74,C79,C84,C89,C94,C99,C106,C111,C116,C121,C126,C131,C136,C143,C148,C153,C158,C163,C168,C173,C180,C185,C190,C195,C200,C205,C210,C217,C222,C227,C232,C237,C242,C247,C254,C259,C264,C269,C274,C279,C284,C291,C296,C301,C306,C311,C316,C321)</f>
        <v>219</v>
      </c>
      <c r="O4">
        <f t="shared" si="16"/>
        <v>242</v>
      </c>
      <c r="P4">
        <f t="shared" si="12"/>
        <v>39113</v>
      </c>
      <c r="Q4">
        <f t="shared" si="13"/>
        <v>4</v>
      </c>
      <c r="R4">
        <f t="shared" ref="R4:S4" si="17">SUM(F15,F20,F25,F30,F35,F42,F47,F52,F57,F62,F69,F74,F79,F84,F89,F94,F99,F106,F111,F116,F121,F126,F131,F136,F143,F148,F153,F158,F163,F168,F173,F180,F185,F190,F195,F200,F205,F210,F217,F222,F227,F232,F237,F242,F247,F254,F259,F264,F269,F274,F279,F284,F291,F296,F301,F306,F311,F316,F321)</f>
        <v>2775</v>
      </c>
      <c r="S4">
        <f t="shared" si="17"/>
        <v>5341</v>
      </c>
    </row>
    <row r="5">
      <c r="D5" s="1" t="s">
        <v>49</v>
      </c>
      <c r="E5" s="1">
        <f t="shared" ref="E5:F5" si="18">AVERAGE(C16,C21,C26,C31,C36,C43,C48,C53,C58,C63,C70,C75,C80,C85,C90,C95,C100,C107,C112,C117,C122,C127,C132,C137,C144,C149,C154,C159,C164,C169,C174,C181,C186,C191,C196,C201,C206,C211,C218,C223,C228,C233,C238,C243,C248,C255,C260,C265,C270,C275,C280,C285,C292,C297,C302,C307,C312,C317,C322)</f>
        <v>10.42857143</v>
      </c>
      <c r="F5" s="1">
        <f t="shared" si="18"/>
        <v>12.04761905</v>
      </c>
      <c r="G5">
        <f t="shared" si="5"/>
        <v>0.8656126482</v>
      </c>
      <c r="H5">
        <f t="shared" si="6"/>
        <v>6.904761905</v>
      </c>
      <c r="I5" s="4">
        <f>IFERROR(__xludf.DUMMYFUNCTION("TO_PERCENT(R5/S5)"),0.5006664445184938)</f>
        <v>0.5006664445</v>
      </c>
      <c r="J5">
        <f t="shared" si="7"/>
        <v>4.761904762</v>
      </c>
      <c r="K5">
        <f t="shared" si="8"/>
        <v>0.2727272727</v>
      </c>
      <c r="L5">
        <f t="shared" si="9"/>
        <v>1</v>
      </c>
      <c r="M5">
        <f t="shared" si="10"/>
        <v>1804.190476</v>
      </c>
      <c r="N5">
        <f t="shared" ref="N5:O5" si="19">SUM(C16,C21,C26,C31,C36,C43,C48,C53,C58,C63,C70,C75,C80,C85,C90,C95,C100,C107,C112,C117,C122,C127,C132,C137,C144,C149,C154,C159,C164,C169,C174,C181,C186,C191,C196,C201,C206,C211,C218,C223,C228,C233,C238,C243,C248,C255,C260,C265,C270,C275,C280,C285,C292,C297,C302,C307,C312,C317,C322)</f>
        <v>219</v>
      </c>
      <c r="O5">
        <f t="shared" si="19"/>
        <v>253</v>
      </c>
      <c r="P5">
        <f t="shared" si="12"/>
        <v>37888</v>
      </c>
      <c r="Q5">
        <f t="shared" si="13"/>
        <v>6</v>
      </c>
      <c r="R5">
        <f t="shared" ref="R5:S5" si="20">SUM(F16,F21,F26,F31,F36,F43,F48,F53,F58,F63,F70,F75,F80,F85,F90,F95,F100,F107,F112,F117,F122,F127,F132,F137,F144,F149,F154,F159,F164,F169,F174,F181,F186,F191,F196,F201,F206,F211,F218,F223,F228,F233,F238,F243,F248,F255,F260,F265,F270,F275,F280,F285,F292,F297,F302,F307,F312,F317,F322)</f>
        <v>3005</v>
      </c>
      <c r="S5">
        <f t="shared" si="20"/>
        <v>6002</v>
      </c>
    </row>
    <row r="7">
      <c r="D7" s="1"/>
      <c r="E7" s="1"/>
      <c r="F7" s="1"/>
      <c r="H7" s="1"/>
      <c r="J7" s="1"/>
      <c r="K7" s="1"/>
      <c r="M7" s="1"/>
    </row>
    <row r="11">
      <c r="A11" s="29" t="s">
        <v>86</v>
      </c>
      <c r="B11" s="29" t="s">
        <v>163</v>
      </c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</row>
    <row r="12">
      <c r="A12" s="3" t="s">
        <v>88</v>
      </c>
      <c r="B12" s="9" t="s">
        <v>160</v>
      </c>
      <c r="C12" s="9" t="s">
        <v>90</v>
      </c>
      <c r="D12" s="9" t="s">
        <v>91</v>
      </c>
      <c r="E12" s="9" t="s">
        <v>92</v>
      </c>
      <c r="F12" s="9" t="s">
        <v>93</v>
      </c>
      <c r="G12" s="9" t="s">
        <v>94</v>
      </c>
      <c r="H12" s="9" t="s">
        <v>95</v>
      </c>
      <c r="I12" s="9" t="s">
        <v>9</v>
      </c>
      <c r="J12" s="9" t="s">
        <v>96</v>
      </c>
      <c r="K12" s="9" t="s">
        <v>97</v>
      </c>
      <c r="L12" s="9" t="s">
        <v>98</v>
      </c>
      <c r="M12" s="9" t="s">
        <v>99</v>
      </c>
      <c r="N12" s="9" t="s">
        <v>100</v>
      </c>
      <c r="O12" s="9" t="s">
        <v>6</v>
      </c>
      <c r="P12" s="1"/>
    </row>
    <row r="13">
      <c r="A13" s="10"/>
      <c r="B13" s="1" t="s">
        <v>164</v>
      </c>
      <c r="C13" s="1">
        <v>17.0</v>
      </c>
      <c r="D13" s="1">
        <v>11.0</v>
      </c>
      <c r="E13" s="1">
        <v>9.0</v>
      </c>
      <c r="F13" s="1">
        <v>176.0</v>
      </c>
      <c r="G13" s="1">
        <v>323.0</v>
      </c>
      <c r="H13" s="1">
        <v>2.0</v>
      </c>
      <c r="I13" s="1">
        <v>1.0</v>
      </c>
      <c r="J13" s="1">
        <v>3.0</v>
      </c>
      <c r="K13" s="1">
        <v>2.0</v>
      </c>
      <c r="L13" s="1">
        <v>0.0</v>
      </c>
      <c r="M13" s="1">
        <v>0.0</v>
      </c>
      <c r="N13" s="1">
        <v>0.0</v>
      </c>
      <c r="O13" s="1">
        <v>2039.0</v>
      </c>
    </row>
    <row r="14">
      <c r="A14" s="10"/>
      <c r="B14" s="1" t="s">
        <v>46</v>
      </c>
      <c r="C14" s="1">
        <v>9.0</v>
      </c>
      <c r="D14" s="1">
        <v>14.0</v>
      </c>
      <c r="E14" s="1">
        <v>14.0</v>
      </c>
      <c r="F14" s="1">
        <v>153.0</v>
      </c>
      <c r="G14" s="1">
        <v>353.0</v>
      </c>
      <c r="H14" s="1">
        <v>3.0</v>
      </c>
      <c r="I14" s="1">
        <v>0.0</v>
      </c>
      <c r="J14" s="1">
        <v>2.0</v>
      </c>
      <c r="K14" s="1">
        <v>4.0</v>
      </c>
      <c r="L14" s="1">
        <v>0.0</v>
      </c>
      <c r="M14" s="1">
        <v>0.0</v>
      </c>
      <c r="N14" s="1">
        <v>0.0</v>
      </c>
      <c r="O14" s="1">
        <v>1932.0</v>
      </c>
    </row>
    <row r="15">
      <c r="A15" s="10"/>
      <c r="B15" s="1" t="s">
        <v>47</v>
      </c>
      <c r="C15" s="1">
        <v>13.0</v>
      </c>
      <c r="D15" s="1">
        <v>13.0</v>
      </c>
      <c r="E15" s="1">
        <v>5.0</v>
      </c>
      <c r="F15" s="1">
        <v>92.0</v>
      </c>
      <c r="G15" s="1">
        <v>183.0</v>
      </c>
      <c r="H15" s="1">
        <v>5.0</v>
      </c>
      <c r="I15" s="1">
        <v>0.0</v>
      </c>
      <c r="J15" s="1">
        <v>5.0</v>
      </c>
      <c r="K15" s="1">
        <v>5.0</v>
      </c>
      <c r="L15" s="1">
        <v>0.0</v>
      </c>
      <c r="M15" s="1">
        <v>0.0</v>
      </c>
      <c r="N15" s="1">
        <v>0.0</v>
      </c>
      <c r="O15" s="1">
        <v>1307.0</v>
      </c>
    </row>
    <row r="16">
      <c r="A16" s="10"/>
      <c r="B16" s="1" t="s">
        <v>49</v>
      </c>
      <c r="C16" s="1">
        <v>16.0</v>
      </c>
      <c r="D16" s="1">
        <v>10.0</v>
      </c>
      <c r="E16" s="1">
        <v>7.0</v>
      </c>
      <c r="F16" s="1">
        <v>173.0</v>
      </c>
      <c r="G16" s="1">
        <v>332.0</v>
      </c>
      <c r="H16" s="1">
        <v>6.0</v>
      </c>
      <c r="I16" s="1">
        <v>1.0</v>
      </c>
      <c r="J16" s="1">
        <v>7.0</v>
      </c>
      <c r="K16" s="1">
        <v>1.0</v>
      </c>
      <c r="L16" s="1">
        <v>0.0</v>
      </c>
      <c r="M16" s="1">
        <v>0.0</v>
      </c>
      <c r="N16" s="1">
        <v>1.0</v>
      </c>
      <c r="O16" s="1">
        <v>2052.0</v>
      </c>
    </row>
    <row r="17">
      <c r="A17" s="3" t="s">
        <v>101</v>
      </c>
      <c r="B17" s="9" t="s">
        <v>119</v>
      </c>
      <c r="C17" s="9" t="s">
        <v>90</v>
      </c>
      <c r="D17" s="9" t="s">
        <v>91</v>
      </c>
      <c r="E17" s="9" t="s">
        <v>92</v>
      </c>
      <c r="F17" s="9" t="s">
        <v>93</v>
      </c>
      <c r="G17" s="9" t="s">
        <v>94</v>
      </c>
      <c r="H17" s="9" t="s">
        <v>95</v>
      </c>
      <c r="I17" s="9" t="s">
        <v>9</v>
      </c>
      <c r="J17" s="9" t="s">
        <v>96</v>
      </c>
      <c r="K17" s="9" t="s">
        <v>97</v>
      </c>
      <c r="L17" s="9" t="s">
        <v>98</v>
      </c>
      <c r="M17" s="9" t="s">
        <v>99</v>
      </c>
      <c r="N17" s="9" t="s">
        <v>100</v>
      </c>
      <c r="O17" s="9" t="s">
        <v>6</v>
      </c>
      <c r="P17" s="1"/>
    </row>
    <row r="18">
      <c r="A18" s="10"/>
      <c r="B18" s="1" t="s">
        <v>164</v>
      </c>
      <c r="C18" s="1">
        <v>13.0</v>
      </c>
      <c r="D18" s="1">
        <v>6.0</v>
      </c>
      <c r="E18" s="1">
        <v>7.0</v>
      </c>
      <c r="F18" s="1">
        <v>106.0</v>
      </c>
      <c r="G18" s="1">
        <v>224.0</v>
      </c>
      <c r="H18" s="1">
        <v>4.0</v>
      </c>
      <c r="I18" s="1">
        <v>0.0</v>
      </c>
      <c r="J18" s="1">
        <v>0.0</v>
      </c>
      <c r="K18" s="1">
        <v>0.0</v>
      </c>
      <c r="L18" s="1">
        <v>0.0</v>
      </c>
      <c r="M18" s="1">
        <v>0.0</v>
      </c>
      <c r="N18" s="1">
        <v>0.0</v>
      </c>
      <c r="O18" s="1">
        <v>1834.0</v>
      </c>
    </row>
    <row r="19">
      <c r="A19" s="10"/>
      <c r="B19" s="1" t="s">
        <v>46</v>
      </c>
      <c r="C19" s="1">
        <v>16.0</v>
      </c>
      <c r="D19" s="1">
        <v>10.0</v>
      </c>
      <c r="E19" s="1">
        <v>7.0</v>
      </c>
      <c r="F19" s="1">
        <v>169.0</v>
      </c>
      <c r="G19" s="1">
        <v>407.0</v>
      </c>
      <c r="H19" s="1">
        <v>6.0</v>
      </c>
      <c r="I19" s="1">
        <v>0.0</v>
      </c>
      <c r="J19" s="1">
        <v>0.0</v>
      </c>
      <c r="K19" s="1">
        <v>0.0</v>
      </c>
      <c r="L19" s="1">
        <v>0.0</v>
      </c>
      <c r="M19" s="1">
        <v>0.0</v>
      </c>
      <c r="N19" s="1">
        <v>0.0</v>
      </c>
      <c r="O19" s="1">
        <v>2047.0</v>
      </c>
    </row>
    <row r="20">
      <c r="A20" s="10"/>
      <c r="B20" s="1" t="s">
        <v>47</v>
      </c>
      <c r="C20" s="1">
        <v>11.0</v>
      </c>
      <c r="D20" s="1">
        <v>10.0</v>
      </c>
      <c r="E20" s="1">
        <v>12.0</v>
      </c>
      <c r="F20" s="1">
        <v>104.0</v>
      </c>
      <c r="G20" s="1">
        <v>194.0</v>
      </c>
      <c r="H20" s="1">
        <v>5.0</v>
      </c>
      <c r="I20" s="1">
        <v>1.0</v>
      </c>
      <c r="J20" s="1">
        <v>0.0</v>
      </c>
      <c r="K20" s="1">
        <v>0.0</v>
      </c>
      <c r="L20" s="1">
        <v>0.0</v>
      </c>
      <c r="M20" s="1">
        <v>0.0</v>
      </c>
      <c r="N20" s="1">
        <v>0.0</v>
      </c>
      <c r="O20" s="1">
        <v>1643.0</v>
      </c>
    </row>
    <row r="21">
      <c r="A21" s="10"/>
      <c r="B21" s="1" t="s">
        <v>49</v>
      </c>
      <c r="C21" s="1">
        <v>10.0</v>
      </c>
      <c r="D21" s="1">
        <v>10.0</v>
      </c>
      <c r="E21" s="1">
        <v>4.0</v>
      </c>
      <c r="F21" s="1">
        <v>138.0</v>
      </c>
      <c r="G21" s="1">
        <v>249.0</v>
      </c>
      <c r="H21" s="1">
        <v>5.0</v>
      </c>
      <c r="I21" s="1">
        <v>1.0</v>
      </c>
      <c r="J21" s="1">
        <v>0.0</v>
      </c>
      <c r="K21" s="1">
        <v>0.0</v>
      </c>
      <c r="L21" s="1">
        <v>0.0</v>
      </c>
      <c r="M21" s="1">
        <v>0.0</v>
      </c>
      <c r="N21" s="1">
        <v>0.0</v>
      </c>
      <c r="O21" s="1">
        <v>1513.0</v>
      </c>
    </row>
    <row r="22">
      <c r="A22" s="3" t="s">
        <v>103</v>
      </c>
      <c r="B22" s="9" t="s">
        <v>118</v>
      </c>
      <c r="C22" s="9" t="s">
        <v>90</v>
      </c>
      <c r="D22" s="9" t="s">
        <v>91</v>
      </c>
      <c r="E22" s="9" t="s">
        <v>92</v>
      </c>
      <c r="F22" s="9" t="s">
        <v>93</v>
      </c>
      <c r="G22" s="9" t="s">
        <v>94</v>
      </c>
      <c r="H22" s="9" t="s">
        <v>95</v>
      </c>
      <c r="I22" s="9" t="s">
        <v>9</v>
      </c>
      <c r="J22" s="9" t="s">
        <v>96</v>
      </c>
      <c r="K22" s="9" t="s">
        <v>97</v>
      </c>
      <c r="L22" s="9" t="s">
        <v>98</v>
      </c>
      <c r="M22" s="9" t="s">
        <v>99</v>
      </c>
      <c r="N22" s="9" t="s">
        <v>100</v>
      </c>
      <c r="O22" s="9" t="s">
        <v>6</v>
      </c>
      <c r="P22" s="1"/>
    </row>
    <row r="23">
      <c r="A23" s="10"/>
      <c r="B23" s="1" t="s">
        <v>164</v>
      </c>
      <c r="C23" s="1">
        <v>4.0</v>
      </c>
      <c r="D23" s="1">
        <v>4.0</v>
      </c>
      <c r="E23" s="1">
        <v>1.0</v>
      </c>
      <c r="F23" s="1">
        <v>20.0</v>
      </c>
      <c r="G23" s="1">
        <v>31.0</v>
      </c>
      <c r="H23" s="1">
        <v>0.0</v>
      </c>
      <c r="I23" s="1">
        <v>0.0</v>
      </c>
      <c r="J23" s="1">
        <v>0.0</v>
      </c>
      <c r="K23" s="1">
        <v>0.0</v>
      </c>
      <c r="L23" s="1">
        <v>1.0</v>
      </c>
      <c r="M23" s="1">
        <v>0.0</v>
      </c>
      <c r="N23" s="1">
        <v>0.0</v>
      </c>
      <c r="O23" s="1">
        <v>439.0</v>
      </c>
    </row>
    <row r="24">
      <c r="A24" s="10"/>
      <c r="B24" s="1" t="s">
        <v>46</v>
      </c>
      <c r="C24" s="1">
        <v>9.0</v>
      </c>
      <c r="D24" s="1">
        <v>3.0</v>
      </c>
      <c r="E24" s="1">
        <v>3.0</v>
      </c>
      <c r="F24" s="1">
        <v>61.0</v>
      </c>
      <c r="G24" s="1">
        <v>150.0</v>
      </c>
      <c r="H24" s="1">
        <v>6.0</v>
      </c>
      <c r="I24" s="1">
        <v>0.0</v>
      </c>
      <c r="J24" s="1">
        <v>0.0</v>
      </c>
      <c r="K24" s="1">
        <v>0.0</v>
      </c>
      <c r="L24" s="1">
        <v>1.0</v>
      </c>
      <c r="M24" s="1">
        <v>0.0</v>
      </c>
      <c r="N24" s="1">
        <v>0.0</v>
      </c>
      <c r="O24" s="1">
        <v>1006.0</v>
      </c>
    </row>
    <row r="25">
      <c r="A25" s="10"/>
      <c r="B25" s="1" t="s">
        <v>47</v>
      </c>
      <c r="C25" s="1">
        <v>7.0</v>
      </c>
      <c r="D25" s="1">
        <v>2.0</v>
      </c>
      <c r="E25" s="1">
        <v>6.0</v>
      </c>
      <c r="F25" s="1">
        <v>62.0</v>
      </c>
      <c r="G25" s="1">
        <v>119.0</v>
      </c>
      <c r="H25" s="1">
        <v>4.0</v>
      </c>
      <c r="I25" s="1">
        <v>1.0</v>
      </c>
      <c r="J25" s="1">
        <v>0.0</v>
      </c>
      <c r="K25" s="1">
        <v>0.0</v>
      </c>
      <c r="L25" s="1">
        <v>1.0</v>
      </c>
      <c r="M25" s="1">
        <v>0.0</v>
      </c>
      <c r="N25" s="1">
        <v>0.0</v>
      </c>
      <c r="O25" s="1">
        <v>1269.0</v>
      </c>
    </row>
    <row r="26">
      <c r="A26" s="10"/>
      <c r="B26" s="1" t="s">
        <v>49</v>
      </c>
      <c r="C26" s="1">
        <v>4.0</v>
      </c>
      <c r="D26" s="1">
        <v>5.0</v>
      </c>
      <c r="E26" s="1">
        <v>5.0</v>
      </c>
      <c r="F26" s="1">
        <v>46.0</v>
      </c>
      <c r="G26" s="1">
        <v>92.0</v>
      </c>
      <c r="H26" s="1">
        <v>2.0</v>
      </c>
      <c r="I26" s="1">
        <v>0.0</v>
      </c>
      <c r="J26" s="1">
        <v>0.0</v>
      </c>
      <c r="K26" s="1">
        <v>0.0</v>
      </c>
      <c r="L26" s="1">
        <v>0.0</v>
      </c>
      <c r="M26" s="1">
        <v>0.0</v>
      </c>
      <c r="N26" s="1">
        <v>0.0</v>
      </c>
      <c r="O26" s="1">
        <v>760.0</v>
      </c>
    </row>
    <row r="27">
      <c r="A27" s="3" t="s">
        <v>105</v>
      </c>
      <c r="B27" s="9" t="s">
        <v>117</v>
      </c>
      <c r="C27" s="9" t="s">
        <v>90</v>
      </c>
      <c r="D27" s="9" t="s">
        <v>91</v>
      </c>
      <c r="E27" s="9" t="s">
        <v>92</v>
      </c>
      <c r="F27" s="9" t="s">
        <v>93</v>
      </c>
      <c r="G27" s="9" t="s">
        <v>94</v>
      </c>
      <c r="H27" s="9" t="s">
        <v>95</v>
      </c>
      <c r="I27" s="9" t="s">
        <v>9</v>
      </c>
      <c r="J27" s="9" t="s">
        <v>96</v>
      </c>
      <c r="K27" s="9" t="s">
        <v>97</v>
      </c>
      <c r="L27" s="9" t="s">
        <v>98</v>
      </c>
      <c r="M27" s="9" t="s">
        <v>99</v>
      </c>
      <c r="N27" s="9" t="s">
        <v>100</v>
      </c>
      <c r="O27" s="9" t="s">
        <v>6</v>
      </c>
    </row>
    <row r="28">
      <c r="A28" s="10"/>
      <c r="B28" s="1" t="s">
        <v>45</v>
      </c>
      <c r="C28" s="3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</row>
    <row r="29">
      <c r="A29" s="10"/>
      <c r="B29" s="1" t="s">
        <v>46</v>
      </c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</row>
    <row r="30">
      <c r="A30" s="10"/>
      <c r="B30" s="1" t="s">
        <v>47</v>
      </c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</row>
    <row r="31">
      <c r="A31" s="10"/>
      <c r="B31" s="1" t="s">
        <v>49</v>
      </c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</row>
    <row r="32">
      <c r="A32" s="3" t="s">
        <v>107</v>
      </c>
      <c r="B32" s="9" t="s">
        <v>125</v>
      </c>
      <c r="C32" s="9" t="s">
        <v>90</v>
      </c>
      <c r="D32" s="9" t="s">
        <v>91</v>
      </c>
      <c r="E32" s="9" t="s">
        <v>92</v>
      </c>
      <c r="F32" s="9" t="s">
        <v>93</v>
      </c>
      <c r="G32" s="9" t="s">
        <v>94</v>
      </c>
      <c r="H32" s="9" t="s">
        <v>95</v>
      </c>
      <c r="I32" s="9" t="s">
        <v>9</v>
      </c>
      <c r="J32" s="9" t="s">
        <v>96</v>
      </c>
      <c r="K32" s="9" t="s">
        <v>97</v>
      </c>
      <c r="L32" s="9" t="s">
        <v>98</v>
      </c>
      <c r="M32" s="9" t="s">
        <v>99</v>
      </c>
      <c r="N32" s="9" t="s">
        <v>100</v>
      </c>
      <c r="O32" s="9" t="s">
        <v>6</v>
      </c>
    </row>
    <row r="33">
      <c r="A33" s="10"/>
      <c r="B33" s="1" t="s">
        <v>45</v>
      </c>
      <c r="C33" s="3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</row>
    <row r="34">
      <c r="A34" s="10"/>
      <c r="B34" s="1" t="s">
        <v>46</v>
      </c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</row>
    <row r="35">
      <c r="A35" s="10"/>
      <c r="B35" s="1" t="s">
        <v>47</v>
      </c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</row>
    <row r="36">
      <c r="A36" s="10"/>
      <c r="B36" s="1" t="s">
        <v>49</v>
      </c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</row>
    <row r="38">
      <c r="A38" s="29" t="s">
        <v>110</v>
      </c>
      <c r="B38" s="29" t="s">
        <v>131</v>
      </c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</row>
    <row r="39">
      <c r="A39" s="3" t="s">
        <v>88</v>
      </c>
      <c r="B39" s="9" t="s">
        <v>112</v>
      </c>
      <c r="C39" s="9" t="s">
        <v>90</v>
      </c>
      <c r="D39" s="9" t="s">
        <v>91</v>
      </c>
      <c r="E39" s="9" t="s">
        <v>92</v>
      </c>
      <c r="F39" s="9" t="s">
        <v>93</v>
      </c>
      <c r="G39" s="9" t="s">
        <v>94</v>
      </c>
      <c r="H39" s="9" t="s">
        <v>95</v>
      </c>
      <c r="I39" s="9" t="s">
        <v>9</v>
      </c>
      <c r="J39" s="9" t="s">
        <v>96</v>
      </c>
      <c r="K39" s="9" t="s">
        <v>97</v>
      </c>
      <c r="L39" s="9" t="s">
        <v>98</v>
      </c>
      <c r="M39" s="9" t="s">
        <v>99</v>
      </c>
      <c r="N39" s="9" t="s">
        <v>100</v>
      </c>
      <c r="O39" s="9" t="s">
        <v>6</v>
      </c>
      <c r="P39" s="1"/>
    </row>
    <row r="40">
      <c r="A40" s="10"/>
      <c r="B40" s="1" t="s">
        <v>164</v>
      </c>
      <c r="C40" s="1">
        <v>19.0</v>
      </c>
      <c r="D40" s="1">
        <v>25.0</v>
      </c>
      <c r="E40" s="1">
        <v>12.0</v>
      </c>
      <c r="F40" s="1">
        <v>224.0</v>
      </c>
      <c r="G40" s="1">
        <v>400.0</v>
      </c>
      <c r="H40" s="1">
        <v>15.0</v>
      </c>
      <c r="I40" s="1">
        <v>2.0</v>
      </c>
      <c r="J40" s="1">
        <v>0.0</v>
      </c>
      <c r="K40" s="1">
        <v>0.0</v>
      </c>
      <c r="L40" s="1">
        <v>0.0</v>
      </c>
      <c r="M40" s="1">
        <v>0.0</v>
      </c>
      <c r="N40" s="1">
        <v>0.0</v>
      </c>
      <c r="O40" s="1">
        <v>3107.0</v>
      </c>
    </row>
    <row r="41">
      <c r="A41" s="10"/>
      <c r="B41" s="1" t="s">
        <v>46</v>
      </c>
      <c r="C41" s="1">
        <v>16.0</v>
      </c>
      <c r="D41" s="1">
        <v>24.0</v>
      </c>
      <c r="E41" s="1">
        <v>21.0</v>
      </c>
      <c r="F41" s="1">
        <v>267.0</v>
      </c>
      <c r="G41" s="1">
        <v>510.0</v>
      </c>
      <c r="H41" s="1">
        <v>8.0</v>
      </c>
      <c r="I41" s="1">
        <v>0.0</v>
      </c>
      <c r="J41" s="1">
        <v>0.0</v>
      </c>
      <c r="K41" s="1">
        <v>0.0</v>
      </c>
      <c r="L41" s="1">
        <v>0.0</v>
      </c>
      <c r="M41" s="1">
        <v>1.0</v>
      </c>
      <c r="N41" s="1">
        <v>0.0</v>
      </c>
      <c r="O41" s="1">
        <v>3765.0</v>
      </c>
    </row>
    <row r="42">
      <c r="A42" s="10"/>
      <c r="B42" s="1" t="s">
        <v>47</v>
      </c>
      <c r="C42" s="1">
        <v>23.0</v>
      </c>
      <c r="D42" s="1">
        <v>21.0</v>
      </c>
      <c r="E42" s="1">
        <v>13.0</v>
      </c>
      <c r="F42" s="1">
        <v>197.0</v>
      </c>
      <c r="G42" s="1">
        <v>397.0</v>
      </c>
      <c r="H42" s="1">
        <v>13.0</v>
      </c>
      <c r="I42" s="1">
        <v>1.0</v>
      </c>
      <c r="J42" s="1">
        <v>0.0</v>
      </c>
      <c r="K42" s="1">
        <v>0.0</v>
      </c>
      <c r="L42" s="1">
        <v>1.0</v>
      </c>
      <c r="M42" s="1">
        <v>0.0</v>
      </c>
      <c r="N42" s="1">
        <v>0.0</v>
      </c>
      <c r="O42" s="1">
        <v>3193.0</v>
      </c>
    </row>
    <row r="43">
      <c r="A43" s="10"/>
      <c r="B43" s="1" t="s">
        <v>49</v>
      </c>
      <c r="C43" s="1">
        <v>23.0</v>
      </c>
      <c r="D43" s="1">
        <v>22.0</v>
      </c>
      <c r="E43" s="1">
        <v>13.0</v>
      </c>
      <c r="F43" s="1">
        <v>257.0</v>
      </c>
      <c r="G43" s="1">
        <v>499.0</v>
      </c>
      <c r="H43" s="1">
        <v>13.0</v>
      </c>
      <c r="I43" s="1">
        <v>1.0</v>
      </c>
      <c r="J43" s="1">
        <v>0.0</v>
      </c>
      <c r="K43" s="1">
        <v>0.0</v>
      </c>
      <c r="L43" s="1">
        <v>0.0</v>
      </c>
      <c r="M43" s="1">
        <v>1.0</v>
      </c>
      <c r="N43" s="1">
        <v>0.0</v>
      </c>
      <c r="O43" s="1">
        <v>3470.0</v>
      </c>
    </row>
    <row r="44">
      <c r="A44" s="3" t="s">
        <v>101</v>
      </c>
      <c r="B44" s="9" t="s">
        <v>113</v>
      </c>
      <c r="C44" s="9" t="s">
        <v>90</v>
      </c>
      <c r="D44" s="9" t="s">
        <v>91</v>
      </c>
      <c r="E44" s="9" t="s">
        <v>92</v>
      </c>
      <c r="F44" s="9" t="s">
        <v>93</v>
      </c>
      <c r="G44" s="9" t="s">
        <v>94</v>
      </c>
      <c r="H44" s="9" t="s">
        <v>95</v>
      </c>
      <c r="I44" s="9" t="s">
        <v>9</v>
      </c>
      <c r="J44" s="9" t="s">
        <v>96</v>
      </c>
      <c r="K44" s="9" t="s">
        <v>97</v>
      </c>
      <c r="L44" s="9" t="s">
        <v>98</v>
      </c>
      <c r="M44" s="9" t="s">
        <v>99</v>
      </c>
      <c r="N44" s="9" t="s">
        <v>100</v>
      </c>
      <c r="O44" s="9" t="s">
        <v>6</v>
      </c>
      <c r="P44" s="1"/>
    </row>
    <row r="45">
      <c r="A45" s="10"/>
      <c r="B45" s="1" t="s">
        <v>164</v>
      </c>
      <c r="C45" s="1">
        <v>4.0</v>
      </c>
      <c r="D45" s="1">
        <v>11.0</v>
      </c>
      <c r="E45" s="1">
        <v>4.0</v>
      </c>
      <c r="F45" s="1">
        <v>80.0</v>
      </c>
      <c r="G45" s="1">
        <v>194.0</v>
      </c>
      <c r="H45" s="1">
        <v>4.0</v>
      </c>
      <c r="I45" s="1">
        <v>0.0</v>
      </c>
      <c r="J45" s="1">
        <v>0.0</v>
      </c>
      <c r="K45" s="1">
        <v>0.0</v>
      </c>
      <c r="L45" s="1">
        <v>0.0</v>
      </c>
      <c r="M45" s="1">
        <v>0.0</v>
      </c>
      <c r="N45" s="1">
        <v>0.0</v>
      </c>
      <c r="O45" s="1">
        <v>1208.0</v>
      </c>
    </row>
    <row r="46">
      <c r="A46" s="10"/>
      <c r="B46" s="1" t="s">
        <v>46</v>
      </c>
      <c r="C46" s="1">
        <v>13.0</v>
      </c>
      <c r="D46" s="1">
        <v>16.0</v>
      </c>
      <c r="E46" s="1">
        <v>7.0</v>
      </c>
      <c r="F46" s="1">
        <v>202.0</v>
      </c>
      <c r="G46" s="1">
        <v>445.0</v>
      </c>
      <c r="H46" s="1">
        <v>9.0</v>
      </c>
      <c r="I46" s="1">
        <v>0.0</v>
      </c>
      <c r="J46" s="1">
        <v>0.0</v>
      </c>
      <c r="K46" s="1">
        <v>0.0</v>
      </c>
      <c r="L46" s="1">
        <v>0.0</v>
      </c>
      <c r="M46" s="1">
        <v>0.0</v>
      </c>
      <c r="N46" s="1">
        <v>0.0</v>
      </c>
      <c r="O46" s="1">
        <v>2444.0</v>
      </c>
    </row>
    <row r="47">
      <c r="A47" s="10"/>
      <c r="B47" s="1" t="s">
        <v>47</v>
      </c>
      <c r="C47" s="1">
        <v>11.0</v>
      </c>
      <c r="D47" s="1">
        <v>12.0</v>
      </c>
      <c r="E47" s="1">
        <v>7.0</v>
      </c>
      <c r="F47" s="1">
        <v>165.0</v>
      </c>
      <c r="G47" s="1">
        <v>331.0</v>
      </c>
      <c r="H47" s="1">
        <v>5.0</v>
      </c>
      <c r="I47" s="1">
        <v>0.0</v>
      </c>
      <c r="J47" s="1">
        <v>0.0</v>
      </c>
      <c r="K47" s="1">
        <v>0.0</v>
      </c>
      <c r="L47" s="1">
        <v>0.0</v>
      </c>
      <c r="M47" s="1">
        <v>0.0</v>
      </c>
      <c r="N47" s="1">
        <v>0.0</v>
      </c>
      <c r="O47" s="1">
        <v>2074.0</v>
      </c>
    </row>
    <row r="48">
      <c r="A48" s="10"/>
      <c r="B48" s="1" t="s">
        <v>49</v>
      </c>
      <c r="C48" s="1">
        <v>8.0</v>
      </c>
      <c r="D48" s="1">
        <v>11.0</v>
      </c>
      <c r="E48" s="1">
        <v>8.0</v>
      </c>
      <c r="F48" s="1">
        <v>140.0</v>
      </c>
      <c r="G48" s="1">
        <v>321.0</v>
      </c>
      <c r="H48" s="1">
        <v>4.0</v>
      </c>
      <c r="I48" s="1">
        <v>0.0</v>
      </c>
      <c r="J48" s="1">
        <v>0.0</v>
      </c>
      <c r="K48" s="1">
        <v>0.0</v>
      </c>
      <c r="L48" s="1">
        <v>0.0</v>
      </c>
      <c r="M48" s="1">
        <v>0.0</v>
      </c>
      <c r="N48" s="1">
        <v>0.0</v>
      </c>
      <c r="O48" s="1">
        <v>1494.0</v>
      </c>
    </row>
    <row r="49">
      <c r="A49" s="3" t="s">
        <v>103</v>
      </c>
      <c r="B49" s="9" t="s">
        <v>106</v>
      </c>
      <c r="C49" s="9" t="s">
        <v>90</v>
      </c>
      <c r="D49" s="9" t="s">
        <v>91</v>
      </c>
      <c r="E49" s="9" t="s">
        <v>92</v>
      </c>
      <c r="F49" s="9" t="s">
        <v>93</v>
      </c>
      <c r="G49" s="9" t="s">
        <v>94</v>
      </c>
      <c r="H49" s="9" t="s">
        <v>95</v>
      </c>
      <c r="I49" s="9" t="s">
        <v>9</v>
      </c>
      <c r="J49" s="9" t="s">
        <v>96</v>
      </c>
      <c r="K49" s="9" t="s">
        <v>97</v>
      </c>
      <c r="L49" s="9" t="s">
        <v>98</v>
      </c>
      <c r="M49" s="9" t="s">
        <v>99</v>
      </c>
      <c r="N49" s="9" t="s">
        <v>100</v>
      </c>
      <c r="O49" s="9" t="s">
        <v>6</v>
      </c>
      <c r="P49" s="1"/>
    </row>
    <row r="50">
      <c r="A50" s="10"/>
      <c r="B50" s="1" t="s">
        <v>164</v>
      </c>
      <c r="C50" s="1">
        <v>14.0</v>
      </c>
      <c r="D50" s="1">
        <v>11.0</v>
      </c>
      <c r="E50" s="1">
        <v>7.0</v>
      </c>
      <c r="F50" s="1">
        <v>132.0</v>
      </c>
      <c r="G50" s="1">
        <v>329.0</v>
      </c>
      <c r="H50" s="1">
        <v>10.0</v>
      </c>
      <c r="I50" s="1">
        <v>0.0</v>
      </c>
      <c r="J50" s="1">
        <v>5.0</v>
      </c>
      <c r="K50" s="1">
        <v>4.0</v>
      </c>
      <c r="L50" s="1">
        <v>0.0</v>
      </c>
      <c r="M50" s="1">
        <v>0.0</v>
      </c>
      <c r="N50" s="1">
        <v>0.0</v>
      </c>
      <c r="O50" s="1">
        <v>1796.0</v>
      </c>
    </row>
    <row r="51">
      <c r="A51" s="10"/>
      <c r="B51" s="1" t="s">
        <v>46</v>
      </c>
      <c r="C51" s="1">
        <v>11.0</v>
      </c>
      <c r="D51" s="1">
        <v>17.0</v>
      </c>
      <c r="E51" s="1">
        <v>8.0</v>
      </c>
      <c r="F51" s="1">
        <v>144.0</v>
      </c>
      <c r="G51" s="1">
        <v>250.0</v>
      </c>
      <c r="H51" s="1">
        <v>7.0</v>
      </c>
      <c r="I51" s="1">
        <v>0.0</v>
      </c>
      <c r="J51" s="1">
        <v>3.0</v>
      </c>
      <c r="K51" s="1">
        <v>0.0</v>
      </c>
      <c r="L51" s="1">
        <v>0.0</v>
      </c>
      <c r="M51" s="1">
        <v>0.0</v>
      </c>
      <c r="N51" s="1">
        <v>0.0</v>
      </c>
      <c r="O51" s="1">
        <v>1915.0</v>
      </c>
    </row>
    <row r="52">
      <c r="A52" s="10"/>
      <c r="B52" s="1" t="s">
        <v>47</v>
      </c>
      <c r="C52" s="1">
        <v>9.0</v>
      </c>
      <c r="D52" s="1">
        <v>12.0</v>
      </c>
      <c r="E52" s="1">
        <v>16.0</v>
      </c>
      <c r="F52" s="1">
        <v>130.0</v>
      </c>
      <c r="G52" s="1">
        <v>240.0</v>
      </c>
      <c r="H52" s="1">
        <v>3.0</v>
      </c>
      <c r="I52" s="1">
        <v>0.0</v>
      </c>
      <c r="J52" s="1">
        <v>5.0</v>
      </c>
      <c r="K52" s="1">
        <v>4.0</v>
      </c>
      <c r="L52" s="1">
        <v>0.0</v>
      </c>
      <c r="M52" s="1">
        <v>0.0</v>
      </c>
      <c r="N52" s="1">
        <v>0.0</v>
      </c>
      <c r="O52" s="1">
        <v>1886.0</v>
      </c>
    </row>
    <row r="53">
      <c r="A53" s="10"/>
      <c r="B53" s="1" t="s">
        <v>49</v>
      </c>
      <c r="C53" s="1">
        <v>9.0</v>
      </c>
      <c r="D53" s="1">
        <v>13.0</v>
      </c>
      <c r="E53" s="1">
        <v>9.0</v>
      </c>
      <c r="F53" s="1">
        <v>122.0</v>
      </c>
      <c r="G53" s="1">
        <v>276.0</v>
      </c>
      <c r="H53" s="1">
        <v>4.0</v>
      </c>
      <c r="I53" s="1">
        <v>0.0</v>
      </c>
      <c r="J53" s="1">
        <v>4.0</v>
      </c>
      <c r="K53" s="1">
        <v>4.0</v>
      </c>
      <c r="L53" s="1">
        <v>0.0</v>
      </c>
      <c r="M53" s="1">
        <v>0.0</v>
      </c>
      <c r="N53" s="1">
        <v>0.0</v>
      </c>
      <c r="O53" s="1">
        <v>1450.0</v>
      </c>
    </row>
    <row r="54">
      <c r="A54" s="3" t="s">
        <v>105</v>
      </c>
      <c r="B54" s="9" t="s">
        <v>104</v>
      </c>
      <c r="C54" s="9" t="s">
        <v>90</v>
      </c>
      <c r="D54" s="9" t="s">
        <v>91</v>
      </c>
      <c r="E54" s="9" t="s">
        <v>92</v>
      </c>
      <c r="F54" s="9" t="s">
        <v>93</v>
      </c>
      <c r="G54" s="9" t="s">
        <v>94</v>
      </c>
      <c r="H54" s="9" t="s">
        <v>95</v>
      </c>
      <c r="I54" s="9" t="s">
        <v>9</v>
      </c>
      <c r="J54" s="9" t="s">
        <v>96</v>
      </c>
      <c r="K54" s="9" t="s">
        <v>97</v>
      </c>
      <c r="L54" s="9" t="s">
        <v>98</v>
      </c>
      <c r="M54" s="9" t="s">
        <v>99</v>
      </c>
      <c r="N54" s="9" t="s">
        <v>100</v>
      </c>
      <c r="O54" s="9" t="s">
        <v>6</v>
      </c>
    </row>
    <row r="55">
      <c r="A55" s="10"/>
      <c r="B55" s="1" t="s">
        <v>45</v>
      </c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</row>
    <row r="56">
      <c r="A56" s="10"/>
      <c r="B56" s="1" t="s">
        <v>46</v>
      </c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</row>
    <row r="57">
      <c r="A57" s="10"/>
      <c r="B57" s="1" t="s">
        <v>47</v>
      </c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</row>
    <row r="58">
      <c r="A58" s="10"/>
      <c r="B58" s="1" t="s">
        <v>49</v>
      </c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</row>
    <row r="59">
      <c r="A59" s="3" t="s">
        <v>107</v>
      </c>
      <c r="B59" s="9" t="s">
        <v>114</v>
      </c>
      <c r="C59" s="9" t="s">
        <v>90</v>
      </c>
      <c r="D59" s="9" t="s">
        <v>91</v>
      </c>
      <c r="E59" s="9" t="s">
        <v>92</v>
      </c>
      <c r="F59" s="9" t="s">
        <v>93</v>
      </c>
      <c r="G59" s="9" t="s">
        <v>94</v>
      </c>
      <c r="H59" s="9" t="s">
        <v>95</v>
      </c>
      <c r="I59" s="9" t="s">
        <v>9</v>
      </c>
      <c r="J59" s="9" t="s">
        <v>96</v>
      </c>
      <c r="K59" s="9" t="s">
        <v>97</v>
      </c>
      <c r="L59" s="9" t="s">
        <v>98</v>
      </c>
      <c r="M59" s="9" t="s">
        <v>99</v>
      </c>
      <c r="N59" s="9" t="s">
        <v>100</v>
      </c>
      <c r="O59" s="9" t="s">
        <v>6</v>
      </c>
    </row>
    <row r="60">
      <c r="A60" s="10"/>
      <c r="B60" s="1" t="s">
        <v>45</v>
      </c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</row>
    <row r="61">
      <c r="A61" s="10"/>
      <c r="B61" s="1" t="s">
        <v>46</v>
      </c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</row>
    <row r="62">
      <c r="A62" s="10"/>
      <c r="B62" s="1" t="s">
        <v>47</v>
      </c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</row>
    <row r="63">
      <c r="A63" s="10"/>
      <c r="B63" s="1" t="s">
        <v>49</v>
      </c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</row>
    <row r="65">
      <c r="A65" s="28" t="s">
        <v>115</v>
      </c>
      <c r="B65" s="29" t="s">
        <v>165</v>
      </c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</row>
    <row r="66">
      <c r="A66" s="1" t="s">
        <v>88</v>
      </c>
      <c r="B66" s="9" t="s">
        <v>117</v>
      </c>
      <c r="C66" s="9" t="s">
        <v>90</v>
      </c>
      <c r="D66" s="9" t="s">
        <v>91</v>
      </c>
      <c r="E66" s="9" t="s">
        <v>92</v>
      </c>
      <c r="F66" s="9" t="s">
        <v>93</v>
      </c>
      <c r="G66" s="9" t="s">
        <v>94</v>
      </c>
      <c r="H66" s="9" t="s">
        <v>95</v>
      </c>
      <c r="I66" s="9" t="s">
        <v>9</v>
      </c>
      <c r="J66" s="9" t="s">
        <v>96</v>
      </c>
      <c r="K66" s="9" t="s">
        <v>97</v>
      </c>
      <c r="L66" s="9" t="s">
        <v>98</v>
      </c>
      <c r="M66" s="9" t="s">
        <v>99</v>
      </c>
      <c r="N66" s="9" t="s">
        <v>100</v>
      </c>
      <c r="O66" s="9" t="s">
        <v>6</v>
      </c>
    </row>
    <row r="67">
      <c r="B67" s="1" t="s">
        <v>164</v>
      </c>
      <c r="C67" s="1">
        <v>11.0</v>
      </c>
      <c r="D67" s="1">
        <v>14.0</v>
      </c>
      <c r="E67" s="1">
        <v>6.0</v>
      </c>
      <c r="F67" s="1">
        <v>125.0</v>
      </c>
      <c r="G67" s="1">
        <v>265.0</v>
      </c>
      <c r="H67" s="1">
        <v>4.0</v>
      </c>
      <c r="I67" s="1">
        <v>1.0</v>
      </c>
      <c r="J67" s="1">
        <v>5.0</v>
      </c>
      <c r="K67" s="1">
        <v>0.0</v>
      </c>
      <c r="L67" s="1">
        <v>0.0</v>
      </c>
      <c r="M67" s="1">
        <v>0.0</v>
      </c>
      <c r="N67" s="1">
        <v>0.0</v>
      </c>
      <c r="O67" s="1">
        <v>1774.0</v>
      </c>
    </row>
    <row r="68">
      <c r="B68" s="1" t="s">
        <v>46</v>
      </c>
      <c r="C68" s="1">
        <v>13.0</v>
      </c>
      <c r="D68" s="1">
        <v>13.0</v>
      </c>
      <c r="E68" s="1">
        <v>9.0</v>
      </c>
      <c r="F68" s="1">
        <v>176.0</v>
      </c>
      <c r="G68" s="1">
        <v>417.0</v>
      </c>
      <c r="H68" s="1">
        <v>6.0</v>
      </c>
      <c r="I68" s="1">
        <v>0.0</v>
      </c>
      <c r="J68" s="1">
        <v>6.0</v>
      </c>
      <c r="K68" s="1">
        <v>0.0</v>
      </c>
      <c r="L68" s="1">
        <v>0.0</v>
      </c>
      <c r="M68" s="1">
        <v>0.0</v>
      </c>
      <c r="N68" s="1">
        <v>0.0</v>
      </c>
      <c r="O68" s="1">
        <v>2294.0</v>
      </c>
    </row>
    <row r="69">
      <c r="B69" s="1" t="s">
        <v>47</v>
      </c>
      <c r="C69" s="1">
        <v>15.0</v>
      </c>
      <c r="D69" s="1">
        <v>14.0</v>
      </c>
      <c r="E69" s="1">
        <v>11.0</v>
      </c>
      <c r="F69" s="1">
        <v>172.0</v>
      </c>
      <c r="G69" s="1">
        <v>335.0</v>
      </c>
      <c r="H69" s="1">
        <v>5.0</v>
      </c>
      <c r="I69" s="1">
        <v>0.0</v>
      </c>
      <c r="J69" s="1">
        <v>5.0</v>
      </c>
      <c r="K69" s="1">
        <v>5.0</v>
      </c>
      <c r="L69" s="1">
        <v>0.0</v>
      </c>
      <c r="M69" s="1">
        <v>0.0</v>
      </c>
      <c r="N69" s="1">
        <v>0.0</v>
      </c>
      <c r="O69" s="1">
        <v>1784.0</v>
      </c>
    </row>
    <row r="70">
      <c r="B70" s="1" t="s">
        <v>49</v>
      </c>
      <c r="C70" s="1">
        <v>9.0</v>
      </c>
      <c r="D70" s="1">
        <v>13.0</v>
      </c>
      <c r="E70" s="1">
        <v>5.0</v>
      </c>
      <c r="F70" s="1">
        <v>128.0</v>
      </c>
      <c r="G70" s="1">
        <v>227.0</v>
      </c>
      <c r="H70" s="1">
        <v>4.0</v>
      </c>
      <c r="I70" s="1">
        <v>0.0</v>
      </c>
      <c r="J70" s="1">
        <v>8.0</v>
      </c>
      <c r="K70" s="1">
        <v>0.0</v>
      </c>
      <c r="L70" s="1">
        <v>0.0</v>
      </c>
      <c r="M70" s="1">
        <v>0.0</v>
      </c>
      <c r="N70" s="1">
        <v>0.0</v>
      </c>
      <c r="O70" s="1">
        <v>1633.0</v>
      </c>
    </row>
    <row r="71">
      <c r="A71" s="1" t="s">
        <v>101</v>
      </c>
      <c r="B71" s="9" t="s">
        <v>108</v>
      </c>
      <c r="C71" s="9" t="s">
        <v>90</v>
      </c>
      <c r="D71" s="9" t="s">
        <v>91</v>
      </c>
      <c r="E71" s="9" t="s">
        <v>92</v>
      </c>
      <c r="F71" s="9" t="s">
        <v>93</v>
      </c>
      <c r="G71" s="9" t="s">
        <v>94</v>
      </c>
      <c r="H71" s="9" t="s">
        <v>95</v>
      </c>
      <c r="I71" s="9" t="s">
        <v>9</v>
      </c>
      <c r="J71" s="9" t="s">
        <v>96</v>
      </c>
      <c r="K71" s="9" t="s">
        <v>97</v>
      </c>
      <c r="L71" s="9" t="s">
        <v>98</v>
      </c>
      <c r="M71" s="9" t="s">
        <v>99</v>
      </c>
      <c r="N71" s="9" t="s">
        <v>100</v>
      </c>
      <c r="O71" s="9" t="s">
        <v>6</v>
      </c>
    </row>
    <row r="72">
      <c r="B72" s="1" t="s">
        <v>164</v>
      </c>
      <c r="C72" s="1">
        <v>8.0</v>
      </c>
      <c r="D72" s="1">
        <v>11.0</v>
      </c>
      <c r="E72" s="1">
        <v>3.0</v>
      </c>
      <c r="F72" s="1">
        <v>93.0</v>
      </c>
      <c r="G72" s="1">
        <v>189.0</v>
      </c>
      <c r="H72" s="1">
        <v>4.0</v>
      </c>
      <c r="I72" s="1">
        <v>0.0</v>
      </c>
      <c r="J72" s="1">
        <v>0.0</v>
      </c>
      <c r="K72" s="1">
        <v>0.0</v>
      </c>
      <c r="L72" s="1">
        <v>0.0</v>
      </c>
      <c r="M72" s="1">
        <v>0.0</v>
      </c>
      <c r="N72" s="1">
        <v>0.0</v>
      </c>
      <c r="O72" s="1">
        <v>1382.0</v>
      </c>
    </row>
    <row r="73">
      <c r="B73" s="1" t="s">
        <v>46</v>
      </c>
      <c r="C73" s="1">
        <v>11.0</v>
      </c>
      <c r="D73" s="1">
        <v>15.0</v>
      </c>
      <c r="E73" s="1">
        <v>5.0</v>
      </c>
      <c r="F73" s="1">
        <v>128.0</v>
      </c>
      <c r="G73" s="1">
        <v>286.0</v>
      </c>
      <c r="H73" s="1">
        <v>5.0</v>
      </c>
      <c r="I73" s="1">
        <v>0.0</v>
      </c>
      <c r="J73" s="1">
        <v>0.0</v>
      </c>
      <c r="K73" s="1">
        <v>0.0</v>
      </c>
      <c r="L73" s="1">
        <v>0.0</v>
      </c>
      <c r="M73" s="1">
        <v>0.0</v>
      </c>
      <c r="N73" s="1">
        <v>0.0</v>
      </c>
      <c r="O73" s="1">
        <v>1796.0</v>
      </c>
    </row>
    <row r="74">
      <c r="B74" s="1" t="s">
        <v>47</v>
      </c>
      <c r="C74" s="1">
        <v>9.0</v>
      </c>
      <c r="D74" s="1">
        <v>12.0</v>
      </c>
      <c r="E74" s="1">
        <v>4.0</v>
      </c>
      <c r="F74" s="1">
        <v>103.0</v>
      </c>
      <c r="G74" s="1">
        <v>195.0</v>
      </c>
      <c r="H74" s="1">
        <v>6.0</v>
      </c>
      <c r="I74" s="1">
        <v>0.0</v>
      </c>
      <c r="J74" s="1">
        <v>0.0</v>
      </c>
      <c r="K74" s="1">
        <v>0.0</v>
      </c>
      <c r="L74" s="1">
        <v>0.0</v>
      </c>
      <c r="M74" s="1">
        <v>0.0</v>
      </c>
      <c r="N74" s="1">
        <v>0.0</v>
      </c>
      <c r="O74" s="1">
        <v>1662.0</v>
      </c>
    </row>
    <row r="75">
      <c r="B75" s="1" t="s">
        <v>49</v>
      </c>
      <c r="C75" s="1">
        <v>5.0</v>
      </c>
      <c r="D75" s="1">
        <v>13.0</v>
      </c>
      <c r="E75" s="1">
        <v>7.0</v>
      </c>
      <c r="F75" s="1">
        <v>110.0</v>
      </c>
      <c r="G75" s="1">
        <v>227.0</v>
      </c>
      <c r="H75" s="1">
        <v>2.0</v>
      </c>
      <c r="I75" s="1">
        <v>0.0</v>
      </c>
      <c r="J75" s="1">
        <v>0.0</v>
      </c>
      <c r="K75" s="1">
        <v>0.0</v>
      </c>
      <c r="L75" s="1">
        <v>0.0</v>
      </c>
      <c r="M75" s="1">
        <v>0.0</v>
      </c>
      <c r="N75" s="1">
        <v>0.0</v>
      </c>
      <c r="O75" s="1">
        <v>1582.0</v>
      </c>
    </row>
    <row r="76">
      <c r="A76" s="1" t="s">
        <v>103</v>
      </c>
      <c r="B76" s="9" t="s">
        <v>118</v>
      </c>
      <c r="C76" s="9" t="s">
        <v>90</v>
      </c>
      <c r="D76" s="9" t="s">
        <v>91</v>
      </c>
      <c r="E76" s="9" t="s">
        <v>92</v>
      </c>
      <c r="F76" s="9" t="s">
        <v>93</v>
      </c>
      <c r="G76" s="9" t="s">
        <v>94</v>
      </c>
      <c r="H76" s="9" t="s">
        <v>95</v>
      </c>
      <c r="I76" s="9" t="s">
        <v>9</v>
      </c>
      <c r="J76" s="9" t="s">
        <v>96</v>
      </c>
      <c r="K76" s="9" t="s">
        <v>97</v>
      </c>
      <c r="L76" s="9" t="s">
        <v>98</v>
      </c>
      <c r="M76" s="9" t="s">
        <v>99</v>
      </c>
      <c r="N76" s="9" t="s">
        <v>100</v>
      </c>
      <c r="O76" s="9" t="s">
        <v>6</v>
      </c>
    </row>
    <row r="77">
      <c r="B77" s="1" t="s">
        <v>164</v>
      </c>
      <c r="C77" s="1">
        <v>10.0</v>
      </c>
      <c r="D77" s="1">
        <v>11.0</v>
      </c>
      <c r="E77" s="1">
        <v>2.0</v>
      </c>
      <c r="F77" s="1">
        <v>59.0</v>
      </c>
      <c r="G77" s="1">
        <v>112.0</v>
      </c>
      <c r="H77" s="1">
        <v>6.0</v>
      </c>
      <c r="I77" s="1">
        <v>0.0</v>
      </c>
      <c r="J77" s="1">
        <v>0.0</v>
      </c>
      <c r="K77" s="1">
        <v>0.0</v>
      </c>
      <c r="L77" s="1">
        <v>1.0</v>
      </c>
      <c r="M77" s="1">
        <v>0.0</v>
      </c>
      <c r="N77" s="1">
        <v>0.0</v>
      </c>
      <c r="O77" s="1">
        <v>1002.0</v>
      </c>
    </row>
    <row r="78">
      <c r="B78" s="1" t="s">
        <v>46</v>
      </c>
      <c r="C78" s="1">
        <v>10.0</v>
      </c>
      <c r="D78" s="1">
        <v>11.0</v>
      </c>
      <c r="E78" s="1">
        <v>9.0</v>
      </c>
      <c r="F78" s="1">
        <v>116.0</v>
      </c>
      <c r="G78" s="1">
        <v>261.0</v>
      </c>
      <c r="H78" s="1">
        <v>4.0</v>
      </c>
      <c r="I78" s="1">
        <v>0.0</v>
      </c>
      <c r="J78" s="1">
        <v>0.0</v>
      </c>
      <c r="K78" s="1">
        <v>0.0</v>
      </c>
      <c r="L78" s="1">
        <v>1.0</v>
      </c>
      <c r="M78" s="1">
        <v>0.0</v>
      </c>
      <c r="N78" s="1">
        <v>0.0</v>
      </c>
      <c r="O78" s="1">
        <v>1922.0</v>
      </c>
    </row>
    <row r="79">
      <c r="B79" s="1" t="s">
        <v>47</v>
      </c>
      <c r="C79" s="1">
        <v>4.0</v>
      </c>
      <c r="D79" s="1">
        <v>8.0</v>
      </c>
      <c r="E79" s="1">
        <v>6.0</v>
      </c>
      <c r="F79" s="1">
        <v>74.0</v>
      </c>
      <c r="G79" s="1">
        <v>163.0</v>
      </c>
      <c r="H79" s="1">
        <v>1.0</v>
      </c>
      <c r="I79" s="1">
        <v>0.0</v>
      </c>
      <c r="J79" s="1">
        <v>0.0</v>
      </c>
      <c r="K79" s="1">
        <v>0.0</v>
      </c>
      <c r="L79" s="1">
        <v>0.0</v>
      </c>
      <c r="M79" s="1">
        <v>0.0</v>
      </c>
      <c r="N79" s="1">
        <v>0.0</v>
      </c>
      <c r="O79" s="1">
        <v>1318.0</v>
      </c>
    </row>
    <row r="80">
      <c r="B80" s="1" t="s">
        <v>49</v>
      </c>
      <c r="C80" s="1">
        <v>6.0</v>
      </c>
      <c r="D80" s="1">
        <v>9.0</v>
      </c>
      <c r="E80" s="1">
        <v>4.0</v>
      </c>
      <c r="F80" s="1">
        <v>67.0</v>
      </c>
      <c r="G80" s="1">
        <v>120.0</v>
      </c>
      <c r="H80" s="1">
        <v>3.0</v>
      </c>
      <c r="I80" s="1">
        <v>0.0</v>
      </c>
      <c r="J80" s="1">
        <v>0.0</v>
      </c>
      <c r="K80" s="1">
        <v>0.0</v>
      </c>
      <c r="L80" s="1">
        <v>0.0</v>
      </c>
      <c r="M80" s="1">
        <v>0.0</v>
      </c>
      <c r="N80" s="1">
        <v>0.0</v>
      </c>
      <c r="O80" s="1">
        <v>1303.0</v>
      </c>
    </row>
    <row r="81">
      <c r="A81" s="1" t="s">
        <v>105</v>
      </c>
      <c r="B81" s="9" t="s">
        <v>89</v>
      </c>
      <c r="C81" s="9" t="s">
        <v>90</v>
      </c>
      <c r="D81" s="9" t="s">
        <v>91</v>
      </c>
      <c r="E81" s="9" t="s">
        <v>92</v>
      </c>
      <c r="F81" s="9" t="s">
        <v>93</v>
      </c>
      <c r="G81" s="9" t="s">
        <v>94</v>
      </c>
      <c r="H81" s="9" t="s">
        <v>95</v>
      </c>
      <c r="I81" s="9" t="s">
        <v>9</v>
      </c>
      <c r="J81" s="9" t="s">
        <v>96</v>
      </c>
      <c r="K81" s="9" t="s">
        <v>97</v>
      </c>
      <c r="L81" s="9" t="s">
        <v>98</v>
      </c>
      <c r="M81" s="9" t="s">
        <v>99</v>
      </c>
      <c r="N81" s="9" t="s">
        <v>100</v>
      </c>
      <c r="O81" s="9" t="s">
        <v>6</v>
      </c>
    </row>
    <row r="82">
      <c r="B82" s="1" t="s">
        <v>164</v>
      </c>
      <c r="C82" s="1">
        <v>10.0</v>
      </c>
      <c r="D82" s="1">
        <v>9.0</v>
      </c>
      <c r="E82" s="1">
        <v>6.0</v>
      </c>
      <c r="F82" s="1">
        <v>95.0</v>
      </c>
      <c r="G82" s="1">
        <v>190.0</v>
      </c>
      <c r="H82" s="1">
        <v>5.0</v>
      </c>
      <c r="I82" s="1">
        <v>1.0</v>
      </c>
      <c r="J82" s="1">
        <v>9.0</v>
      </c>
      <c r="K82" s="1">
        <v>2.0</v>
      </c>
      <c r="L82" s="1">
        <v>0.0</v>
      </c>
      <c r="M82" s="1">
        <v>0.0</v>
      </c>
      <c r="N82" s="1">
        <v>0.0</v>
      </c>
      <c r="O82" s="1">
        <v>1393.0</v>
      </c>
    </row>
    <row r="83">
      <c r="B83" s="1" t="s">
        <v>46</v>
      </c>
      <c r="C83" s="1">
        <v>11.0</v>
      </c>
      <c r="D83" s="1">
        <v>8.0</v>
      </c>
      <c r="E83" s="1">
        <v>5.0</v>
      </c>
      <c r="F83" s="1">
        <v>95.0</v>
      </c>
      <c r="G83" s="1">
        <v>239.0</v>
      </c>
      <c r="H83" s="1">
        <v>3.0</v>
      </c>
      <c r="I83" s="1">
        <v>0.0</v>
      </c>
      <c r="J83" s="1">
        <v>6.0</v>
      </c>
      <c r="K83" s="1">
        <v>1.0</v>
      </c>
      <c r="L83" s="1">
        <v>0.0</v>
      </c>
      <c r="M83" s="1">
        <v>0.0</v>
      </c>
      <c r="N83" s="1">
        <v>0.0</v>
      </c>
      <c r="O83" s="1">
        <v>1551.0</v>
      </c>
    </row>
    <row r="84">
      <c r="B84" s="1" t="s">
        <v>47</v>
      </c>
      <c r="C84" s="1">
        <v>11.0</v>
      </c>
      <c r="D84" s="1">
        <v>13.0</v>
      </c>
      <c r="E84" s="1">
        <v>6.0</v>
      </c>
      <c r="F84" s="1">
        <v>134.0</v>
      </c>
      <c r="G84" s="1">
        <v>230.0</v>
      </c>
      <c r="H84" s="1">
        <v>2.0</v>
      </c>
      <c r="I84" s="1">
        <v>0.0</v>
      </c>
      <c r="J84" s="1">
        <v>2.0</v>
      </c>
      <c r="K84" s="1">
        <v>2.0</v>
      </c>
      <c r="L84" s="1">
        <v>0.0</v>
      </c>
      <c r="M84" s="1">
        <v>0.0</v>
      </c>
      <c r="N84" s="1">
        <v>0.0</v>
      </c>
      <c r="O84" s="1">
        <v>1656.0</v>
      </c>
    </row>
    <row r="85">
      <c r="B85" s="1" t="s">
        <v>49</v>
      </c>
      <c r="C85" s="1">
        <v>11.0</v>
      </c>
      <c r="D85" s="1">
        <v>11.0</v>
      </c>
      <c r="E85" s="1">
        <v>7.0</v>
      </c>
      <c r="F85" s="1">
        <v>158.0</v>
      </c>
      <c r="G85" s="1">
        <v>300.0</v>
      </c>
      <c r="H85" s="1">
        <v>7.0</v>
      </c>
      <c r="I85" s="1">
        <v>0.0</v>
      </c>
      <c r="J85" s="1">
        <v>5.0</v>
      </c>
      <c r="K85" s="1">
        <v>4.0</v>
      </c>
      <c r="L85" s="1">
        <v>0.0</v>
      </c>
      <c r="M85" s="1">
        <v>0.0</v>
      </c>
      <c r="N85" s="1">
        <v>0.0</v>
      </c>
      <c r="O85" s="1">
        <v>2411.0</v>
      </c>
    </row>
    <row r="86">
      <c r="A86" s="1" t="s">
        <v>107</v>
      </c>
      <c r="B86" s="9" t="s">
        <v>119</v>
      </c>
      <c r="C86" s="9" t="s">
        <v>90</v>
      </c>
      <c r="D86" s="9" t="s">
        <v>91</v>
      </c>
      <c r="E86" s="9" t="s">
        <v>92</v>
      </c>
      <c r="F86" s="9" t="s">
        <v>93</v>
      </c>
      <c r="G86" s="9" t="s">
        <v>94</v>
      </c>
      <c r="H86" s="9" t="s">
        <v>95</v>
      </c>
      <c r="I86" s="9" t="s">
        <v>9</v>
      </c>
      <c r="J86" s="9" t="s">
        <v>96</v>
      </c>
      <c r="K86" s="9" t="s">
        <v>97</v>
      </c>
      <c r="L86" s="9" t="s">
        <v>98</v>
      </c>
      <c r="M86" s="9" t="s">
        <v>99</v>
      </c>
      <c r="N86" s="9" t="s">
        <v>100</v>
      </c>
      <c r="O86" s="9" t="s">
        <v>6</v>
      </c>
    </row>
    <row r="87">
      <c r="B87" s="1" t="s">
        <v>164</v>
      </c>
      <c r="C87" s="1">
        <v>12.0</v>
      </c>
      <c r="D87" s="1">
        <v>13.0</v>
      </c>
      <c r="E87" s="1">
        <v>5.0</v>
      </c>
      <c r="F87" s="1">
        <v>156.0</v>
      </c>
      <c r="G87" s="1">
        <v>324.0</v>
      </c>
      <c r="H87" s="1">
        <v>8.0</v>
      </c>
      <c r="I87" s="1">
        <v>0.0</v>
      </c>
      <c r="J87" s="1">
        <v>0.0</v>
      </c>
      <c r="K87" s="1">
        <v>0.0</v>
      </c>
      <c r="L87" s="1">
        <v>0.0</v>
      </c>
      <c r="M87" s="1">
        <v>0.0</v>
      </c>
      <c r="N87" s="1">
        <v>0.0</v>
      </c>
      <c r="O87" s="1">
        <v>2113.0</v>
      </c>
    </row>
    <row r="88">
      <c r="B88" s="1" t="s">
        <v>46</v>
      </c>
      <c r="C88" s="1">
        <v>5.0</v>
      </c>
      <c r="D88" s="1">
        <v>16.0</v>
      </c>
      <c r="E88" s="1">
        <v>8.0</v>
      </c>
      <c r="F88" s="1">
        <v>136.0</v>
      </c>
      <c r="G88" s="1">
        <v>340.0</v>
      </c>
      <c r="H88" s="1">
        <v>2.0</v>
      </c>
      <c r="I88" s="1">
        <v>0.0</v>
      </c>
      <c r="J88" s="1">
        <v>0.0</v>
      </c>
      <c r="K88" s="1">
        <v>0.0</v>
      </c>
      <c r="L88" s="1">
        <v>0.0</v>
      </c>
      <c r="M88" s="1">
        <v>0.0</v>
      </c>
      <c r="N88" s="1">
        <v>0.0</v>
      </c>
      <c r="O88" s="1">
        <v>1424.0</v>
      </c>
    </row>
    <row r="89">
      <c r="B89" s="1" t="s">
        <v>47</v>
      </c>
      <c r="C89" s="1">
        <v>8.0</v>
      </c>
      <c r="D89" s="1">
        <v>11.0</v>
      </c>
      <c r="E89" s="1">
        <v>5.0</v>
      </c>
      <c r="F89" s="1">
        <v>160.0</v>
      </c>
      <c r="G89" s="1">
        <v>342.0</v>
      </c>
      <c r="H89" s="1">
        <v>4.0</v>
      </c>
      <c r="I89" s="1">
        <v>0.0</v>
      </c>
      <c r="J89" s="1">
        <v>0.0</v>
      </c>
      <c r="K89" s="1">
        <v>0.0</v>
      </c>
      <c r="L89" s="1">
        <v>0.0</v>
      </c>
      <c r="M89" s="1">
        <v>0.0</v>
      </c>
      <c r="N89" s="1">
        <v>0.0</v>
      </c>
      <c r="O89" s="1">
        <v>2169.0</v>
      </c>
    </row>
    <row r="90">
      <c r="B90" s="1" t="s">
        <v>49</v>
      </c>
      <c r="C90" s="1">
        <v>11.0</v>
      </c>
      <c r="D90" s="1">
        <v>10.0</v>
      </c>
      <c r="E90" s="1">
        <v>4.0</v>
      </c>
      <c r="F90" s="1">
        <v>151.0</v>
      </c>
      <c r="G90" s="1">
        <v>344.0</v>
      </c>
      <c r="H90" s="1">
        <v>5.0</v>
      </c>
      <c r="I90" s="1">
        <v>1.0</v>
      </c>
      <c r="J90" s="1">
        <v>0.0</v>
      </c>
      <c r="K90" s="1">
        <v>0.0</v>
      </c>
      <c r="L90" s="1">
        <v>0.0</v>
      </c>
      <c r="M90" s="1">
        <v>0.0</v>
      </c>
      <c r="N90" s="1">
        <v>0.0</v>
      </c>
      <c r="O90" s="1">
        <v>1802.0</v>
      </c>
    </row>
    <row r="91">
      <c r="A91" s="1" t="s">
        <v>120</v>
      </c>
      <c r="B91" s="9" t="s">
        <v>112</v>
      </c>
      <c r="C91" s="9" t="s">
        <v>90</v>
      </c>
      <c r="D91" s="9" t="s">
        <v>91</v>
      </c>
      <c r="E91" s="9" t="s">
        <v>92</v>
      </c>
      <c r="F91" s="9" t="s">
        <v>93</v>
      </c>
      <c r="G91" s="9" t="s">
        <v>94</v>
      </c>
      <c r="H91" s="9" t="s">
        <v>95</v>
      </c>
      <c r="I91" s="9" t="s">
        <v>9</v>
      </c>
      <c r="J91" s="9" t="s">
        <v>96</v>
      </c>
      <c r="K91" s="9" t="s">
        <v>97</v>
      </c>
      <c r="L91" s="9" t="s">
        <v>98</v>
      </c>
      <c r="M91" s="9" t="s">
        <v>99</v>
      </c>
      <c r="N91" s="9" t="s">
        <v>100</v>
      </c>
      <c r="O91" s="9" t="s">
        <v>6</v>
      </c>
    </row>
    <row r="92">
      <c r="B92" s="1" t="s">
        <v>164</v>
      </c>
      <c r="C92" s="1">
        <v>9.0</v>
      </c>
      <c r="D92" s="1">
        <v>11.0</v>
      </c>
      <c r="E92" s="1">
        <v>5.0</v>
      </c>
      <c r="F92" s="1">
        <v>80.0</v>
      </c>
      <c r="G92" s="1">
        <v>147.0</v>
      </c>
      <c r="H92" s="1">
        <v>6.0</v>
      </c>
      <c r="I92" s="1">
        <v>1.0</v>
      </c>
      <c r="J92" s="1">
        <v>0.0</v>
      </c>
      <c r="K92" s="1">
        <v>0.0</v>
      </c>
      <c r="L92" s="1">
        <v>0.0</v>
      </c>
      <c r="M92" s="1">
        <v>0.0</v>
      </c>
      <c r="N92" s="1">
        <v>0.0</v>
      </c>
      <c r="O92" s="1">
        <v>1284.0</v>
      </c>
    </row>
    <row r="93">
      <c r="B93" s="1" t="s">
        <v>46</v>
      </c>
      <c r="C93" s="1">
        <v>12.0</v>
      </c>
      <c r="D93" s="1">
        <v>7.0</v>
      </c>
      <c r="E93" s="1">
        <v>6.0</v>
      </c>
      <c r="F93" s="1">
        <v>127.0</v>
      </c>
      <c r="G93" s="1">
        <v>269.0</v>
      </c>
      <c r="H93" s="1">
        <v>9.0</v>
      </c>
      <c r="I93" s="1">
        <v>0.0</v>
      </c>
      <c r="J93" s="1">
        <v>0.0</v>
      </c>
      <c r="K93" s="1">
        <v>0.0</v>
      </c>
      <c r="L93" s="1">
        <v>1.0</v>
      </c>
      <c r="M93" s="1">
        <v>1.0</v>
      </c>
      <c r="N93" s="1">
        <v>0.0</v>
      </c>
      <c r="O93" s="1">
        <v>1942.0</v>
      </c>
    </row>
    <row r="94">
      <c r="B94" s="1" t="s">
        <v>47</v>
      </c>
      <c r="C94" s="1">
        <v>11.0</v>
      </c>
      <c r="D94" s="1">
        <v>8.0</v>
      </c>
      <c r="E94" s="1">
        <v>7.0</v>
      </c>
      <c r="F94" s="1">
        <v>89.0</v>
      </c>
      <c r="G94" s="1">
        <v>204.0</v>
      </c>
      <c r="H94" s="1">
        <v>3.0</v>
      </c>
      <c r="I94" s="1">
        <v>0.0</v>
      </c>
      <c r="J94" s="1">
        <v>0.0</v>
      </c>
      <c r="K94" s="1">
        <v>0.0</v>
      </c>
      <c r="L94" s="1">
        <v>0.0</v>
      </c>
      <c r="M94" s="1">
        <v>0.0</v>
      </c>
      <c r="N94" s="1">
        <v>0.0</v>
      </c>
      <c r="O94" s="1">
        <v>1496.0</v>
      </c>
    </row>
    <row r="95">
      <c r="B95" s="1" t="s">
        <v>49</v>
      </c>
      <c r="C95" s="1">
        <v>10.0</v>
      </c>
      <c r="D95" s="1">
        <v>8.0</v>
      </c>
      <c r="E95" s="1">
        <v>5.0</v>
      </c>
      <c r="F95" s="1">
        <v>113.0</v>
      </c>
      <c r="G95" s="1">
        <v>241.0</v>
      </c>
      <c r="H95" s="1">
        <v>5.0</v>
      </c>
      <c r="I95" s="1">
        <v>0.0</v>
      </c>
      <c r="J95" s="1">
        <v>0.0</v>
      </c>
      <c r="K95" s="1">
        <v>0.0</v>
      </c>
      <c r="L95" s="1">
        <v>2.0</v>
      </c>
      <c r="M95" s="1">
        <v>0.0</v>
      </c>
      <c r="N95" s="1">
        <v>0.0</v>
      </c>
      <c r="O95" s="1">
        <v>1441.0</v>
      </c>
    </row>
    <row r="96">
      <c r="A96" s="1" t="s">
        <v>121</v>
      </c>
      <c r="B96" s="9" t="s">
        <v>114</v>
      </c>
      <c r="C96" s="9" t="s">
        <v>90</v>
      </c>
      <c r="D96" s="9" t="s">
        <v>91</v>
      </c>
      <c r="E96" s="9" t="s">
        <v>92</v>
      </c>
      <c r="F96" s="9" t="s">
        <v>93</v>
      </c>
      <c r="G96" s="9" t="s">
        <v>94</v>
      </c>
      <c r="H96" s="9" t="s">
        <v>95</v>
      </c>
      <c r="I96" s="9" t="s">
        <v>9</v>
      </c>
      <c r="J96" s="9" t="s">
        <v>96</v>
      </c>
      <c r="K96" s="9" t="s">
        <v>97</v>
      </c>
      <c r="L96" s="9" t="s">
        <v>98</v>
      </c>
      <c r="M96" s="9" t="s">
        <v>99</v>
      </c>
      <c r="N96" s="9" t="s">
        <v>100</v>
      </c>
      <c r="O96" s="9" t="s">
        <v>6</v>
      </c>
    </row>
    <row r="97">
      <c r="B97" s="14" t="s">
        <v>164</v>
      </c>
      <c r="C97" s="14">
        <v>13.0</v>
      </c>
      <c r="D97" s="14">
        <v>8.0</v>
      </c>
      <c r="E97" s="14">
        <v>7.0</v>
      </c>
      <c r="F97" s="14">
        <v>110.0</v>
      </c>
      <c r="G97" s="14">
        <v>235.0</v>
      </c>
      <c r="H97" s="14">
        <v>7.0</v>
      </c>
      <c r="I97" s="14">
        <v>0.0</v>
      </c>
      <c r="J97" s="14">
        <v>0.0</v>
      </c>
      <c r="K97" s="14">
        <v>0.0</v>
      </c>
      <c r="L97" s="14">
        <v>0.0</v>
      </c>
      <c r="M97" s="14">
        <v>0.0</v>
      </c>
      <c r="N97" s="14">
        <v>0.0</v>
      </c>
      <c r="O97" s="14">
        <v>1569.0</v>
      </c>
    </row>
    <row r="98">
      <c r="B98" s="14" t="s">
        <v>46</v>
      </c>
      <c r="C98" s="14">
        <v>10.0</v>
      </c>
      <c r="D98" s="14">
        <v>9.0</v>
      </c>
      <c r="E98" s="14">
        <v>7.0</v>
      </c>
      <c r="F98" s="14">
        <v>136.0</v>
      </c>
      <c r="G98" s="14">
        <v>341.0</v>
      </c>
      <c r="H98" s="14">
        <v>4.0</v>
      </c>
      <c r="I98" s="14">
        <v>0.0</v>
      </c>
      <c r="J98" s="14">
        <v>0.0</v>
      </c>
      <c r="K98" s="14">
        <v>0.0</v>
      </c>
      <c r="L98" s="14">
        <v>0.0</v>
      </c>
      <c r="M98" s="14">
        <v>0.0</v>
      </c>
      <c r="N98" s="14">
        <v>0.0</v>
      </c>
      <c r="O98" s="14">
        <v>1678.0</v>
      </c>
    </row>
    <row r="99">
      <c r="B99" s="14" t="s">
        <v>47</v>
      </c>
      <c r="C99" s="14">
        <v>10.0</v>
      </c>
      <c r="D99" s="14">
        <v>10.0</v>
      </c>
      <c r="E99" s="14">
        <v>10.0</v>
      </c>
      <c r="F99" s="14">
        <v>119.0</v>
      </c>
      <c r="G99" s="14">
        <v>224.0</v>
      </c>
      <c r="H99" s="14">
        <v>6.0</v>
      </c>
      <c r="I99" s="14">
        <v>0.0</v>
      </c>
      <c r="J99" s="14">
        <v>0.0</v>
      </c>
      <c r="K99" s="14">
        <v>0.0</v>
      </c>
      <c r="L99" s="14">
        <v>0.0</v>
      </c>
      <c r="M99" s="14">
        <v>0.0</v>
      </c>
      <c r="N99" s="14">
        <v>0.0</v>
      </c>
      <c r="O99" s="14">
        <v>1721.0</v>
      </c>
    </row>
    <row r="100">
      <c r="B100" s="14" t="s">
        <v>49</v>
      </c>
      <c r="C100" s="14">
        <v>17.0</v>
      </c>
      <c r="D100" s="14">
        <v>10.0</v>
      </c>
      <c r="E100" s="14">
        <v>7.0</v>
      </c>
      <c r="F100" s="14">
        <v>155.0</v>
      </c>
      <c r="G100" s="14">
        <v>289.0</v>
      </c>
      <c r="H100" s="14">
        <v>7.0</v>
      </c>
      <c r="I100" s="14">
        <v>0.0</v>
      </c>
      <c r="J100" s="14">
        <v>0.0</v>
      </c>
      <c r="K100" s="14">
        <v>0.0</v>
      </c>
      <c r="L100" s="14">
        <v>0.0</v>
      </c>
      <c r="M100" s="14">
        <v>0.0</v>
      </c>
      <c r="N100" s="14">
        <v>0.0</v>
      </c>
      <c r="O100" s="14">
        <v>2000.0</v>
      </c>
    </row>
    <row r="102">
      <c r="A102" s="28" t="s">
        <v>122</v>
      </c>
      <c r="B102" s="29" t="s">
        <v>166</v>
      </c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</row>
    <row r="103">
      <c r="A103" s="1" t="s">
        <v>88</v>
      </c>
      <c r="B103" s="9" t="s">
        <v>104</v>
      </c>
      <c r="C103" s="9" t="s">
        <v>90</v>
      </c>
      <c r="D103" s="9" t="s">
        <v>91</v>
      </c>
      <c r="E103" s="9" t="s">
        <v>92</v>
      </c>
      <c r="F103" s="9" t="s">
        <v>93</v>
      </c>
      <c r="G103" s="9" t="s">
        <v>94</v>
      </c>
      <c r="H103" s="9" t="s">
        <v>95</v>
      </c>
      <c r="I103" s="9" t="s">
        <v>9</v>
      </c>
      <c r="J103" s="9" t="s">
        <v>96</v>
      </c>
      <c r="K103" s="9" t="s">
        <v>97</v>
      </c>
      <c r="L103" s="9" t="s">
        <v>98</v>
      </c>
      <c r="M103" s="9" t="s">
        <v>99</v>
      </c>
      <c r="N103" s="9" t="s">
        <v>100</v>
      </c>
      <c r="O103" s="9" t="s">
        <v>6</v>
      </c>
    </row>
    <row r="104">
      <c r="B104" s="1" t="s">
        <v>164</v>
      </c>
      <c r="C104" s="1">
        <v>14.0</v>
      </c>
      <c r="D104" s="1">
        <v>19.0</v>
      </c>
      <c r="E104" s="1">
        <v>6.0</v>
      </c>
      <c r="F104" s="1">
        <v>131.0</v>
      </c>
      <c r="G104" s="1">
        <v>306.0</v>
      </c>
      <c r="H104" s="1">
        <v>9.0</v>
      </c>
      <c r="I104" s="1">
        <v>0.0</v>
      </c>
      <c r="J104" s="1">
        <v>0.0</v>
      </c>
      <c r="K104" s="1">
        <v>0.0</v>
      </c>
      <c r="L104" s="1">
        <v>0.0</v>
      </c>
      <c r="M104" s="1">
        <v>1.0</v>
      </c>
      <c r="N104" s="1">
        <v>0.0</v>
      </c>
      <c r="O104" s="1">
        <v>2168.0</v>
      </c>
    </row>
    <row r="105">
      <c r="B105" s="1" t="s">
        <v>46</v>
      </c>
      <c r="C105" s="1">
        <v>20.0</v>
      </c>
      <c r="D105" s="1">
        <v>25.0</v>
      </c>
      <c r="E105" s="1">
        <v>3.0</v>
      </c>
      <c r="F105" s="1">
        <v>144.0</v>
      </c>
      <c r="G105" s="1">
        <v>286.0</v>
      </c>
      <c r="H105" s="1">
        <v>9.0</v>
      </c>
      <c r="I105" s="1">
        <v>0.0</v>
      </c>
      <c r="J105" s="1">
        <v>0.0</v>
      </c>
      <c r="K105" s="1">
        <v>0.0</v>
      </c>
      <c r="L105" s="1">
        <v>0.0</v>
      </c>
      <c r="M105" s="1">
        <v>1.0</v>
      </c>
      <c r="N105" s="1">
        <v>0.0</v>
      </c>
      <c r="O105" s="1">
        <v>2140.0</v>
      </c>
    </row>
    <row r="106">
      <c r="B106" s="1" t="s">
        <v>47</v>
      </c>
      <c r="C106" s="1">
        <v>12.0</v>
      </c>
      <c r="D106" s="1">
        <v>16.0</v>
      </c>
      <c r="E106" s="1">
        <v>18.0</v>
      </c>
      <c r="F106" s="1">
        <v>192.0</v>
      </c>
      <c r="G106" s="1">
        <v>339.0</v>
      </c>
      <c r="H106" s="1">
        <v>5.0</v>
      </c>
      <c r="I106" s="1">
        <v>0.0</v>
      </c>
      <c r="J106" s="1">
        <v>0.0</v>
      </c>
      <c r="K106" s="1">
        <v>0.0</v>
      </c>
      <c r="L106" s="1">
        <v>0.0</v>
      </c>
      <c r="M106" s="1">
        <v>1.0</v>
      </c>
      <c r="N106" s="1">
        <v>0.0</v>
      </c>
      <c r="O106" s="1">
        <v>2829.0</v>
      </c>
    </row>
    <row r="107">
      <c r="B107" s="1" t="s">
        <v>49</v>
      </c>
      <c r="C107" s="1">
        <v>14.0</v>
      </c>
      <c r="D107" s="1">
        <v>15.0</v>
      </c>
      <c r="E107" s="1">
        <v>10.0</v>
      </c>
      <c r="F107" s="1">
        <v>166.0</v>
      </c>
      <c r="G107" s="1">
        <v>323.0</v>
      </c>
      <c r="H107" s="1">
        <v>7.0</v>
      </c>
      <c r="I107" s="1">
        <v>0.0</v>
      </c>
      <c r="J107" s="1">
        <v>0.0</v>
      </c>
      <c r="K107" s="1">
        <v>0.0</v>
      </c>
      <c r="L107" s="1">
        <v>1.0</v>
      </c>
      <c r="M107" s="1">
        <v>1.0</v>
      </c>
      <c r="N107" s="1">
        <v>0.0</v>
      </c>
      <c r="O107" s="1">
        <v>2462.0</v>
      </c>
    </row>
    <row r="108">
      <c r="A108" s="1" t="s">
        <v>101</v>
      </c>
      <c r="B108" s="9" t="s">
        <v>102</v>
      </c>
      <c r="C108" s="9" t="s">
        <v>90</v>
      </c>
      <c r="D108" s="9" t="s">
        <v>91</v>
      </c>
      <c r="E108" s="9" t="s">
        <v>92</v>
      </c>
      <c r="F108" s="9" t="s">
        <v>93</v>
      </c>
      <c r="G108" s="9" t="s">
        <v>94</v>
      </c>
      <c r="H108" s="9" t="s">
        <v>95</v>
      </c>
      <c r="I108" s="9" t="s">
        <v>9</v>
      </c>
      <c r="J108" s="9" t="s">
        <v>96</v>
      </c>
      <c r="K108" s="9" t="s">
        <v>97</v>
      </c>
      <c r="L108" s="9" t="s">
        <v>98</v>
      </c>
      <c r="M108" s="9" t="s">
        <v>99</v>
      </c>
      <c r="N108" s="9" t="s">
        <v>100</v>
      </c>
      <c r="O108" s="9" t="s">
        <v>6</v>
      </c>
    </row>
    <row r="109">
      <c r="B109" s="1" t="s">
        <v>164</v>
      </c>
      <c r="C109" s="1">
        <v>9.0</v>
      </c>
      <c r="D109" s="1">
        <v>10.0</v>
      </c>
      <c r="E109" s="1">
        <v>7.0</v>
      </c>
      <c r="F109" s="1">
        <v>105.0</v>
      </c>
      <c r="G109" s="1">
        <v>226.0</v>
      </c>
      <c r="H109" s="1">
        <v>6.0</v>
      </c>
      <c r="I109" s="1">
        <v>0.0</v>
      </c>
      <c r="J109" s="1">
        <v>0.0</v>
      </c>
      <c r="K109" s="1">
        <v>0.0</v>
      </c>
      <c r="L109" s="1">
        <v>0.0</v>
      </c>
      <c r="M109" s="1">
        <v>0.0</v>
      </c>
      <c r="N109" s="1">
        <v>0.0</v>
      </c>
      <c r="O109" s="1">
        <v>1919.0</v>
      </c>
    </row>
    <row r="110">
      <c r="B110" s="1" t="s">
        <v>46</v>
      </c>
      <c r="C110" s="1">
        <v>18.0</v>
      </c>
      <c r="D110" s="1">
        <v>15.0</v>
      </c>
      <c r="E110" s="1">
        <v>10.0</v>
      </c>
      <c r="F110" s="1">
        <v>148.0</v>
      </c>
      <c r="G110" s="1">
        <v>373.0</v>
      </c>
      <c r="H110" s="1">
        <v>10.0</v>
      </c>
      <c r="I110" s="1">
        <v>0.0</v>
      </c>
      <c r="J110" s="1">
        <v>0.0</v>
      </c>
      <c r="K110" s="1">
        <v>0.0</v>
      </c>
      <c r="L110" s="1">
        <v>0.0</v>
      </c>
      <c r="M110" s="1">
        <v>0.0</v>
      </c>
      <c r="N110" s="1">
        <v>0.0</v>
      </c>
      <c r="O110" s="1">
        <v>2365.0</v>
      </c>
    </row>
    <row r="111">
      <c r="B111" s="1" t="s">
        <v>47</v>
      </c>
      <c r="C111" s="1">
        <v>10.0</v>
      </c>
      <c r="D111" s="1">
        <v>11.0</v>
      </c>
      <c r="E111" s="1">
        <v>14.0</v>
      </c>
      <c r="F111" s="1">
        <v>180.0</v>
      </c>
      <c r="G111" s="1">
        <v>296.0</v>
      </c>
      <c r="H111" s="1">
        <v>3.0</v>
      </c>
      <c r="I111" s="1">
        <v>0.0</v>
      </c>
      <c r="J111" s="1">
        <v>0.0</v>
      </c>
      <c r="K111" s="1">
        <v>0.0</v>
      </c>
      <c r="L111" s="1">
        <v>0.0</v>
      </c>
      <c r="M111" s="1">
        <v>0.0</v>
      </c>
      <c r="N111" s="1">
        <v>0.0</v>
      </c>
      <c r="O111" s="1">
        <v>2377.0</v>
      </c>
    </row>
    <row r="112">
      <c r="B112" s="1" t="s">
        <v>49</v>
      </c>
      <c r="C112" s="1">
        <v>11.0</v>
      </c>
      <c r="D112" s="1">
        <v>14.0</v>
      </c>
      <c r="E112" s="1">
        <v>7.0</v>
      </c>
      <c r="F112" s="1">
        <v>118.0</v>
      </c>
      <c r="G112" s="1">
        <v>294.0</v>
      </c>
      <c r="H112" s="1">
        <v>4.0</v>
      </c>
      <c r="I112" s="1">
        <v>0.0</v>
      </c>
      <c r="J112" s="1">
        <v>0.0</v>
      </c>
      <c r="K112" s="1">
        <v>0.0</v>
      </c>
      <c r="L112" s="1">
        <v>0.0</v>
      </c>
      <c r="M112" s="1">
        <v>0.0</v>
      </c>
      <c r="N112" s="1">
        <v>0.0</v>
      </c>
      <c r="O112" s="1">
        <v>1575.0</v>
      </c>
    </row>
    <row r="113">
      <c r="A113" s="1" t="s">
        <v>103</v>
      </c>
      <c r="B113" s="9" t="s">
        <v>124</v>
      </c>
      <c r="C113" s="9" t="s">
        <v>90</v>
      </c>
      <c r="D113" s="9" t="s">
        <v>91</v>
      </c>
      <c r="E113" s="9" t="s">
        <v>92</v>
      </c>
      <c r="F113" s="9" t="s">
        <v>93</v>
      </c>
      <c r="G113" s="9" t="s">
        <v>94</v>
      </c>
      <c r="H113" s="9" t="s">
        <v>95</v>
      </c>
      <c r="I113" s="9" t="s">
        <v>9</v>
      </c>
      <c r="J113" s="9" t="s">
        <v>96</v>
      </c>
      <c r="K113" s="9" t="s">
        <v>97</v>
      </c>
      <c r="L113" s="9" t="s">
        <v>98</v>
      </c>
      <c r="M113" s="9" t="s">
        <v>99</v>
      </c>
      <c r="N113" s="9" t="s">
        <v>100</v>
      </c>
      <c r="O113" s="9" t="s">
        <v>6</v>
      </c>
    </row>
    <row r="114">
      <c r="B114" s="1" t="s">
        <v>164</v>
      </c>
      <c r="C114" s="1">
        <v>7.0</v>
      </c>
      <c r="D114" s="1">
        <v>10.0</v>
      </c>
      <c r="E114" s="1">
        <v>3.0</v>
      </c>
      <c r="F114" s="1">
        <v>89.0</v>
      </c>
      <c r="G114" s="1">
        <v>205.0</v>
      </c>
      <c r="H114" s="1">
        <v>3.0</v>
      </c>
      <c r="I114" s="1">
        <v>0.0</v>
      </c>
      <c r="J114" s="1">
        <v>4.0</v>
      </c>
      <c r="K114" s="1">
        <v>0.0</v>
      </c>
      <c r="L114" s="1">
        <v>0.0</v>
      </c>
      <c r="M114" s="1">
        <v>0.0</v>
      </c>
      <c r="N114" s="1">
        <v>0.0</v>
      </c>
      <c r="O114" s="1">
        <v>1185.0</v>
      </c>
    </row>
    <row r="115">
      <c r="B115" s="1" t="s">
        <v>46</v>
      </c>
      <c r="C115" s="1">
        <v>9.0</v>
      </c>
      <c r="D115" s="1">
        <v>13.0</v>
      </c>
      <c r="E115" s="1">
        <v>4.0</v>
      </c>
      <c r="F115" s="1">
        <v>132.0</v>
      </c>
      <c r="G115" s="1">
        <v>270.0</v>
      </c>
      <c r="H115" s="1">
        <v>4.0</v>
      </c>
      <c r="I115" s="1">
        <v>0.0</v>
      </c>
      <c r="J115" s="1">
        <v>5.0</v>
      </c>
      <c r="K115" s="1">
        <v>0.0</v>
      </c>
      <c r="L115" s="1">
        <v>0.0</v>
      </c>
      <c r="M115" s="1">
        <v>0.0</v>
      </c>
      <c r="N115" s="1">
        <v>0.0</v>
      </c>
      <c r="O115" s="1">
        <v>1742.0</v>
      </c>
    </row>
    <row r="116">
      <c r="B116" s="1" t="s">
        <v>47</v>
      </c>
      <c r="C116" s="1">
        <v>7.0</v>
      </c>
      <c r="D116" s="1">
        <v>11.0</v>
      </c>
      <c r="E116" s="1">
        <v>6.0</v>
      </c>
      <c r="F116" s="1">
        <v>120.0</v>
      </c>
      <c r="G116" s="1">
        <v>221.0</v>
      </c>
      <c r="H116" s="1">
        <v>2.0</v>
      </c>
      <c r="I116" s="1">
        <v>0.0</v>
      </c>
      <c r="J116" s="1">
        <v>5.0</v>
      </c>
      <c r="K116" s="1">
        <v>1.0</v>
      </c>
      <c r="L116" s="1">
        <v>0.0</v>
      </c>
      <c r="M116" s="1">
        <v>0.0</v>
      </c>
      <c r="N116" s="1">
        <v>0.0</v>
      </c>
      <c r="O116" s="1">
        <v>1389.0</v>
      </c>
    </row>
    <row r="117">
      <c r="B117" s="1" t="s">
        <v>49</v>
      </c>
      <c r="C117" s="1">
        <v>7.0</v>
      </c>
      <c r="D117" s="1">
        <v>12.0</v>
      </c>
      <c r="E117" s="1">
        <v>5.0</v>
      </c>
      <c r="F117" s="1">
        <v>157.0</v>
      </c>
      <c r="G117" s="1">
        <v>320.0</v>
      </c>
      <c r="H117" s="1">
        <v>0.0</v>
      </c>
      <c r="I117" s="1">
        <v>0.0</v>
      </c>
      <c r="J117" s="1">
        <v>6.0</v>
      </c>
      <c r="K117" s="1">
        <v>0.0</v>
      </c>
      <c r="L117" s="1">
        <v>0.0</v>
      </c>
      <c r="M117" s="1">
        <v>0.0</v>
      </c>
      <c r="N117" s="1">
        <v>0.0</v>
      </c>
      <c r="O117" s="1">
        <v>1663.0</v>
      </c>
    </row>
    <row r="118">
      <c r="A118" s="1" t="s">
        <v>105</v>
      </c>
      <c r="B118" s="9" t="s">
        <v>89</v>
      </c>
      <c r="C118" s="9" t="s">
        <v>90</v>
      </c>
      <c r="D118" s="9" t="s">
        <v>91</v>
      </c>
      <c r="E118" s="9" t="s">
        <v>92</v>
      </c>
      <c r="F118" s="9" t="s">
        <v>93</v>
      </c>
      <c r="G118" s="9" t="s">
        <v>94</v>
      </c>
      <c r="H118" s="9" t="s">
        <v>95</v>
      </c>
      <c r="I118" s="9" t="s">
        <v>9</v>
      </c>
      <c r="J118" s="9" t="s">
        <v>96</v>
      </c>
      <c r="K118" s="9" t="s">
        <v>97</v>
      </c>
      <c r="L118" s="9" t="s">
        <v>98</v>
      </c>
      <c r="M118" s="9" t="s">
        <v>99</v>
      </c>
      <c r="N118" s="9" t="s">
        <v>100</v>
      </c>
      <c r="O118" s="9" t="s">
        <v>6</v>
      </c>
    </row>
    <row r="119">
      <c r="B119" s="1" t="s">
        <v>164</v>
      </c>
      <c r="C119" s="1">
        <v>6.0</v>
      </c>
      <c r="D119" s="1">
        <v>11.0</v>
      </c>
      <c r="E119" s="1">
        <v>10.0</v>
      </c>
      <c r="F119" s="1">
        <v>82.0</v>
      </c>
      <c r="G119" s="1">
        <v>189.0</v>
      </c>
      <c r="H119" s="1">
        <v>2.0</v>
      </c>
      <c r="I119" s="1">
        <v>0.0</v>
      </c>
      <c r="J119" s="1">
        <v>0.0</v>
      </c>
      <c r="K119" s="1">
        <v>0.0</v>
      </c>
      <c r="L119" s="1">
        <v>0.0</v>
      </c>
      <c r="M119" s="1">
        <v>1.0</v>
      </c>
      <c r="N119" s="1">
        <v>0.0</v>
      </c>
      <c r="O119" s="1">
        <v>1433.0</v>
      </c>
    </row>
    <row r="120">
      <c r="B120" s="1" t="s">
        <v>46</v>
      </c>
      <c r="C120" s="1">
        <v>8.0</v>
      </c>
      <c r="D120" s="1">
        <v>15.0</v>
      </c>
      <c r="E120" s="1">
        <v>5.0</v>
      </c>
      <c r="F120" s="1">
        <v>107.0</v>
      </c>
      <c r="G120" s="1">
        <v>218.0</v>
      </c>
      <c r="H120" s="1">
        <v>4.0</v>
      </c>
      <c r="I120" s="1">
        <v>0.0</v>
      </c>
      <c r="J120" s="1">
        <v>0.0</v>
      </c>
      <c r="K120" s="1">
        <v>0.0</v>
      </c>
      <c r="L120" s="1">
        <v>1.0</v>
      </c>
      <c r="M120" s="1">
        <v>0.0</v>
      </c>
      <c r="N120" s="1">
        <v>0.0</v>
      </c>
      <c r="O120" s="1">
        <v>1297.0</v>
      </c>
    </row>
    <row r="121">
      <c r="B121" s="1" t="s">
        <v>47</v>
      </c>
      <c r="C121" s="1">
        <v>10.0</v>
      </c>
      <c r="D121" s="1">
        <v>11.0</v>
      </c>
      <c r="E121" s="1">
        <v>7.0</v>
      </c>
      <c r="F121" s="1">
        <v>117.0</v>
      </c>
      <c r="G121" s="1">
        <v>182.0</v>
      </c>
      <c r="H121" s="1">
        <v>4.0</v>
      </c>
      <c r="I121" s="1">
        <v>1.0</v>
      </c>
      <c r="J121" s="1">
        <v>0.0</v>
      </c>
      <c r="K121" s="1">
        <v>0.0</v>
      </c>
      <c r="L121" s="1">
        <v>0.0</v>
      </c>
      <c r="M121" s="1">
        <v>0.0</v>
      </c>
      <c r="N121" s="1">
        <v>0.0</v>
      </c>
      <c r="O121" s="1">
        <v>1729.0</v>
      </c>
    </row>
    <row r="122">
      <c r="B122" s="1" t="s">
        <v>49</v>
      </c>
      <c r="C122" s="1">
        <v>11.0</v>
      </c>
      <c r="D122" s="1">
        <v>10.0</v>
      </c>
      <c r="E122" s="1">
        <v>4.0</v>
      </c>
      <c r="F122" s="1">
        <v>106.0</v>
      </c>
      <c r="G122" s="1">
        <v>237.0</v>
      </c>
      <c r="H122" s="1">
        <v>4.0</v>
      </c>
      <c r="I122" s="1">
        <v>0.0</v>
      </c>
      <c r="J122" s="1">
        <v>0.0</v>
      </c>
      <c r="K122" s="1">
        <v>0.0</v>
      </c>
      <c r="L122" s="1">
        <v>0.0</v>
      </c>
      <c r="M122" s="1">
        <v>0.0</v>
      </c>
      <c r="N122" s="1">
        <v>0.0</v>
      </c>
      <c r="O122" s="1">
        <v>1303.0</v>
      </c>
    </row>
    <row r="123">
      <c r="A123" s="1" t="s">
        <v>107</v>
      </c>
      <c r="B123" s="9" t="s">
        <v>119</v>
      </c>
      <c r="C123" s="9" t="s">
        <v>90</v>
      </c>
      <c r="D123" s="9" t="s">
        <v>91</v>
      </c>
      <c r="E123" s="9" t="s">
        <v>92</v>
      </c>
      <c r="F123" s="9" t="s">
        <v>93</v>
      </c>
      <c r="G123" s="9" t="s">
        <v>94</v>
      </c>
      <c r="H123" s="9" t="s">
        <v>95</v>
      </c>
      <c r="I123" s="9" t="s">
        <v>9</v>
      </c>
      <c r="J123" s="9" t="s">
        <v>96</v>
      </c>
      <c r="K123" s="9" t="s">
        <v>97</v>
      </c>
      <c r="L123" s="9" t="s">
        <v>98</v>
      </c>
      <c r="M123" s="9" t="s">
        <v>99</v>
      </c>
      <c r="N123" s="9" t="s">
        <v>100</v>
      </c>
      <c r="O123" s="9" t="s">
        <v>6</v>
      </c>
    </row>
    <row r="124">
      <c r="B124" s="1" t="s">
        <v>164</v>
      </c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</row>
    <row r="125">
      <c r="B125" s="1" t="s">
        <v>46</v>
      </c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</row>
    <row r="126">
      <c r="B126" s="1" t="s">
        <v>47</v>
      </c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</row>
    <row r="127">
      <c r="B127" s="1" t="s">
        <v>49</v>
      </c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</row>
    <row r="128">
      <c r="A128" s="1" t="s">
        <v>120</v>
      </c>
      <c r="B128" s="9" t="s">
        <v>112</v>
      </c>
      <c r="C128" s="9" t="s">
        <v>90</v>
      </c>
      <c r="D128" s="9" t="s">
        <v>91</v>
      </c>
      <c r="E128" s="9" t="s">
        <v>92</v>
      </c>
      <c r="F128" s="9" t="s">
        <v>93</v>
      </c>
      <c r="G128" s="9" t="s">
        <v>94</v>
      </c>
      <c r="H128" s="9" t="s">
        <v>95</v>
      </c>
      <c r="I128" s="9" t="s">
        <v>9</v>
      </c>
      <c r="J128" s="9" t="s">
        <v>96</v>
      </c>
      <c r="K128" s="9" t="s">
        <v>97</v>
      </c>
      <c r="L128" s="9" t="s">
        <v>98</v>
      </c>
      <c r="M128" s="9" t="s">
        <v>99</v>
      </c>
      <c r="N128" s="9" t="s">
        <v>100</v>
      </c>
      <c r="O128" s="9" t="s">
        <v>6</v>
      </c>
    </row>
    <row r="129">
      <c r="B129" s="1" t="s">
        <v>164</v>
      </c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</row>
    <row r="130">
      <c r="B130" s="1" t="s">
        <v>46</v>
      </c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</row>
    <row r="131">
      <c r="B131" s="1" t="s">
        <v>47</v>
      </c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</row>
    <row r="132">
      <c r="B132" s="1" t="s">
        <v>49</v>
      </c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</row>
    <row r="133">
      <c r="A133" s="1" t="s">
        <v>121</v>
      </c>
      <c r="B133" s="9" t="s">
        <v>114</v>
      </c>
      <c r="C133" s="9" t="s">
        <v>90</v>
      </c>
      <c r="D133" s="9" t="s">
        <v>91</v>
      </c>
      <c r="E133" s="9" t="s">
        <v>92</v>
      </c>
      <c r="F133" s="9" t="s">
        <v>93</v>
      </c>
      <c r="G133" s="9" t="s">
        <v>94</v>
      </c>
      <c r="H133" s="9" t="s">
        <v>95</v>
      </c>
      <c r="I133" s="9" t="s">
        <v>9</v>
      </c>
      <c r="J133" s="9" t="s">
        <v>96</v>
      </c>
      <c r="K133" s="9" t="s">
        <v>97</v>
      </c>
      <c r="L133" s="9" t="s">
        <v>98</v>
      </c>
      <c r="M133" s="9" t="s">
        <v>99</v>
      </c>
      <c r="N133" s="9" t="s">
        <v>100</v>
      </c>
      <c r="O133" s="9" t="s">
        <v>6</v>
      </c>
    </row>
    <row r="134">
      <c r="B134" s="14" t="s">
        <v>164</v>
      </c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</row>
    <row r="135">
      <c r="B135" s="14" t="s">
        <v>46</v>
      </c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</row>
    <row r="136">
      <c r="B136" s="14" t="s">
        <v>47</v>
      </c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</row>
    <row r="137">
      <c r="B137" s="14" t="s">
        <v>49</v>
      </c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</row>
    <row r="139">
      <c r="A139" s="16" t="s">
        <v>129</v>
      </c>
      <c r="B139" s="17" t="s">
        <v>141</v>
      </c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</row>
    <row r="140">
      <c r="A140" s="1" t="s">
        <v>88</v>
      </c>
      <c r="B140" s="9" t="s">
        <v>106</v>
      </c>
      <c r="C140" s="9" t="s">
        <v>90</v>
      </c>
      <c r="D140" s="9" t="s">
        <v>91</v>
      </c>
      <c r="E140" s="9" t="s">
        <v>92</v>
      </c>
      <c r="F140" s="9" t="s">
        <v>93</v>
      </c>
      <c r="G140" s="9" t="s">
        <v>94</v>
      </c>
      <c r="H140" s="9" t="s">
        <v>95</v>
      </c>
      <c r="I140" s="9" t="s">
        <v>9</v>
      </c>
      <c r="J140" s="9" t="s">
        <v>96</v>
      </c>
      <c r="K140" s="9" t="s">
        <v>97</v>
      </c>
      <c r="L140" s="9" t="s">
        <v>98</v>
      </c>
      <c r="M140" s="9" t="s">
        <v>99</v>
      </c>
      <c r="N140" s="9" t="s">
        <v>100</v>
      </c>
      <c r="O140" s="9" t="s">
        <v>6</v>
      </c>
    </row>
    <row r="141">
      <c r="B141" s="1" t="s">
        <v>164</v>
      </c>
      <c r="C141" s="1">
        <v>15.0</v>
      </c>
      <c r="D141" s="1">
        <v>16.0</v>
      </c>
      <c r="E141" s="1">
        <v>14.0</v>
      </c>
      <c r="F141" s="1">
        <v>162.0</v>
      </c>
      <c r="G141" s="1">
        <v>327.0</v>
      </c>
      <c r="H141" s="1">
        <v>4.0</v>
      </c>
      <c r="I141" s="1">
        <v>0.0</v>
      </c>
      <c r="J141" s="1">
        <v>6.0</v>
      </c>
      <c r="K141" s="1">
        <v>3.0</v>
      </c>
      <c r="L141" s="1">
        <v>0.0</v>
      </c>
      <c r="M141" s="1">
        <v>0.0</v>
      </c>
      <c r="N141" s="1">
        <v>0.0</v>
      </c>
      <c r="O141" s="1">
        <v>2134.0</v>
      </c>
    </row>
    <row r="142">
      <c r="B142" s="1" t="s">
        <v>46</v>
      </c>
      <c r="C142" s="1">
        <v>18.0</v>
      </c>
      <c r="D142" s="1">
        <v>18.0</v>
      </c>
      <c r="E142" s="1">
        <v>9.0</v>
      </c>
      <c r="F142" s="1">
        <v>152.0</v>
      </c>
      <c r="G142" s="1">
        <v>342.0</v>
      </c>
      <c r="H142" s="1">
        <v>7.0</v>
      </c>
      <c r="I142" s="1">
        <v>0.0</v>
      </c>
      <c r="J142" s="1">
        <v>6.0</v>
      </c>
      <c r="K142" s="1">
        <v>2.0</v>
      </c>
      <c r="L142" s="1">
        <v>0.0</v>
      </c>
      <c r="M142" s="1">
        <v>0.0</v>
      </c>
      <c r="N142" s="1">
        <v>0.0</v>
      </c>
      <c r="O142" s="1">
        <v>2268.0</v>
      </c>
    </row>
    <row r="143">
      <c r="B143" s="1" t="s">
        <v>47</v>
      </c>
      <c r="C143" s="1">
        <v>16.0</v>
      </c>
      <c r="D143" s="1">
        <v>12.0</v>
      </c>
      <c r="E143" s="1">
        <v>15.0</v>
      </c>
      <c r="F143" s="1">
        <v>197.0</v>
      </c>
      <c r="G143" s="1">
        <v>441.0</v>
      </c>
      <c r="H143" s="1">
        <v>9.0</v>
      </c>
      <c r="I143" s="1">
        <v>0.0</v>
      </c>
      <c r="J143" s="1">
        <v>6.0</v>
      </c>
      <c r="K143" s="1">
        <v>1.0</v>
      </c>
      <c r="L143" s="1">
        <v>0.0</v>
      </c>
      <c r="M143" s="1">
        <v>0.0</v>
      </c>
      <c r="N143" s="1">
        <v>0.0</v>
      </c>
      <c r="O143" s="1">
        <v>2492.0</v>
      </c>
    </row>
    <row r="144">
      <c r="B144" s="1" t="s">
        <v>49</v>
      </c>
      <c r="C144" s="1">
        <v>9.0</v>
      </c>
      <c r="D144" s="1">
        <v>19.0</v>
      </c>
      <c r="E144" s="1">
        <v>12.0</v>
      </c>
      <c r="F144" s="1">
        <v>196.0</v>
      </c>
      <c r="G144" s="1">
        <v>346.0</v>
      </c>
      <c r="H144" s="1">
        <v>6.0</v>
      </c>
      <c r="I144" s="1">
        <v>1.0</v>
      </c>
      <c r="J144" s="1">
        <v>6.0</v>
      </c>
      <c r="K144" s="1">
        <v>3.0</v>
      </c>
      <c r="L144" s="1">
        <v>0.0</v>
      </c>
      <c r="M144" s="1">
        <v>0.0</v>
      </c>
      <c r="N144" s="1">
        <v>0.0</v>
      </c>
      <c r="O144" s="1">
        <v>2267.0</v>
      </c>
    </row>
    <row r="145">
      <c r="A145" s="1" t="s">
        <v>101</v>
      </c>
      <c r="B145" s="9" t="s">
        <v>113</v>
      </c>
      <c r="C145" s="9" t="s">
        <v>90</v>
      </c>
      <c r="D145" s="9" t="s">
        <v>91</v>
      </c>
      <c r="E145" s="9" t="s">
        <v>92</v>
      </c>
      <c r="F145" s="9" t="s">
        <v>93</v>
      </c>
      <c r="G145" s="9" t="s">
        <v>94</v>
      </c>
      <c r="H145" s="9" t="s">
        <v>95</v>
      </c>
      <c r="I145" s="9" t="s">
        <v>9</v>
      </c>
      <c r="J145" s="9" t="s">
        <v>96</v>
      </c>
      <c r="K145" s="9" t="s">
        <v>97</v>
      </c>
      <c r="L145" s="9" t="s">
        <v>98</v>
      </c>
      <c r="M145" s="9" t="s">
        <v>99</v>
      </c>
      <c r="N145" s="9" t="s">
        <v>100</v>
      </c>
      <c r="O145" s="9" t="s">
        <v>6</v>
      </c>
    </row>
    <row r="146">
      <c r="B146" s="1" t="s">
        <v>164</v>
      </c>
      <c r="C146" s="1">
        <v>6.0</v>
      </c>
      <c r="D146" s="1">
        <v>15.0</v>
      </c>
      <c r="E146" s="1">
        <v>1.0</v>
      </c>
      <c r="F146" s="1">
        <v>95.0</v>
      </c>
      <c r="G146" s="1">
        <v>190.0</v>
      </c>
      <c r="H146" s="1">
        <v>4.0</v>
      </c>
      <c r="I146" s="1">
        <v>1.0</v>
      </c>
      <c r="J146" s="1">
        <v>0.0</v>
      </c>
      <c r="K146" s="1">
        <v>0.0</v>
      </c>
      <c r="L146" s="1">
        <v>0.0</v>
      </c>
      <c r="M146" s="1">
        <v>0.0</v>
      </c>
      <c r="N146" s="1">
        <v>0.0</v>
      </c>
      <c r="O146" s="1">
        <v>1385.0</v>
      </c>
    </row>
    <row r="147">
      <c r="B147" s="1" t="s">
        <v>46</v>
      </c>
      <c r="C147" s="1">
        <v>5.0</v>
      </c>
      <c r="D147" s="1">
        <v>14.0</v>
      </c>
      <c r="E147" s="1">
        <v>3.0</v>
      </c>
      <c r="F147" s="1">
        <v>151.0</v>
      </c>
      <c r="G147" s="1">
        <v>381.0</v>
      </c>
      <c r="H147" s="1">
        <v>2.0</v>
      </c>
      <c r="I147" s="1">
        <v>0.0</v>
      </c>
      <c r="J147" s="1">
        <v>0.0</v>
      </c>
      <c r="K147" s="1">
        <v>0.0</v>
      </c>
      <c r="L147" s="1">
        <v>0.0</v>
      </c>
      <c r="M147" s="1">
        <v>0.0</v>
      </c>
      <c r="N147" s="1">
        <v>0.0</v>
      </c>
      <c r="O147" s="1">
        <v>1833.0</v>
      </c>
    </row>
    <row r="148">
      <c r="B148" s="1" t="s">
        <v>47</v>
      </c>
      <c r="C148" s="1">
        <v>4.0</v>
      </c>
      <c r="D148" s="1">
        <v>11.0</v>
      </c>
      <c r="E148" s="1">
        <v>4.0</v>
      </c>
      <c r="F148" s="1">
        <v>117.0</v>
      </c>
      <c r="G148" s="1">
        <v>221.0</v>
      </c>
      <c r="H148" s="1">
        <v>3.0</v>
      </c>
      <c r="I148" s="1">
        <v>0.0</v>
      </c>
      <c r="J148" s="1">
        <v>0.0</v>
      </c>
      <c r="K148" s="1">
        <v>0.0</v>
      </c>
      <c r="L148" s="1">
        <v>0.0</v>
      </c>
      <c r="M148" s="1">
        <v>0.0</v>
      </c>
      <c r="N148" s="1">
        <v>0.0</v>
      </c>
      <c r="O148" s="1">
        <v>1773.0</v>
      </c>
    </row>
    <row r="149">
      <c r="B149" s="1" t="s">
        <v>49</v>
      </c>
      <c r="C149" s="1">
        <v>7.0</v>
      </c>
      <c r="D149" s="1">
        <v>11.0</v>
      </c>
      <c r="E149" s="1">
        <v>3.0</v>
      </c>
      <c r="F149" s="1">
        <v>171.0</v>
      </c>
      <c r="G149" s="1">
        <v>323.0</v>
      </c>
      <c r="H149" s="1">
        <v>3.0</v>
      </c>
      <c r="I149" s="1">
        <v>1.0</v>
      </c>
      <c r="J149" s="1">
        <v>0.0</v>
      </c>
      <c r="K149" s="1">
        <v>0.0</v>
      </c>
      <c r="L149" s="1">
        <v>0.0</v>
      </c>
      <c r="M149" s="1">
        <v>0.0</v>
      </c>
      <c r="N149" s="1">
        <v>0.0</v>
      </c>
      <c r="O149" s="1">
        <v>1810.0</v>
      </c>
    </row>
    <row r="150">
      <c r="A150" s="1" t="s">
        <v>103</v>
      </c>
      <c r="B150" s="9" t="s">
        <v>112</v>
      </c>
      <c r="C150" s="9" t="s">
        <v>90</v>
      </c>
      <c r="D150" s="9" t="s">
        <v>91</v>
      </c>
      <c r="E150" s="9" t="s">
        <v>92</v>
      </c>
      <c r="F150" s="9" t="s">
        <v>93</v>
      </c>
      <c r="G150" s="9" t="s">
        <v>94</v>
      </c>
      <c r="H150" s="9" t="s">
        <v>95</v>
      </c>
      <c r="I150" s="9" t="s">
        <v>9</v>
      </c>
      <c r="J150" s="9" t="s">
        <v>96</v>
      </c>
      <c r="K150" s="9" t="s">
        <v>97</v>
      </c>
      <c r="L150" s="9" t="s">
        <v>98</v>
      </c>
      <c r="M150" s="9" t="s">
        <v>99</v>
      </c>
      <c r="N150" s="9" t="s">
        <v>100</v>
      </c>
      <c r="O150" s="9" t="s">
        <v>6</v>
      </c>
    </row>
    <row r="151">
      <c r="B151" s="1" t="s">
        <v>164</v>
      </c>
      <c r="C151" s="1">
        <v>14.0</v>
      </c>
      <c r="D151" s="1">
        <v>13.0</v>
      </c>
      <c r="E151" s="1">
        <v>2.0</v>
      </c>
      <c r="F151" s="1">
        <v>129.0</v>
      </c>
      <c r="G151" s="1">
        <v>264.0</v>
      </c>
      <c r="H151" s="1">
        <v>8.0</v>
      </c>
      <c r="I151" s="1">
        <v>1.0</v>
      </c>
      <c r="J151" s="1">
        <v>0.0</v>
      </c>
      <c r="K151" s="1">
        <v>0.0</v>
      </c>
      <c r="L151" s="1">
        <v>0.0</v>
      </c>
      <c r="M151" s="1">
        <v>0.0</v>
      </c>
      <c r="N151" s="1">
        <v>0.0</v>
      </c>
      <c r="O151" s="1">
        <v>1558.0</v>
      </c>
    </row>
    <row r="152">
      <c r="B152" s="1" t="s">
        <v>46</v>
      </c>
      <c r="C152" s="1">
        <v>12.0</v>
      </c>
      <c r="D152" s="1">
        <v>14.0</v>
      </c>
      <c r="E152" s="1">
        <v>8.0</v>
      </c>
      <c r="F152" s="1">
        <v>126.0</v>
      </c>
      <c r="G152" s="1">
        <v>283.0</v>
      </c>
      <c r="H152" s="1">
        <v>10.0</v>
      </c>
      <c r="I152" s="1">
        <v>0.0</v>
      </c>
      <c r="J152" s="1">
        <v>0.0</v>
      </c>
      <c r="K152" s="1">
        <v>0.0</v>
      </c>
      <c r="L152" s="1">
        <v>0.0</v>
      </c>
      <c r="M152" s="1">
        <v>0.0</v>
      </c>
      <c r="N152" s="1">
        <v>0.0</v>
      </c>
      <c r="O152" s="1">
        <v>1740.0</v>
      </c>
    </row>
    <row r="153">
      <c r="B153" s="1" t="s">
        <v>47</v>
      </c>
      <c r="C153" s="1">
        <v>8.0</v>
      </c>
      <c r="D153" s="1">
        <v>11.0</v>
      </c>
      <c r="E153" s="1">
        <v>11.0</v>
      </c>
      <c r="F153" s="1">
        <v>121.0</v>
      </c>
      <c r="G153" s="1">
        <v>253.0</v>
      </c>
      <c r="H153" s="1">
        <v>4.0</v>
      </c>
      <c r="I153" s="1">
        <v>0.0</v>
      </c>
      <c r="J153" s="1">
        <v>0.0</v>
      </c>
      <c r="K153" s="1">
        <v>0.0</v>
      </c>
      <c r="L153" s="1">
        <v>0.0</v>
      </c>
      <c r="M153" s="1">
        <v>1.0</v>
      </c>
      <c r="N153" s="1">
        <v>0.0</v>
      </c>
      <c r="O153" s="1">
        <v>1635.0</v>
      </c>
    </row>
    <row r="154">
      <c r="B154" s="1" t="s">
        <v>49</v>
      </c>
      <c r="C154" s="1">
        <v>7.0</v>
      </c>
      <c r="D154" s="1">
        <v>13.0</v>
      </c>
      <c r="E154" s="1">
        <v>12.0</v>
      </c>
      <c r="F154" s="1">
        <v>172.0</v>
      </c>
      <c r="G154" s="1">
        <v>343.0</v>
      </c>
      <c r="H154" s="1">
        <v>4.0</v>
      </c>
      <c r="I154" s="1">
        <v>0.0</v>
      </c>
      <c r="J154" s="1">
        <v>0.0</v>
      </c>
      <c r="K154" s="1">
        <v>0.0</v>
      </c>
      <c r="L154" s="1">
        <v>0.0</v>
      </c>
      <c r="M154" s="1">
        <v>0.0</v>
      </c>
      <c r="N154" s="1">
        <v>0.0</v>
      </c>
      <c r="O154" s="1">
        <v>1858.0</v>
      </c>
    </row>
    <row r="155">
      <c r="A155" s="1" t="s">
        <v>105</v>
      </c>
      <c r="B155" s="9" t="s">
        <v>124</v>
      </c>
      <c r="C155" s="9" t="s">
        <v>90</v>
      </c>
      <c r="D155" s="9" t="s">
        <v>91</v>
      </c>
      <c r="E155" s="9" t="s">
        <v>92</v>
      </c>
      <c r="F155" s="9" t="s">
        <v>93</v>
      </c>
      <c r="G155" s="9" t="s">
        <v>94</v>
      </c>
      <c r="H155" s="9" t="s">
        <v>95</v>
      </c>
      <c r="I155" s="9" t="s">
        <v>9</v>
      </c>
      <c r="J155" s="9" t="s">
        <v>96</v>
      </c>
      <c r="K155" s="9" t="s">
        <v>97</v>
      </c>
      <c r="L155" s="9" t="s">
        <v>98</v>
      </c>
      <c r="M155" s="9" t="s">
        <v>99</v>
      </c>
      <c r="N155" s="9" t="s">
        <v>100</v>
      </c>
      <c r="O155" s="9" t="s">
        <v>6</v>
      </c>
    </row>
    <row r="156">
      <c r="B156" s="1" t="s">
        <v>164</v>
      </c>
      <c r="C156" s="1">
        <v>12.0</v>
      </c>
      <c r="D156" s="1">
        <v>12.0</v>
      </c>
      <c r="E156" s="1">
        <v>6.0</v>
      </c>
      <c r="F156" s="1">
        <v>131.0</v>
      </c>
      <c r="G156" s="1">
        <v>271.0</v>
      </c>
      <c r="H156" s="1">
        <v>4.0</v>
      </c>
      <c r="I156" s="1">
        <v>0.0</v>
      </c>
      <c r="J156" s="1">
        <v>6.0</v>
      </c>
      <c r="K156" s="1">
        <v>1.0</v>
      </c>
      <c r="L156" s="1">
        <v>0.0</v>
      </c>
      <c r="M156" s="1">
        <v>0.0</v>
      </c>
      <c r="N156" s="1">
        <v>0.0</v>
      </c>
      <c r="O156" s="1">
        <v>1608.0</v>
      </c>
    </row>
    <row r="157">
      <c r="B157" s="1" t="s">
        <v>46</v>
      </c>
      <c r="C157" s="1">
        <v>10.0</v>
      </c>
      <c r="D157" s="1">
        <v>15.0</v>
      </c>
      <c r="E157" s="1">
        <v>5.0</v>
      </c>
      <c r="F157" s="1">
        <v>139.0</v>
      </c>
      <c r="G157" s="1">
        <v>297.0</v>
      </c>
      <c r="H157" s="1">
        <v>5.0</v>
      </c>
      <c r="I157" s="1">
        <v>1.0</v>
      </c>
      <c r="J157" s="1">
        <v>3.0</v>
      </c>
      <c r="K157" s="1">
        <v>4.0</v>
      </c>
      <c r="L157" s="1">
        <v>0.0</v>
      </c>
      <c r="M157" s="1">
        <v>0.0</v>
      </c>
      <c r="N157" s="1">
        <v>0.0</v>
      </c>
      <c r="O157" s="1">
        <v>1639.0</v>
      </c>
    </row>
    <row r="158">
      <c r="B158" s="1" t="s">
        <v>47</v>
      </c>
      <c r="C158" s="1">
        <v>10.0</v>
      </c>
      <c r="D158" s="1">
        <v>13.0</v>
      </c>
      <c r="E158" s="1">
        <v>12.0</v>
      </c>
      <c r="F158" s="1">
        <v>130.0</v>
      </c>
      <c r="G158" s="1">
        <v>231.0</v>
      </c>
      <c r="H158" s="1">
        <v>1.0</v>
      </c>
      <c r="I158" s="1">
        <v>0.0</v>
      </c>
      <c r="J158" s="1">
        <v>4.0</v>
      </c>
      <c r="K158" s="1">
        <v>2.0</v>
      </c>
      <c r="L158" s="1">
        <v>0.0</v>
      </c>
      <c r="M158" s="1">
        <v>0.0</v>
      </c>
      <c r="N158" s="1">
        <v>0.0</v>
      </c>
      <c r="O158" s="1">
        <v>1711.0</v>
      </c>
    </row>
    <row r="159">
      <c r="B159" s="1" t="s">
        <v>49</v>
      </c>
      <c r="C159" s="1">
        <v>14.0</v>
      </c>
      <c r="D159" s="1">
        <v>14.0</v>
      </c>
      <c r="E159" s="1">
        <v>7.0</v>
      </c>
      <c r="F159" s="1">
        <v>161.0</v>
      </c>
      <c r="G159" s="1">
        <v>299.0</v>
      </c>
      <c r="H159" s="1">
        <v>5.0</v>
      </c>
      <c r="I159" s="1">
        <v>0.0</v>
      </c>
      <c r="J159" s="1">
        <v>6.0</v>
      </c>
      <c r="K159" s="1">
        <v>1.0</v>
      </c>
      <c r="L159" s="1">
        <v>0.0</v>
      </c>
      <c r="M159" s="1">
        <v>0.0</v>
      </c>
      <c r="N159" s="1">
        <v>0.0</v>
      </c>
      <c r="O159" s="1">
        <v>2039.0</v>
      </c>
    </row>
    <row r="160">
      <c r="A160" s="1" t="s">
        <v>107</v>
      </c>
      <c r="B160" s="9" t="s">
        <v>128</v>
      </c>
      <c r="C160" s="9" t="s">
        <v>90</v>
      </c>
      <c r="D160" s="9" t="s">
        <v>91</v>
      </c>
      <c r="E160" s="9" t="s">
        <v>92</v>
      </c>
      <c r="F160" s="9" t="s">
        <v>93</v>
      </c>
      <c r="G160" s="9" t="s">
        <v>94</v>
      </c>
      <c r="H160" s="9" t="s">
        <v>95</v>
      </c>
      <c r="I160" s="9" t="s">
        <v>9</v>
      </c>
      <c r="J160" s="9" t="s">
        <v>96</v>
      </c>
      <c r="K160" s="9" t="s">
        <v>97</v>
      </c>
      <c r="L160" s="9" t="s">
        <v>98</v>
      </c>
      <c r="M160" s="9" t="s">
        <v>99</v>
      </c>
      <c r="N160" s="9" t="s">
        <v>100</v>
      </c>
      <c r="O160" s="9" t="s">
        <v>6</v>
      </c>
    </row>
    <row r="161">
      <c r="B161" s="14" t="s">
        <v>164</v>
      </c>
    </row>
    <row r="162">
      <c r="B162" s="14" t="s">
        <v>46</v>
      </c>
    </row>
    <row r="163">
      <c r="B163" s="14" t="s">
        <v>47</v>
      </c>
    </row>
    <row r="164">
      <c r="B164" s="14" t="s">
        <v>49</v>
      </c>
    </row>
    <row r="165">
      <c r="A165" s="1" t="s">
        <v>120</v>
      </c>
      <c r="B165" s="9" t="s">
        <v>104</v>
      </c>
      <c r="C165" s="9" t="s">
        <v>90</v>
      </c>
      <c r="D165" s="9" t="s">
        <v>91</v>
      </c>
      <c r="E165" s="9" t="s">
        <v>92</v>
      </c>
      <c r="F165" s="9" t="s">
        <v>93</v>
      </c>
      <c r="G165" s="9" t="s">
        <v>94</v>
      </c>
      <c r="H165" s="9" t="s">
        <v>95</v>
      </c>
      <c r="I165" s="9" t="s">
        <v>9</v>
      </c>
      <c r="J165" s="9" t="s">
        <v>96</v>
      </c>
      <c r="K165" s="9" t="s">
        <v>97</v>
      </c>
      <c r="L165" s="9" t="s">
        <v>98</v>
      </c>
      <c r="M165" s="9" t="s">
        <v>99</v>
      </c>
      <c r="N165" s="9" t="s">
        <v>100</v>
      </c>
      <c r="O165" s="9" t="s">
        <v>6</v>
      </c>
    </row>
    <row r="166">
      <c r="B166" s="14" t="s">
        <v>164</v>
      </c>
    </row>
    <row r="167">
      <c r="B167" s="14" t="s">
        <v>46</v>
      </c>
    </row>
    <row r="168">
      <c r="B168" s="14" t="s">
        <v>47</v>
      </c>
    </row>
    <row r="169">
      <c r="B169" s="14" t="s">
        <v>49</v>
      </c>
    </row>
    <row r="170">
      <c r="A170" s="1" t="s">
        <v>121</v>
      </c>
      <c r="B170" s="9" t="s">
        <v>119</v>
      </c>
      <c r="C170" s="9" t="s">
        <v>90</v>
      </c>
      <c r="D170" s="9" t="s">
        <v>91</v>
      </c>
      <c r="E170" s="9" t="s">
        <v>92</v>
      </c>
      <c r="F170" s="9" t="s">
        <v>93</v>
      </c>
      <c r="G170" s="9" t="s">
        <v>94</v>
      </c>
      <c r="H170" s="9" t="s">
        <v>95</v>
      </c>
      <c r="I170" s="9" t="s">
        <v>9</v>
      </c>
      <c r="J170" s="9" t="s">
        <v>96</v>
      </c>
      <c r="K170" s="9" t="s">
        <v>97</v>
      </c>
      <c r="L170" s="9" t="s">
        <v>98</v>
      </c>
      <c r="M170" s="9" t="s">
        <v>99</v>
      </c>
      <c r="N170" s="9" t="s">
        <v>100</v>
      </c>
      <c r="O170" s="9" t="s">
        <v>6</v>
      </c>
    </row>
    <row r="171">
      <c r="B171" s="14" t="s">
        <v>164</v>
      </c>
    </row>
    <row r="172">
      <c r="B172" s="14" t="s">
        <v>46</v>
      </c>
    </row>
    <row r="173">
      <c r="B173" s="14" t="s">
        <v>47</v>
      </c>
    </row>
    <row r="174">
      <c r="B174" s="14" t="s">
        <v>49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38.0"/>
    <col customWidth="1" min="5" max="5" width="17.43"/>
    <col customWidth="1" min="6" max="6" width="15.0"/>
    <col customWidth="1" min="7" max="7" width="16.71"/>
    <col customWidth="1" min="9" max="9" width="13.29"/>
    <col customWidth="1" min="10" max="10" width="17.14"/>
    <col customWidth="1" min="11" max="11" width="18.29"/>
    <col customWidth="1" min="12" max="12" width="20.71"/>
    <col customWidth="1" min="13" max="13" width="15.14"/>
    <col customWidth="1" min="17" max="18" width="17.0"/>
    <col customWidth="1" min="19" max="19" width="16.43"/>
  </cols>
  <sheetData>
    <row r="1">
      <c r="A1" s="1" t="s">
        <v>158</v>
      </c>
      <c r="D1" s="31" t="s">
        <v>70</v>
      </c>
      <c r="E1" s="31" t="s">
        <v>71</v>
      </c>
      <c r="F1" s="31" t="s">
        <v>72</v>
      </c>
      <c r="G1" s="31" t="s">
        <v>73</v>
      </c>
      <c r="H1" s="31" t="s">
        <v>74</v>
      </c>
      <c r="I1" s="31" t="s">
        <v>75</v>
      </c>
      <c r="J1" s="31" t="s">
        <v>76</v>
      </c>
      <c r="K1" s="31" t="s">
        <v>77</v>
      </c>
      <c r="L1" s="31" t="s">
        <v>78</v>
      </c>
      <c r="M1" s="31" t="s">
        <v>79</v>
      </c>
      <c r="N1" s="31" t="s">
        <v>80</v>
      </c>
      <c r="O1" s="31" t="s">
        <v>81</v>
      </c>
      <c r="P1" s="31" t="s">
        <v>82</v>
      </c>
      <c r="Q1" s="31" t="s">
        <v>83</v>
      </c>
      <c r="R1" s="31" t="s">
        <v>84</v>
      </c>
      <c r="S1" s="31" t="s">
        <v>85</v>
      </c>
    </row>
    <row r="2">
      <c r="D2" s="1" t="s">
        <v>27</v>
      </c>
      <c r="E2" s="1">
        <f t="shared" ref="E2:F2" si="1">AVERAGE(C13,C18,C23,C28,C33,C40,C45,C50,C55,C60,C67,C72,C77,C82,C87,C92,C97,C104,C109,C114,C119,C124,C129,C134,C141,C146,C151,C156,C161,C166,C171,C178,C183,C188,C193,C198,C203,C208,C215,C220,C225,C230,C235,C240,C245,C252,C257,C262,C267,C272,C277,C282,C289,C294,C299,C304,C309,C314,C319)</f>
        <v>11.8</v>
      </c>
      <c r="F2" s="1">
        <f t="shared" si="1"/>
        <v>8.966666667</v>
      </c>
      <c r="G2">
        <f t="shared" ref="G2:G5" si="5">N2/O2</f>
        <v>1.31598513</v>
      </c>
      <c r="H2">
        <f t="shared" ref="H2:H5" si="6">AVERAGE(E13,E18,E23,E28,E33,E40,E45,E50,E55,E60,E67,E72,E77,E82,E87,E92,E97,E104,E109,E114,E119,E124,E129,E134,E141,E146,E151,E156,E161,E166,E171,E178,E183,E188,E193,E198,E203,E208,E215,E220,E225,E230,E235,E240,E245,E252,E257,E262,E267,E272,E277,E282,E289,E294,E299,E304,E309,E314,E319)</f>
        <v>8.5</v>
      </c>
      <c r="I2" s="4">
        <f>IFERROR(__xludf.DUMMYFUNCTION("TO_PERCENT(R2/S2)"),0.5201555411535969)</f>
        <v>0.5201555412</v>
      </c>
      <c r="J2">
        <f t="shared" ref="J2:J5" si="7">AVERAGE(H13,H18,H23,H28,H33,H40,H45,H50,H55,H60,H67,H72,H77,H82,H87,H92,H97,H104,H109,H114,H119,H124,H129,H134,H141,H146,H151,H156,H161,H166,H171,H178,H183,H188,H193,H198,H203,H208,H215,H220,H225,H230,H235,H240,H245,H252,H257,H262,H267,H272,H277,H282,H289,H294,H299,H304,H309,H314,H319)</f>
        <v>5.433333333</v>
      </c>
      <c r="K2">
        <f t="shared" ref="K2:K5" si="8">AVERAGE(I13,I18,I23,I28,I33,I40,I45,I50,I55,I60,I67,I72,I77,I82,I87,I92,I97,I104,I109,I114,I119,I124,I129,I134,I141,I146,I151,I156,I161,I166,I171,I178,I183,I188,I193,I198,I203,I208,I215,I220,I225,I230,I235,I240,I245,I252,I257,I262,I267,I272,I277,I282,I289,I294,I299,I304,I309,I314,I319,)</f>
        <v>0.4838709677</v>
      </c>
      <c r="L2">
        <f t="shared" ref="L2:L5" si="9">SUM(N13,N18,N23,N28,N33,N40,N45,N50,N55,N60,N67,N72,N77,N82,N87,N92,N97,N104,N109,N114,N119,N124,N129,N134,N141,N146,N151,N156,N161,N166,N171,N178,N183,N188,N193,N198,N203,N208,N215,N220,N225,N230,N235,N240,N245,N252,N257,N262,N267,N272,N277,N282,N289,N294,N299,N304,N309,N314,N319)</f>
        <v>2</v>
      </c>
      <c r="M2">
        <f t="shared" ref="M2:M5" si="10">AVERAGE(O13,O18,O23,O28,O33,O40,O45,O50,O55,O60,O67,O72,O77,O82,O87,O92,O97,O104,O109,O114,O119,O124,O129,O134,O141,O146,O151,O156,O161,O166,O171,O178,O183,O188,O193,O198,O203,O208,O215,O220,O225,O230,O235,O240,O245,O252,O257,O262,O267,O272,O277,O282,O289,O294,O299,O304,O309,O314,O319)</f>
        <v>1945.1</v>
      </c>
      <c r="N2">
        <f t="shared" ref="N2:O2" si="2">SUM(C13,C18,C23,C28,C33,C40,C45,C50,C55,C60,C67,C72,C77,C82,C87,C92,C97,C104,C109,C114,C119,C124,C129,C134,C141,C146,C151,C156,C161,C166,C171,C178,C183,C188,C193,C198,C203,C208,C215,C220,C225,C230,C235,C240,C245,C252,C257,C262,C267,C272,C277,C282,C289,C294,C299,C304,C309,C314,C319)</f>
        <v>354</v>
      </c>
      <c r="O2">
        <f t="shared" si="2"/>
        <v>269</v>
      </c>
      <c r="P2">
        <f t="shared" ref="P2:P5" si="12">SUM(O13,O18,O23,O28,O33,O40,O45,O50,O55,O60,O67,O72,O77,O82,O87,O92,O97,O104,O109,O114,O119,O124,O129,O134,O141,O146,O151,O156,O161,O166,O171,O178,O183,O188,O193,O198,O203,O208,O215,O220,O225,O230,O235,O240,O245,O252,O257,O262,O267,O272,O277,O282,O289,O294,O299,O304,O309,O314,O319)</f>
        <v>58353</v>
      </c>
      <c r="Q2">
        <f t="shared" ref="Q2:Q5" si="13">SUM(I13,I18,I23,I28,I33,I40,I45,I50,I55,I60,I67,I72,I77,I82,I87,I92,I97,I104,I109,I114,I119,I124,I129,I134,I141,I146,I151,I156,I161,I166,I171,I178,I183,I188,I193,I198,I203,I208,I215,I220,I225,I230,I235,I240,I245,I252,I257,I262,I267,I272,I277,I282,I289,I294,I299,I304,I309,I314,I319,)</f>
        <v>15</v>
      </c>
      <c r="R2">
        <f t="shared" ref="R2:S2" si="3">SUM(F13,F18,F23,F28,F33,F40,F45,F50,F55,F60,F67,F72,F77,F82,F87,F92,F97,F104,F109,F114,F119,F124,F129,F134,F141,F146,F151,F156,F161,F166,F171,F178,F183,F188,F193,F198,F203,F208,F215,F220,F225,F230,F235,F240,F245,F252,F257,F262,F267,F272,F277,F282,F289,F294,F299,F304,F309,F314,F319)</f>
        <v>4013</v>
      </c>
      <c r="S2">
        <f t="shared" si="3"/>
        <v>7715</v>
      </c>
    </row>
    <row r="3">
      <c r="D3" s="1" t="s">
        <v>38</v>
      </c>
      <c r="E3" s="1">
        <f t="shared" ref="E3:F3" si="4">AVERAGE(C14,C19,C24,C29,C34,C41,C46,C51,C56,C61,C68,C73,C78,C83,C88,C93,C98,C105,C110,C115,C120,C125,C130,C135,C142,C147,C152,C157,C162,C167,C172,C179,C184,C189,C194,C199,C204,C209,C216,C221,C226,C231,C236,C241,C246,C253,C258,C263,C268,C273,C278,C283,C290,C295,C300,C305,C310,C315,C320)</f>
        <v>11.76666667</v>
      </c>
      <c r="F3" s="1">
        <f t="shared" si="4"/>
        <v>11.46666667</v>
      </c>
      <c r="G3">
        <f t="shared" si="5"/>
        <v>1.026162791</v>
      </c>
      <c r="H3">
        <f t="shared" si="6"/>
        <v>9.866666667</v>
      </c>
      <c r="I3" s="4">
        <f>IFERROR(__xludf.DUMMYFUNCTION("TO_PERCENT(R3/S3)"),0.47254222122805056)</f>
        <v>0.4725422212</v>
      </c>
      <c r="J3">
        <f t="shared" si="7"/>
        <v>6.1</v>
      </c>
      <c r="K3">
        <f t="shared" si="8"/>
        <v>0.3870967742</v>
      </c>
      <c r="L3">
        <f t="shared" si="9"/>
        <v>0</v>
      </c>
      <c r="M3">
        <f t="shared" si="10"/>
        <v>1979.933333</v>
      </c>
      <c r="N3">
        <f t="shared" ref="N3:O3" si="11">SUM(C14,C19,C24,C29,C34,C41,C46,C51,C56,C61,C68,C73,C78,C83,C88,C93,C98,C105,C110,C115,C120,C125,C130,C135,C142,C147,C152,C157,C162,C167,C172,C179,C184,C189,C194,C199,C204,C209,C216,C221,C226,C231,C236,C241,C246,C253,C258,C263,C268,C273,C278,C283,C290,C295,C300,C305,C310,C315,C320)</f>
        <v>353</v>
      </c>
      <c r="O3">
        <f t="shared" si="11"/>
        <v>344</v>
      </c>
      <c r="P3">
        <f t="shared" si="12"/>
        <v>59398</v>
      </c>
      <c r="Q3">
        <f t="shared" si="13"/>
        <v>12</v>
      </c>
      <c r="R3">
        <f t="shared" ref="R3:S3" si="14">SUM(F14,F19,F24,F29,F34,F41,F46,F51,F56,F61,F68,F73,F78,F83,F88,F93,F98,F105,F110,F115,F120,F125,F130,F135,F142,F147,F152,F157,F162,F167,F172,F179,F184,F189,F194,F199,F204,F209,F216,F221,F226,F231,F236,F241,F246,F253,F258,F263,F268,F273,F278,F283,F290,F295,F300,F305,F310,F315,F320)</f>
        <v>4225</v>
      </c>
      <c r="S3">
        <f t="shared" si="14"/>
        <v>8941</v>
      </c>
    </row>
    <row r="4">
      <c r="D4" s="1" t="s">
        <v>20</v>
      </c>
      <c r="E4" s="1">
        <f t="shared" ref="E4:F4" si="15">AVERAGE(C15,C20,C25,C30,C35,C42,C47,C52,C57,C62,C69,C74,C79,C84,C89,C94,C99,C106,C111,C116,C121,C126,C131,C136,C143,C148,C153,C158,C163,C168,C173,C180,C185,C190,C195,C200,C205,C210,C217,C222,C227,C232,C237,C242,C247,C254,C259,C264,C269,C274,C279,C284,C291,C296,C301,C306,C311,C316,C321)</f>
        <v>11.76666667</v>
      </c>
      <c r="F4" s="1">
        <f t="shared" si="15"/>
        <v>8.766666667</v>
      </c>
      <c r="G4">
        <f t="shared" si="5"/>
        <v>1.342205323</v>
      </c>
      <c r="H4">
        <f t="shared" si="6"/>
        <v>8.3</v>
      </c>
      <c r="I4" s="4">
        <f>IFERROR(__xludf.DUMMYFUNCTION("TO_PERCENT(R4/S4)"),0.46819107991849673)</f>
        <v>0.4681910799</v>
      </c>
      <c r="J4">
        <f t="shared" si="7"/>
        <v>5.633333333</v>
      </c>
      <c r="K4">
        <f t="shared" si="8"/>
        <v>0.3548387097</v>
      </c>
      <c r="L4">
        <f t="shared" si="9"/>
        <v>1</v>
      </c>
      <c r="M4">
        <f t="shared" si="10"/>
        <v>1792.166667</v>
      </c>
      <c r="N4">
        <f t="shared" ref="N4:O4" si="16">SUM(C15,C20,C25,C30,C35,C42,C47,C52,C57,C62,C69,C74,C79,C84,C89,C94,C99,C106,C111,C116,C121,C126,C131,C136,C143,C148,C153,C158,C163,C168,C173,C180,C185,C190,C195,C200,C205,C210,C217,C222,C227,C232,C237,C242,C247,C254,C259,C264,C269,C274,C279,C284,C291,C296,C301,C306,C311,C316,C321)</f>
        <v>353</v>
      </c>
      <c r="O4">
        <f t="shared" si="16"/>
        <v>263</v>
      </c>
      <c r="P4">
        <f t="shared" si="12"/>
        <v>53765</v>
      </c>
      <c r="Q4">
        <f t="shared" si="13"/>
        <v>11</v>
      </c>
      <c r="R4">
        <f t="shared" ref="R4:S4" si="17">SUM(F15,F20,F25,F30,F35,F42,F47,F52,F57,F62,F69,F74,F79,F84,F89,F94,F99,F106,F111,F116,F121,F126,F131,F136,F143,F148,F153,F158,F163,F168,F173,F180,F185,F190,F195,F200,F205,F210,F217,F222,F227,F232,F237,F242,F247,F254,F259,F264,F269,F274,F279,F284,F291,F296,F301,F306,F311,F316,F321)</f>
        <v>4136</v>
      </c>
      <c r="S4">
        <f t="shared" si="17"/>
        <v>8834</v>
      </c>
    </row>
    <row r="5">
      <c r="D5" s="1" t="s">
        <v>29</v>
      </c>
      <c r="E5" s="1">
        <f t="shared" ref="E5:F5" si="18">AVERAGE(C16,C21,C26,C31,C36,C43,C48,C53,C58,C63,C70,C75,C80,C85,C90,C95,C100,C107,C112,C117,C122,C127,C132,C137,C144,C149,C154,C159,C164,C169,C174,C181,C186,C191,C196,C201,C206,C211,C218,C223,C228,C233,C238,C243,C248,C255,C260,C265,C270,C275,C280,C285,C292,C297,C302,C307,C312,C317,C322)</f>
        <v>14.4</v>
      </c>
      <c r="F5" s="1">
        <f t="shared" si="18"/>
        <v>10.96666667</v>
      </c>
      <c r="G5">
        <f t="shared" si="5"/>
        <v>1.313069909</v>
      </c>
      <c r="H5">
        <f t="shared" si="6"/>
        <v>7.366666667</v>
      </c>
      <c r="I5" s="4">
        <f>IFERROR(__xludf.DUMMYFUNCTION("TO_PERCENT(R5/S5)"),0.514058838844051)</f>
        <v>0.5140588388</v>
      </c>
      <c r="J5">
        <f t="shared" si="7"/>
        <v>6.766666667</v>
      </c>
      <c r="K5">
        <f t="shared" si="8"/>
        <v>0.4193548387</v>
      </c>
      <c r="L5">
        <f t="shared" si="9"/>
        <v>0</v>
      </c>
      <c r="M5">
        <f t="shared" si="10"/>
        <v>1941.833333</v>
      </c>
      <c r="N5">
        <f t="shared" ref="N5:O5" si="19">SUM(C16,C21,C26,C31,C36,C43,C48,C53,C58,C63,C70,C75,C80,C85,C90,C95,C100,C107,C112,C117,C122,C127,C132,C137,C144,C149,C154,C159,C164,C169,C174,C181,C186,C191,C196,C201,C206,C211,C218,C223,C228,C233,C238,C243,C248,C255,C260,C265,C270,C275,C280,C285,C292,C297,C302,C307,C312,C317,C322)</f>
        <v>432</v>
      </c>
      <c r="O5">
        <f t="shared" si="19"/>
        <v>329</v>
      </c>
      <c r="P5">
        <f t="shared" si="12"/>
        <v>58255</v>
      </c>
      <c r="Q5">
        <f t="shared" si="13"/>
        <v>13</v>
      </c>
      <c r="R5">
        <f t="shared" ref="R5:S5" si="20">SUM(F16,F21,F26,F31,F36,F43,F48,F53,F58,F63,F70,F75,F80,F85,F90,F95,F100,F107,F112,F117,F122,F127,F132,F137,F144,F149,F154,F159,F164,F169,F174,F181,F186,F191,F196,F201,F206,F211,F218,F223,F228,F233,F238,F243,F248,F255,F260,F265,F270,F275,F280,F285,F292,F297,F302,F307,F312,F317,F322)</f>
        <v>3949</v>
      </c>
      <c r="S5">
        <f t="shared" si="20"/>
        <v>7682</v>
      </c>
    </row>
    <row r="7">
      <c r="D7" s="1"/>
      <c r="E7" s="1"/>
      <c r="F7" s="1"/>
      <c r="H7" s="1"/>
      <c r="J7" s="1"/>
      <c r="K7" s="1"/>
      <c r="M7" s="1"/>
    </row>
    <row r="11">
      <c r="A11" s="32" t="s">
        <v>86</v>
      </c>
      <c r="B11" s="32" t="s">
        <v>137</v>
      </c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</row>
    <row r="12">
      <c r="A12" s="3" t="s">
        <v>88</v>
      </c>
      <c r="B12" s="9" t="s">
        <v>112</v>
      </c>
      <c r="C12" s="9" t="s">
        <v>90</v>
      </c>
      <c r="D12" s="9" t="s">
        <v>91</v>
      </c>
      <c r="E12" s="9" t="s">
        <v>92</v>
      </c>
      <c r="F12" s="9" t="s">
        <v>93</v>
      </c>
      <c r="G12" s="9" t="s">
        <v>94</v>
      </c>
      <c r="H12" s="9" t="s">
        <v>95</v>
      </c>
      <c r="I12" s="9" t="s">
        <v>9</v>
      </c>
      <c r="J12" s="9" t="s">
        <v>96</v>
      </c>
      <c r="K12" s="9" t="s">
        <v>97</v>
      </c>
      <c r="L12" s="9" t="s">
        <v>98</v>
      </c>
      <c r="M12" s="9" t="s">
        <v>99</v>
      </c>
      <c r="N12" s="9" t="s">
        <v>100</v>
      </c>
      <c r="O12" s="9" t="s">
        <v>6</v>
      </c>
    </row>
    <row r="13">
      <c r="A13" s="10"/>
      <c r="B13" s="1" t="s">
        <v>27</v>
      </c>
      <c r="C13" s="1">
        <v>9.0</v>
      </c>
      <c r="D13" s="1">
        <v>15.0</v>
      </c>
      <c r="E13" s="1">
        <v>11.0</v>
      </c>
      <c r="F13" s="1">
        <v>136.0</v>
      </c>
      <c r="G13" s="1">
        <v>259.0</v>
      </c>
      <c r="H13" s="1">
        <v>6.0</v>
      </c>
      <c r="I13" s="1">
        <v>1.0</v>
      </c>
      <c r="J13" s="1">
        <v>0.0</v>
      </c>
      <c r="K13" s="1">
        <v>0.0</v>
      </c>
      <c r="L13" s="1">
        <v>1.0</v>
      </c>
      <c r="M13" s="1">
        <v>0.0</v>
      </c>
      <c r="N13" s="1">
        <v>0.0</v>
      </c>
      <c r="O13" s="1">
        <v>2014.0</v>
      </c>
    </row>
    <row r="14">
      <c r="A14" s="10"/>
      <c r="B14" s="1" t="s">
        <v>38</v>
      </c>
      <c r="C14" s="1">
        <v>15.0</v>
      </c>
      <c r="D14" s="1">
        <v>17.0</v>
      </c>
      <c r="E14" s="1">
        <v>10.0</v>
      </c>
      <c r="F14" s="1">
        <v>144.0</v>
      </c>
      <c r="G14" s="1">
        <v>314.0</v>
      </c>
      <c r="H14" s="1">
        <v>8.0</v>
      </c>
      <c r="I14" s="1">
        <v>0.0</v>
      </c>
      <c r="J14" s="1">
        <v>0.0</v>
      </c>
      <c r="K14" s="1">
        <v>0.0</v>
      </c>
      <c r="L14" s="1">
        <v>0.0</v>
      </c>
      <c r="M14" s="1">
        <v>2.0</v>
      </c>
      <c r="N14" s="1">
        <v>0.0</v>
      </c>
      <c r="O14" s="1">
        <v>2242.0</v>
      </c>
    </row>
    <row r="15">
      <c r="A15" s="10"/>
      <c r="B15" s="1" t="s">
        <v>20</v>
      </c>
      <c r="C15" s="1">
        <v>13.0</v>
      </c>
      <c r="D15" s="1">
        <v>15.0</v>
      </c>
      <c r="E15" s="1">
        <v>11.0</v>
      </c>
      <c r="F15" s="1">
        <v>165.0</v>
      </c>
      <c r="G15" s="1">
        <v>344.0</v>
      </c>
      <c r="H15" s="1">
        <v>7.0</v>
      </c>
      <c r="I15" s="1">
        <v>0.0</v>
      </c>
      <c r="J15" s="1">
        <v>0.0</v>
      </c>
      <c r="K15" s="1">
        <v>0.0</v>
      </c>
      <c r="L15" s="1">
        <v>0.0</v>
      </c>
      <c r="M15" s="1">
        <v>2.0</v>
      </c>
      <c r="N15" s="1">
        <v>0.0</v>
      </c>
      <c r="O15" s="1">
        <v>2100.0</v>
      </c>
    </row>
    <row r="16">
      <c r="A16" s="10"/>
      <c r="B16" s="1" t="s">
        <v>29</v>
      </c>
      <c r="C16" s="1">
        <v>19.0</v>
      </c>
      <c r="D16" s="1">
        <v>13.0</v>
      </c>
      <c r="E16" s="1">
        <v>5.0</v>
      </c>
      <c r="F16" s="1">
        <v>164.0</v>
      </c>
      <c r="G16" s="1">
        <v>306.0</v>
      </c>
      <c r="H16" s="1">
        <v>11.0</v>
      </c>
      <c r="I16" s="1">
        <v>0.0</v>
      </c>
      <c r="J16" s="1">
        <v>0.0</v>
      </c>
      <c r="K16" s="1">
        <v>0.0</v>
      </c>
      <c r="L16" s="1">
        <v>2.0</v>
      </c>
      <c r="M16" s="1">
        <v>1.0</v>
      </c>
      <c r="N16" s="1">
        <v>0.0</v>
      </c>
      <c r="O16" s="1">
        <v>2582.0</v>
      </c>
    </row>
    <row r="17">
      <c r="A17" s="3" t="s">
        <v>101</v>
      </c>
      <c r="B17" s="9" t="s">
        <v>113</v>
      </c>
      <c r="C17" s="9" t="s">
        <v>90</v>
      </c>
      <c r="D17" s="9" t="s">
        <v>91</v>
      </c>
      <c r="E17" s="9" t="s">
        <v>92</v>
      </c>
      <c r="F17" s="9" t="s">
        <v>93</v>
      </c>
      <c r="G17" s="9" t="s">
        <v>94</v>
      </c>
      <c r="H17" s="9" t="s">
        <v>95</v>
      </c>
      <c r="I17" s="9" t="s">
        <v>9</v>
      </c>
      <c r="J17" s="9" t="s">
        <v>96</v>
      </c>
      <c r="K17" s="9" t="s">
        <v>97</v>
      </c>
      <c r="L17" s="9" t="s">
        <v>98</v>
      </c>
      <c r="M17" s="9" t="s">
        <v>99</v>
      </c>
      <c r="N17" s="9" t="s">
        <v>100</v>
      </c>
      <c r="O17" s="9" t="s">
        <v>6</v>
      </c>
    </row>
    <row r="18">
      <c r="A18" s="10"/>
      <c r="B18" s="1" t="s">
        <v>27</v>
      </c>
      <c r="C18" s="1">
        <v>9.0</v>
      </c>
      <c r="D18" s="1">
        <v>10.0</v>
      </c>
      <c r="E18" s="1">
        <v>3.0</v>
      </c>
      <c r="F18" s="1">
        <v>150.0</v>
      </c>
      <c r="G18" s="1">
        <v>285.0</v>
      </c>
      <c r="H18" s="1">
        <v>2.0</v>
      </c>
      <c r="I18" s="1">
        <v>0.0</v>
      </c>
      <c r="J18" s="1">
        <v>0.0</v>
      </c>
      <c r="K18" s="1">
        <v>0.0</v>
      </c>
      <c r="L18" s="1">
        <v>0.0</v>
      </c>
      <c r="M18" s="1">
        <v>0.0</v>
      </c>
      <c r="N18" s="1">
        <v>0.0</v>
      </c>
      <c r="O18" s="1">
        <v>1619.0</v>
      </c>
    </row>
    <row r="19">
      <c r="A19" s="10"/>
      <c r="B19" s="1" t="s">
        <v>38</v>
      </c>
      <c r="C19" s="1">
        <v>14.0</v>
      </c>
      <c r="D19" s="1">
        <v>16.0</v>
      </c>
      <c r="E19" s="1">
        <v>7.0</v>
      </c>
      <c r="F19" s="1">
        <v>167.0</v>
      </c>
      <c r="G19" s="1">
        <v>350.0</v>
      </c>
      <c r="H19" s="1">
        <v>6.0</v>
      </c>
      <c r="I19" s="1">
        <v>0.0</v>
      </c>
      <c r="J19" s="1">
        <v>0.0</v>
      </c>
      <c r="K19" s="1">
        <v>0.0</v>
      </c>
      <c r="L19" s="1">
        <v>0.0</v>
      </c>
      <c r="M19" s="1">
        <v>0.0</v>
      </c>
      <c r="N19" s="1">
        <v>0.0</v>
      </c>
      <c r="O19" s="1">
        <v>2480.0</v>
      </c>
    </row>
    <row r="20">
      <c r="A20" s="10"/>
      <c r="B20" s="1" t="s">
        <v>20</v>
      </c>
      <c r="C20" s="1">
        <v>9.0</v>
      </c>
      <c r="D20" s="1">
        <v>11.0</v>
      </c>
      <c r="E20" s="1">
        <v>6.0</v>
      </c>
      <c r="F20" s="1">
        <v>157.0</v>
      </c>
      <c r="G20" s="1">
        <v>330.0</v>
      </c>
      <c r="H20" s="1">
        <v>4.0</v>
      </c>
      <c r="I20" s="1">
        <v>0.0</v>
      </c>
      <c r="J20" s="1">
        <v>0.0</v>
      </c>
      <c r="K20" s="1">
        <v>0.0</v>
      </c>
      <c r="L20" s="1">
        <v>0.0</v>
      </c>
      <c r="M20" s="1">
        <v>0.0</v>
      </c>
      <c r="N20" s="1">
        <v>0.0</v>
      </c>
      <c r="O20" s="1">
        <v>1700.0</v>
      </c>
    </row>
    <row r="21">
      <c r="A21" s="10"/>
      <c r="B21" s="1" t="s">
        <v>29</v>
      </c>
      <c r="C21" s="1">
        <v>12.0</v>
      </c>
      <c r="D21" s="1">
        <v>13.0</v>
      </c>
      <c r="E21" s="1">
        <v>10.0</v>
      </c>
      <c r="F21" s="1">
        <v>190.0</v>
      </c>
      <c r="G21" s="1">
        <v>394.0</v>
      </c>
      <c r="H21" s="1">
        <v>4.0</v>
      </c>
      <c r="I21" s="1">
        <v>1.0</v>
      </c>
      <c r="J21" s="1">
        <v>0.0</v>
      </c>
      <c r="K21" s="1">
        <v>0.0</v>
      </c>
      <c r="L21" s="1">
        <v>0.0</v>
      </c>
      <c r="M21" s="1">
        <v>0.0</v>
      </c>
      <c r="N21" s="1">
        <v>0.0</v>
      </c>
      <c r="O21" s="1">
        <v>2358.0</v>
      </c>
    </row>
    <row r="22">
      <c r="A22" s="3" t="s">
        <v>103</v>
      </c>
      <c r="B22" s="9" t="s">
        <v>106</v>
      </c>
      <c r="C22" s="9" t="s">
        <v>90</v>
      </c>
      <c r="D22" s="9" t="s">
        <v>91</v>
      </c>
      <c r="E22" s="9" t="s">
        <v>92</v>
      </c>
      <c r="F22" s="9" t="s">
        <v>93</v>
      </c>
      <c r="G22" s="9" t="s">
        <v>94</v>
      </c>
      <c r="H22" s="9" t="s">
        <v>95</v>
      </c>
      <c r="I22" s="9" t="s">
        <v>9</v>
      </c>
      <c r="J22" s="9" t="s">
        <v>96</v>
      </c>
      <c r="K22" s="9" t="s">
        <v>97</v>
      </c>
      <c r="L22" s="9" t="s">
        <v>98</v>
      </c>
      <c r="M22" s="9" t="s">
        <v>99</v>
      </c>
      <c r="N22" s="9" t="s">
        <v>100</v>
      </c>
      <c r="O22" s="9" t="s">
        <v>6</v>
      </c>
    </row>
    <row r="23">
      <c r="A23" s="10"/>
      <c r="B23" s="1" t="s">
        <v>27</v>
      </c>
      <c r="C23" s="1">
        <v>12.0</v>
      </c>
      <c r="D23" s="1">
        <v>10.0</v>
      </c>
      <c r="E23" s="1">
        <v>12.0</v>
      </c>
      <c r="F23" s="1">
        <v>222.0</v>
      </c>
      <c r="G23" s="1">
        <v>418.0</v>
      </c>
      <c r="H23" s="1">
        <v>4.0</v>
      </c>
      <c r="I23" s="1">
        <v>1.0</v>
      </c>
      <c r="J23" s="1">
        <v>2.0</v>
      </c>
      <c r="K23" s="1">
        <v>0.0</v>
      </c>
      <c r="L23" s="1">
        <v>0.0</v>
      </c>
      <c r="M23" s="1">
        <v>0.0</v>
      </c>
      <c r="N23" s="1">
        <v>0.0</v>
      </c>
      <c r="O23" s="1">
        <v>2483.0</v>
      </c>
    </row>
    <row r="24">
      <c r="A24" s="10"/>
      <c r="B24" s="1" t="s">
        <v>38</v>
      </c>
      <c r="C24" s="1">
        <v>16.0</v>
      </c>
      <c r="D24" s="1">
        <v>12.0</v>
      </c>
      <c r="E24" s="1">
        <v>10.0</v>
      </c>
      <c r="F24" s="1">
        <v>178.0</v>
      </c>
      <c r="G24" s="1">
        <v>388.0</v>
      </c>
      <c r="H24" s="1">
        <v>7.0</v>
      </c>
      <c r="I24" s="1">
        <v>0.0</v>
      </c>
      <c r="J24" s="1">
        <v>4.0</v>
      </c>
      <c r="K24" s="1">
        <v>5.0</v>
      </c>
      <c r="L24" s="1">
        <v>0.0</v>
      </c>
      <c r="M24" s="1">
        <v>0.0</v>
      </c>
      <c r="N24" s="1">
        <v>0.0</v>
      </c>
      <c r="O24" s="1">
        <v>2356.0</v>
      </c>
    </row>
    <row r="25">
      <c r="A25" s="10"/>
      <c r="B25" s="1" t="s">
        <v>20</v>
      </c>
      <c r="C25" s="1">
        <v>13.0</v>
      </c>
      <c r="D25" s="1">
        <v>9.0</v>
      </c>
      <c r="E25" s="1">
        <v>11.0</v>
      </c>
      <c r="F25" s="1">
        <v>177.0</v>
      </c>
      <c r="G25" s="1">
        <v>419.0</v>
      </c>
      <c r="H25" s="1">
        <v>4.0</v>
      </c>
      <c r="I25" s="1">
        <v>0.0</v>
      </c>
      <c r="J25" s="1">
        <v>5.0</v>
      </c>
      <c r="K25" s="1">
        <v>3.0</v>
      </c>
      <c r="L25" s="1">
        <v>0.0</v>
      </c>
      <c r="M25" s="1">
        <v>0.0</v>
      </c>
      <c r="N25" s="1">
        <v>0.0</v>
      </c>
      <c r="O25" s="1">
        <v>1794.0</v>
      </c>
    </row>
    <row r="26">
      <c r="A26" s="10"/>
      <c r="B26" s="1" t="s">
        <v>29</v>
      </c>
      <c r="C26" s="1">
        <v>13.0</v>
      </c>
      <c r="D26" s="1">
        <v>15.0</v>
      </c>
      <c r="E26" s="1">
        <v>9.0</v>
      </c>
      <c r="F26" s="1">
        <v>155.0</v>
      </c>
      <c r="G26" s="1">
        <v>301.0</v>
      </c>
      <c r="H26" s="1">
        <v>6.0</v>
      </c>
      <c r="I26" s="1">
        <v>0.0</v>
      </c>
      <c r="J26" s="1">
        <v>1.0</v>
      </c>
      <c r="K26" s="1">
        <v>0.0</v>
      </c>
      <c r="L26" s="1">
        <v>0.0</v>
      </c>
      <c r="M26" s="1">
        <v>0.0</v>
      </c>
      <c r="N26" s="1">
        <v>0.0</v>
      </c>
      <c r="O26" s="1">
        <v>2196.0</v>
      </c>
    </row>
    <row r="27">
      <c r="A27" s="3" t="s">
        <v>105</v>
      </c>
      <c r="B27" s="9" t="s">
        <v>104</v>
      </c>
      <c r="C27" s="9" t="s">
        <v>90</v>
      </c>
      <c r="D27" s="9" t="s">
        <v>91</v>
      </c>
      <c r="E27" s="9" t="s">
        <v>92</v>
      </c>
      <c r="F27" s="9" t="s">
        <v>93</v>
      </c>
      <c r="G27" s="9" t="s">
        <v>94</v>
      </c>
      <c r="H27" s="9" t="s">
        <v>95</v>
      </c>
      <c r="I27" s="9" t="s">
        <v>9</v>
      </c>
      <c r="J27" s="9" t="s">
        <v>96</v>
      </c>
      <c r="K27" s="9" t="s">
        <v>97</v>
      </c>
      <c r="L27" s="9" t="s">
        <v>98</v>
      </c>
      <c r="M27" s="9" t="s">
        <v>99</v>
      </c>
      <c r="N27" s="9" t="s">
        <v>100</v>
      </c>
      <c r="O27" s="9" t="s">
        <v>6</v>
      </c>
    </row>
    <row r="28">
      <c r="A28" s="10"/>
      <c r="B28" s="1" t="s">
        <v>27</v>
      </c>
      <c r="C28" s="1">
        <v>10.0</v>
      </c>
      <c r="D28" s="1">
        <v>6.0</v>
      </c>
      <c r="E28" s="1">
        <v>6.0</v>
      </c>
      <c r="F28" s="1">
        <v>88.0</v>
      </c>
      <c r="G28" s="1">
        <v>154.0</v>
      </c>
      <c r="H28" s="1">
        <v>4.0</v>
      </c>
      <c r="I28" s="1">
        <v>1.0</v>
      </c>
      <c r="J28" s="1">
        <v>0.0</v>
      </c>
      <c r="K28" s="1">
        <v>0.0</v>
      </c>
      <c r="L28" s="1">
        <v>0.0</v>
      </c>
      <c r="M28" s="1">
        <v>0.0</v>
      </c>
      <c r="N28" s="1">
        <v>0.0</v>
      </c>
      <c r="O28" s="1">
        <v>1623.0</v>
      </c>
    </row>
    <row r="29">
      <c r="A29" s="10"/>
      <c r="B29" s="1" t="s">
        <v>38</v>
      </c>
      <c r="C29" s="1">
        <v>16.0</v>
      </c>
      <c r="D29" s="1">
        <v>4.0</v>
      </c>
      <c r="E29" s="1">
        <v>7.0</v>
      </c>
      <c r="F29" s="1">
        <v>113.0</v>
      </c>
      <c r="G29" s="1">
        <v>197.0</v>
      </c>
      <c r="H29" s="1">
        <v>11.0</v>
      </c>
      <c r="I29" s="1">
        <v>0.0</v>
      </c>
      <c r="J29" s="1">
        <v>0.0</v>
      </c>
      <c r="K29" s="1">
        <v>0.0</v>
      </c>
      <c r="L29" s="1">
        <v>0.0</v>
      </c>
      <c r="M29" s="1">
        <v>0.0</v>
      </c>
      <c r="N29" s="1">
        <v>0.0</v>
      </c>
      <c r="O29" s="1">
        <v>1810.0</v>
      </c>
    </row>
    <row r="30">
      <c r="A30" s="10"/>
      <c r="B30" s="1" t="s">
        <v>20</v>
      </c>
      <c r="C30" s="1">
        <v>14.0</v>
      </c>
      <c r="D30" s="1">
        <v>6.0</v>
      </c>
      <c r="E30" s="1">
        <v>6.0</v>
      </c>
      <c r="F30" s="1">
        <v>89.0</v>
      </c>
      <c r="G30" s="1">
        <v>149.0</v>
      </c>
      <c r="H30" s="1">
        <v>5.0</v>
      </c>
      <c r="I30" s="1">
        <v>1.0</v>
      </c>
      <c r="J30" s="1">
        <v>0.0</v>
      </c>
      <c r="K30" s="1">
        <v>0.0</v>
      </c>
      <c r="L30" s="1">
        <v>2.0</v>
      </c>
      <c r="M30" s="1">
        <v>0.0</v>
      </c>
      <c r="N30" s="1">
        <v>0.0</v>
      </c>
      <c r="O30" s="1">
        <v>1637.0</v>
      </c>
    </row>
    <row r="31">
      <c r="A31" s="10"/>
      <c r="B31" s="1" t="s">
        <v>29</v>
      </c>
      <c r="C31" s="1">
        <v>5.0</v>
      </c>
      <c r="D31" s="1">
        <v>9.0</v>
      </c>
      <c r="E31" s="1">
        <v>10.0</v>
      </c>
      <c r="F31" s="1">
        <v>79.0</v>
      </c>
      <c r="G31" s="1">
        <v>163.0</v>
      </c>
      <c r="H31" s="1">
        <v>3.0</v>
      </c>
      <c r="I31" s="1">
        <v>1.0</v>
      </c>
      <c r="J31" s="1">
        <v>0.0</v>
      </c>
      <c r="K31" s="1">
        <v>0.0</v>
      </c>
      <c r="L31" s="1">
        <v>1.0</v>
      </c>
      <c r="M31" s="1">
        <v>0.0</v>
      </c>
      <c r="N31" s="1">
        <v>0.0</v>
      </c>
      <c r="O31" s="1">
        <v>1226.0</v>
      </c>
    </row>
    <row r="32">
      <c r="A32" s="3" t="s">
        <v>107</v>
      </c>
      <c r="B32" s="9" t="s">
        <v>114</v>
      </c>
      <c r="C32" s="9" t="s">
        <v>90</v>
      </c>
      <c r="D32" s="9" t="s">
        <v>91</v>
      </c>
      <c r="E32" s="9" t="s">
        <v>92</v>
      </c>
      <c r="F32" s="9" t="s">
        <v>93</v>
      </c>
      <c r="G32" s="9" t="s">
        <v>94</v>
      </c>
      <c r="H32" s="9" t="s">
        <v>95</v>
      </c>
      <c r="I32" s="9" t="s">
        <v>9</v>
      </c>
      <c r="J32" s="9" t="s">
        <v>96</v>
      </c>
      <c r="K32" s="9" t="s">
        <v>97</v>
      </c>
      <c r="L32" s="9" t="s">
        <v>98</v>
      </c>
      <c r="M32" s="9" t="s">
        <v>99</v>
      </c>
      <c r="N32" s="9" t="s">
        <v>100</v>
      </c>
      <c r="O32" s="9" t="s">
        <v>6</v>
      </c>
    </row>
    <row r="33">
      <c r="A33" s="10"/>
      <c r="B33" s="1" t="s">
        <v>27</v>
      </c>
      <c r="C33" s="3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</row>
    <row r="34">
      <c r="A34" s="10"/>
      <c r="B34" s="1" t="s">
        <v>38</v>
      </c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</row>
    <row r="35">
      <c r="A35" s="10"/>
      <c r="B35" s="1" t="s">
        <v>20</v>
      </c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</row>
    <row r="36">
      <c r="A36" s="10"/>
      <c r="B36" s="1" t="s">
        <v>29</v>
      </c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</row>
    <row r="38">
      <c r="A38" s="32" t="s">
        <v>110</v>
      </c>
      <c r="B38" s="32" t="s">
        <v>167</v>
      </c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</row>
    <row r="39">
      <c r="A39" s="3" t="s">
        <v>88</v>
      </c>
      <c r="B39" s="9" t="s">
        <v>124</v>
      </c>
      <c r="C39" s="9" t="s">
        <v>90</v>
      </c>
      <c r="D39" s="9" t="s">
        <v>91</v>
      </c>
      <c r="E39" s="9" t="s">
        <v>92</v>
      </c>
      <c r="F39" s="9" t="s">
        <v>93</v>
      </c>
      <c r="G39" s="9" t="s">
        <v>94</v>
      </c>
      <c r="H39" s="9" t="s">
        <v>95</v>
      </c>
      <c r="I39" s="9" t="s">
        <v>9</v>
      </c>
      <c r="J39" s="9" t="s">
        <v>96</v>
      </c>
      <c r="K39" s="9" t="s">
        <v>97</v>
      </c>
      <c r="L39" s="9" t="s">
        <v>98</v>
      </c>
      <c r="M39" s="9" t="s">
        <v>99</v>
      </c>
      <c r="N39" s="9" t="s">
        <v>100</v>
      </c>
      <c r="O39" s="9" t="s">
        <v>6</v>
      </c>
    </row>
    <row r="40">
      <c r="A40" s="10"/>
      <c r="B40" s="1" t="s">
        <v>27</v>
      </c>
      <c r="C40" s="1">
        <v>14.0</v>
      </c>
      <c r="D40" s="1">
        <v>5.0</v>
      </c>
      <c r="E40" s="1">
        <v>9.0</v>
      </c>
      <c r="F40" s="1">
        <v>113.0</v>
      </c>
      <c r="G40" s="1">
        <v>186.0</v>
      </c>
      <c r="H40" s="1">
        <v>9.0</v>
      </c>
      <c r="I40" s="1">
        <v>1.0</v>
      </c>
      <c r="J40" s="1">
        <v>2.0</v>
      </c>
      <c r="K40" s="1">
        <v>4.0</v>
      </c>
      <c r="L40" s="1">
        <v>0.0</v>
      </c>
      <c r="M40" s="1">
        <v>0.0</v>
      </c>
      <c r="N40" s="1">
        <v>0.0</v>
      </c>
      <c r="O40" s="1">
        <v>2004.0</v>
      </c>
    </row>
    <row r="41">
      <c r="A41" s="10"/>
      <c r="B41" s="1" t="s">
        <v>38</v>
      </c>
      <c r="C41" s="1">
        <v>11.0</v>
      </c>
      <c r="D41" s="1">
        <v>5.0</v>
      </c>
      <c r="E41" s="1">
        <v>8.0</v>
      </c>
      <c r="F41" s="1">
        <v>95.0</v>
      </c>
      <c r="G41" s="1">
        <v>223.0</v>
      </c>
      <c r="H41" s="1">
        <v>6.0</v>
      </c>
      <c r="I41" s="1">
        <v>1.0</v>
      </c>
      <c r="J41" s="1">
        <v>5.0</v>
      </c>
      <c r="K41" s="1">
        <v>4.0</v>
      </c>
      <c r="L41" s="1">
        <v>0.0</v>
      </c>
      <c r="M41" s="1">
        <v>0.0</v>
      </c>
      <c r="N41" s="1">
        <v>0.0</v>
      </c>
      <c r="O41" s="1">
        <v>1633.0</v>
      </c>
    </row>
    <row r="42">
      <c r="A42" s="10"/>
      <c r="B42" s="1" t="s">
        <v>20</v>
      </c>
      <c r="C42" s="1">
        <v>8.0</v>
      </c>
      <c r="D42" s="1">
        <v>2.0</v>
      </c>
      <c r="E42" s="1">
        <v>11.0</v>
      </c>
      <c r="F42" s="1">
        <v>114.0</v>
      </c>
      <c r="G42" s="1">
        <v>227.0</v>
      </c>
      <c r="H42" s="1">
        <v>5.0</v>
      </c>
      <c r="I42" s="1">
        <v>0.0</v>
      </c>
      <c r="J42" s="1">
        <v>4.0</v>
      </c>
      <c r="K42" s="1">
        <v>0.0</v>
      </c>
      <c r="L42" s="1">
        <v>0.0</v>
      </c>
      <c r="M42" s="1">
        <v>0.0</v>
      </c>
      <c r="N42" s="1">
        <v>0.0</v>
      </c>
      <c r="O42" s="1">
        <v>1305.0</v>
      </c>
    </row>
    <row r="43">
      <c r="A43" s="10"/>
      <c r="B43" s="1" t="s">
        <v>29</v>
      </c>
      <c r="C43" s="1">
        <v>15.0</v>
      </c>
      <c r="D43" s="1">
        <v>5.0</v>
      </c>
      <c r="E43" s="1">
        <v>5.0</v>
      </c>
      <c r="F43" s="1">
        <v>116.0</v>
      </c>
      <c r="G43" s="1">
        <v>198.0</v>
      </c>
      <c r="H43" s="1">
        <v>6.0</v>
      </c>
      <c r="I43" s="1">
        <v>1.0</v>
      </c>
      <c r="J43" s="1">
        <v>2.0</v>
      </c>
      <c r="K43" s="1">
        <v>2.0</v>
      </c>
      <c r="L43" s="1">
        <v>0.0</v>
      </c>
      <c r="M43" s="1">
        <v>0.0</v>
      </c>
      <c r="N43" s="1">
        <v>0.0</v>
      </c>
      <c r="O43" s="1">
        <v>1605.0</v>
      </c>
    </row>
    <row r="44">
      <c r="A44" s="3" t="s">
        <v>101</v>
      </c>
      <c r="B44" s="9" t="s">
        <v>119</v>
      </c>
      <c r="C44" s="9" t="s">
        <v>90</v>
      </c>
      <c r="D44" s="9" t="s">
        <v>91</v>
      </c>
      <c r="E44" s="9" t="s">
        <v>92</v>
      </c>
      <c r="F44" s="9" t="s">
        <v>93</v>
      </c>
      <c r="G44" s="9" t="s">
        <v>94</v>
      </c>
      <c r="H44" s="9" t="s">
        <v>95</v>
      </c>
      <c r="I44" s="9" t="s">
        <v>9</v>
      </c>
      <c r="J44" s="9" t="s">
        <v>96</v>
      </c>
      <c r="K44" s="9" t="s">
        <v>97</v>
      </c>
      <c r="L44" s="9" t="s">
        <v>98</v>
      </c>
      <c r="M44" s="9" t="s">
        <v>99</v>
      </c>
      <c r="N44" s="9" t="s">
        <v>100</v>
      </c>
      <c r="O44" s="9" t="s">
        <v>6</v>
      </c>
    </row>
    <row r="45">
      <c r="A45" s="10"/>
      <c r="B45" s="1" t="s">
        <v>27</v>
      </c>
      <c r="C45" s="1">
        <v>10.0</v>
      </c>
      <c r="D45" s="1">
        <v>6.0</v>
      </c>
      <c r="E45" s="1">
        <v>5.0</v>
      </c>
      <c r="F45" s="1">
        <v>85.0</v>
      </c>
      <c r="G45" s="1">
        <v>155.0</v>
      </c>
      <c r="H45" s="1">
        <v>6.0</v>
      </c>
      <c r="I45" s="1">
        <v>0.0</v>
      </c>
      <c r="J45" s="1">
        <v>0.0</v>
      </c>
      <c r="K45" s="1">
        <v>0.0</v>
      </c>
      <c r="L45" s="1">
        <v>0.0</v>
      </c>
      <c r="M45" s="1">
        <v>0.0</v>
      </c>
      <c r="N45" s="1">
        <v>0.0</v>
      </c>
      <c r="O45" s="1">
        <v>2133.0</v>
      </c>
    </row>
    <row r="46">
      <c r="A46" s="10"/>
      <c r="B46" s="1" t="s">
        <v>38</v>
      </c>
      <c r="C46" s="1">
        <v>10.0</v>
      </c>
      <c r="D46" s="1">
        <v>12.0</v>
      </c>
      <c r="E46" s="1">
        <v>10.0</v>
      </c>
      <c r="F46" s="1">
        <v>119.0</v>
      </c>
      <c r="G46" s="1">
        <v>325.0</v>
      </c>
      <c r="H46" s="1">
        <v>3.0</v>
      </c>
      <c r="I46" s="1">
        <v>0.0</v>
      </c>
      <c r="J46" s="1">
        <v>0.0</v>
      </c>
      <c r="K46" s="1">
        <v>0.0</v>
      </c>
      <c r="L46" s="1">
        <v>0.0</v>
      </c>
      <c r="M46" s="1">
        <v>0.0</v>
      </c>
      <c r="N46" s="1">
        <v>0.0</v>
      </c>
      <c r="O46" s="1">
        <v>1939.0</v>
      </c>
    </row>
    <row r="47">
      <c r="A47" s="10"/>
      <c r="B47" s="1" t="s">
        <v>20</v>
      </c>
      <c r="C47" s="1">
        <v>11.0</v>
      </c>
      <c r="D47" s="1">
        <v>9.0</v>
      </c>
      <c r="E47" s="1">
        <v>6.0</v>
      </c>
      <c r="F47" s="1">
        <v>160.0</v>
      </c>
      <c r="G47" s="1">
        <v>360.0</v>
      </c>
      <c r="H47" s="1">
        <v>8.0</v>
      </c>
      <c r="I47" s="1">
        <v>0.0</v>
      </c>
      <c r="J47" s="1">
        <v>0.0</v>
      </c>
      <c r="K47" s="1">
        <v>0.0</v>
      </c>
      <c r="L47" s="1">
        <v>0.0</v>
      </c>
      <c r="M47" s="1">
        <v>0.0</v>
      </c>
      <c r="N47" s="1">
        <v>0.0</v>
      </c>
      <c r="O47" s="1">
        <v>2025.0</v>
      </c>
    </row>
    <row r="48">
      <c r="A48" s="10"/>
      <c r="B48" s="1" t="s">
        <v>29</v>
      </c>
      <c r="C48" s="1">
        <v>19.0</v>
      </c>
      <c r="D48" s="1">
        <v>7.0</v>
      </c>
      <c r="E48" s="1">
        <v>7.0</v>
      </c>
      <c r="F48" s="1">
        <v>112.0</v>
      </c>
      <c r="G48" s="1">
        <v>232.0</v>
      </c>
      <c r="H48" s="1">
        <v>12.0</v>
      </c>
      <c r="I48" s="1">
        <v>1.0</v>
      </c>
      <c r="J48" s="1">
        <v>0.0</v>
      </c>
      <c r="K48" s="1">
        <v>0.0</v>
      </c>
      <c r="L48" s="1">
        <v>0.0</v>
      </c>
      <c r="M48" s="1">
        <v>0.0</v>
      </c>
      <c r="N48" s="1">
        <v>0.0</v>
      </c>
      <c r="O48" s="1">
        <v>2403.0</v>
      </c>
    </row>
    <row r="49">
      <c r="A49" s="3" t="s">
        <v>103</v>
      </c>
      <c r="B49" s="9" t="s">
        <v>118</v>
      </c>
      <c r="C49" s="9" t="s">
        <v>90</v>
      </c>
      <c r="D49" s="9" t="s">
        <v>91</v>
      </c>
      <c r="E49" s="9" t="s">
        <v>92</v>
      </c>
      <c r="F49" s="9" t="s">
        <v>93</v>
      </c>
      <c r="G49" s="9" t="s">
        <v>94</v>
      </c>
      <c r="H49" s="9" t="s">
        <v>95</v>
      </c>
      <c r="I49" s="9" t="s">
        <v>9</v>
      </c>
      <c r="J49" s="9" t="s">
        <v>96</v>
      </c>
      <c r="K49" s="9" t="s">
        <v>97</v>
      </c>
      <c r="L49" s="9" t="s">
        <v>98</v>
      </c>
      <c r="M49" s="9" t="s">
        <v>99</v>
      </c>
      <c r="N49" s="9" t="s">
        <v>100</v>
      </c>
      <c r="O49" s="9" t="s">
        <v>6</v>
      </c>
    </row>
    <row r="50">
      <c r="A50" s="10"/>
      <c r="B50" s="1" t="s">
        <v>27</v>
      </c>
      <c r="C50" s="1">
        <v>22.0</v>
      </c>
      <c r="D50" s="1">
        <v>9.0</v>
      </c>
      <c r="E50" s="1">
        <v>4.0</v>
      </c>
      <c r="F50" s="1">
        <v>114.0</v>
      </c>
      <c r="G50" s="1">
        <v>211.0</v>
      </c>
      <c r="H50" s="1">
        <v>11.0</v>
      </c>
      <c r="I50" s="1">
        <v>2.0</v>
      </c>
      <c r="J50" s="1">
        <v>0.0</v>
      </c>
      <c r="K50" s="1">
        <v>0.0</v>
      </c>
      <c r="L50" s="1">
        <v>2.0</v>
      </c>
      <c r="M50" s="1">
        <v>1.0</v>
      </c>
      <c r="N50" s="1">
        <v>1.0</v>
      </c>
      <c r="O50" s="1">
        <v>2215.0</v>
      </c>
    </row>
    <row r="51">
      <c r="A51" s="10"/>
      <c r="B51" s="1" t="s">
        <v>38</v>
      </c>
      <c r="C51" s="1">
        <v>11.0</v>
      </c>
      <c r="D51" s="1">
        <v>8.0</v>
      </c>
      <c r="E51" s="1">
        <v>14.0</v>
      </c>
      <c r="F51" s="1">
        <v>141.0</v>
      </c>
      <c r="G51" s="1">
        <v>277.0</v>
      </c>
      <c r="H51" s="1">
        <v>4.0</v>
      </c>
      <c r="I51" s="1">
        <v>0.0</v>
      </c>
      <c r="J51" s="1">
        <v>0.0</v>
      </c>
      <c r="K51" s="1">
        <v>0.0</v>
      </c>
      <c r="L51" s="1">
        <v>0.0</v>
      </c>
      <c r="M51" s="1">
        <v>0.0</v>
      </c>
      <c r="N51" s="1">
        <v>0.0</v>
      </c>
      <c r="O51" s="1">
        <v>2302.0</v>
      </c>
    </row>
    <row r="52">
      <c r="A52" s="10"/>
      <c r="B52" s="1" t="s">
        <v>20</v>
      </c>
      <c r="C52" s="1">
        <v>15.0</v>
      </c>
      <c r="D52" s="1">
        <v>9.0</v>
      </c>
      <c r="E52" s="1">
        <v>12.0</v>
      </c>
      <c r="F52" s="1">
        <v>166.0</v>
      </c>
      <c r="G52" s="1">
        <v>337.0</v>
      </c>
      <c r="H52" s="1">
        <v>7.0</v>
      </c>
      <c r="I52" s="1">
        <v>1.0</v>
      </c>
      <c r="J52" s="1">
        <v>0.0</v>
      </c>
      <c r="K52" s="1">
        <v>0.0</v>
      </c>
      <c r="L52" s="1">
        <v>0.0</v>
      </c>
      <c r="M52" s="1">
        <v>1.0</v>
      </c>
      <c r="N52" s="1">
        <v>0.0</v>
      </c>
      <c r="O52" s="1">
        <v>2166.0</v>
      </c>
    </row>
    <row r="53">
      <c r="A53" s="10"/>
      <c r="B53" s="1" t="s">
        <v>29</v>
      </c>
      <c r="C53" s="1">
        <v>14.0</v>
      </c>
      <c r="D53" s="1">
        <v>14.0</v>
      </c>
      <c r="E53" s="1">
        <v>8.0</v>
      </c>
      <c r="F53" s="1">
        <v>135.0</v>
      </c>
      <c r="G53" s="1">
        <v>237.0</v>
      </c>
      <c r="H53" s="1">
        <v>6.0</v>
      </c>
      <c r="I53" s="1">
        <v>0.0</v>
      </c>
      <c r="J53" s="1">
        <v>0.0</v>
      </c>
      <c r="K53" s="1">
        <v>0.0</v>
      </c>
      <c r="L53" s="1">
        <v>1.0</v>
      </c>
      <c r="M53" s="1">
        <v>0.0</v>
      </c>
      <c r="N53" s="1">
        <v>0.0</v>
      </c>
      <c r="O53" s="1">
        <v>2186.0</v>
      </c>
    </row>
    <row r="54">
      <c r="A54" s="3" t="s">
        <v>105</v>
      </c>
      <c r="B54" s="9" t="s">
        <v>117</v>
      </c>
      <c r="C54" s="9" t="s">
        <v>90</v>
      </c>
      <c r="D54" s="9" t="s">
        <v>91</v>
      </c>
      <c r="E54" s="9" t="s">
        <v>92</v>
      </c>
      <c r="F54" s="9" t="s">
        <v>93</v>
      </c>
      <c r="G54" s="9" t="s">
        <v>94</v>
      </c>
      <c r="H54" s="9" t="s">
        <v>95</v>
      </c>
      <c r="I54" s="9" t="s">
        <v>9</v>
      </c>
      <c r="J54" s="9" t="s">
        <v>96</v>
      </c>
      <c r="K54" s="9" t="s">
        <v>97</v>
      </c>
      <c r="L54" s="9" t="s">
        <v>98</v>
      </c>
      <c r="M54" s="9" t="s">
        <v>99</v>
      </c>
      <c r="N54" s="9" t="s">
        <v>100</v>
      </c>
      <c r="O54" s="9" t="s">
        <v>6</v>
      </c>
    </row>
    <row r="55">
      <c r="A55" s="10"/>
      <c r="B55" s="1" t="s">
        <v>27</v>
      </c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</row>
    <row r="56">
      <c r="A56" s="10"/>
      <c r="B56" s="1" t="s">
        <v>38</v>
      </c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</row>
    <row r="57">
      <c r="A57" s="10"/>
      <c r="B57" s="1" t="s">
        <v>20</v>
      </c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</row>
    <row r="58">
      <c r="A58" s="10"/>
      <c r="B58" s="1" t="s">
        <v>29</v>
      </c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</row>
    <row r="59">
      <c r="A59" s="3" t="s">
        <v>107</v>
      </c>
      <c r="B59" s="9" t="s">
        <v>125</v>
      </c>
      <c r="C59" s="9" t="s">
        <v>90</v>
      </c>
      <c r="D59" s="9" t="s">
        <v>91</v>
      </c>
      <c r="E59" s="9" t="s">
        <v>92</v>
      </c>
      <c r="F59" s="9" t="s">
        <v>93</v>
      </c>
      <c r="G59" s="9" t="s">
        <v>94</v>
      </c>
      <c r="H59" s="9" t="s">
        <v>95</v>
      </c>
      <c r="I59" s="9" t="s">
        <v>9</v>
      </c>
      <c r="J59" s="9" t="s">
        <v>96</v>
      </c>
      <c r="K59" s="9" t="s">
        <v>97</v>
      </c>
      <c r="L59" s="9" t="s">
        <v>98</v>
      </c>
      <c r="M59" s="9" t="s">
        <v>99</v>
      </c>
      <c r="N59" s="9" t="s">
        <v>100</v>
      </c>
      <c r="O59" s="9" t="s">
        <v>6</v>
      </c>
    </row>
    <row r="60">
      <c r="A60" s="10"/>
      <c r="B60" s="1" t="s">
        <v>27</v>
      </c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</row>
    <row r="61">
      <c r="A61" s="10"/>
      <c r="B61" s="1" t="s">
        <v>38</v>
      </c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</row>
    <row r="62">
      <c r="A62" s="10"/>
      <c r="B62" s="1" t="s">
        <v>20</v>
      </c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</row>
    <row r="63">
      <c r="A63" s="10"/>
      <c r="B63" s="1" t="s">
        <v>29</v>
      </c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</row>
    <row r="65">
      <c r="A65" s="31" t="s">
        <v>115</v>
      </c>
      <c r="B65" s="32" t="s">
        <v>165</v>
      </c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</row>
    <row r="66">
      <c r="A66" s="1" t="s">
        <v>88</v>
      </c>
      <c r="B66" s="9" t="s">
        <v>117</v>
      </c>
      <c r="C66" s="9" t="s">
        <v>90</v>
      </c>
      <c r="D66" s="9" t="s">
        <v>91</v>
      </c>
      <c r="E66" s="9" t="s">
        <v>92</v>
      </c>
      <c r="F66" s="9" t="s">
        <v>93</v>
      </c>
      <c r="G66" s="9" t="s">
        <v>94</v>
      </c>
      <c r="H66" s="9" t="s">
        <v>95</v>
      </c>
      <c r="I66" s="9" t="s">
        <v>9</v>
      </c>
      <c r="J66" s="9" t="s">
        <v>96</v>
      </c>
      <c r="K66" s="9" t="s">
        <v>97</v>
      </c>
      <c r="L66" s="9" t="s">
        <v>98</v>
      </c>
      <c r="M66" s="9" t="s">
        <v>99</v>
      </c>
      <c r="N66" s="9" t="s">
        <v>100</v>
      </c>
      <c r="O66" s="9" t="s">
        <v>6</v>
      </c>
    </row>
    <row r="67">
      <c r="B67" s="1" t="s">
        <v>27</v>
      </c>
      <c r="C67" s="1">
        <v>10.0</v>
      </c>
      <c r="D67" s="1">
        <v>12.0</v>
      </c>
      <c r="E67" s="1">
        <v>9.0</v>
      </c>
      <c r="F67" s="1">
        <v>121.0</v>
      </c>
      <c r="G67" s="1">
        <v>244.0</v>
      </c>
      <c r="H67" s="1">
        <v>4.0</v>
      </c>
      <c r="I67" s="1">
        <v>1.0</v>
      </c>
      <c r="J67" s="1">
        <v>3.0</v>
      </c>
      <c r="K67" s="1">
        <v>0.0</v>
      </c>
      <c r="L67" s="1">
        <v>0.0</v>
      </c>
      <c r="M67" s="1">
        <v>0.0</v>
      </c>
      <c r="N67" s="1">
        <v>0.0</v>
      </c>
      <c r="O67" s="1">
        <v>1998.0</v>
      </c>
    </row>
    <row r="68">
      <c r="B68" s="1" t="s">
        <v>38</v>
      </c>
      <c r="C68" s="1">
        <v>11.0</v>
      </c>
      <c r="D68" s="1">
        <v>15.0</v>
      </c>
      <c r="E68" s="1">
        <v>10.0</v>
      </c>
      <c r="F68" s="1">
        <v>135.0</v>
      </c>
      <c r="G68" s="1">
        <v>309.0</v>
      </c>
      <c r="H68" s="1">
        <v>7.0</v>
      </c>
      <c r="I68" s="1">
        <v>0.0</v>
      </c>
      <c r="J68" s="1">
        <v>4.0</v>
      </c>
      <c r="K68" s="1">
        <v>1.0</v>
      </c>
      <c r="L68" s="1">
        <v>0.0</v>
      </c>
      <c r="M68" s="1">
        <v>0.0</v>
      </c>
      <c r="N68" s="1">
        <v>0.0</v>
      </c>
      <c r="O68" s="1">
        <v>1873.0</v>
      </c>
    </row>
    <row r="69">
      <c r="B69" s="1" t="s">
        <v>20</v>
      </c>
      <c r="C69" s="1">
        <v>11.0</v>
      </c>
      <c r="D69" s="1">
        <v>10.0</v>
      </c>
      <c r="E69" s="1">
        <v>6.0</v>
      </c>
      <c r="F69" s="1">
        <v>145.0</v>
      </c>
      <c r="G69" s="1">
        <v>280.0</v>
      </c>
      <c r="H69" s="1">
        <v>1.0</v>
      </c>
      <c r="I69" s="1">
        <v>0.0</v>
      </c>
      <c r="J69" s="1">
        <v>8.0</v>
      </c>
      <c r="K69" s="1">
        <v>0.0</v>
      </c>
      <c r="L69" s="1">
        <v>0.0</v>
      </c>
      <c r="M69" s="1">
        <v>0.0</v>
      </c>
      <c r="N69" s="1">
        <v>0.0</v>
      </c>
      <c r="O69" s="1">
        <v>1739.0</v>
      </c>
    </row>
    <row r="70">
      <c r="B70" s="1" t="s">
        <v>29</v>
      </c>
      <c r="C70" s="1">
        <v>21.0</v>
      </c>
      <c r="D70" s="1">
        <v>11.0</v>
      </c>
      <c r="E70" s="1">
        <v>3.0</v>
      </c>
      <c r="F70" s="1">
        <v>153.0</v>
      </c>
      <c r="G70" s="1">
        <v>311.0</v>
      </c>
      <c r="H70" s="1">
        <v>7.0</v>
      </c>
      <c r="I70" s="1">
        <v>0.0</v>
      </c>
      <c r="J70" s="1">
        <v>5.0</v>
      </c>
      <c r="K70" s="1">
        <v>0.0</v>
      </c>
      <c r="L70" s="1">
        <v>0.0</v>
      </c>
      <c r="M70" s="1">
        <v>0.0</v>
      </c>
      <c r="N70" s="1">
        <v>0.0</v>
      </c>
      <c r="O70" s="1">
        <v>2205.0</v>
      </c>
    </row>
    <row r="71">
      <c r="A71" s="1" t="s">
        <v>101</v>
      </c>
      <c r="B71" s="9" t="s">
        <v>108</v>
      </c>
      <c r="C71" s="9" t="s">
        <v>90</v>
      </c>
      <c r="D71" s="9" t="s">
        <v>91</v>
      </c>
      <c r="E71" s="9" t="s">
        <v>92</v>
      </c>
      <c r="F71" s="9" t="s">
        <v>93</v>
      </c>
      <c r="G71" s="9" t="s">
        <v>94</v>
      </c>
      <c r="H71" s="9" t="s">
        <v>95</v>
      </c>
      <c r="I71" s="9" t="s">
        <v>9</v>
      </c>
      <c r="J71" s="9" t="s">
        <v>96</v>
      </c>
      <c r="K71" s="9" t="s">
        <v>97</v>
      </c>
      <c r="L71" s="9" t="s">
        <v>98</v>
      </c>
      <c r="M71" s="9" t="s">
        <v>99</v>
      </c>
      <c r="N71" s="9" t="s">
        <v>100</v>
      </c>
      <c r="O71" s="9" t="s">
        <v>6</v>
      </c>
    </row>
    <row r="72">
      <c r="B72" s="1" t="s">
        <v>27</v>
      </c>
      <c r="C72" s="1">
        <v>7.0</v>
      </c>
      <c r="D72" s="1">
        <v>10.0</v>
      </c>
      <c r="E72" s="1">
        <v>13.0</v>
      </c>
      <c r="F72" s="1">
        <v>134.0</v>
      </c>
      <c r="G72" s="1">
        <v>247.0</v>
      </c>
      <c r="H72" s="1">
        <v>3.0</v>
      </c>
      <c r="I72" s="1">
        <v>0.0</v>
      </c>
      <c r="J72" s="1">
        <v>0.0</v>
      </c>
      <c r="K72" s="1">
        <v>0.0</v>
      </c>
      <c r="L72" s="1">
        <v>0.0</v>
      </c>
      <c r="M72" s="1">
        <v>0.0</v>
      </c>
      <c r="N72" s="1">
        <v>0.0</v>
      </c>
      <c r="O72" s="1">
        <v>1675.0</v>
      </c>
    </row>
    <row r="73">
      <c r="B73" s="1" t="s">
        <v>38</v>
      </c>
      <c r="C73" s="1">
        <v>11.0</v>
      </c>
      <c r="D73" s="1">
        <v>9.0</v>
      </c>
      <c r="E73" s="1">
        <v>12.0</v>
      </c>
      <c r="F73" s="1">
        <v>125.0</v>
      </c>
      <c r="G73" s="1">
        <v>281.0</v>
      </c>
      <c r="H73" s="1">
        <v>7.0</v>
      </c>
      <c r="I73" s="1">
        <v>0.0</v>
      </c>
      <c r="J73" s="1">
        <v>0.0</v>
      </c>
      <c r="K73" s="1">
        <v>0.0</v>
      </c>
      <c r="L73" s="1">
        <v>0.0</v>
      </c>
      <c r="M73" s="1">
        <v>0.0</v>
      </c>
      <c r="N73" s="1">
        <v>0.0</v>
      </c>
      <c r="O73" s="1">
        <v>1681.0</v>
      </c>
    </row>
    <row r="74">
      <c r="B74" s="1" t="s">
        <v>20</v>
      </c>
      <c r="C74" s="1">
        <v>15.0</v>
      </c>
      <c r="D74" s="1">
        <v>6.0</v>
      </c>
      <c r="E74" s="1">
        <v>12.0</v>
      </c>
      <c r="F74" s="1">
        <v>160.0</v>
      </c>
      <c r="G74" s="1">
        <v>297.0</v>
      </c>
      <c r="H74" s="1">
        <v>7.0</v>
      </c>
      <c r="I74" s="1">
        <v>0.0</v>
      </c>
      <c r="J74" s="1">
        <v>0.0</v>
      </c>
      <c r="K74" s="1">
        <v>0.0</v>
      </c>
      <c r="L74" s="1">
        <v>0.0</v>
      </c>
      <c r="M74" s="1">
        <v>0.0</v>
      </c>
      <c r="N74" s="1">
        <v>0.0</v>
      </c>
      <c r="O74" s="1">
        <v>1920.0</v>
      </c>
    </row>
    <row r="75">
      <c r="B75" s="1" t="s">
        <v>29</v>
      </c>
      <c r="C75" s="1">
        <v>18.0</v>
      </c>
      <c r="D75" s="1">
        <v>9.0</v>
      </c>
      <c r="E75" s="1">
        <v>9.0</v>
      </c>
      <c r="F75" s="1">
        <v>118.0</v>
      </c>
      <c r="G75" s="1">
        <v>220.0</v>
      </c>
      <c r="H75" s="1">
        <v>10.0</v>
      </c>
      <c r="I75" s="1">
        <v>1.0</v>
      </c>
      <c r="J75" s="1">
        <v>0.0</v>
      </c>
      <c r="K75" s="1">
        <v>0.0</v>
      </c>
      <c r="L75" s="1">
        <v>0.0</v>
      </c>
      <c r="M75" s="1">
        <v>0.0</v>
      </c>
      <c r="N75" s="1">
        <v>0.0</v>
      </c>
      <c r="O75" s="1">
        <v>1867.0</v>
      </c>
    </row>
    <row r="76">
      <c r="A76" s="1" t="s">
        <v>103</v>
      </c>
      <c r="B76" s="9" t="s">
        <v>118</v>
      </c>
      <c r="C76" s="9" t="s">
        <v>90</v>
      </c>
      <c r="D76" s="9" t="s">
        <v>91</v>
      </c>
      <c r="E76" s="9" t="s">
        <v>92</v>
      </c>
      <c r="F76" s="9" t="s">
        <v>93</v>
      </c>
      <c r="G76" s="9" t="s">
        <v>94</v>
      </c>
      <c r="H76" s="9" t="s">
        <v>95</v>
      </c>
      <c r="I76" s="9" t="s">
        <v>9</v>
      </c>
      <c r="J76" s="9" t="s">
        <v>96</v>
      </c>
      <c r="K76" s="9" t="s">
        <v>97</v>
      </c>
      <c r="L76" s="9" t="s">
        <v>98</v>
      </c>
      <c r="M76" s="9" t="s">
        <v>99</v>
      </c>
      <c r="N76" s="9" t="s">
        <v>100</v>
      </c>
      <c r="O76" s="9" t="s">
        <v>6</v>
      </c>
    </row>
    <row r="77">
      <c r="B77" s="1" t="s">
        <v>27</v>
      </c>
      <c r="C77" s="1">
        <v>4.0</v>
      </c>
      <c r="D77" s="1">
        <v>6.0</v>
      </c>
      <c r="E77" s="1">
        <v>5.0</v>
      </c>
      <c r="F77" s="1">
        <v>85.0</v>
      </c>
      <c r="G77" s="1">
        <v>177.0</v>
      </c>
      <c r="H77" s="1">
        <v>2.0</v>
      </c>
      <c r="I77" s="1">
        <v>0.0</v>
      </c>
      <c r="J77" s="1">
        <v>0.0</v>
      </c>
      <c r="K77" s="1">
        <v>0.0</v>
      </c>
      <c r="L77" s="1">
        <v>0.0</v>
      </c>
      <c r="M77" s="1">
        <v>1.0</v>
      </c>
      <c r="N77" s="1">
        <v>0.0</v>
      </c>
      <c r="O77" s="1">
        <v>1152.0</v>
      </c>
    </row>
    <row r="78">
      <c r="B78" s="1" t="s">
        <v>38</v>
      </c>
      <c r="C78" s="1">
        <v>5.0</v>
      </c>
      <c r="D78" s="1">
        <v>11.0</v>
      </c>
      <c r="E78" s="1">
        <v>8.0</v>
      </c>
      <c r="F78" s="1">
        <v>84.0</v>
      </c>
      <c r="G78" s="1">
        <v>186.0</v>
      </c>
      <c r="H78" s="1">
        <v>4.0</v>
      </c>
      <c r="I78" s="1">
        <v>1.0</v>
      </c>
      <c r="J78" s="1">
        <v>0.0</v>
      </c>
      <c r="K78" s="1">
        <v>0.0</v>
      </c>
      <c r="L78" s="1">
        <v>0.0</v>
      </c>
      <c r="M78" s="1">
        <v>1.0</v>
      </c>
      <c r="N78" s="1">
        <v>0.0</v>
      </c>
      <c r="O78" s="1">
        <v>1314.0</v>
      </c>
    </row>
    <row r="79">
      <c r="B79" s="1" t="s">
        <v>20</v>
      </c>
      <c r="C79" s="1">
        <v>15.0</v>
      </c>
      <c r="D79" s="1">
        <v>8.0</v>
      </c>
      <c r="E79" s="1">
        <v>3.0</v>
      </c>
      <c r="F79" s="1">
        <v>101.0</v>
      </c>
      <c r="G79" s="1">
        <v>218.0</v>
      </c>
      <c r="H79" s="1">
        <v>5.0</v>
      </c>
      <c r="I79" s="1">
        <v>0.0</v>
      </c>
      <c r="J79" s="1">
        <v>0.0</v>
      </c>
      <c r="K79" s="1">
        <v>0.0</v>
      </c>
      <c r="L79" s="1">
        <v>1.0</v>
      </c>
      <c r="M79" s="1">
        <v>0.0</v>
      </c>
      <c r="N79" s="1">
        <v>0.0</v>
      </c>
      <c r="O79" s="1">
        <v>1436.0</v>
      </c>
    </row>
    <row r="80">
      <c r="B80" s="1" t="s">
        <v>29</v>
      </c>
      <c r="C80" s="1">
        <v>15.0</v>
      </c>
      <c r="D80" s="1">
        <v>5.0</v>
      </c>
      <c r="E80" s="1">
        <v>3.0</v>
      </c>
      <c r="F80" s="1">
        <v>74.0</v>
      </c>
      <c r="G80" s="1">
        <v>154.0</v>
      </c>
      <c r="H80" s="1">
        <v>4.0</v>
      </c>
      <c r="I80" s="1">
        <v>0.0</v>
      </c>
      <c r="J80" s="1">
        <v>0.0</v>
      </c>
      <c r="K80" s="1">
        <v>0.0</v>
      </c>
      <c r="L80" s="1">
        <v>2.0</v>
      </c>
      <c r="M80" s="1">
        <v>0.0</v>
      </c>
      <c r="N80" s="1">
        <v>0.0</v>
      </c>
      <c r="O80" s="1">
        <v>1237.0</v>
      </c>
    </row>
    <row r="81">
      <c r="A81" s="1" t="s">
        <v>105</v>
      </c>
      <c r="B81" s="9" t="s">
        <v>89</v>
      </c>
      <c r="C81" s="9" t="s">
        <v>90</v>
      </c>
      <c r="D81" s="9" t="s">
        <v>91</v>
      </c>
      <c r="E81" s="9" t="s">
        <v>92</v>
      </c>
      <c r="F81" s="9" t="s">
        <v>93</v>
      </c>
      <c r="G81" s="9" t="s">
        <v>94</v>
      </c>
      <c r="H81" s="9" t="s">
        <v>95</v>
      </c>
      <c r="I81" s="9" t="s">
        <v>9</v>
      </c>
      <c r="J81" s="9" t="s">
        <v>96</v>
      </c>
      <c r="K81" s="9" t="s">
        <v>97</v>
      </c>
      <c r="L81" s="9" t="s">
        <v>98</v>
      </c>
      <c r="M81" s="9" t="s">
        <v>99</v>
      </c>
      <c r="N81" s="9" t="s">
        <v>100</v>
      </c>
      <c r="O81" s="9" t="s">
        <v>6</v>
      </c>
    </row>
    <row r="82">
      <c r="B82" s="1" t="s">
        <v>27</v>
      </c>
      <c r="C82" s="1">
        <v>15.0</v>
      </c>
      <c r="D82" s="1">
        <v>9.0</v>
      </c>
      <c r="E82" s="1">
        <v>8.0</v>
      </c>
      <c r="F82" s="1">
        <v>96.0</v>
      </c>
      <c r="G82" s="1">
        <v>217.0</v>
      </c>
      <c r="H82" s="1">
        <v>2.0</v>
      </c>
      <c r="I82" s="1">
        <v>0.0</v>
      </c>
      <c r="J82" s="1">
        <v>4.0</v>
      </c>
      <c r="K82" s="1">
        <v>3.0</v>
      </c>
      <c r="L82" s="1">
        <v>0.0</v>
      </c>
      <c r="M82" s="1">
        <v>0.0</v>
      </c>
      <c r="N82" s="1">
        <v>0.0</v>
      </c>
      <c r="O82" s="1">
        <v>2178.0</v>
      </c>
    </row>
    <row r="83">
      <c r="B83" s="1" t="s">
        <v>38</v>
      </c>
      <c r="C83" s="1">
        <v>7.0</v>
      </c>
      <c r="D83" s="1">
        <v>14.0</v>
      </c>
      <c r="E83" s="1">
        <v>7.0</v>
      </c>
      <c r="F83" s="1">
        <v>103.0</v>
      </c>
      <c r="G83" s="1">
        <v>255.0</v>
      </c>
      <c r="H83" s="1">
        <v>2.0</v>
      </c>
      <c r="I83" s="1">
        <v>0.0</v>
      </c>
      <c r="J83" s="1">
        <v>3.0</v>
      </c>
      <c r="K83" s="1">
        <v>0.0</v>
      </c>
      <c r="L83" s="1">
        <v>0.0</v>
      </c>
      <c r="M83" s="1">
        <v>0.0</v>
      </c>
      <c r="N83" s="1">
        <v>0.0</v>
      </c>
      <c r="O83" s="1">
        <v>1439.0</v>
      </c>
    </row>
    <row r="84">
      <c r="B84" s="1" t="s">
        <v>20</v>
      </c>
      <c r="C84" s="1">
        <v>10.0</v>
      </c>
      <c r="D84" s="1">
        <v>11.0</v>
      </c>
      <c r="E84" s="1">
        <v>10.0</v>
      </c>
      <c r="F84" s="1">
        <v>95.0</v>
      </c>
      <c r="G84" s="1">
        <v>202.0</v>
      </c>
      <c r="H84" s="1">
        <v>7.0</v>
      </c>
      <c r="I84" s="1">
        <v>0.0</v>
      </c>
      <c r="J84" s="1">
        <v>3.0</v>
      </c>
      <c r="K84" s="1">
        <v>1.0</v>
      </c>
      <c r="L84" s="1">
        <v>0.0</v>
      </c>
      <c r="M84" s="1">
        <v>0.0</v>
      </c>
      <c r="N84" s="1">
        <v>0.0</v>
      </c>
      <c r="O84" s="1">
        <v>1476.0</v>
      </c>
    </row>
    <row r="85">
      <c r="B85" s="1" t="s">
        <v>29</v>
      </c>
      <c r="C85" s="1">
        <v>9.0</v>
      </c>
      <c r="D85" s="1">
        <v>9.0</v>
      </c>
      <c r="E85" s="1">
        <v>7.0</v>
      </c>
      <c r="F85" s="1">
        <v>111.0</v>
      </c>
      <c r="G85" s="1">
        <v>277.0</v>
      </c>
      <c r="H85" s="1">
        <v>4.0</v>
      </c>
      <c r="I85" s="1">
        <v>0.0</v>
      </c>
      <c r="J85" s="1">
        <v>4.0</v>
      </c>
      <c r="K85" s="1">
        <v>1.0</v>
      </c>
      <c r="L85" s="1">
        <v>0.0</v>
      </c>
      <c r="M85" s="1">
        <v>0.0</v>
      </c>
      <c r="N85" s="1">
        <v>0.0</v>
      </c>
      <c r="O85" s="1">
        <v>1181.0</v>
      </c>
    </row>
    <row r="86">
      <c r="A86" s="1" t="s">
        <v>107</v>
      </c>
      <c r="B86" s="9" t="s">
        <v>119</v>
      </c>
      <c r="C86" s="9" t="s">
        <v>90</v>
      </c>
      <c r="D86" s="9" t="s">
        <v>91</v>
      </c>
      <c r="E86" s="9" t="s">
        <v>92</v>
      </c>
      <c r="F86" s="9" t="s">
        <v>93</v>
      </c>
      <c r="G86" s="9" t="s">
        <v>94</v>
      </c>
      <c r="H86" s="9" t="s">
        <v>95</v>
      </c>
      <c r="I86" s="9" t="s">
        <v>9</v>
      </c>
      <c r="J86" s="9" t="s">
        <v>96</v>
      </c>
      <c r="K86" s="9" t="s">
        <v>97</v>
      </c>
      <c r="L86" s="9" t="s">
        <v>98</v>
      </c>
      <c r="M86" s="9" t="s">
        <v>99</v>
      </c>
      <c r="N86" s="9" t="s">
        <v>100</v>
      </c>
      <c r="O86" s="9" t="s">
        <v>6</v>
      </c>
    </row>
    <row r="87">
      <c r="B87" s="1" t="s">
        <v>27</v>
      </c>
      <c r="C87" s="1">
        <v>11.0</v>
      </c>
      <c r="D87" s="1">
        <v>7.0</v>
      </c>
      <c r="E87" s="1">
        <v>14.0</v>
      </c>
      <c r="F87" s="1">
        <v>139.0</v>
      </c>
      <c r="G87" s="1">
        <v>300.0</v>
      </c>
      <c r="H87" s="1">
        <v>7.0</v>
      </c>
      <c r="I87" s="1">
        <v>0.0</v>
      </c>
      <c r="J87" s="1">
        <v>0.0</v>
      </c>
      <c r="K87" s="1">
        <v>0.0</v>
      </c>
      <c r="L87" s="1">
        <v>0.0</v>
      </c>
      <c r="M87" s="1">
        <v>0.0</v>
      </c>
      <c r="N87" s="1">
        <v>0.0</v>
      </c>
      <c r="O87" s="1">
        <v>2076.0</v>
      </c>
    </row>
    <row r="88">
      <c r="B88" s="1" t="s">
        <v>38</v>
      </c>
      <c r="C88" s="1">
        <v>13.0</v>
      </c>
      <c r="D88" s="1">
        <v>8.0</v>
      </c>
      <c r="E88" s="1">
        <v>7.0</v>
      </c>
      <c r="F88" s="1">
        <v>177.0</v>
      </c>
      <c r="G88" s="1">
        <v>368.0</v>
      </c>
      <c r="H88" s="1">
        <v>7.0</v>
      </c>
      <c r="I88" s="1">
        <v>0.0</v>
      </c>
      <c r="J88" s="1">
        <v>0.0</v>
      </c>
      <c r="K88" s="1">
        <v>0.0</v>
      </c>
      <c r="L88" s="1">
        <v>0.0</v>
      </c>
      <c r="M88" s="1">
        <v>0.0</v>
      </c>
      <c r="N88" s="1">
        <v>0.0</v>
      </c>
      <c r="O88" s="1">
        <v>2385.0</v>
      </c>
    </row>
    <row r="89">
      <c r="B89" s="1" t="s">
        <v>20</v>
      </c>
      <c r="C89" s="1">
        <v>8.0</v>
      </c>
      <c r="D89" s="1">
        <v>9.0</v>
      </c>
      <c r="E89" s="1">
        <v>10.0</v>
      </c>
      <c r="F89" s="1">
        <v>166.0</v>
      </c>
      <c r="G89" s="1">
        <v>383.0</v>
      </c>
      <c r="H89" s="1">
        <v>3.0</v>
      </c>
      <c r="I89" s="1">
        <v>0.0</v>
      </c>
      <c r="J89" s="1">
        <v>0.0</v>
      </c>
      <c r="K89" s="1">
        <v>0.0</v>
      </c>
      <c r="L89" s="1">
        <v>0.0</v>
      </c>
      <c r="M89" s="1">
        <v>0.0</v>
      </c>
      <c r="N89" s="1">
        <v>0.0</v>
      </c>
      <c r="O89" s="1">
        <v>1740.0</v>
      </c>
    </row>
    <row r="90">
      <c r="B90" s="1" t="s">
        <v>29</v>
      </c>
      <c r="C90" s="1">
        <v>18.0</v>
      </c>
      <c r="D90" s="1">
        <v>12.0</v>
      </c>
      <c r="E90" s="1">
        <v>7.0</v>
      </c>
      <c r="F90" s="1">
        <v>225.0</v>
      </c>
      <c r="G90" s="1">
        <v>425.0</v>
      </c>
      <c r="H90" s="1">
        <v>9.0</v>
      </c>
      <c r="I90" s="1">
        <v>1.0</v>
      </c>
      <c r="J90" s="1">
        <v>0.0</v>
      </c>
      <c r="K90" s="1">
        <v>0.0</v>
      </c>
      <c r="L90" s="1">
        <v>0.0</v>
      </c>
      <c r="M90" s="1">
        <v>0.0</v>
      </c>
      <c r="N90" s="1">
        <v>0.0</v>
      </c>
      <c r="O90" s="1">
        <v>2461.0</v>
      </c>
    </row>
    <row r="91">
      <c r="A91" s="1" t="s">
        <v>120</v>
      </c>
      <c r="B91" s="9" t="s">
        <v>112</v>
      </c>
      <c r="C91" s="9" t="s">
        <v>90</v>
      </c>
      <c r="D91" s="9" t="s">
        <v>91</v>
      </c>
      <c r="E91" s="9" t="s">
        <v>92</v>
      </c>
      <c r="F91" s="9" t="s">
        <v>93</v>
      </c>
      <c r="G91" s="9" t="s">
        <v>94</v>
      </c>
      <c r="H91" s="9" t="s">
        <v>95</v>
      </c>
      <c r="I91" s="9" t="s">
        <v>9</v>
      </c>
      <c r="J91" s="9" t="s">
        <v>96</v>
      </c>
      <c r="K91" s="9" t="s">
        <v>97</v>
      </c>
      <c r="L91" s="9" t="s">
        <v>98</v>
      </c>
      <c r="M91" s="9" t="s">
        <v>99</v>
      </c>
      <c r="N91" s="9" t="s">
        <v>100</v>
      </c>
      <c r="O91" s="9" t="s">
        <v>6</v>
      </c>
    </row>
    <row r="92">
      <c r="B92" s="1" t="s">
        <v>27</v>
      </c>
      <c r="C92" s="1">
        <v>7.0</v>
      </c>
      <c r="D92" s="1">
        <v>12.0</v>
      </c>
      <c r="E92" s="1">
        <v>8.0</v>
      </c>
      <c r="F92" s="1">
        <v>84.0</v>
      </c>
      <c r="G92" s="1">
        <v>153.0</v>
      </c>
      <c r="H92" s="1">
        <v>6.0</v>
      </c>
      <c r="I92" s="1">
        <v>1.0</v>
      </c>
      <c r="J92" s="1">
        <v>0.0</v>
      </c>
      <c r="K92" s="1">
        <v>0.0</v>
      </c>
      <c r="L92" s="1">
        <v>1.0</v>
      </c>
      <c r="M92" s="1">
        <v>3.0</v>
      </c>
      <c r="N92" s="1">
        <v>0.0</v>
      </c>
      <c r="O92" s="1">
        <v>1303.0</v>
      </c>
    </row>
    <row r="93">
      <c r="B93" s="1" t="s">
        <v>38</v>
      </c>
      <c r="C93" s="1">
        <v>6.0</v>
      </c>
      <c r="D93" s="1">
        <v>10.0</v>
      </c>
      <c r="E93" s="1">
        <v>8.0</v>
      </c>
      <c r="F93" s="1">
        <v>107.0</v>
      </c>
      <c r="G93" s="1">
        <v>242.0</v>
      </c>
      <c r="H93" s="1">
        <v>4.0</v>
      </c>
      <c r="I93" s="1">
        <v>1.0</v>
      </c>
      <c r="J93" s="1">
        <v>0.0</v>
      </c>
      <c r="K93" s="1">
        <v>0.0</v>
      </c>
      <c r="L93" s="1">
        <v>1.0</v>
      </c>
      <c r="M93" s="1">
        <v>0.0</v>
      </c>
      <c r="N93" s="1">
        <v>0.0</v>
      </c>
      <c r="O93" s="1">
        <v>1496.0</v>
      </c>
    </row>
    <row r="94">
      <c r="B94" s="1" t="s">
        <v>20</v>
      </c>
      <c r="C94" s="1">
        <v>10.0</v>
      </c>
      <c r="D94" s="1">
        <v>9.0</v>
      </c>
      <c r="E94" s="1">
        <v>2.0</v>
      </c>
      <c r="F94" s="1">
        <v>118.0</v>
      </c>
      <c r="G94" s="1">
        <v>241.0</v>
      </c>
      <c r="H94" s="1">
        <v>4.0</v>
      </c>
      <c r="I94" s="1">
        <v>1.0</v>
      </c>
      <c r="J94" s="1">
        <v>0.0</v>
      </c>
      <c r="K94" s="1">
        <v>0.0</v>
      </c>
      <c r="L94" s="1">
        <v>0.0</v>
      </c>
      <c r="M94" s="1">
        <v>1.0</v>
      </c>
      <c r="N94" s="1">
        <v>0.0</v>
      </c>
      <c r="O94" s="1">
        <v>1586.0</v>
      </c>
    </row>
    <row r="95">
      <c r="B95" s="1" t="s">
        <v>29</v>
      </c>
      <c r="C95" s="1">
        <v>11.0</v>
      </c>
      <c r="D95" s="1">
        <v>11.0</v>
      </c>
      <c r="E95" s="1">
        <v>5.0</v>
      </c>
      <c r="F95" s="1">
        <v>69.0</v>
      </c>
      <c r="G95" s="1">
        <v>129.0</v>
      </c>
      <c r="H95" s="1">
        <v>7.0</v>
      </c>
      <c r="I95" s="1">
        <v>1.0</v>
      </c>
      <c r="J95" s="1">
        <v>0.0</v>
      </c>
      <c r="K95" s="1">
        <v>0.0</v>
      </c>
      <c r="L95" s="1">
        <v>0.0</v>
      </c>
      <c r="M95" s="1">
        <v>0.0</v>
      </c>
      <c r="N95" s="1">
        <v>0.0</v>
      </c>
      <c r="O95" s="1">
        <v>1213.0</v>
      </c>
    </row>
    <row r="96">
      <c r="A96" s="1" t="s">
        <v>121</v>
      </c>
      <c r="B96" s="9" t="s">
        <v>114</v>
      </c>
      <c r="C96" s="9" t="s">
        <v>90</v>
      </c>
      <c r="D96" s="9" t="s">
        <v>91</v>
      </c>
      <c r="E96" s="9" t="s">
        <v>92</v>
      </c>
      <c r="F96" s="9" t="s">
        <v>93</v>
      </c>
      <c r="G96" s="9" t="s">
        <v>94</v>
      </c>
      <c r="H96" s="9" t="s">
        <v>95</v>
      </c>
      <c r="I96" s="9" t="s">
        <v>9</v>
      </c>
      <c r="J96" s="9" t="s">
        <v>96</v>
      </c>
      <c r="K96" s="9" t="s">
        <v>97</v>
      </c>
      <c r="L96" s="9" t="s">
        <v>98</v>
      </c>
      <c r="M96" s="9" t="s">
        <v>99</v>
      </c>
      <c r="N96" s="9" t="s">
        <v>100</v>
      </c>
      <c r="O96" s="9" t="s">
        <v>6</v>
      </c>
    </row>
    <row r="97">
      <c r="B97" s="14" t="s">
        <v>27</v>
      </c>
      <c r="C97" s="14">
        <v>8.0</v>
      </c>
      <c r="D97" s="14">
        <v>11.0</v>
      </c>
      <c r="E97" s="14">
        <v>5.0</v>
      </c>
      <c r="F97" s="14">
        <v>131.0</v>
      </c>
      <c r="G97" s="14">
        <v>246.0</v>
      </c>
      <c r="H97" s="14">
        <v>3.0</v>
      </c>
      <c r="I97" s="14">
        <v>0.0</v>
      </c>
      <c r="J97" s="14">
        <v>0.0</v>
      </c>
      <c r="K97" s="14">
        <v>0.0</v>
      </c>
      <c r="L97" s="14">
        <v>0.0</v>
      </c>
      <c r="M97" s="14">
        <v>0.0</v>
      </c>
      <c r="N97" s="14">
        <v>0.0</v>
      </c>
      <c r="O97" s="14">
        <v>1637.0</v>
      </c>
    </row>
    <row r="98">
      <c r="B98" s="14" t="s">
        <v>38</v>
      </c>
      <c r="C98" s="14">
        <v>9.0</v>
      </c>
      <c r="D98" s="14">
        <v>15.0</v>
      </c>
      <c r="E98" s="14">
        <v>10.0</v>
      </c>
      <c r="F98" s="14">
        <v>116.0</v>
      </c>
      <c r="G98" s="14">
        <v>215.0</v>
      </c>
      <c r="H98" s="14">
        <v>5.0</v>
      </c>
      <c r="I98" s="14">
        <v>0.0</v>
      </c>
      <c r="J98" s="14">
        <v>0.0</v>
      </c>
      <c r="K98" s="14">
        <v>0.0</v>
      </c>
      <c r="L98" s="14">
        <v>0.0</v>
      </c>
      <c r="M98" s="14">
        <v>0.0</v>
      </c>
      <c r="N98" s="14">
        <v>0.0</v>
      </c>
      <c r="O98" s="14">
        <v>1764.0</v>
      </c>
    </row>
    <row r="99">
      <c r="B99" s="14" t="s">
        <v>20</v>
      </c>
      <c r="C99" s="14">
        <v>8.0</v>
      </c>
      <c r="D99" s="14">
        <v>11.0</v>
      </c>
      <c r="E99" s="14">
        <v>8.0</v>
      </c>
      <c r="F99" s="14">
        <v>120.0</v>
      </c>
      <c r="G99" s="14">
        <v>262.0</v>
      </c>
      <c r="H99" s="14">
        <v>4.0</v>
      </c>
      <c r="I99" s="14">
        <v>1.0</v>
      </c>
      <c r="J99" s="14">
        <v>0.0</v>
      </c>
      <c r="K99" s="14">
        <v>0.0</v>
      </c>
      <c r="L99" s="14">
        <v>0.0</v>
      </c>
      <c r="M99" s="14">
        <v>0.0</v>
      </c>
      <c r="N99" s="14">
        <v>0.0</v>
      </c>
      <c r="O99" s="14">
        <v>1491.0</v>
      </c>
    </row>
    <row r="100">
      <c r="B100" s="14" t="s">
        <v>29</v>
      </c>
      <c r="C100" s="14">
        <v>12.0</v>
      </c>
      <c r="D100" s="14">
        <v>13.0</v>
      </c>
      <c r="E100" s="14">
        <v>7.0</v>
      </c>
      <c r="F100" s="14">
        <v>102.0</v>
      </c>
      <c r="G100" s="14">
        <v>190.0</v>
      </c>
      <c r="H100" s="14">
        <v>5.0</v>
      </c>
      <c r="I100" s="14">
        <v>0.0</v>
      </c>
      <c r="J100" s="14">
        <v>0.0</v>
      </c>
      <c r="K100" s="14">
        <v>0.0</v>
      </c>
      <c r="L100" s="14">
        <v>0.0</v>
      </c>
      <c r="M100" s="14">
        <v>0.0</v>
      </c>
      <c r="N100" s="14">
        <v>0.0</v>
      </c>
      <c r="O100" s="14">
        <v>1544.0</v>
      </c>
    </row>
    <row r="102">
      <c r="A102" s="16" t="s">
        <v>122</v>
      </c>
      <c r="B102" s="17" t="s">
        <v>168</v>
      </c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</row>
    <row r="103">
      <c r="A103" s="1" t="s">
        <v>88</v>
      </c>
      <c r="B103" s="9" t="s">
        <v>104</v>
      </c>
      <c r="C103" s="9" t="s">
        <v>90</v>
      </c>
      <c r="D103" s="9" t="s">
        <v>91</v>
      </c>
      <c r="E103" s="9" t="s">
        <v>92</v>
      </c>
      <c r="F103" s="9" t="s">
        <v>93</v>
      </c>
      <c r="G103" s="9" t="s">
        <v>94</v>
      </c>
      <c r="H103" s="9" t="s">
        <v>95</v>
      </c>
      <c r="I103" s="9" t="s">
        <v>9</v>
      </c>
      <c r="J103" s="9" t="s">
        <v>96</v>
      </c>
      <c r="K103" s="9" t="s">
        <v>97</v>
      </c>
      <c r="L103" s="9" t="s">
        <v>98</v>
      </c>
      <c r="M103" s="9" t="s">
        <v>99</v>
      </c>
      <c r="N103" s="9" t="s">
        <v>100</v>
      </c>
      <c r="O103" s="9" t="s">
        <v>6</v>
      </c>
    </row>
    <row r="104">
      <c r="B104" s="1" t="s">
        <v>27</v>
      </c>
      <c r="C104" s="1">
        <v>14.0</v>
      </c>
      <c r="D104" s="1">
        <v>5.0</v>
      </c>
      <c r="E104" s="1">
        <v>4.0</v>
      </c>
      <c r="F104" s="1">
        <v>121.0</v>
      </c>
      <c r="G104" s="1">
        <v>213.0</v>
      </c>
      <c r="H104" s="1">
        <v>9.0</v>
      </c>
      <c r="I104" s="1">
        <v>1.0</v>
      </c>
      <c r="J104" s="1">
        <v>0.0</v>
      </c>
      <c r="K104" s="1">
        <v>0.0</v>
      </c>
      <c r="L104" s="1">
        <v>1.0</v>
      </c>
      <c r="M104" s="1">
        <v>1.0</v>
      </c>
      <c r="N104" s="1">
        <v>0.0</v>
      </c>
      <c r="O104" s="1">
        <v>1963.0</v>
      </c>
    </row>
    <row r="105">
      <c r="B105" s="1" t="s">
        <v>38</v>
      </c>
      <c r="C105" s="1">
        <v>10.0</v>
      </c>
      <c r="D105" s="1">
        <v>11.0</v>
      </c>
      <c r="E105" s="1">
        <v>9.0</v>
      </c>
      <c r="F105" s="1">
        <v>145.0</v>
      </c>
      <c r="G105" s="1">
        <v>275.0</v>
      </c>
      <c r="H105" s="1">
        <v>5.0</v>
      </c>
      <c r="I105" s="1">
        <v>0.0</v>
      </c>
      <c r="J105" s="1">
        <v>0.0</v>
      </c>
      <c r="K105" s="1">
        <v>0.0</v>
      </c>
      <c r="L105" s="1">
        <v>0.0</v>
      </c>
      <c r="M105" s="1">
        <v>2.0</v>
      </c>
      <c r="N105" s="1">
        <v>0.0</v>
      </c>
      <c r="O105" s="1">
        <v>1762.0</v>
      </c>
    </row>
    <row r="106">
      <c r="B106" s="1" t="s">
        <v>20</v>
      </c>
      <c r="C106" s="1">
        <v>12.0</v>
      </c>
      <c r="D106" s="1">
        <v>5.0</v>
      </c>
      <c r="E106" s="1">
        <v>9.0</v>
      </c>
      <c r="F106" s="1">
        <v>78.0</v>
      </c>
      <c r="G106" s="1">
        <v>156.0</v>
      </c>
      <c r="H106" s="1">
        <v>6.0</v>
      </c>
      <c r="I106" s="1">
        <v>1.0</v>
      </c>
      <c r="J106" s="1">
        <v>0.0</v>
      </c>
      <c r="K106" s="1">
        <v>0.0</v>
      </c>
      <c r="L106" s="1">
        <v>1.0</v>
      </c>
      <c r="M106" s="1">
        <v>1.0</v>
      </c>
      <c r="N106" s="1">
        <v>1.0</v>
      </c>
      <c r="O106" s="1">
        <v>1651.0</v>
      </c>
    </row>
    <row r="107">
      <c r="B107" s="1" t="s">
        <v>29</v>
      </c>
      <c r="C107" s="1">
        <v>14.0</v>
      </c>
      <c r="D107" s="1">
        <v>6.0</v>
      </c>
      <c r="E107" s="1">
        <v>6.0</v>
      </c>
      <c r="F107" s="1">
        <v>95.0</v>
      </c>
      <c r="G107" s="1">
        <v>176.0</v>
      </c>
      <c r="H107" s="1">
        <v>2.0</v>
      </c>
      <c r="I107" s="1">
        <v>0.0</v>
      </c>
      <c r="J107" s="1">
        <v>0.0</v>
      </c>
      <c r="K107" s="1">
        <v>0.0</v>
      </c>
      <c r="L107" s="1">
        <v>1.0</v>
      </c>
      <c r="M107" s="1">
        <v>0.0</v>
      </c>
      <c r="N107" s="1">
        <v>0.0</v>
      </c>
      <c r="O107" s="1">
        <v>1718.0</v>
      </c>
    </row>
    <row r="108">
      <c r="A108" s="1" t="s">
        <v>101</v>
      </c>
      <c r="B108" s="9" t="s">
        <v>102</v>
      </c>
      <c r="C108" s="9" t="s">
        <v>90</v>
      </c>
      <c r="D108" s="9" t="s">
        <v>91</v>
      </c>
      <c r="E108" s="9" t="s">
        <v>92</v>
      </c>
      <c r="F108" s="9" t="s">
        <v>93</v>
      </c>
      <c r="G108" s="9" t="s">
        <v>94</v>
      </c>
      <c r="H108" s="9" t="s">
        <v>95</v>
      </c>
      <c r="I108" s="9" t="s">
        <v>9</v>
      </c>
      <c r="J108" s="9" t="s">
        <v>96</v>
      </c>
      <c r="K108" s="9" t="s">
        <v>97</v>
      </c>
      <c r="L108" s="9" t="s">
        <v>98</v>
      </c>
      <c r="M108" s="9" t="s">
        <v>99</v>
      </c>
      <c r="N108" s="9" t="s">
        <v>100</v>
      </c>
      <c r="O108" s="9" t="s">
        <v>6</v>
      </c>
    </row>
    <row r="109">
      <c r="B109" s="1" t="s">
        <v>27</v>
      </c>
      <c r="C109" s="1">
        <v>12.0</v>
      </c>
      <c r="D109" s="1">
        <v>9.0</v>
      </c>
      <c r="E109" s="1">
        <v>11.0</v>
      </c>
      <c r="F109" s="1">
        <v>111.0</v>
      </c>
      <c r="G109" s="1">
        <v>217.0</v>
      </c>
      <c r="H109" s="1">
        <v>6.0</v>
      </c>
      <c r="I109" s="1">
        <v>0.0</v>
      </c>
      <c r="J109" s="1">
        <v>0.0</v>
      </c>
      <c r="K109" s="1">
        <v>0.0</v>
      </c>
      <c r="L109" s="1">
        <v>0.0</v>
      </c>
      <c r="M109" s="1">
        <v>0.0</v>
      </c>
      <c r="N109" s="1">
        <v>0.0</v>
      </c>
      <c r="O109" s="1">
        <v>1998.0</v>
      </c>
    </row>
    <row r="110">
      <c r="B110" s="1" t="s">
        <v>38</v>
      </c>
      <c r="C110" s="1">
        <v>10.0</v>
      </c>
      <c r="D110" s="1">
        <v>10.0</v>
      </c>
      <c r="E110" s="1">
        <v>13.0</v>
      </c>
      <c r="F110" s="1">
        <v>115.0</v>
      </c>
      <c r="G110" s="1">
        <v>226.0</v>
      </c>
      <c r="H110" s="1">
        <v>5.0</v>
      </c>
      <c r="I110" s="1">
        <v>0.0</v>
      </c>
      <c r="J110" s="1">
        <v>0.0</v>
      </c>
      <c r="K110" s="1">
        <v>0.0</v>
      </c>
      <c r="L110" s="1">
        <v>0.0</v>
      </c>
      <c r="M110" s="1">
        <v>0.0</v>
      </c>
      <c r="N110" s="1">
        <v>0.0</v>
      </c>
      <c r="O110" s="1">
        <v>1639.0</v>
      </c>
    </row>
    <row r="111">
      <c r="B111" s="1" t="s">
        <v>20</v>
      </c>
      <c r="C111" s="1">
        <v>11.0</v>
      </c>
      <c r="D111" s="1">
        <v>4.0</v>
      </c>
      <c r="E111" s="1">
        <v>8.0</v>
      </c>
      <c r="F111" s="1">
        <v>166.0</v>
      </c>
      <c r="G111" s="1">
        <v>381.0</v>
      </c>
      <c r="H111" s="1">
        <v>8.0</v>
      </c>
      <c r="I111" s="1">
        <v>0.0</v>
      </c>
      <c r="J111" s="1">
        <v>0.0</v>
      </c>
      <c r="K111" s="1">
        <v>0.0</v>
      </c>
      <c r="L111" s="1">
        <v>0.0</v>
      </c>
      <c r="M111" s="1">
        <v>0.0</v>
      </c>
      <c r="N111" s="1">
        <v>0.0</v>
      </c>
      <c r="O111" s="1">
        <v>1831.0</v>
      </c>
    </row>
    <row r="112">
      <c r="B112" s="1" t="s">
        <v>29</v>
      </c>
      <c r="C112" s="1">
        <v>17.0</v>
      </c>
      <c r="D112" s="1">
        <v>9.0</v>
      </c>
      <c r="E112" s="1">
        <v>7.0</v>
      </c>
      <c r="F112" s="1">
        <v>121.0</v>
      </c>
      <c r="G112" s="1">
        <v>249.0</v>
      </c>
      <c r="H112" s="1">
        <v>7.0</v>
      </c>
      <c r="I112" s="1">
        <v>1.0</v>
      </c>
      <c r="J112" s="1">
        <v>0.0</v>
      </c>
      <c r="K112" s="1">
        <v>0.0</v>
      </c>
      <c r="L112" s="1">
        <v>0.0</v>
      </c>
      <c r="M112" s="1">
        <v>0.0</v>
      </c>
      <c r="N112" s="1">
        <v>0.0</v>
      </c>
      <c r="O112" s="1">
        <v>2200.0</v>
      </c>
    </row>
    <row r="113">
      <c r="A113" s="1" t="s">
        <v>103</v>
      </c>
      <c r="B113" s="9" t="s">
        <v>106</v>
      </c>
      <c r="C113" s="9" t="s">
        <v>90</v>
      </c>
      <c r="D113" s="9" t="s">
        <v>91</v>
      </c>
      <c r="E113" s="9" t="s">
        <v>92</v>
      </c>
      <c r="F113" s="9" t="s">
        <v>93</v>
      </c>
      <c r="G113" s="9" t="s">
        <v>94</v>
      </c>
      <c r="H113" s="9" t="s">
        <v>95</v>
      </c>
      <c r="I113" s="9" t="s">
        <v>9</v>
      </c>
      <c r="J113" s="9" t="s">
        <v>96</v>
      </c>
      <c r="K113" s="9" t="s">
        <v>97</v>
      </c>
      <c r="L113" s="9" t="s">
        <v>98</v>
      </c>
      <c r="M113" s="9" t="s">
        <v>99</v>
      </c>
      <c r="N113" s="9" t="s">
        <v>100</v>
      </c>
      <c r="O113" s="9" t="s">
        <v>6</v>
      </c>
    </row>
    <row r="114">
      <c r="B114" s="1" t="s">
        <v>27</v>
      </c>
      <c r="C114" s="1">
        <v>12.0</v>
      </c>
      <c r="D114" s="1">
        <v>9.0</v>
      </c>
      <c r="E114" s="1">
        <v>8.0</v>
      </c>
      <c r="F114" s="1">
        <v>111.0</v>
      </c>
      <c r="G114" s="1">
        <v>213.0</v>
      </c>
      <c r="H114" s="1">
        <v>6.0</v>
      </c>
      <c r="I114" s="1">
        <v>0.0</v>
      </c>
      <c r="J114" s="1">
        <v>1.0</v>
      </c>
      <c r="K114" s="1">
        <v>0.0</v>
      </c>
      <c r="L114" s="1">
        <v>0.0</v>
      </c>
      <c r="M114" s="1">
        <v>0.0</v>
      </c>
      <c r="N114" s="1">
        <v>0.0</v>
      </c>
      <c r="O114" s="1">
        <v>1627.0</v>
      </c>
    </row>
    <row r="115">
      <c r="B115" s="1" t="s">
        <v>38</v>
      </c>
      <c r="C115" s="1">
        <v>16.0</v>
      </c>
      <c r="D115" s="1">
        <v>8.0</v>
      </c>
      <c r="E115" s="1">
        <v>8.0</v>
      </c>
      <c r="F115" s="1">
        <v>153.0</v>
      </c>
      <c r="G115" s="1">
        <v>296.0</v>
      </c>
      <c r="H115" s="1">
        <v>10.0</v>
      </c>
      <c r="I115" s="1">
        <v>1.0</v>
      </c>
      <c r="J115" s="1">
        <v>3.0</v>
      </c>
      <c r="K115" s="1">
        <v>2.0</v>
      </c>
      <c r="L115" s="1">
        <v>0.0</v>
      </c>
      <c r="M115" s="1">
        <v>0.0</v>
      </c>
      <c r="N115" s="1">
        <v>0.0</v>
      </c>
      <c r="O115" s="1">
        <v>2091.0</v>
      </c>
    </row>
    <row r="116">
      <c r="B116" s="1" t="s">
        <v>20</v>
      </c>
      <c r="C116" s="1">
        <v>9.0</v>
      </c>
      <c r="D116" s="1">
        <v>4.0</v>
      </c>
      <c r="E116" s="1">
        <v>7.0</v>
      </c>
      <c r="F116" s="1">
        <v>125.0</v>
      </c>
      <c r="G116" s="1">
        <v>275.0</v>
      </c>
      <c r="H116" s="1">
        <v>3.0</v>
      </c>
      <c r="I116" s="1">
        <v>0.0</v>
      </c>
      <c r="J116" s="1">
        <v>3.0</v>
      </c>
      <c r="K116" s="1">
        <v>0.0</v>
      </c>
      <c r="L116" s="1">
        <v>0.0</v>
      </c>
      <c r="M116" s="1">
        <v>0.0</v>
      </c>
      <c r="N116" s="1">
        <v>0.0</v>
      </c>
      <c r="O116" s="1">
        <v>1467.0</v>
      </c>
    </row>
    <row r="117">
      <c r="B117" s="1" t="s">
        <v>29</v>
      </c>
      <c r="C117" s="1">
        <v>10.0</v>
      </c>
      <c r="D117" s="1">
        <v>8.0</v>
      </c>
      <c r="E117" s="1">
        <v>7.0</v>
      </c>
      <c r="F117" s="1">
        <v>106.0</v>
      </c>
      <c r="G117" s="1">
        <v>243.0</v>
      </c>
      <c r="H117" s="1">
        <v>7.0</v>
      </c>
      <c r="I117" s="1">
        <v>1.0</v>
      </c>
      <c r="J117" s="1">
        <v>3.0</v>
      </c>
      <c r="K117" s="1">
        <v>0.0</v>
      </c>
      <c r="L117" s="1">
        <v>0.0</v>
      </c>
      <c r="M117" s="1">
        <v>0.0</v>
      </c>
      <c r="N117" s="1">
        <v>0.0</v>
      </c>
      <c r="O117" s="1">
        <v>1607.0</v>
      </c>
    </row>
    <row r="118">
      <c r="A118" s="1" t="s">
        <v>105</v>
      </c>
      <c r="B118" s="9" t="s">
        <v>112</v>
      </c>
      <c r="C118" s="9" t="s">
        <v>90</v>
      </c>
      <c r="D118" s="9" t="s">
        <v>91</v>
      </c>
      <c r="E118" s="9" t="s">
        <v>92</v>
      </c>
      <c r="F118" s="9" t="s">
        <v>93</v>
      </c>
      <c r="G118" s="9" t="s">
        <v>94</v>
      </c>
      <c r="H118" s="9" t="s">
        <v>95</v>
      </c>
      <c r="I118" s="9" t="s">
        <v>9</v>
      </c>
      <c r="J118" s="9" t="s">
        <v>96</v>
      </c>
      <c r="K118" s="9" t="s">
        <v>97</v>
      </c>
      <c r="L118" s="9" t="s">
        <v>98</v>
      </c>
      <c r="M118" s="9" t="s">
        <v>99</v>
      </c>
      <c r="N118" s="9" t="s">
        <v>100</v>
      </c>
      <c r="O118" s="9" t="s">
        <v>6</v>
      </c>
    </row>
    <row r="119">
      <c r="B119" s="1" t="s">
        <v>27</v>
      </c>
      <c r="C119" s="1">
        <v>5.0</v>
      </c>
      <c r="D119" s="1">
        <v>2.0</v>
      </c>
      <c r="E119" s="1">
        <v>5.0</v>
      </c>
      <c r="F119" s="1">
        <v>90.0</v>
      </c>
      <c r="G119" s="1">
        <v>166.0</v>
      </c>
      <c r="H119" s="1">
        <v>2.0</v>
      </c>
      <c r="I119" s="1">
        <v>1.0</v>
      </c>
      <c r="J119" s="1">
        <v>0.0</v>
      </c>
      <c r="K119" s="1">
        <v>0.0</v>
      </c>
      <c r="L119" s="1">
        <v>0.0</v>
      </c>
      <c r="M119" s="1">
        <v>0.0</v>
      </c>
      <c r="N119" s="1">
        <v>0.0</v>
      </c>
      <c r="O119" s="1">
        <v>821.0</v>
      </c>
    </row>
    <row r="120">
      <c r="B120" s="1" t="s">
        <v>38</v>
      </c>
      <c r="C120" s="1">
        <v>9.0</v>
      </c>
      <c r="D120" s="1">
        <v>3.0</v>
      </c>
      <c r="E120" s="1">
        <v>7.0</v>
      </c>
      <c r="F120" s="1">
        <v>63.0</v>
      </c>
      <c r="G120" s="1">
        <v>120.0</v>
      </c>
      <c r="H120" s="1">
        <v>7.0</v>
      </c>
      <c r="I120" s="1">
        <v>1.0</v>
      </c>
      <c r="J120" s="1">
        <v>0.0</v>
      </c>
      <c r="K120" s="1">
        <v>0.0</v>
      </c>
      <c r="L120" s="1">
        <v>2.0</v>
      </c>
      <c r="M120" s="1">
        <v>0.0</v>
      </c>
      <c r="N120" s="1">
        <v>0.0</v>
      </c>
      <c r="O120" s="1">
        <v>1179.0</v>
      </c>
    </row>
    <row r="121">
      <c r="B121" s="1" t="s">
        <v>20</v>
      </c>
      <c r="C121" s="1">
        <v>9.0</v>
      </c>
      <c r="D121" s="1">
        <v>3.0</v>
      </c>
      <c r="E121" s="1">
        <v>3.0</v>
      </c>
      <c r="F121" s="1">
        <v>66.0</v>
      </c>
      <c r="G121" s="1">
        <v>111.0</v>
      </c>
      <c r="H121" s="1">
        <v>7.0</v>
      </c>
      <c r="I121" s="1">
        <v>1.0</v>
      </c>
      <c r="J121" s="1">
        <v>0.0</v>
      </c>
      <c r="K121" s="1">
        <v>0.0</v>
      </c>
      <c r="L121" s="1">
        <v>0.0</v>
      </c>
      <c r="M121" s="1">
        <v>0.0</v>
      </c>
      <c r="N121" s="1">
        <v>0.0</v>
      </c>
      <c r="O121" s="1">
        <v>1061.0</v>
      </c>
    </row>
    <row r="122">
      <c r="B122" s="1" t="s">
        <v>29</v>
      </c>
      <c r="C122" s="1">
        <v>7.0</v>
      </c>
      <c r="D122" s="1">
        <v>3.0</v>
      </c>
      <c r="E122" s="1">
        <v>7.0</v>
      </c>
      <c r="F122" s="1">
        <v>50.0</v>
      </c>
      <c r="G122" s="1">
        <v>81.0</v>
      </c>
      <c r="H122" s="1">
        <v>4.0</v>
      </c>
      <c r="I122" s="1">
        <v>0.0</v>
      </c>
      <c r="J122" s="1">
        <v>0.0</v>
      </c>
      <c r="K122" s="1">
        <v>0.0</v>
      </c>
      <c r="L122" s="1">
        <v>1.0</v>
      </c>
      <c r="M122" s="1">
        <v>0.0</v>
      </c>
      <c r="N122" s="1">
        <v>0.0</v>
      </c>
      <c r="O122" s="1">
        <v>836.0</v>
      </c>
    </row>
    <row r="123">
      <c r="A123" s="1" t="s">
        <v>107</v>
      </c>
      <c r="B123" s="9" t="s">
        <v>119</v>
      </c>
      <c r="C123" s="9" t="s">
        <v>90</v>
      </c>
      <c r="D123" s="9" t="s">
        <v>91</v>
      </c>
      <c r="E123" s="9" t="s">
        <v>92</v>
      </c>
      <c r="F123" s="9" t="s">
        <v>93</v>
      </c>
      <c r="G123" s="9" t="s">
        <v>94</v>
      </c>
      <c r="H123" s="9" t="s">
        <v>95</v>
      </c>
      <c r="I123" s="9" t="s">
        <v>9</v>
      </c>
      <c r="J123" s="9" t="s">
        <v>96</v>
      </c>
      <c r="K123" s="9" t="s">
        <v>97</v>
      </c>
      <c r="L123" s="9" t="s">
        <v>98</v>
      </c>
      <c r="M123" s="9" t="s">
        <v>99</v>
      </c>
      <c r="N123" s="9" t="s">
        <v>100</v>
      </c>
      <c r="O123" s="9" t="s">
        <v>6</v>
      </c>
    </row>
    <row r="124">
      <c r="B124" s="14" t="s">
        <v>27</v>
      </c>
    </row>
    <row r="125">
      <c r="B125" s="14" t="s">
        <v>38</v>
      </c>
    </row>
    <row r="126">
      <c r="B126" s="14" t="s">
        <v>20</v>
      </c>
    </row>
    <row r="127">
      <c r="B127" s="14" t="s">
        <v>29</v>
      </c>
    </row>
    <row r="128">
      <c r="A128" s="1" t="s">
        <v>120</v>
      </c>
      <c r="B128" s="9" t="s">
        <v>124</v>
      </c>
      <c r="C128" s="9" t="s">
        <v>90</v>
      </c>
      <c r="D128" s="9" t="s">
        <v>91</v>
      </c>
      <c r="E128" s="9" t="s">
        <v>92</v>
      </c>
      <c r="F128" s="9" t="s">
        <v>93</v>
      </c>
      <c r="G128" s="9" t="s">
        <v>94</v>
      </c>
      <c r="H128" s="9" t="s">
        <v>95</v>
      </c>
      <c r="I128" s="9" t="s">
        <v>9</v>
      </c>
      <c r="J128" s="9" t="s">
        <v>96</v>
      </c>
      <c r="K128" s="9" t="s">
        <v>97</v>
      </c>
      <c r="L128" s="9" t="s">
        <v>98</v>
      </c>
      <c r="M128" s="9" t="s">
        <v>99</v>
      </c>
      <c r="N128" s="9" t="s">
        <v>100</v>
      </c>
      <c r="O128" s="9" t="s">
        <v>6</v>
      </c>
    </row>
    <row r="129">
      <c r="B129" s="14" t="s">
        <v>27</v>
      </c>
    </row>
    <row r="130">
      <c r="B130" s="14" t="s">
        <v>38</v>
      </c>
    </row>
    <row r="131">
      <c r="B131" s="14" t="s">
        <v>20</v>
      </c>
    </row>
    <row r="132">
      <c r="B132" s="14" t="s">
        <v>29</v>
      </c>
    </row>
    <row r="133">
      <c r="A133" s="1" t="s">
        <v>121</v>
      </c>
      <c r="B133" s="9" t="s">
        <v>114</v>
      </c>
      <c r="C133" s="9" t="s">
        <v>90</v>
      </c>
      <c r="D133" s="9" t="s">
        <v>91</v>
      </c>
      <c r="E133" s="9" t="s">
        <v>92</v>
      </c>
      <c r="F133" s="9" t="s">
        <v>93</v>
      </c>
      <c r="G133" s="9" t="s">
        <v>94</v>
      </c>
      <c r="H133" s="9" t="s">
        <v>95</v>
      </c>
      <c r="I133" s="9" t="s">
        <v>9</v>
      </c>
      <c r="J133" s="9" t="s">
        <v>96</v>
      </c>
      <c r="K133" s="9" t="s">
        <v>97</v>
      </c>
      <c r="L133" s="9" t="s">
        <v>98</v>
      </c>
      <c r="M133" s="9" t="s">
        <v>99</v>
      </c>
      <c r="N133" s="9" t="s">
        <v>100</v>
      </c>
      <c r="O133" s="9" t="s">
        <v>6</v>
      </c>
    </row>
    <row r="134">
      <c r="B134" s="14" t="s">
        <v>27</v>
      </c>
    </row>
    <row r="135">
      <c r="B135" s="14" t="s">
        <v>38</v>
      </c>
    </row>
    <row r="136">
      <c r="B136" s="14" t="s">
        <v>20</v>
      </c>
    </row>
    <row r="137">
      <c r="B137" s="14" t="s">
        <v>29</v>
      </c>
    </row>
    <row r="139">
      <c r="A139" s="16" t="s">
        <v>126</v>
      </c>
      <c r="B139" s="17" t="s">
        <v>169</v>
      </c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</row>
    <row r="140">
      <c r="A140" s="1" t="s">
        <v>88</v>
      </c>
      <c r="B140" s="9" t="s">
        <v>118</v>
      </c>
      <c r="C140" s="9" t="s">
        <v>90</v>
      </c>
      <c r="D140" s="9" t="s">
        <v>91</v>
      </c>
      <c r="E140" s="9" t="s">
        <v>92</v>
      </c>
      <c r="F140" s="9" t="s">
        <v>93</v>
      </c>
      <c r="G140" s="9" t="s">
        <v>94</v>
      </c>
      <c r="H140" s="9" t="s">
        <v>95</v>
      </c>
      <c r="I140" s="9" t="s">
        <v>9</v>
      </c>
      <c r="J140" s="9" t="s">
        <v>96</v>
      </c>
      <c r="K140" s="9" t="s">
        <v>97</v>
      </c>
      <c r="L140" s="9" t="s">
        <v>98</v>
      </c>
      <c r="M140" s="9" t="s">
        <v>99</v>
      </c>
      <c r="N140" s="9" t="s">
        <v>100</v>
      </c>
      <c r="O140" s="9" t="s">
        <v>6</v>
      </c>
    </row>
    <row r="141">
      <c r="B141" s="1" t="s">
        <v>27</v>
      </c>
      <c r="C141" s="1">
        <v>20.0</v>
      </c>
      <c r="D141" s="1">
        <v>10.0</v>
      </c>
      <c r="E141" s="1">
        <v>14.0</v>
      </c>
      <c r="F141" s="1">
        <v>189.0</v>
      </c>
      <c r="G141" s="1">
        <v>416.0</v>
      </c>
      <c r="H141" s="1">
        <v>9.0</v>
      </c>
      <c r="I141" s="1">
        <v>1.0</v>
      </c>
      <c r="J141" s="1">
        <v>0.0</v>
      </c>
      <c r="K141" s="1">
        <v>0.0</v>
      </c>
      <c r="L141" s="1">
        <v>1.0</v>
      </c>
      <c r="M141" s="1">
        <v>4.0</v>
      </c>
      <c r="N141" s="1">
        <v>1.0</v>
      </c>
      <c r="O141" s="1">
        <v>2861.0</v>
      </c>
    </row>
    <row r="142">
      <c r="B142" s="1" t="s">
        <v>38</v>
      </c>
      <c r="C142" s="1">
        <v>21.0</v>
      </c>
      <c r="D142" s="1">
        <v>16.0</v>
      </c>
      <c r="E142" s="1">
        <v>21.0</v>
      </c>
      <c r="F142" s="1">
        <v>212.0</v>
      </c>
      <c r="G142" s="1">
        <v>408.0</v>
      </c>
      <c r="H142" s="1">
        <v>12.0</v>
      </c>
      <c r="I142" s="1">
        <v>2.0</v>
      </c>
      <c r="J142" s="1">
        <v>0.0</v>
      </c>
      <c r="K142" s="1">
        <v>0.0</v>
      </c>
      <c r="L142" s="1">
        <v>1.0</v>
      </c>
      <c r="M142" s="1">
        <v>1.0</v>
      </c>
      <c r="N142" s="1">
        <v>0.0</v>
      </c>
      <c r="O142" s="1">
        <v>3484.0</v>
      </c>
    </row>
    <row r="143">
      <c r="B143" s="1" t="s">
        <v>20</v>
      </c>
      <c r="C143" s="1">
        <v>25.0</v>
      </c>
      <c r="D143" s="1">
        <v>13.0</v>
      </c>
      <c r="E143" s="1">
        <v>11.0</v>
      </c>
      <c r="F143" s="1">
        <v>148.0</v>
      </c>
      <c r="G143" s="1">
        <v>361.0</v>
      </c>
      <c r="H143" s="1">
        <v>13.0</v>
      </c>
      <c r="I143" s="1">
        <v>1.0</v>
      </c>
      <c r="J143" s="1">
        <v>0.0</v>
      </c>
      <c r="K143" s="1">
        <v>0.0</v>
      </c>
      <c r="L143" s="1">
        <v>0.0</v>
      </c>
      <c r="M143" s="1">
        <v>0.0</v>
      </c>
      <c r="N143" s="1">
        <v>0.0</v>
      </c>
      <c r="O143" s="1">
        <v>2809.0</v>
      </c>
    </row>
    <row r="144">
      <c r="B144" s="1" t="s">
        <v>29</v>
      </c>
      <c r="C144" s="1">
        <v>19.0</v>
      </c>
      <c r="D144" s="1">
        <v>19.0</v>
      </c>
      <c r="E144" s="1">
        <v>15.0</v>
      </c>
      <c r="F144" s="1">
        <v>174.0</v>
      </c>
      <c r="G144" s="1">
        <v>327.0</v>
      </c>
      <c r="H144" s="1">
        <v>9.0</v>
      </c>
      <c r="I144" s="1">
        <v>1.0</v>
      </c>
      <c r="J144" s="1">
        <v>0.0</v>
      </c>
      <c r="K144" s="1">
        <v>0.0</v>
      </c>
      <c r="L144" s="1">
        <v>0.0</v>
      </c>
      <c r="M144" s="1">
        <v>0.0</v>
      </c>
      <c r="N144" s="1">
        <v>0.0</v>
      </c>
      <c r="O144" s="1">
        <v>2840.0</v>
      </c>
    </row>
    <row r="145">
      <c r="A145" s="1" t="s">
        <v>101</v>
      </c>
      <c r="B145" s="9" t="s">
        <v>125</v>
      </c>
      <c r="C145" s="9" t="s">
        <v>90</v>
      </c>
      <c r="D145" s="9" t="s">
        <v>91</v>
      </c>
      <c r="E145" s="9" t="s">
        <v>92</v>
      </c>
      <c r="F145" s="9" t="s">
        <v>93</v>
      </c>
      <c r="G145" s="9" t="s">
        <v>94</v>
      </c>
      <c r="H145" s="9" t="s">
        <v>95</v>
      </c>
      <c r="I145" s="9" t="s">
        <v>9</v>
      </c>
      <c r="J145" s="9" t="s">
        <v>96</v>
      </c>
      <c r="K145" s="9" t="s">
        <v>97</v>
      </c>
      <c r="L145" s="9" t="s">
        <v>98</v>
      </c>
      <c r="M145" s="9" t="s">
        <v>99</v>
      </c>
      <c r="N145" s="9" t="s">
        <v>100</v>
      </c>
      <c r="O145" s="9" t="s">
        <v>6</v>
      </c>
    </row>
    <row r="146">
      <c r="B146" s="1" t="s">
        <v>27</v>
      </c>
      <c r="C146" s="1">
        <v>9.0</v>
      </c>
      <c r="D146" s="1">
        <v>6.0</v>
      </c>
      <c r="E146" s="1">
        <v>8.0</v>
      </c>
      <c r="F146" s="1">
        <v>84.0</v>
      </c>
      <c r="G146" s="1">
        <v>167.0</v>
      </c>
      <c r="H146" s="1">
        <v>5.0</v>
      </c>
      <c r="I146" s="1">
        <v>0.0</v>
      </c>
      <c r="J146" s="1">
        <v>0.0</v>
      </c>
      <c r="K146" s="1">
        <v>0.0</v>
      </c>
      <c r="L146" s="1">
        <v>0.0</v>
      </c>
      <c r="M146" s="1">
        <v>0.0</v>
      </c>
      <c r="N146" s="1">
        <v>0.0</v>
      </c>
      <c r="O146" s="1">
        <v>1489.0</v>
      </c>
    </row>
    <row r="147">
      <c r="B147" s="1" t="s">
        <v>38</v>
      </c>
      <c r="C147" s="1">
        <v>9.0</v>
      </c>
      <c r="D147" s="1">
        <v>4.0</v>
      </c>
      <c r="E147" s="1">
        <v>13.0</v>
      </c>
      <c r="F147" s="1">
        <v>151.0</v>
      </c>
      <c r="G147" s="1">
        <v>364.0</v>
      </c>
      <c r="H147" s="1">
        <v>7.0</v>
      </c>
      <c r="I147" s="1">
        <v>0.0</v>
      </c>
      <c r="J147" s="1">
        <v>0.0</v>
      </c>
      <c r="K147" s="1">
        <v>0.0</v>
      </c>
      <c r="L147" s="1">
        <v>0.0</v>
      </c>
      <c r="M147" s="1">
        <v>0.0</v>
      </c>
      <c r="N147" s="1">
        <v>0.0</v>
      </c>
      <c r="O147" s="1">
        <v>2250.0</v>
      </c>
    </row>
    <row r="148">
      <c r="B148" s="1" t="s">
        <v>20</v>
      </c>
      <c r="C148" s="1">
        <v>10.0</v>
      </c>
      <c r="D148" s="1">
        <v>4.0</v>
      </c>
      <c r="E148" s="1">
        <v>8.0</v>
      </c>
      <c r="F148" s="1">
        <v>124.0</v>
      </c>
      <c r="G148" s="1">
        <v>267.0</v>
      </c>
      <c r="H148" s="1">
        <v>5.0</v>
      </c>
      <c r="I148" s="1">
        <v>0.0</v>
      </c>
      <c r="J148" s="1">
        <v>0.0</v>
      </c>
      <c r="K148" s="1">
        <v>0.0</v>
      </c>
      <c r="L148" s="1">
        <v>0.0</v>
      </c>
      <c r="M148" s="1">
        <v>0.0</v>
      </c>
      <c r="N148" s="1">
        <v>0.0</v>
      </c>
      <c r="O148" s="1">
        <v>1547.0</v>
      </c>
    </row>
    <row r="149">
      <c r="B149" s="1" t="s">
        <v>29</v>
      </c>
      <c r="C149" s="1">
        <v>22.0</v>
      </c>
      <c r="D149" s="1">
        <v>7.0</v>
      </c>
      <c r="E149" s="1">
        <v>5.0</v>
      </c>
      <c r="F149" s="1">
        <v>169.0</v>
      </c>
      <c r="G149" s="1">
        <v>313.0</v>
      </c>
      <c r="H149" s="1">
        <v>10.0</v>
      </c>
      <c r="I149" s="1">
        <v>0.0</v>
      </c>
      <c r="J149" s="1">
        <v>0.0</v>
      </c>
      <c r="K149" s="1">
        <v>0.0</v>
      </c>
      <c r="L149" s="1">
        <v>0.0</v>
      </c>
      <c r="M149" s="1">
        <v>0.0</v>
      </c>
      <c r="N149" s="1">
        <v>0.0</v>
      </c>
      <c r="O149" s="1">
        <v>2180.0</v>
      </c>
    </row>
    <row r="150">
      <c r="A150" s="1" t="s">
        <v>103</v>
      </c>
      <c r="B150" s="9" t="s">
        <v>117</v>
      </c>
      <c r="C150" s="9" t="s">
        <v>90</v>
      </c>
      <c r="D150" s="9" t="s">
        <v>91</v>
      </c>
      <c r="E150" s="9" t="s">
        <v>92</v>
      </c>
      <c r="F150" s="9" t="s">
        <v>93</v>
      </c>
      <c r="G150" s="9" t="s">
        <v>94</v>
      </c>
      <c r="H150" s="9" t="s">
        <v>95</v>
      </c>
      <c r="I150" s="9" t="s">
        <v>9</v>
      </c>
      <c r="J150" s="9" t="s">
        <v>96</v>
      </c>
      <c r="K150" s="9" t="s">
        <v>97</v>
      </c>
      <c r="L150" s="9" t="s">
        <v>98</v>
      </c>
      <c r="M150" s="9" t="s">
        <v>99</v>
      </c>
      <c r="N150" s="9" t="s">
        <v>100</v>
      </c>
      <c r="O150" s="9" t="s">
        <v>6</v>
      </c>
    </row>
    <row r="151">
      <c r="B151" s="1" t="s">
        <v>27</v>
      </c>
      <c r="C151" s="1">
        <v>13.0</v>
      </c>
      <c r="D151" s="1">
        <v>8.0</v>
      </c>
      <c r="E151" s="1">
        <v>7.0</v>
      </c>
      <c r="F151" s="1">
        <v>127.0</v>
      </c>
      <c r="G151" s="1">
        <v>267.0</v>
      </c>
      <c r="H151" s="1">
        <v>6.0</v>
      </c>
      <c r="I151" s="1">
        <v>0.0</v>
      </c>
      <c r="J151" s="1">
        <v>5.0</v>
      </c>
      <c r="K151" s="1">
        <v>1.0</v>
      </c>
      <c r="L151" s="1">
        <v>0.0</v>
      </c>
      <c r="M151" s="1">
        <v>0.0</v>
      </c>
      <c r="N151" s="1">
        <v>0.0</v>
      </c>
      <c r="O151" s="1">
        <v>1676.0</v>
      </c>
    </row>
    <row r="152">
      <c r="B152" s="1" t="s">
        <v>38</v>
      </c>
      <c r="C152" s="1">
        <v>14.0</v>
      </c>
      <c r="D152" s="1">
        <v>12.0</v>
      </c>
      <c r="E152" s="1">
        <v>15.0</v>
      </c>
      <c r="F152" s="1">
        <v>141.0</v>
      </c>
      <c r="G152" s="1">
        <v>307.0</v>
      </c>
      <c r="H152" s="1">
        <v>6.0</v>
      </c>
      <c r="I152" s="1">
        <v>0.0</v>
      </c>
      <c r="J152" s="1">
        <v>2.0</v>
      </c>
      <c r="K152" s="1">
        <v>5.0</v>
      </c>
      <c r="L152" s="1">
        <v>0.0</v>
      </c>
      <c r="M152" s="1">
        <v>0.0</v>
      </c>
      <c r="N152" s="1">
        <v>0.0</v>
      </c>
      <c r="O152" s="1">
        <v>2061.0</v>
      </c>
    </row>
    <row r="153">
      <c r="B153" s="1" t="s">
        <v>20</v>
      </c>
      <c r="C153" s="1">
        <v>14.0</v>
      </c>
      <c r="D153" s="1">
        <v>8.0</v>
      </c>
      <c r="E153" s="1">
        <v>9.0</v>
      </c>
      <c r="F153" s="1">
        <v>143.0</v>
      </c>
      <c r="G153" s="1">
        <v>268.0</v>
      </c>
      <c r="H153" s="1">
        <v>3.0</v>
      </c>
      <c r="I153" s="1">
        <v>1.0</v>
      </c>
      <c r="J153" s="1">
        <v>3.0</v>
      </c>
      <c r="K153" s="1">
        <v>2.0</v>
      </c>
      <c r="L153" s="1">
        <v>0.0</v>
      </c>
      <c r="M153" s="1">
        <v>0.0</v>
      </c>
      <c r="N153" s="1">
        <v>0.0</v>
      </c>
      <c r="O153" s="1">
        <v>2040.0</v>
      </c>
    </row>
    <row r="154">
      <c r="B154" s="1" t="s">
        <v>29</v>
      </c>
      <c r="C154" s="1">
        <v>16.0</v>
      </c>
      <c r="D154" s="1">
        <v>10.0</v>
      </c>
      <c r="E154" s="1">
        <v>1.0</v>
      </c>
      <c r="F154" s="1">
        <v>99.0</v>
      </c>
      <c r="G154" s="1">
        <v>185.0</v>
      </c>
      <c r="H154" s="1">
        <v>8.0</v>
      </c>
      <c r="I154" s="1">
        <v>0.0</v>
      </c>
      <c r="J154" s="1">
        <v>5.0</v>
      </c>
      <c r="K154" s="1">
        <v>1.0</v>
      </c>
      <c r="L154" s="1">
        <v>0.0</v>
      </c>
      <c r="M154" s="1">
        <v>0.0</v>
      </c>
      <c r="N154" s="1">
        <v>0.0</v>
      </c>
      <c r="O154" s="1">
        <v>1823.0</v>
      </c>
    </row>
    <row r="155">
      <c r="A155" s="1" t="s">
        <v>105</v>
      </c>
      <c r="B155" s="9" t="s">
        <v>112</v>
      </c>
      <c r="C155" s="9" t="s">
        <v>90</v>
      </c>
      <c r="D155" s="9" t="s">
        <v>91</v>
      </c>
      <c r="E155" s="9" t="s">
        <v>92</v>
      </c>
      <c r="F155" s="9" t="s">
        <v>93</v>
      </c>
      <c r="G155" s="9" t="s">
        <v>94</v>
      </c>
      <c r="H155" s="9" t="s">
        <v>95</v>
      </c>
      <c r="I155" s="9" t="s">
        <v>9</v>
      </c>
      <c r="J155" s="9" t="s">
        <v>96</v>
      </c>
      <c r="K155" s="9" t="s">
        <v>97</v>
      </c>
      <c r="L155" s="9" t="s">
        <v>98</v>
      </c>
      <c r="M155" s="9" t="s">
        <v>99</v>
      </c>
      <c r="N155" s="9" t="s">
        <v>100</v>
      </c>
      <c r="O155" s="9" t="s">
        <v>6</v>
      </c>
    </row>
    <row r="156">
      <c r="B156" s="1" t="s">
        <v>27</v>
      </c>
      <c r="C156" s="1">
        <v>7.0</v>
      </c>
      <c r="D156" s="1">
        <v>7.0</v>
      </c>
      <c r="E156" s="1">
        <v>10.0</v>
      </c>
      <c r="F156" s="1">
        <v>108.0</v>
      </c>
      <c r="G156" s="1">
        <v>228.0</v>
      </c>
      <c r="H156" s="1">
        <v>2.0</v>
      </c>
      <c r="I156" s="1">
        <v>0.0</v>
      </c>
      <c r="J156" s="1">
        <v>0.0</v>
      </c>
      <c r="K156" s="1">
        <v>0.0</v>
      </c>
      <c r="L156" s="1">
        <v>1.0</v>
      </c>
      <c r="M156" s="1">
        <v>0.0</v>
      </c>
      <c r="N156" s="1">
        <v>0.0</v>
      </c>
      <c r="O156" s="1">
        <v>1573.0</v>
      </c>
    </row>
    <row r="157">
      <c r="B157" s="1" t="s">
        <v>38</v>
      </c>
      <c r="C157" s="1">
        <v>15.0</v>
      </c>
      <c r="D157" s="1">
        <v>8.0</v>
      </c>
      <c r="E157" s="1">
        <v>5.0</v>
      </c>
      <c r="F157" s="1">
        <v>134.0</v>
      </c>
      <c r="G157" s="1">
        <v>265.0</v>
      </c>
      <c r="H157" s="1">
        <v>10.0</v>
      </c>
      <c r="I157" s="1">
        <v>2.0</v>
      </c>
      <c r="J157" s="1">
        <v>0.0</v>
      </c>
      <c r="K157" s="1">
        <v>0.0</v>
      </c>
      <c r="L157" s="1">
        <v>1.0</v>
      </c>
      <c r="M157" s="1">
        <v>0.0</v>
      </c>
      <c r="N157" s="1">
        <v>0.0</v>
      </c>
      <c r="O157" s="1">
        <v>1706.0</v>
      </c>
    </row>
    <row r="158">
      <c r="B158" s="1" t="s">
        <v>20</v>
      </c>
      <c r="C158" s="1">
        <v>9.0</v>
      </c>
      <c r="D158" s="1">
        <v>8.0</v>
      </c>
      <c r="E158" s="1">
        <v>10.0</v>
      </c>
      <c r="F158" s="1">
        <v>97.0</v>
      </c>
      <c r="G158" s="1">
        <v>205.0</v>
      </c>
      <c r="H158" s="1">
        <v>6.0</v>
      </c>
      <c r="I158" s="1">
        <v>1.0</v>
      </c>
      <c r="J158" s="1">
        <v>0.0</v>
      </c>
      <c r="K158" s="1">
        <v>0.0</v>
      </c>
      <c r="L158" s="1">
        <v>0.0</v>
      </c>
      <c r="M158" s="1">
        <v>0.0</v>
      </c>
      <c r="N158" s="1">
        <v>0.0</v>
      </c>
      <c r="O158" s="1">
        <v>1489.0</v>
      </c>
    </row>
    <row r="159">
      <c r="B159" s="1" t="s">
        <v>29</v>
      </c>
      <c r="C159" s="1">
        <v>12.0</v>
      </c>
      <c r="D159" s="1">
        <v>9.0</v>
      </c>
      <c r="E159" s="1">
        <v>6.0</v>
      </c>
      <c r="F159" s="1">
        <v>98.0</v>
      </c>
      <c r="G159" s="1">
        <v>168.0</v>
      </c>
      <c r="H159" s="1">
        <v>11.0</v>
      </c>
      <c r="I159" s="1">
        <v>1.0</v>
      </c>
      <c r="J159" s="1">
        <v>0.0</v>
      </c>
      <c r="K159" s="1">
        <v>0.0</v>
      </c>
      <c r="L159" s="1">
        <v>1.0</v>
      </c>
      <c r="M159" s="1">
        <v>1.0</v>
      </c>
      <c r="N159" s="1">
        <v>0.0</v>
      </c>
      <c r="O159" s="1">
        <v>1608.0</v>
      </c>
    </row>
    <row r="160">
      <c r="A160" s="1" t="s">
        <v>107</v>
      </c>
      <c r="B160" s="9" t="s">
        <v>113</v>
      </c>
      <c r="C160" s="9" t="s">
        <v>90</v>
      </c>
      <c r="D160" s="9" t="s">
        <v>91</v>
      </c>
      <c r="E160" s="9" t="s">
        <v>92</v>
      </c>
      <c r="F160" s="9" t="s">
        <v>93</v>
      </c>
      <c r="G160" s="9" t="s">
        <v>94</v>
      </c>
      <c r="H160" s="9" t="s">
        <v>95</v>
      </c>
      <c r="I160" s="9" t="s">
        <v>9</v>
      </c>
      <c r="J160" s="9" t="s">
        <v>96</v>
      </c>
      <c r="K160" s="9" t="s">
        <v>97</v>
      </c>
      <c r="L160" s="9" t="s">
        <v>98</v>
      </c>
      <c r="M160" s="9" t="s">
        <v>99</v>
      </c>
      <c r="N160" s="9" t="s">
        <v>100</v>
      </c>
      <c r="O160" s="9" t="s">
        <v>6</v>
      </c>
    </row>
    <row r="161">
      <c r="B161" s="1" t="s">
        <v>27</v>
      </c>
      <c r="C161" s="1">
        <v>13.0</v>
      </c>
      <c r="D161" s="1">
        <v>10.0</v>
      </c>
      <c r="E161" s="1">
        <v>8.0</v>
      </c>
      <c r="F161" s="1">
        <v>171.0</v>
      </c>
      <c r="G161" s="1">
        <v>328.0</v>
      </c>
      <c r="H161" s="1">
        <v>6.0</v>
      </c>
      <c r="I161" s="1">
        <v>0.0</v>
      </c>
      <c r="J161" s="1">
        <v>0.0</v>
      </c>
      <c r="K161" s="1">
        <v>0.0</v>
      </c>
      <c r="L161" s="1">
        <v>0.0</v>
      </c>
      <c r="M161" s="1">
        <v>0.0</v>
      </c>
      <c r="N161" s="1">
        <v>0.0</v>
      </c>
      <c r="O161" s="1">
        <v>2287.0</v>
      </c>
    </row>
    <row r="162">
      <c r="B162" s="1" t="s">
        <v>38</v>
      </c>
      <c r="C162" s="1">
        <v>12.0</v>
      </c>
      <c r="D162" s="1">
        <v>17.0</v>
      </c>
      <c r="E162" s="1">
        <v>7.0</v>
      </c>
      <c r="F162" s="1">
        <v>219.0</v>
      </c>
      <c r="G162" s="1">
        <v>407.0</v>
      </c>
      <c r="H162" s="1">
        <v>4.0</v>
      </c>
      <c r="I162" s="1">
        <v>1.0</v>
      </c>
      <c r="J162" s="1">
        <v>0.0</v>
      </c>
      <c r="K162" s="1">
        <v>0.0</v>
      </c>
      <c r="L162" s="1">
        <v>0.0</v>
      </c>
      <c r="M162" s="1">
        <v>0.0</v>
      </c>
      <c r="N162" s="1">
        <v>0.0</v>
      </c>
      <c r="O162" s="1">
        <v>2378.0</v>
      </c>
    </row>
    <row r="163">
      <c r="B163" s="1" t="s">
        <v>20</v>
      </c>
      <c r="C163" s="1">
        <v>8.0</v>
      </c>
      <c r="D163" s="1">
        <v>10.0</v>
      </c>
      <c r="E163" s="1">
        <v>7.0</v>
      </c>
      <c r="F163" s="1">
        <v>108.0</v>
      </c>
      <c r="G163" s="1">
        <v>226.0</v>
      </c>
      <c r="H163" s="1">
        <v>6.0</v>
      </c>
      <c r="I163" s="1">
        <v>0.0</v>
      </c>
      <c r="J163" s="1">
        <v>0.0</v>
      </c>
      <c r="K163" s="1">
        <v>0.0</v>
      </c>
      <c r="L163" s="1">
        <v>0.0</v>
      </c>
      <c r="M163" s="1">
        <v>0.0</v>
      </c>
      <c r="N163" s="1">
        <v>0.0</v>
      </c>
      <c r="O163" s="1">
        <v>1719.0</v>
      </c>
    </row>
    <row r="164">
      <c r="B164" s="1" t="s">
        <v>29</v>
      </c>
      <c r="C164" s="1">
        <v>17.0</v>
      </c>
      <c r="D164" s="1">
        <v>11.0</v>
      </c>
      <c r="E164" s="1">
        <v>4.0</v>
      </c>
      <c r="F164" s="1">
        <v>139.0</v>
      </c>
      <c r="G164" s="1">
        <v>309.0</v>
      </c>
      <c r="H164" s="1">
        <v>7.0</v>
      </c>
      <c r="I164" s="1">
        <v>1.0</v>
      </c>
      <c r="J164" s="1">
        <v>0.0</v>
      </c>
      <c r="K164" s="1">
        <v>0.0</v>
      </c>
      <c r="L164" s="1">
        <v>0.0</v>
      </c>
      <c r="M164" s="1">
        <v>0.0</v>
      </c>
      <c r="N164" s="1">
        <v>0.0</v>
      </c>
      <c r="O164" s="1">
        <v>1954.0</v>
      </c>
    </row>
    <row r="165">
      <c r="A165" s="1" t="s">
        <v>120</v>
      </c>
      <c r="B165" s="9" t="s">
        <v>89</v>
      </c>
      <c r="C165" s="9" t="s">
        <v>90</v>
      </c>
      <c r="D165" s="9" t="s">
        <v>91</v>
      </c>
      <c r="E165" s="9" t="s">
        <v>92</v>
      </c>
      <c r="F165" s="9" t="s">
        <v>93</v>
      </c>
      <c r="G165" s="9" t="s">
        <v>94</v>
      </c>
      <c r="H165" s="9" t="s">
        <v>95</v>
      </c>
      <c r="I165" s="9" t="s">
        <v>9</v>
      </c>
      <c r="J165" s="9" t="s">
        <v>96</v>
      </c>
      <c r="K165" s="9" t="s">
        <v>97</v>
      </c>
      <c r="L165" s="9" t="s">
        <v>98</v>
      </c>
      <c r="M165" s="9" t="s">
        <v>99</v>
      </c>
      <c r="N165" s="9" t="s">
        <v>100</v>
      </c>
      <c r="O165" s="9" t="s">
        <v>6</v>
      </c>
    </row>
    <row r="166">
      <c r="B166" s="14" t="s">
        <v>27</v>
      </c>
    </row>
    <row r="167">
      <c r="B167" s="14" t="s">
        <v>38</v>
      </c>
    </row>
    <row r="168">
      <c r="B168" s="14" t="s">
        <v>20</v>
      </c>
    </row>
    <row r="169">
      <c r="B169" s="14" t="s">
        <v>29</v>
      </c>
    </row>
    <row r="170">
      <c r="A170" s="1" t="s">
        <v>121</v>
      </c>
      <c r="B170" s="9" t="s">
        <v>102</v>
      </c>
      <c r="C170" s="9" t="s">
        <v>90</v>
      </c>
      <c r="D170" s="9" t="s">
        <v>91</v>
      </c>
      <c r="E170" s="9" t="s">
        <v>92</v>
      </c>
      <c r="F170" s="9" t="s">
        <v>93</v>
      </c>
      <c r="G170" s="9" t="s">
        <v>94</v>
      </c>
      <c r="H170" s="9" t="s">
        <v>95</v>
      </c>
      <c r="I170" s="9" t="s">
        <v>9</v>
      </c>
      <c r="J170" s="9" t="s">
        <v>96</v>
      </c>
      <c r="K170" s="9" t="s">
        <v>97</v>
      </c>
      <c r="L170" s="9" t="s">
        <v>98</v>
      </c>
      <c r="M170" s="9" t="s">
        <v>99</v>
      </c>
      <c r="N170" s="9" t="s">
        <v>100</v>
      </c>
      <c r="O170" s="9" t="s">
        <v>6</v>
      </c>
    </row>
    <row r="171">
      <c r="B171" s="14" t="s">
        <v>27</v>
      </c>
    </row>
    <row r="172">
      <c r="B172" s="14" t="s">
        <v>38</v>
      </c>
    </row>
    <row r="173">
      <c r="B173" s="14" t="s">
        <v>20</v>
      </c>
    </row>
    <row r="174">
      <c r="B174" s="14" t="s">
        <v>29</v>
      </c>
    </row>
    <row r="176">
      <c r="A176" s="16" t="s">
        <v>129</v>
      </c>
      <c r="B176" s="17" t="s">
        <v>157</v>
      </c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</row>
    <row r="177">
      <c r="A177" s="1" t="s">
        <v>88</v>
      </c>
      <c r="B177" s="9" t="s">
        <v>106</v>
      </c>
      <c r="C177" s="9" t="s">
        <v>90</v>
      </c>
      <c r="D177" s="9" t="s">
        <v>91</v>
      </c>
      <c r="E177" s="9" t="s">
        <v>92</v>
      </c>
      <c r="F177" s="9" t="s">
        <v>93</v>
      </c>
      <c r="G177" s="9" t="s">
        <v>94</v>
      </c>
      <c r="H177" s="9" t="s">
        <v>95</v>
      </c>
      <c r="I177" s="9" t="s">
        <v>9</v>
      </c>
      <c r="J177" s="9" t="s">
        <v>96</v>
      </c>
      <c r="K177" s="9" t="s">
        <v>97</v>
      </c>
      <c r="L177" s="9" t="s">
        <v>98</v>
      </c>
      <c r="M177" s="9" t="s">
        <v>99</v>
      </c>
      <c r="N177" s="9" t="s">
        <v>100</v>
      </c>
      <c r="O177" s="9" t="s">
        <v>6</v>
      </c>
    </row>
    <row r="178">
      <c r="B178" s="1" t="s">
        <v>27</v>
      </c>
      <c r="C178" s="1">
        <v>19.0</v>
      </c>
      <c r="D178" s="1">
        <v>10.0</v>
      </c>
      <c r="E178" s="1">
        <v>15.0</v>
      </c>
      <c r="F178" s="1">
        <v>200.0</v>
      </c>
      <c r="G178" s="1">
        <v>363.0</v>
      </c>
      <c r="H178" s="1">
        <v>10.0</v>
      </c>
      <c r="I178" s="1">
        <v>2.0</v>
      </c>
      <c r="J178" s="1">
        <v>4.0</v>
      </c>
      <c r="K178" s="1">
        <v>3.0</v>
      </c>
      <c r="L178" s="1">
        <v>0.0</v>
      </c>
      <c r="M178" s="1">
        <v>0.0</v>
      </c>
      <c r="N178" s="1">
        <v>0.0</v>
      </c>
      <c r="O178" s="1">
        <v>3068.0</v>
      </c>
    </row>
    <row r="179">
      <c r="B179" s="1" t="s">
        <v>38</v>
      </c>
      <c r="C179" s="1">
        <v>15.0</v>
      </c>
      <c r="D179" s="1">
        <v>13.0</v>
      </c>
      <c r="E179" s="1">
        <v>12.0</v>
      </c>
      <c r="F179" s="1">
        <v>162.0</v>
      </c>
      <c r="G179" s="1">
        <v>315.0</v>
      </c>
      <c r="H179" s="1">
        <v>6.0</v>
      </c>
      <c r="I179" s="1">
        <v>0.0</v>
      </c>
      <c r="J179" s="1">
        <v>5.0</v>
      </c>
      <c r="K179" s="1">
        <v>5.0</v>
      </c>
      <c r="L179" s="1">
        <v>0.0</v>
      </c>
      <c r="M179" s="1">
        <v>0.0</v>
      </c>
      <c r="N179" s="1">
        <v>0.0</v>
      </c>
      <c r="O179" s="1">
        <v>2252.0</v>
      </c>
    </row>
    <row r="180">
      <c r="B180" s="1" t="s">
        <v>20</v>
      </c>
      <c r="C180" s="1">
        <v>15.0</v>
      </c>
      <c r="D180" s="1">
        <v>10.0</v>
      </c>
      <c r="E180" s="1">
        <v>11.0</v>
      </c>
      <c r="F180" s="1">
        <v>164.0</v>
      </c>
      <c r="G180" s="1">
        <v>442.0</v>
      </c>
      <c r="H180" s="1">
        <v>8.0</v>
      </c>
      <c r="I180" s="1">
        <v>0.0</v>
      </c>
      <c r="J180" s="1">
        <v>5.0</v>
      </c>
      <c r="K180" s="1">
        <v>2.0</v>
      </c>
      <c r="L180" s="1">
        <v>0.0</v>
      </c>
      <c r="M180" s="1">
        <v>0.0</v>
      </c>
      <c r="N180" s="1">
        <v>0.0</v>
      </c>
      <c r="O180" s="1">
        <v>1690.0</v>
      </c>
    </row>
    <row r="181">
      <c r="B181" s="1" t="s">
        <v>29</v>
      </c>
      <c r="C181" s="1">
        <v>15.0</v>
      </c>
      <c r="D181" s="1">
        <v>17.0</v>
      </c>
      <c r="E181" s="1">
        <v>11.0</v>
      </c>
      <c r="F181" s="1">
        <v>171.0</v>
      </c>
      <c r="G181" s="1">
        <v>343.0</v>
      </c>
      <c r="H181" s="1">
        <v>10.0</v>
      </c>
      <c r="I181" s="1">
        <v>0.0</v>
      </c>
      <c r="J181" s="1">
        <v>4.0</v>
      </c>
      <c r="K181" s="1">
        <v>1.0</v>
      </c>
      <c r="L181" s="1">
        <v>0.0</v>
      </c>
      <c r="M181" s="1">
        <v>0.0</v>
      </c>
      <c r="N181" s="1">
        <v>0.0</v>
      </c>
      <c r="O181" s="1">
        <v>2244.0</v>
      </c>
    </row>
    <row r="182">
      <c r="A182" s="1" t="s">
        <v>101</v>
      </c>
      <c r="B182" s="9" t="s">
        <v>113</v>
      </c>
      <c r="C182" s="9" t="s">
        <v>90</v>
      </c>
      <c r="D182" s="9" t="s">
        <v>91</v>
      </c>
      <c r="E182" s="9" t="s">
        <v>92</v>
      </c>
      <c r="F182" s="9" t="s">
        <v>93</v>
      </c>
      <c r="G182" s="9" t="s">
        <v>94</v>
      </c>
      <c r="H182" s="9" t="s">
        <v>95</v>
      </c>
      <c r="I182" s="9" t="s">
        <v>9</v>
      </c>
      <c r="J182" s="9" t="s">
        <v>96</v>
      </c>
      <c r="K182" s="9" t="s">
        <v>97</v>
      </c>
      <c r="L182" s="9" t="s">
        <v>98</v>
      </c>
      <c r="M182" s="9" t="s">
        <v>99</v>
      </c>
      <c r="N182" s="9" t="s">
        <v>100</v>
      </c>
      <c r="O182" s="9" t="s">
        <v>6</v>
      </c>
    </row>
    <row r="183">
      <c r="B183" s="1" t="s">
        <v>27</v>
      </c>
      <c r="C183" s="1">
        <v>11.0</v>
      </c>
      <c r="D183" s="1">
        <v>9.0</v>
      </c>
      <c r="E183" s="1">
        <v>10.0</v>
      </c>
      <c r="F183" s="1">
        <v>152.0</v>
      </c>
      <c r="G183" s="1">
        <v>302.0</v>
      </c>
      <c r="H183" s="1">
        <v>2.0</v>
      </c>
      <c r="I183" s="1">
        <v>0.0</v>
      </c>
      <c r="J183" s="1">
        <v>0.0</v>
      </c>
      <c r="K183" s="1">
        <v>0.0</v>
      </c>
      <c r="L183" s="1">
        <v>0.0</v>
      </c>
      <c r="M183" s="1">
        <v>0.0</v>
      </c>
      <c r="N183" s="1">
        <v>0.0</v>
      </c>
      <c r="O183" s="1">
        <v>1809.0</v>
      </c>
    </row>
    <row r="184">
      <c r="B184" s="1" t="s">
        <v>38</v>
      </c>
      <c r="C184" s="1">
        <v>10.0</v>
      </c>
      <c r="D184" s="1">
        <v>13.0</v>
      </c>
      <c r="E184" s="1">
        <v>10.0</v>
      </c>
      <c r="F184" s="1">
        <v>143.0</v>
      </c>
      <c r="G184" s="1">
        <v>287.0</v>
      </c>
      <c r="H184" s="1">
        <v>5.0</v>
      </c>
      <c r="I184" s="1">
        <v>0.0</v>
      </c>
      <c r="J184" s="1">
        <v>0.0</v>
      </c>
      <c r="K184" s="1">
        <v>0.0</v>
      </c>
      <c r="L184" s="1">
        <v>0.0</v>
      </c>
      <c r="M184" s="1">
        <v>0.0</v>
      </c>
      <c r="N184" s="1">
        <v>0.0</v>
      </c>
      <c r="O184" s="1">
        <v>2004.0</v>
      </c>
    </row>
    <row r="185">
      <c r="B185" s="1" t="s">
        <v>20</v>
      </c>
      <c r="C185" s="1">
        <v>13.0</v>
      </c>
      <c r="D185" s="1">
        <v>10.0</v>
      </c>
      <c r="E185" s="1">
        <v>5.0</v>
      </c>
      <c r="F185" s="1">
        <v>168.0</v>
      </c>
      <c r="G185" s="1">
        <v>324.0</v>
      </c>
      <c r="H185" s="1">
        <v>6.0</v>
      </c>
      <c r="I185" s="1">
        <v>0.0</v>
      </c>
      <c r="J185" s="1">
        <v>0.0</v>
      </c>
      <c r="K185" s="1">
        <v>0.0</v>
      </c>
      <c r="L185" s="1">
        <v>0.0</v>
      </c>
      <c r="M185" s="1">
        <v>0.0</v>
      </c>
      <c r="N185" s="1">
        <v>0.0</v>
      </c>
      <c r="O185" s="1">
        <v>1988.0</v>
      </c>
    </row>
    <row r="186">
      <c r="B186" s="1" t="s">
        <v>29</v>
      </c>
      <c r="C186" s="1">
        <v>16.0</v>
      </c>
      <c r="D186" s="1">
        <v>10.0</v>
      </c>
      <c r="E186" s="1">
        <v>9.0</v>
      </c>
      <c r="F186" s="1">
        <v>211.0</v>
      </c>
      <c r="G186" s="1">
        <v>412.0</v>
      </c>
      <c r="H186" s="1">
        <v>10.0</v>
      </c>
      <c r="I186" s="1">
        <v>0.0</v>
      </c>
      <c r="J186" s="1">
        <v>0.0</v>
      </c>
      <c r="K186" s="1">
        <v>0.0</v>
      </c>
      <c r="L186" s="1">
        <v>0.0</v>
      </c>
      <c r="M186" s="1">
        <v>0.0</v>
      </c>
      <c r="N186" s="1">
        <v>0.0</v>
      </c>
      <c r="O186" s="1">
        <v>1997.0</v>
      </c>
    </row>
    <row r="187">
      <c r="A187" s="1" t="s">
        <v>103</v>
      </c>
      <c r="B187" s="9" t="s">
        <v>112</v>
      </c>
      <c r="C187" s="9" t="s">
        <v>90</v>
      </c>
      <c r="D187" s="9" t="s">
        <v>91</v>
      </c>
      <c r="E187" s="9" t="s">
        <v>92</v>
      </c>
      <c r="F187" s="9" t="s">
        <v>93</v>
      </c>
      <c r="G187" s="9" t="s">
        <v>94</v>
      </c>
      <c r="H187" s="9" t="s">
        <v>95</v>
      </c>
      <c r="I187" s="9" t="s">
        <v>9</v>
      </c>
      <c r="J187" s="9" t="s">
        <v>96</v>
      </c>
      <c r="K187" s="9" t="s">
        <v>97</v>
      </c>
      <c r="L187" s="9" t="s">
        <v>98</v>
      </c>
      <c r="M187" s="9" t="s">
        <v>99</v>
      </c>
      <c r="N187" s="9" t="s">
        <v>100</v>
      </c>
      <c r="O187" s="9" t="s">
        <v>6</v>
      </c>
    </row>
    <row r="188">
      <c r="B188" s="1" t="s">
        <v>27</v>
      </c>
      <c r="C188" s="1">
        <v>17.0</v>
      </c>
      <c r="D188" s="1">
        <v>9.0</v>
      </c>
      <c r="E188" s="1">
        <v>9.0</v>
      </c>
      <c r="F188" s="1">
        <v>172.0</v>
      </c>
      <c r="G188" s="1">
        <v>308.0</v>
      </c>
      <c r="H188" s="1">
        <v>8.0</v>
      </c>
      <c r="I188" s="1">
        <v>0.0</v>
      </c>
      <c r="J188" s="1">
        <v>0.0</v>
      </c>
      <c r="K188" s="1">
        <v>0.0</v>
      </c>
      <c r="L188" s="1">
        <v>0.0</v>
      </c>
      <c r="M188" s="1">
        <v>1.0</v>
      </c>
      <c r="N188" s="1">
        <v>0.0</v>
      </c>
      <c r="O188" s="1">
        <v>2173.0</v>
      </c>
    </row>
    <row r="189">
      <c r="B189" s="1" t="s">
        <v>38</v>
      </c>
      <c r="C189" s="1">
        <v>8.0</v>
      </c>
      <c r="D189" s="1">
        <v>13.0</v>
      </c>
      <c r="E189" s="1">
        <v>13.0</v>
      </c>
      <c r="F189" s="1">
        <v>132.0</v>
      </c>
      <c r="G189" s="1">
        <v>313.0</v>
      </c>
      <c r="H189" s="1">
        <v>3.0</v>
      </c>
      <c r="I189" s="1">
        <v>0.0</v>
      </c>
      <c r="J189" s="1">
        <v>0.0</v>
      </c>
      <c r="K189" s="1">
        <v>0.0</v>
      </c>
      <c r="L189" s="1">
        <v>0.0</v>
      </c>
      <c r="M189" s="1">
        <v>0.0</v>
      </c>
      <c r="N189" s="1">
        <v>0.0</v>
      </c>
      <c r="O189" s="1">
        <v>1837.0</v>
      </c>
    </row>
    <row r="190">
      <c r="B190" s="1" t="s">
        <v>20</v>
      </c>
      <c r="C190" s="1">
        <v>4.0</v>
      </c>
      <c r="D190" s="1">
        <v>13.0</v>
      </c>
      <c r="E190" s="1">
        <v>9.0</v>
      </c>
      <c r="F190" s="1">
        <v>149.0</v>
      </c>
      <c r="G190" s="1">
        <v>297.0</v>
      </c>
      <c r="H190" s="1">
        <v>3.0</v>
      </c>
      <c r="I190" s="1">
        <v>0.0</v>
      </c>
      <c r="J190" s="1">
        <v>0.0</v>
      </c>
      <c r="K190" s="1">
        <v>0.0</v>
      </c>
      <c r="L190" s="1">
        <v>0.0</v>
      </c>
      <c r="M190" s="1">
        <v>0.0</v>
      </c>
      <c r="N190" s="1">
        <v>0.0</v>
      </c>
      <c r="O190" s="1">
        <v>2013.0</v>
      </c>
    </row>
    <row r="191">
      <c r="B191" s="1" t="s">
        <v>29</v>
      </c>
      <c r="C191" s="1">
        <v>16.0</v>
      </c>
      <c r="D191" s="1">
        <v>11.0</v>
      </c>
      <c r="E191" s="1">
        <v>6.0</v>
      </c>
      <c r="F191" s="1">
        <v>115.0</v>
      </c>
      <c r="G191" s="1">
        <v>210.0</v>
      </c>
      <c r="H191" s="1">
        <v>9.0</v>
      </c>
      <c r="I191" s="1">
        <v>1.0</v>
      </c>
      <c r="J191" s="1">
        <v>0.0</v>
      </c>
      <c r="K191" s="1">
        <v>0.0</v>
      </c>
      <c r="L191" s="1">
        <v>0.0</v>
      </c>
      <c r="M191" s="1">
        <v>0.0</v>
      </c>
      <c r="N191" s="1">
        <v>0.0</v>
      </c>
      <c r="O191" s="1">
        <v>2343.0</v>
      </c>
    </row>
    <row r="192">
      <c r="A192" s="1" t="s">
        <v>105</v>
      </c>
      <c r="B192" s="9" t="s">
        <v>124</v>
      </c>
      <c r="C192" s="9" t="s">
        <v>90</v>
      </c>
      <c r="D192" s="9" t="s">
        <v>91</v>
      </c>
      <c r="E192" s="9" t="s">
        <v>92</v>
      </c>
      <c r="F192" s="9" t="s">
        <v>93</v>
      </c>
      <c r="G192" s="9" t="s">
        <v>94</v>
      </c>
      <c r="H192" s="9" t="s">
        <v>95</v>
      </c>
      <c r="I192" s="9" t="s">
        <v>9</v>
      </c>
      <c r="J192" s="9" t="s">
        <v>96</v>
      </c>
      <c r="K192" s="9" t="s">
        <v>97</v>
      </c>
      <c r="L192" s="9" t="s">
        <v>98</v>
      </c>
      <c r="M192" s="9" t="s">
        <v>99</v>
      </c>
      <c r="N192" s="9" t="s">
        <v>100</v>
      </c>
      <c r="O192" s="9" t="s">
        <v>6</v>
      </c>
    </row>
    <row r="193">
      <c r="B193" s="1" t="s">
        <v>27</v>
      </c>
      <c r="C193" s="1">
        <v>8.0</v>
      </c>
      <c r="D193" s="1">
        <v>11.0</v>
      </c>
      <c r="E193" s="1">
        <v>10.0</v>
      </c>
      <c r="F193" s="1">
        <v>135.0</v>
      </c>
      <c r="G193" s="1">
        <v>270.0</v>
      </c>
      <c r="H193" s="1">
        <v>2.0</v>
      </c>
      <c r="I193" s="1">
        <v>0.0</v>
      </c>
      <c r="J193" s="1">
        <v>4.0</v>
      </c>
      <c r="K193" s="1">
        <v>2.0</v>
      </c>
      <c r="L193" s="1">
        <v>0.0</v>
      </c>
      <c r="M193" s="1">
        <v>0.0</v>
      </c>
      <c r="N193" s="1">
        <v>0.0</v>
      </c>
      <c r="O193" s="1">
        <v>1785.0</v>
      </c>
    </row>
    <row r="194">
      <c r="B194" s="1" t="s">
        <v>38</v>
      </c>
      <c r="C194" s="1">
        <v>10.0</v>
      </c>
      <c r="D194" s="1">
        <v>14.0</v>
      </c>
      <c r="E194" s="1">
        <v>14.0</v>
      </c>
      <c r="F194" s="1">
        <v>174.0</v>
      </c>
      <c r="G194" s="1">
        <v>358.0</v>
      </c>
      <c r="H194" s="1">
        <v>3.0</v>
      </c>
      <c r="I194" s="1">
        <v>1.0</v>
      </c>
      <c r="J194" s="1">
        <v>4.0</v>
      </c>
      <c r="K194" s="1">
        <v>5.0</v>
      </c>
      <c r="L194" s="1">
        <v>0.0</v>
      </c>
      <c r="M194" s="1">
        <v>0.0</v>
      </c>
      <c r="N194" s="1">
        <v>0.0</v>
      </c>
      <c r="O194" s="1">
        <v>1852.0</v>
      </c>
    </row>
    <row r="195">
      <c r="B195" s="1" t="s">
        <v>20</v>
      </c>
      <c r="C195" s="1">
        <v>18.0</v>
      </c>
      <c r="D195" s="1">
        <v>13.0</v>
      </c>
      <c r="E195" s="1">
        <v>7.0</v>
      </c>
      <c r="F195" s="1">
        <v>127.0</v>
      </c>
      <c r="G195" s="1">
        <v>295.0</v>
      </c>
      <c r="H195" s="1">
        <v>7.0</v>
      </c>
      <c r="I195" s="1">
        <v>0.0</v>
      </c>
      <c r="J195" s="1">
        <v>3.0</v>
      </c>
      <c r="K195" s="1">
        <v>5.0</v>
      </c>
      <c r="L195" s="1">
        <v>0.0</v>
      </c>
      <c r="M195" s="1">
        <v>0.0</v>
      </c>
      <c r="N195" s="1">
        <v>0.0</v>
      </c>
      <c r="O195" s="1">
        <v>1796.0</v>
      </c>
    </row>
    <row r="196">
      <c r="B196" s="1" t="s">
        <v>29</v>
      </c>
      <c r="C196" s="1">
        <v>13.0</v>
      </c>
      <c r="D196" s="1">
        <v>15.0</v>
      </c>
      <c r="E196" s="1">
        <v>9.0</v>
      </c>
      <c r="F196" s="1">
        <v>175.0</v>
      </c>
      <c r="G196" s="1">
        <v>335.0</v>
      </c>
      <c r="H196" s="1">
        <v>4.0</v>
      </c>
      <c r="I196" s="1">
        <v>0.0</v>
      </c>
      <c r="J196" s="1">
        <v>6.0</v>
      </c>
      <c r="K196" s="1">
        <v>0.0</v>
      </c>
      <c r="L196" s="1">
        <v>0.0</v>
      </c>
      <c r="M196" s="1">
        <v>0.0</v>
      </c>
      <c r="N196" s="1">
        <v>0.0</v>
      </c>
      <c r="O196" s="1">
        <v>1830.0</v>
      </c>
    </row>
    <row r="197">
      <c r="A197" s="1" t="s">
        <v>107</v>
      </c>
      <c r="B197" s="9" t="s">
        <v>128</v>
      </c>
      <c r="C197" s="9" t="s">
        <v>90</v>
      </c>
      <c r="D197" s="9" t="s">
        <v>91</v>
      </c>
      <c r="E197" s="9" t="s">
        <v>92</v>
      </c>
      <c r="F197" s="9" t="s">
        <v>93</v>
      </c>
      <c r="G197" s="9" t="s">
        <v>94</v>
      </c>
      <c r="H197" s="9" t="s">
        <v>95</v>
      </c>
      <c r="I197" s="9" t="s">
        <v>9</v>
      </c>
      <c r="J197" s="9" t="s">
        <v>96</v>
      </c>
      <c r="K197" s="9" t="s">
        <v>97</v>
      </c>
      <c r="L197" s="9" t="s">
        <v>98</v>
      </c>
      <c r="M197" s="9" t="s">
        <v>99</v>
      </c>
      <c r="N197" s="9" t="s">
        <v>100</v>
      </c>
      <c r="O197" s="9" t="s">
        <v>6</v>
      </c>
    </row>
    <row r="198">
      <c r="B198" s="1" t="s">
        <v>27</v>
      </c>
      <c r="C198" s="1">
        <v>8.0</v>
      </c>
      <c r="D198" s="1">
        <v>11.0</v>
      </c>
      <c r="E198" s="1">
        <v>5.0</v>
      </c>
      <c r="F198" s="1">
        <v>136.0</v>
      </c>
      <c r="G198" s="1">
        <v>279.0</v>
      </c>
      <c r="H198" s="1">
        <v>4.0</v>
      </c>
      <c r="I198" s="1">
        <v>1.0</v>
      </c>
      <c r="J198" s="1">
        <v>0.0</v>
      </c>
      <c r="K198" s="1">
        <v>0.0</v>
      </c>
      <c r="L198" s="1">
        <v>0.0</v>
      </c>
      <c r="M198" s="1">
        <v>0.0</v>
      </c>
      <c r="N198" s="1">
        <v>0.0</v>
      </c>
      <c r="O198" s="1">
        <v>2046.0</v>
      </c>
    </row>
    <row r="199">
      <c r="B199" s="1" t="s">
        <v>38</v>
      </c>
      <c r="C199" s="1">
        <v>9.0</v>
      </c>
      <c r="D199" s="1">
        <v>17.0</v>
      </c>
      <c r="E199" s="1">
        <v>5.0</v>
      </c>
      <c r="F199" s="1">
        <v>135.0</v>
      </c>
      <c r="G199" s="1">
        <v>283.0</v>
      </c>
      <c r="H199" s="1">
        <v>5.0</v>
      </c>
      <c r="I199" s="1">
        <v>1.0</v>
      </c>
      <c r="J199" s="1">
        <v>0.0</v>
      </c>
      <c r="K199" s="1">
        <v>0.0</v>
      </c>
      <c r="L199" s="1">
        <v>0.0</v>
      </c>
      <c r="M199" s="1">
        <v>0.0</v>
      </c>
      <c r="N199" s="1">
        <v>0.0</v>
      </c>
      <c r="O199" s="1">
        <v>1849.0</v>
      </c>
    </row>
    <row r="200">
      <c r="B200" s="1" t="s">
        <v>20</v>
      </c>
      <c r="C200" s="1">
        <v>9.0</v>
      </c>
      <c r="D200" s="1">
        <v>9.0</v>
      </c>
      <c r="E200" s="1">
        <v>4.0</v>
      </c>
      <c r="F200" s="1">
        <v>192.0</v>
      </c>
      <c r="G200" s="1">
        <v>389.0</v>
      </c>
      <c r="H200" s="1">
        <v>5.0</v>
      </c>
      <c r="I200" s="1">
        <v>0.0</v>
      </c>
      <c r="J200" s="1">
        <v>0.0</v>
      </c>
      <c r="K200" s="1">
        <v>0.0</v>
      </c>
      <c r="L200" s="1">
        <v>0.0</v>
      </c>
      <c r="M200" s="1">
        <v>0.0</v>
      </c>
      <c r="N200" s="1">
        <v>0.0</v>
      </c>
      <c r="O200" s="1">
        <v>1860.0</v>
      </c>
    </row>
    <row r="201">
      <c r="B201" s="1" t="s">
        <v>29</v>
      </c>
      <c r="C201" s="1">
        <v>9.0</v>
      </c>
      <c r="D201" s="1">
        <v>14.0</v>
      </c>
      <c r="E201" s="1">
        <v>6.0</v>
      </c>
      <c r="F201" s="1">
        <v>145.0</v>
      </c>
      <c r="G201" s="1">
        <v>295.0</v>
      </c>
      <c r="H201" s="1">
        <v>1.0</v>
      </c>
      <c r="I201" s="1">
        <v>0.0</v>
      </c>
      <c r="J201" s="1">
        <v>0.0</v>
      </c>
      <c r="K201" s="1">
        <v>0.0</v>
      </c>
      <c r="L201" s="1">
        <v>0.0</v>
      </c>
      <c r="M201" s="1">
        <v>0.0</v>
      </c>
      <c r="N201" s="1">
        <v>0.0</v>
      </c>
      <c r="O201" s="1">
        <v>1698.0</v>
      </c>
    </row>
    <row r="202">
      <c r="A202" s="1" t="s">
        <v>120</v>
      </c>
      <c r="B202" s="9" t="s">
        <v>104</v>
      </c>
      <c r="C202" s="9" t="s">
        <v>90</v>
      </c>
      <c r="D202" s="9" t="s">
        <v>91</v>
      </c>
      <c r="E202" s="9" t="s">
        <v>92</v>
      </c>
      <c r="F202" s="9" t="s">
        <v>93</v>
      </c>
      <c r="G202" s="9" t="s">
        <v>94</v>
      </c>
      <c r="H202" s="9" t="s">
        <v>95</v>
      </c>
      <c r="I202" s="9" t="s">
        <v>9</v>
      </c>
      <c r="J202" s="9" t="s">
        <v>96</v>
      </c>
      <c r="K202" s="9" t="s">
        <v>97</v>
      </c>
      <c r="L202" s="9" t="s">
        <v>98</v>
      </c>
      <c r="M202" s="9" t="s">
        <v>99</v>
      </c>
      <c r="N202" s="9" t="s">
        <v>100</v>
      </c>
      <c r="O202" s="9" t="s">
        <v>6</v>
      </c>
    </row>
    <row r="203">
      <c r="B203" s="1" t="s">
        <v>27</v>
      </c>
      <c r="C203" s="1">
        <v>22.0</v>
      </c>
      <c r="D203" s="1">
        <v>11.0</v>
      </c>
      <c r="E203" s="1">
        <v>13.0</v>
      </c>
      <c r="F203" s="1">
        <v>209.0</v>
      </c>
      <c r="G203" s="1">
        <v>381.0</v>
      </c>
      <c r="H203" s="1">
        <v>12.0</v>
      </c>
      <c r="I203" s="1">
        <v>1.0</v>
      </c>
      <c r="J203" s="1">
        <v>0.0</v>
      </c>
      <c r="K203" s="1">
        <v>0.0</v>
      </c>
      <c r="L203" s="1">
        <v>0.0</v>
      </c>
      <c r="M203" s="1">
        <v>1.0</v>
      </c>
      <c r="N203" s="1">
        <v>0.0</v>
      </c>
      <c r="O203" s="1">
        <v>2681.0</v>
      </c>
    </row>
    <row r="204">
      <c r="B204" s="1" t="s">
        <v>38</v>
      </c>
      <c r="C204" s="1">
        <v>17.0</v>
      </c>
      <c r="D204" s="1">
        <v>18.0</v>
      </c>
      <c r="E204" s="1">
        <v>10.0</v>
      </c>
      <c r="F204" s="1">
        <v>200.0</v>
      </c>
      <c r="G204" s="1">
        <v>426.0</v>
      </c>
      <c r="H204" s="1">
        <v>8.0</v>
      </c>
      <c r="I204" s="1">
        <v>0.0</v>
      </c>
      <c r="J204" s="1">
        <v>0.0</v>
      </c>
      <c r="K204" s="1">
        <v>0.0</v>
      </c>
      <c r="L204" s="1">
        <v>2.0</v>
      </c>
      <c r="M204" s="1">
        <v>0.0</v>
      </c>
      <c r="N204" s="1">
        <v>0.0</v>
      </c>
      <c r="O204" s="1">
        <v>2367.0</v>
      </c>
    </row>
    <row r="205">
      <c r="B205" s="1" t="s">
        <v>20</v>
      </c>
      <c r="C205" s="1">
        <v>18.0</v>
      </c>
      <c r="D205" s="1">
        <v>14.0</v>
      </c>
      <c r="E205" s="1">
        <v>18.0</v>
      </c>
      <c r="F205" s="1">
        <v>141.0</v>
      </c>
      <c r="G205" s="1">
        <v>303.0</v>
      </c>
      <c r="H205" s="1">
        <v>5.0</v>
      </c>
      <c r="I205" s="1">
        <v>1.0</v>
      </c>
      <c r="J205" s="1">
        <v>0.0</v>
      </c>
      <c r="K205" s="1">
        <v>0.0</v>
      </c>
      <c r="L205" s="1">
        <v>0.0</v>
      </c>
      <c r="M205" s="1">
        <v>1.0</v>
      </c>
      <c r="N205" s="1">
        <v>0.0</v>
      </c>
      <c r="O205" s="1">
        <v>2639.0</v>
      </c>
    </row>
    <row r="206">
      <c r="B206" s="1" t="s">
        <v>29</v>
      </c>
      <c r="C206" s="1">
        <v>19.0</v>
      </c>
      <c r="D206" s="1">
        <v>18.0</v>
      </c>
      <c r="E206" s="1">
        <v>18.0</v>
      </c>
      <c r="F206" s="1">
        <v>165.0</v>
      </c>
      <c r="G206" s="1">
        <v>287.0</v>
      </c>
      <c r="H206" s="1">
        <v>7.0</v>
      </c>
      <c r="I206" s="1">
        <v>0.0</v>
      </c>
      <c r="J206" s="1">
        <v>0.0</v>
      </c>
      <c r="K206" s="1">
        <v>0.0</v>
      </c>
      <c r="L206" s="1">
        <v>1.0</v>
      </c>
      <c r="M206" s="1">
        <v>1.0</v>
      </c>
      <c r="N206" s="1">
        <v>0.0</v>
      </c>
      <c r="O206" s="1">
        <v>3248.0</v>
      </c>
    </row>
    <row r="207">
      <c r="A207" s="1" t="s">
        <v>121</v>
      </c>
      <c r="B207" s="9" t="s">
        <v>119</v>
      </c>
      <c r="C207" s="9" t="s">
        <v>90</v>
      </c>
      <c r="D207" s="9" t="s">
        <v>91</v>
      </c>
      <c r="E207" s="9" t="s">
        <v>92</v>
      </c>
      <c r="F207" s="9" t="s">
        <v>93</v>
      </c>
      <c r="G207" s="9" t="s">
        <v>94</v>
      </c>
      <c r="H207" s="9" t="s">
        <v>95</v>
      </c>
      <c r="I207" s="9" t="s">
        <v>9</v>
      </c>
      <c r="J207" s="9" t="s">
        <v>96</v>
      </c>
      <c r="K207" s="9" t="s">
        <v>97</v>
      </c>
      <c r="L207" s="9" t="s">
        <v>98</v>
      </c>
      <c r="M207" s="9" t="s">
        <v>99</v>
      </c>
      <c r="N207" s="9" t="s">
        <v>100</v>
      </c>
      <c r="O207" s="9" t="s">
        <v>6</v>
      </c>
    </row>
    <row r="208">
      <c r="B208" s="1" t="s">
        <v>27</v>
      </c>
      <c r="C208" s="1">
        <v>16.0</v>
      </c>
      <c r="D208" s="1">
        <v>14.0</v>
      </c>
      <c r="E208" s="1">
        <v>6.0</v>
      </c>
      <c r="F208" s="1">
        <v>199.0</v>
      </c>
      <c r="G208" s="1">
        <v>345.0</v>
      </c>
      <c r="H208" s="1">
        <v>5.0</v>
      </c>
      <c r="I208" s="1">
        <v>0.0</v>
      </c>
      <c r="J208" s="1">
        <v>0.0</v>
      </c>
      <c r="K208" s="1">
        <v>0.0</v>
      </c>
      <c r="L208" s="1">
        <v>0.0</v>
      </c>
      <c r="M208" s="1">
        <v>0.0</v>
      </c>
      <c r="N208" s="1">
        <v>0.0</v>
      </c>
      <c r="O208" s="1">
        <v>2386.0</v>
      </c>
    </row>
    <row r="209">
      <c r="B209" s="1" t="s">
        <v>38</v>
      </c>
      <c r="C209" s="1">
        <v>13.0</v>
      </c>
      <c r="D209" s="1">
        <v>11.0</v>
      </c>
      <c r="E209" s="1">
        <v>6.0</v>
      </c>
      <c r="F209" s="1">
        <v>142.0</v>
      </c>
      <c r="G209" s="1">
        <v>361.0</v>
      </c>
      <c r="H209" s="1">
        <v>6.0</v>
      </c>
      <c r="I209" s="1">
        <v>0.0</v>
      </c>
      <c r="J209" s="1">
        <v>0.0</v>
      </c>
      <c r="K209" s="1">
        <v>0.0</v>
      </c>
      <c r="L209" s="1">
        <v>0.0</v>
      </c>
      <c r="M209" s="1">
        <v>0.0</v>
      </c>
      <c r="N209" s="1">
        <v>0.0</v>
      </c>
      <c r="O209" s="1">
        <v>1973.0</v>
      </c>
    </row>
    <row r="210">
      <c r="B210" s="1" t="s">
        <v>20</v>
      </c>
      <c r="C210" s="1">
        <v>9.0</v>
      </c>
      <c r="D210" s="1">
        <v>10.0</v>
      </c>
      <c r="E210" s="1">
        <v>9.0</v>
      </c>
      <c r="F210" s="1">
        <v>207.0</v>
      </c>
      <c r="G210" s="1">
        <v>485.0</v>
      </c>
      <c r="H210" s="1">
        <v>7.0</v>
      </c>
      <c r="I210" s="1">
        <v>1.0</v>
      </c>
      <c r="J210" s="1">
        <v>0.0</v>
      </c>
      <c r="K210" s="1">
        <v>0.0</v>
      </c>
      <c r="L210" s="1">
        <v>0.0</v>
      </c>
      <c r="M210" s="1">
        <v>0.0</v>
      </c>
      <c r="N210" s="1">
        <v>0.0</v>
      </c>
      <c r="O210" s="1">
        <v>2050.0</v>
      </c>
    </row>
    <row r="211">
      <c r="B211" s="1" t="s">
        <v>29</v>
      </c>
      <c r="C211" s="1">
        <v>9.0</v>
      </c>
      <c r="D211" s="1">
        <v>16.0</v>
      </c>
      <c r="E211" s="1">
        <v>9.0</v>
      </c>
      <c r="F211" s="1">
        <v>113.0</v>
      </c>
      <c r="G211" s="1">
        <v>212.0</v>
      </c>
      <c r="H211" s="1">
        <v>3.0</v>
      </c>
      <c r="I211" s="1">
        <v>0.0</v>
      </c>
      <c r="J211" s="1">
        <v>0.0</v>
      </c>
      <c r="K211" s="1">
        <v>0.0</v>
      </c>
      <c r="L211" s="1">
        <v>0.0</v>
      </c>
      <c r="M211" s="1">
        <v>0.0</v>
      </c>
      <c r="N211" s="1">
        <v>0.0</v>
      </c>
      <c r="O211" s="1">
        <v>1865.0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38.0"/>
    <col customWidth="1" min="5" max="5" width="17.43"/>
    <col customWidth="1" min="6" max="6" width="15.0"/>
    <col customWidth="1" min="7" max="7" width="16.71"/>
    <col customWidth="1" min="9" max="9" width="13.29"/>
    <col customWidth="1" min="10" max="10" width="17.14"/>
    <col customWidth="1" min="11" max="11" width="18.29"/>
    <col customWidth="1" min="12" max="12" width="20.71"/>
    <col customWidth="1" min="13" max="13" width="15.14"/>
    <col customWidth="1" min="17" max="18" width="17.0"/>
    <col customWidth="1" min="19" max="19" width="16.43"/>
  </cols>
  <sheetData>
    <row r="1">
      <c r="A1" s="1" t="s">
        <v>158</v>
      </c>
      <c r="D1" s="34" t="s">
        <v>70</v>
      </c>
      <c r="E1" s="34" t="s">
        <v>71</v>
      </c>
      <c r="F1" s="34" t="s">
        <v>72</v>
      </c>
      <c r="G1" s="34" t="s">
        <v>73</v>
      </c>
      <c r="H1" s="34" t="s">
        <v>74</v>
      </c>
      <c r="I1" s="34" t="s">
        <v>75</v>
      </c>
      <c r="J1" s="34" t="s">
        <v>76</v>
      </c>
      <c r="K1" s="34" t="s">
        <v>77</v>
      </c>
      <c r="L1" s="34" t="s">
        <v>78</v>
      </c>
      <c r="M1" s="34" t="s">
        <v>79</v>
      </c>
      <c r="N1" s="34" t="s">
        <v>80</v>
      </c>
      <c r="O1" s="34" t="s">
        <v>81</v>
      </c>
      <c r="P1" s="34" t="s">
        <v>82</v>
      </c>
      <c r="Q1" s="34" t="s">
        <v>83</v>
      </c>
      <c r="R1" s="34" t="s">
        <v>84</v>
      </c>
      <c r="S1" s="34" t="s">
        <v>85</v>
      </c>
    </row>
    <row r="2">
      <c r="D2" s="1" t="s">
        <v>63</v>
      </c>
      <c r="E2" s="1">
        <f t="shared" ref="E2:F2" si="1">AVERAGE(C13,C18,C23,C28,C33,C40,C45,C50,C55,C60,C67,C72,C77,C82,C87,C92,C97,C104,C109,C114,C119,C124,C129,C134,C141,C146,C151,C156,C161,C166,C171,C178,C183,C188,C193,C198,C203,C208,C215,C220,C225,C230,C235,C240,C245,C252,C257,C262,C267,C272,C277,C282,C289,C294,C299,C304,C309,C314,C319)</f>
        <v>8.363636364</v>
      </c>
      <c r="F2" s="1">
        <f t="shared" si="1"/>
        <v>12.54545455</v>
      </c>
      <c r="G2">
        <f t="shared" ref="G2:G5" si="5">N2/O2</f>
        <v>0.6666666667</v>
      </c>
      <c r="H2">
        <f t="shared" ref="H2:H5" si="6">AVERAGE(E13,E18,E23,E28,E33,E40,E45,E50,E55,E60,E67,E72,E77,E82,E87,E92,E97,E104,E109,E114,E119,E124,E129,E134,E141,E146,E151,E156,E161,E166,E171,E178,E183,E188,E193,E198,E203,E208,E215,E220,E225,E230,E235,E240,E245,E252,E257,E262,E267,E272,E277,E282,E289,E294,E299,E304,E309,E314,E319)</f>
        <v>6.818181818</v>
      </c>
      <c r="I2" s="4">
        <f>IFERROR(__xludf.DUMMYFUNCTION("TO_PERCENT(R2/S2)"),0.4535017221584386)</f>
        <v>0.4535017222</v>
      </c>
      <c r="J2">
        <f t="shared" ref="J2:J5" si="7">AVERAGE(H13,H18,H23,H28,H33,H40,H45,H50,H55,H60,H67,H72,H77,H82,H87,H92,H97,H104,H109,H114,H119,H124,H129,H134,H141,H146,H151,H156,H161,H166,H171,H178,H183,H188,H193,H198,H203,H208,H215,H220,H225,H230,H235,H240,H245,H252,H257,H262,H267,H272,H277,H282,H289,H294,H299,H304,H309,H314,H319)</f>
        <v>4.272727273</v>
      </c>
      <c r="K2">
        <f t="shared" ref="K2:K5" si="8">AVERAGE(I13,I18,I23,I28,I33,I40,I45,I50,I55,I60,I67,I72,I77,I82,I87,I92,I97,I104,I109,I114,I119,I124,I129,I134,I141,I146,I151,I156,I161,I166,I171,I178,I183,I188,I193,I198,I203,I208,I215,I220,I225,I230,I235,I240,I245,I252,I257,I262,I267,I272,I277,I282,I289,I294,I299,I304,I309,I314,I319,)</f>
        <v>0.1666666667</v>
      </c>
      <c r="L2">
        <f t="shared" ref="L2:L5" si="9">SUM(N13,N18,N23,N28,N33,N40,N45,N50,N55,N60,N67,N72,N77,N82,N87,N92,N97,N104,N109,N114,N119,N124,N129,N134,N141,N146,N151,N156,N161,N166,N171,N178,N183,N188,N193,N198,N203,N208,N215,N220,N225,N230,N235,N240,N245,N252,N257,N262,N267,N272,N277,N282,N289,N294,N299,N304,N309,N314,N319)</f>
        <v>0</v>
      </c>
      <c r="M2">
        <f t="shared" ref="M2:M5" si="10">AVERAGE(O13,O18,O23,O28,O33,O40,O45,O50,O55,O60,O67,O72,O77,O82,O87,O92,O97,O104,O109,O114,O119,O124,O129,O134,O141,O146,O151,O156,O161,O166,O171,O178,O183,O188,O193,O198,O203,O208,O215,O220,O225,O230,O235,O240,O245,O252,O257,O262,O267,O272,O277,O282,O289,O294,O299,O304,O309,O314,O319)</f>
        <v>1515.818182</v>
      </c>
      <c r="N2">
        <f t="shared" ref="N2:O2" si="2">SUM(C13,C18,C23,C28,C33,C40,C45,C50,C55,C60,C67,C72,C77,C82,C87,C92,C97,C104,C109,C114,C119,C124,C129,C134,C141,C146,C151,C156,C161,C166,C171,C178,C183,C188,C193,C198,C203,C208,C215,C220,C225,C230,C235,C240,C245,C252,C257,C262,C267,C272,C277,C282,C289,C294,C299,C304,C309,C314,C319)</f>
        <v>92</v>
      </c>
      <c r="O2">
        <f t="shared" si="2"/>
        <v>138</v>
      </c>
      <c r="P2">
        <f t="shared" ref="P2:P5" si="12">SUM(O13,O18,O23,O28,O33,O40,O45,O50,O55,O60,O67,O72,O77,O82,O87,O92,O97,O104,O109,O114,O119,O124,O129,O134,O141,O146,O151,O156,O161,O166,O171,O178,O183,O188,O193,O198,O203,O208,O215,O220,O225,O230,O235,O240,O245,O252,O257,O262,O267,O272,O277,O282,O289,O294,O299,O304,O309,O314,O319)</f>
        <v>16674</v>
      </c>
      <c r="Q2">
        <f t="shared" ref="Q2:Q5" si="13">SUM(I13,I18,I23,I28,I33,I40,I45,I50,I55,I60,I67,I72,I77,I82,I87,I92,I97,I104,I109,I114,I119,I124,I129,I134,I141,I146,I151,I156,I161,I166,I171,I178,I183,I188,I193,I198,I203,I208,I215,I220,I225,I230,I235,I240,I245,I252,I257,I262,I267,I272,I277,I282,I289,I294,I299,I304,I309,I314,I319,)</f>
        <v>2</v>
      </c>
      <c r="R2">
        <f t="shared" ref="R2:S2" si="3">SUM(F13,F18,F23,F28,F33,F40,F45,F50,F55,F60,F67,F72,F77,F82,F87,F92,F97,F104,F109,F114,F119,F124,F129,F134,F141,F146,F151,F156,F161,F166,F171,F178,F183,F188,F193,F198,F203,F208,F215,F220,F225,F230,F235,F240,F245,F252,F257,F262,F267,F272,F277,F282,F289,F294,F299,F304,F309,F314,F319)</f>
        <v>1185</v>
      </c>
      <c r="S2">
        <f t="shared" si="3"/>
        <v>2613</v>
      </c>
    </row>
    <row r="3">
      <c r="D3" s="1" t="s">
        <v>59</v>
      </c>
      <c r="E3" s="1">
        <f t="shared" ref="E3:F3" si="4">AVERAGE(C14,C19,C24,C29,C34,C41,C46,C51,C56,C61,C68,C73,C78,C83,C88,C93,C98,C105,C110,C115,C120,C125,C130,C135,C142,C147,C152,C157,C162,C167,C172,C179,C184,C189,C194,C199,C204,C209,C216,C221,C226,C231,C236,C241,C246,C253,C258,C263,C268,C273,C278,C283,C290,C295,C300,C305,C310,C315,C320)</f>
        <v>10.45454545</v>
      </c>
      <c r="F3" s="1">
        <f t="shared" si="4"/>
        <v>12.81818182</v>
      </c>
      <c r="G3">
        <f t="shared" si="5"/>
        <v>0.8156028369</v>
      </c>
      <c r="H3">
        <f t="shared" si="6"/>
        <v>5.545454545</v>
      </c>
      <c r="I3" s="4">
        <f>IFERROR(__xludf.DUMMYFUNCTION("TO_PERCENT(R3/S3)"),0.4821717990275527)</f>
        <v>0.482171799</v>
      </c>
      <c r="J3">
        <f t="shared" si="7"/>
        <v>4.909090909</v>
      </c>
      <c r="K3">
        <f t="shared" si="8"/>
        <v>0.4166666667</v>
      </c>
      <c r="L3">
        <f t="shared" si="9"/>
        <v>0</v>
      </c>
      <c r="M3">
        <f t="shared" si="10"/>
        <v>1470.909091</v>
      </c>
      <c r="N3">
        <f t="shared" ref="N3:O3" si="11">SUM(C14,C19,C24,C29,C34,C41,C46,C51,C56,C61,C68,C73,C78,C83,C88,C93,C98,C105,C110,C115,C120,C125,C130,C135,C142,C147,C152,C157,C162,C167,C172,C179,C184,C189,C194,C199,C204,C209,C216,C221,C226,C231,C236,C241,C246,C253,C258,C263,C268,C273,C278,C283,C290,C295,C300,C305,C310,C315,C320)</f>
        <v>115</v>
      </c>
      <c r="O3">
        <f t="shared" si="11"/>
        <v>141</v>
      </c>
      <c r="P3">
        <f t="shared" si="12"/>
        <v>16180</v>
      </c>
      <c r="Q3">
        <f t="shared" si="13"/>
        <v>5</v>
      </c>
      <c r="R3">
        <f t="shared" ref="R3:S3" si="14">SUM(F14,F19,F24,F29,F34,F41,F46,F51,F56,F61,F68,F73,F78,F83,F88,F93,F98,F105,F110,F115,F120,F125,F130,F135,F142,F147,F152,F157,F162,F167,F172,F179,F184,F189,F194,F199,F204,F209,F216,F221,F226,F231,F236,F241,F246,F253,F258,F263,F268,F273,F278,F283,F290,F295,F300,F305,F310,F315,F320)</f>
        <v>1190</v>
      </c>
      <c r="S3">
        <f t="shared" si="14"/>
        <v>2468</v>
      </c>
    </row>
    <row r="4">
      <c r="D4" s="1" t="s">
        <v>64</v>
      </c>
      <c r="E4" s="1">
        <f t="shared" ref="E4:F4" si="15">AVERAGE(C15,C20,C25,C30,C35,C42,C47,C52,C57,C62,C69,C74,C79,C84,C89,C94,C99,C106,C111,C116,C121,C126,C131,C136,C143,C148,C153,C158,C163,C168,C173,C180,C185,C190,C195,C200,C205,C210,C217,C222,C227,C232,C237,C242,C247,C254,C259,C264,C269,C274,C279,C284,C291,C296,C301,C306,C311,C316,C321)</f>
        <v>9.363636364</v>
      </c>
      <c r="F4" s="1">
        <f t="shared" si="15"/>
        <v>12.18181818</v>
      </c>
      <c r="G4">
        <f t="shared" si="5"/>
        <v>0.7686567164</v>
      </c>
      <c r="H4">
        <f t="shared" si="6"/>
        <v>5.545454545</v>
      </c>
      <c r="I4" s="4">
        <f>IFERROR(__xludf.DUMMYFUNCTION("TO_PERCENT(R4/S4)"),0.4837168910117238)</f>
        <v>0.483716891</v>
      </c>
      <c r="J4">
        <f t="shared" si="7"/>
        <v>4.272727273</v>
      </c>
      <c r="K4">
        <f t="shared" si="8"/>
        <v>0.3333333333</v>
      </c>
      <c r="L4">
        <f t="shared" si="9"/>
        <v>0</v>
      </c>
      <c r="M4">
        <f t="shared" si="10"/>
        <v>1465.909091</v>
      </c>
      <c r="N4">
        <f t="shared" ref="N4:O4" si="16">SUM(C15,C20,C25,C30,C35,C42,C47,C52,C57,C62,C69,C74,C79,C84,C89,C94,C99,C106,C111,C116,C121,C126,C131,C136,C143,C148,C153,C158,C163,C168,C173,C180,C185,C190,C195,C200,C205,C210,C217,C222,C227,C232,C237,C242,C247,C254,C259,C264,C269,C274,C279,C284,C291,C296,C301,C306,C311,C316,C321)</f>
        <v>103</v>
      </c>
      <c r="O4">
        <f t="shared" si="16"/>
        <v>134</v>
      </c>
      <c r="P4">
        <f t="shared" si="12"/>
        <v>16125</v>
      </c>
      <c r="Q4">
        <f t="shared" si="13"/>
        <v>4</v>
      </c>
      <c r="R4">
        <f t="shared" ref="R4:S4" si="17">SUM(F15,F20,F25,F30,F35,F42,F47,F52,F57,F62,F69,F74,F79,F84,F89,F94,F99,F106,F111,F116,F121,F126,F131,F136,F143,F148,F153,F158,F163,F168,F173,F180,F185,F190,F195,F200,F205,F210,F217,F222,F227,F232,F237,F242,F247,F254,F259,F264,F269,F274,F279,F284,F291,F296,F301,F306,F311,F316,F321)</f>
        <v>1114</v>
      </c>
      <c r="S4">
        <f t="shared" si="17"/>
        <v>2303</v>
      </c>
    </row>
    <row r="5">
      <c r="D5" s="1" t="s">
        <v>170</v>
      </c>
      <c r="E5" s="1">
        <f t="shared" ref="E5:F5" si="18">AVERAGE(C16,C21,C26,C31,C36,C43,C48,C53,C58,C63,C70,C75,C80,C85,C90,C95,C100,C107,C112,C117,C122,C127,C132,C137,C144,C149,C154,C159,C164,C169,C174,C181,C186,C191,C196,C201,C206,C211,C218,C223,C228,C233,C238,C243,C248,C255,C260,C265,C270,C275,C280,C285,C292,C297,C302,C307,C312,C317,C322)</f>
        <v>9.090909091</v>
      </c>
      <c r="F5" s="1">
        <f t="shared" si="18"/>
        <v>12.09090909</v>
      </c>
      <c r="G5">
        <f t="shared" si="5"/>
        <v>0.7518796992</v>
      </c>
      <c r="H5">
        <f t="shared" si="6"/>
        <v>6.272727273</v>
      </c>
      <c r="I5" s="4">
        <f>IFERROR(__xludf.DUMMYFUNCTION("TO_PERCENT(R5/S5)"),0.4447653429602888)</f>
        <v>0.444765343</v>
      </c>
      <c r="J5">
        <f t="shared" si="7"/>
        <v>4.363636364</v>
      </c>
      <c r="K5">
        <f t="shared" si="8"/>
        <v>0.25</v>
      </c>
      <c r="L5">
        <f t="shared" si="9"/>
        <v>0</v>
      </c>
      <c r="M5">
        <f t="shared" si="10"/>
        <v>1590.818182</v>
      </c>
      <c r="N5">
        <f t="shared" ref="N5:O5" si="19">SUM(C16,C21,C26,C31,C36,C43,C48,C53,C58,C63,C70,C75,C80,C85,C90,C95,C100,C107,C112,C117,C122,C127,C132,C137,C144,C149,C154,C159,C164,C169,C174,C181,C186,C191,C196,C201,C206,C211,C218,C223,C228,C233,C238,C243,C248,C255,C260,C265,C270,C275,C280,C285,C292,C297,C302,C307,C312,C317,C322)</f>
        <v>100</v>
      </c>
      <c r="O5">
        <f t="shared" si="19"/>
        <v>133</v>
      </c>
      <c r="P5">
        <f t="shared" si="12"/>
        <v>17499</v>
      </c>
      <c r="Q5">
        <f t="shared" si="13"/>
        <v>3</v>
      </c>
      <c r="R5">
        <f t="shared" ref="R5:S5" si="20">SUM(F16,F21,F26,F31,F36,F43,F48,F53,F58,F63,F70,F75,F80,F85,F90,F95,F100,F107,F112,F117,F122,F127,F132,F137,F144,F149,F154,F159,F164,F169,F174,F181,F186,F191,F196,F201,F206,F211,F218,F223,F228,F233,F238,F243,F248,F255,F260,F265,F270,F275,F280,F285,F292,F297,F302,F307,F312,F317,F322)</f>
        <v>1232</v>
      </c>
      <c r="S5">
        <f t="shared" si="20"/>
        <v>2770</v>
      </c>
    </row>
    <row r="7">
      <c r="D7" s="1"/>
      <c r="E7" s="1"/>
      <c r="F7" s="1"/>
      <c r="H7" s="1"/>
      <c r="J7" s="1"/>
      <c r="K7" s="1"/>
      <c r="M7" s="1"/>
    </row>
    <row r="11">
      <c r="A11" s="35" t="s">
        <v>86</v>
      </c>
      <c r="B11" s="35" t="s">
        <v>163</v>
      </c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</row>
    <row r="12">
      <c r="A12" s="3" t="s">
        <v>88</v>
      </c>
      <c r="B12" s="9" t="s">
        <v>124</v>
      </c>
      <c r="C12" s="9" t="s">
        <v>90</v>
      </c>
      <c r="D12" s="9" t="s">
        <v>91</v>
      </c>
      <c r="E12" s="9" t="s">
        <v>92</v>
      </c>
      <c r="F12" s="9" t="s">
        <v>93</v>
      </c>
      <c r="G12" s="9" t="s">
        <v>94</v>
      </c>
      <c r="H12" s="9" t="s">
        <v>95</v>
      </c>
      <c r="I12" s="9" t="s">
        <v>9</v>
      </c>
      <c r="J12" s="9" t="s">
        <v>96</v>
      </c>
      <c r="K12" s="9" t="s">
        <v>97</v>
      </c>
      <c r="L12" s="9" t="s">
        <v>98</v>
      </c>
      <c r="M12" s="9" t="s">
        <v>99</v>
      </c>
      <c r="N12" s="9" t="s">
        <v>100</v>
      </c>
      <c r="O12" s="9" t="s">
        <v>6</v>
      </c>
    </row>
    <row r="13">
      <c r="A13" s="10"/>
      <c r="B13" s="1" t="s">
        <v>63</v>
      </c>
      <c r="C13" s="1">
        <v>15.0</v>
      </c>
      <c r="D13" s="1">
        <v>12.0</v>
      </c>
      <c r="E13" s="1">
        <v>9.0</v>
      </c>
      <c r="F13" s="1">
        <v>153.0</v>
      </c>
      <c r="G13" s="1">
        <v>314.0</v>
      </c>
      <c r="H13" s="1">
        <v>6.0</v>
      </c>
      <c r="I13" s="1">
        <v>0.0</v>
      </c>
      <c r="J13" s="1">
        <v>4.0</v>
      </c>
      <c r="K13" s="1">
        <v>1.0</v>
      </c>
      <c r="L13" s="1">
        <v>0.0</v>
      </c>
      <c r="M13" s="1">
        <v>0.0</v>
      </c>
      <c r="N13" s="1">
        <v>0.0</v>
      </c>
      <c r="O13" s="1">
        <v>1768.0</v>
      </c>
    </row>
    <row r="14">
      <c r="A14" s="10"/>
      <c r="B14" s="1" t="s">
        <v>59</v>
      </c>
      <c r="C14" s="1">
        <v>10.0</v>
      </c>
      <c r="D14" s="1">
        <v>13.0</v>
      </c>
      <c r="E14" s="1">
        <v>10.0</v>
      </c>
      <c r="F14" s="1">
        <v>121.0</v>
      </c>
      <c r="G14" s="1">
        <v>252.0</v>
      </c>
      <c r="H14" s="1">
        <v>2.0</v>
      </c>
      <c r="I14" s="1">
        <v>0.0</v>
      </c>
      <c r="J14" s="1">
        <v>1.0</v>
      </c>
      <c r="K14" s="1">
        <v>0.0</v>
      </c>
      <c r="L14" s="1">
        <v>0.0</v>
      </c>
      <c r="M14" s="1">
        <v>0.0</v>
      </c>
      <c r="N14" s="1">
        <v>0.0</v>
      </c>
      <c r="O14" s="1">
        <v>1342.0</v>
      </c>
    </row>
    <row r="15">
      <c r="A15" s="10"/>
      <c r="B15" s="1" t="s">
        <v>64</v>
      </c>
      <c r="C15" s="1">
        <v>12.0</v>
      </c>
      <c r="D15" s="1">
        <v>14.0</v>
      </c>
      <c r="E15" s="1">
        <v>9.0</v>
      </c>
      <c r="F15" s="1">
        <v>125.0</v>
      </c>
      <c r="G15" s="1">
        <v>250.0</v>
      </c>
      <c r="H15" s="1">
        <v>5.0</v>
      </c>
      <c r="I15" s="1">
        <v>0.0</v>
      </c>
      <c r="J15" s="1">
        <v>3.0</v>
      </c>
      <c r="K15" s="1">
        <v>1.0</v>
      </c>
      <c r="L15" s="1">
        <v>0.0</v>
      </c>
      <c r="M15" s="1">
        <v>0.0</v>
      </c>
      <c r="N15" s="1">
        <v>0.0</v>
      </c>
      <c r="O15" s="1">
        <v>1514.0</v>
      </c>
    </row>
    <row r="16">
      <c r="A16" s="10"/>
      <c r="B16" s="1" t="s">
        <v>65</v>
      </c>
      <c r="C16" s="1">
        <v>11.0</v>
      </c>
      <c r="D16" s="1">
        <v>16.0</v>
      </c>
      <c r="E16" s="1">
        <v>8.0</v>
      </c>
      <c r="F16" s="1">
        <v>165.0</v>
      </c>
      <c r="G16" s="1">
        <v>354.0</v>
      </c>
      <c r="H16" s="1">
        <v>1.0</v>
      </c>
      <c r="I16" s="1">
        <v>0.0</v>
      </c>
      <c r="J16" s="1">
        <v>2.0</v>
      </c>
      <c r="K16" s="1">
        <v>2.0</v>
      </c>
      <c r="L16" s="1">
        <v>0.0</v>
      </c>
      <c r="M16" s="1">
        <v>0.0</v>
      </c>
      <c r="N16" s="1">
        <v>0.0</v>
      </c>
      <c r="O16" s="1">
        <v>1755.0</v>
      </c>
    </row>
    <row r="17">
      <c r="A17" s="3" t="s">
        <v>101</v>
      </c>
      <c r="B17" s="9" t="s">
        <v>119</v>
      </c>
      <c r="C17" s="9" t="s">
        <v>90</v>
      </c>
      <c r="D17" s="9" t="s">
        <v>91</v>
      </c>
      <c r="E17" s="9" t="s">
        <v>92</v>
      </c>
      <c r="F17" s="9" t="s">
        <v>93</v>
      </c>
      <c r="G17" s="9" t="s">
        <v>94</v>
      </c>
      <c r="H17" s="9" t="s">
        <v>95</v>
      </c>
      <c r="I17" s="9" t="s">
        <v>9</v>
      </c>
      <c r="J17" s="9" t="s">
        <v>96</v>
      </c>
      <c r="K17" s="9" t="s">
        <v>97</v>
      </c>
      <c r="L17" s="9" t="s">
        <v>98</v>
      </c>
      <c r="M17" s="9" t="s">
        <v>99</v>
      </c>
      <c r="N17" s="9" t="s">
        <v>100</v>
      </c>
      <c r="O17" s="9" t="s">
        <v>6</v>
      </c>
    </row>
    <row r="18">
      <c r="A18" s="10"/>
      <c r="B18" s="1" t="s">
        <v>63</v>
      </c>
      <c r="C18" s="1">
        <v>11.0</v>
      </c>
      <c r="D18" s="1">
        <v>12.0</v>
      </c>
      <c r="E18" s="1">
        <v>6.0</v>
      </c>
      <c r="F18" s="1">
        <v>113.0</v>
      </c>
      <c r="G18" s="1">
        <v>228.0</v>
      </c>
      <c r="H18" s="1">
        <v>4.0</v>
      </c>
      <c r="I18" s="1">
        <v>1.0</v>
      </c>
      <c r="J18" s="1">
        <v>0.0</v>
      </c>
      <c r="K18" s="1">
        <v>0.0</v>
      </c>
      <c r="L18" s="1">
        <v>0.0</v>
      </c>
      <c r="M18" s="1">
        <v>0.0</v>
      </c>
      <c r="N18" s="1">
        <v>0.0</v>
      </c>
      <c r="O18" s="1">
        <v>1664.0</v>
      </c>
    </row>
    <row r="19">
      <c r="A19" s="10"/>
      <c r="B19" s="1" t="s">
        <v>59</v>
      </c>
      <c r="C19" s="1">
        <v>10.0</v>
      </c>
      <c r="D19" s="1">
        <v>11.0</v>
      </c>
      <c r="E19" s="1">
        <v>6.0</v>
      </c>
      <c r="F19" s="1">
        <v>142.0</v>
      </c>
      <c r="G19" s="1">
        <v>299.0</v>
      </c>
      <c r="H19" s="1">
        <v>3.0</v>
      </c>
      <c r="I19" s="1">
        <v>1.0</v>
      </c>
      <c r="J19" s="1">
        <v>0.0</v>
      </c>
      <c r="K19" s="1">
        <v>0.0</v>
      </c>
      <c r="L19" s="1">
        <v>0.0</v>
      </c>
      <c r="M19" s="1">
        <v>0.0</v>
      </c>
      <c r="N19" s="1">
        <v>0.0</v>
      </c>
      <c r="O19" s="1">
        <v>1486.0</v>
      </c>
    </row>
    <row r="20">
      <c r="A20" s="10"/>
      <c r="B20" s="1" t="s">
        <v>64</v>
      </c>
      <c r="C20" s="1">
        <v>6.0</v>
      </c>
      <c r="D20" s="1">
        <v>14.0</v>
      </c>
      <c r="E20" s="1">
        <v>8.0</v>
      </c>
      <c r="F20" s="1">
        <v>112.0</v>
      </c>
      <c r="G20" s="1">
        <v>297.0</v>
      </c>
      <c r="H20" s="1">
        <v>1.0</v>
      </c>
      <c r="I20" s="1">
        <v>0.0</v>
      </c>
      <c r="J20" s="1">
        <v>0.0</v>
      </c>
      <c r="K20" s="1">
        <v>0.0</v>
      </c>
      <c r="L20" s="1">
        <v>0.0</v>
      </c>
      <c r="M20" s="1">
        <v>0.0</v>
      </c>
      <c r="N20" s="1">
        <v>0.0</v>
      </c>
      <c r="O20" s="1">
        <v>1041.0</v>
      </c>
    </row>
    <row r="21">
      <c r="A21" s="10"/>
      <c r="B21" s="1" t="s">
        <v>65</v>
      </c>
      <c r="C21" s="1">
        <v>12.0</v>
      </c>
      <c r="D21" s="1">
        <v>13.0</v>
      </c>
      <c r="E21" s="1">
        <v>7.0</v>
      </c>
      <c r="F21" s="1">
        <v>77.0</v>
      </c>
      <c r="G21" s="1">
        <v>166.0</v>
      </c>
      <c r="H21" s="1">
        <v>5.0</v>
      </c>
      <c r="I21" s="1">
        <v>0.0</v>
      </c>
      <c r="J21" s="1">
        <v>0.0</v>
      </c>
      <c r="K21" s="1">
        <v>0.0</v>
      </c>
      <c r="L21" s="1">
        <v>0.0</v>
      </c>
      <c r="M21" s="1">
        <v>0.0</v>
      </c>
      <c r="N21" s="1">
        <v>0.0</v>
      </c>
      <c r="O21" s="1">
        <v>1181.0</v>
      </c>
    </row>
    <row r="22">
      <c r="A22" s="3" t="s">
        <v>103</v>
      </c>
      <c r="B22" s="9" t="s">
        <v>118</v>
      </c>
      <c r="C22" s="9" t="s">
        <v>90</v>
      </c>
      <c r="D22" s="9" t="s">
        <v>91</v>
      </c>
      <c r="E22" s="9" t="s">
        <v>92</v>
      </c>
      <c r="F22" s="9" t="s">
        <v>93</v>
      </c>
      <c r="G22" s="9" t="s">
        <v>94</v>
      </c>
      <c r="H22" s="9" t="s">
        <v>95</v>
      </c>
      <c r="I22" s="9" t="s">
        <v>9</v>
      </c>
      <c r="J22" s="9" t="s">
        <v>96</v>
      </c>
      <c r="K22" s="9" t="s">
        <v>97</v>
      </c>
      <c r="L22" s="9" t="s">
        <v>98</v>
      </c>
      <c r="M22" s="9" t="s">
        <v>99</v>
      </c>
      <c r="N22" s="9" t="s">
        <v>100</v>
      </c>
      <c r="O22" s="9" t="s">
        <v>6</v>
      </c>
    </row>
    <row r="23">
      <c r="A23" s="10"/>
      <c r="B23" s="1" t="s">
        <v>63</v>
      </c>
      <c r="C23" s="1">
        <v>0.0</v>
      </c>
      <c r="D23" s="1">
        <v>8.0</v>
      </c>
      <c r="E23" s="1">
        <v>2.0</v>
      </c>
      <c r="F23" s="1">
        <v>27.0</v>
      </c>
      <c r="G23" s="1">
        <v>60.0</v>
      </c>
      <c r="H23" s="1">
        <v>0.0</v>
      </c>
      <c r="I23" s="1">
        <v>0.0</v>
      </c>
      <c r="J23" s="1">
        <v>0.0</v>
      </c>
      <c r="K23" s="1">
        <v>0.0</v>
      </c>
      <c r="L23" s="1">
        <v>1.0</v>
      </c>
      <c r="M23" s="1">
        <v>0.0</v>
      </c>
      <c r="N23" s="1">
        <v>0.0</v>
      </c>
      <c r="O23" s="1">
        <v>343.0</v>
      </c>
    </row>
    <row r="24">
      <c r="A24" s="10"/>
      <c r="B24" s="1" t="s">
        <v>59</v>
      </c>
      <c r="C24" s="1">
        <v>5.0</v>
      </c>
      <c r="D24" s="1">
        <v>6.0</v>
      </c>
      <c r="E24" s="1">
        <v>3.0</v>
      </c>
      <c r="F24" s="1">
        <v>50.0</v>
      </c>
      <c r="G24" s="1">
        <v>77.0</v>
      </c>
      <c r="H24" s="1">
        <v>1.0</v>
      </c>
      <c r="I24" s="1">
        <v>0.0</v>
      </c>
      <c r="J24" s="1">
        <v>0.0</v>
      </c>
      <c r="K24" s="1">
        <v>0.0</v>
      </c>
      <c r="L24" s="1">
        <v>0.0</v>
      </c>
      <c r="M24" s="1">
        <v>1.0</v>
      </c>
      <c r="N24" s="1">
        <v>0.0</v>
      </c>
      <c r="O24" s="1">
        <v>812.0</v>
      </c>
    </row>
    <row r="25">
      <c r="A25" s="10"/>
      <c r="B25" s="1" t="s">
        <v>64</v>
      </c>
      <c r="C25" s="1">
        <v>6.0</v>
      </c>
      <c r="D25" s="1">
        <v>5.0</v>
      </c>
      <c r="E25" s="1">
        <v>2.0</v>
      </c>
      <c r="F25" s="1">
        <v>46.0</v>
      </c>
      <c r="G25" s="1">
        <v>74.0</v>
      </c>
      <c r="H25" s="1">
        <v>4.0</v>
      </c>
      <c r="I25" s="1">
        <v>0.0</v>
      </c>
      <c r="J25" s="1">
        <v>0.0</v>
      </c>
      <c r="K25" s="1">
        <v>0.0</v>
      </c>
      <c r="L25" s="1">
        <v>0.0</v>
      </c>
      <c r="M25" s="1">
        <v>0.0</v>
      </c>
      <c r="N25" s="1">
        <v>0.0</v>
      </c>
      <c r="O25" s="1">
        <v>790.0</v>
      </c>
    </row>
    <row r="26">
      <c r="A26" s="10"/>
      <c r="B26" s="1" t="s">
        <v>65</v>
      </c>
      <c r="C26" s="1">
        <v>3.0</v>
      </c>
      <c r="D26" s="1">
        <v>5.0</v>
      </c>
      <c r="E26" s="1">
        <v>2.0</v>
      </c>
      <c r="F26" s="1">
        <v>32.0</v>
      </c>
      <c r="G26" s="1">
        <v>89.0</v>
      </c>
      <c r="H26" s="1">
        <v>2.0</v>
      </c>
      <c r="I26" s="1">
        <v>0.0</v>
      </c>
      <c r="J26" s="1">
        <v>0.0</v>
      </c>
      <c r="K26" s="1">
        <v>0.0</v>
      </c>
      <c r="L26" s="1">
        <v>0.0</v>
      </c>
      <c r="M26" s="1">
        <v>0.0</v>
      </c>
      <c r="N26" s="1">
        <v>0.0</v>
      </c>
      <c r="O26" s="1">
        <v>549.0</v>
      </c>
    </row>
    <row r="27">
      <c r="A27" s="3" t="s">
        <v>105</v>
      </c>
      <c r="B27" s="9" t="s">
        <v>117</v>
      </c>
      <c r="C27" s="9" t="s">
        <v>90</v>
      </c>
      <c r="D27" s="9" t="s">
        <v>91</v>
      </c>
      <c r="E27" s="9" t="s">
        <v>92</v>
      </c>
      <c r="F27" s="9" t="s">
        <v>93</v>
      </c>
      <c r="G27" s="9" t="s">
        <v>94</v>
      </c>
      <c r="H27" s="9" t="s">
        <v>95</v>
      </c>
      <c r="I27" s="9" t="s">
        <v>9</v>
      </c>
      <c r="J27" s="9" t="s">
        <v>96</v>
      </c>
      <c r="K27" s="9" t="s">
        <v>97</v>
      </c>
      <c r="L27" s="9" t="s">
        <v>98</v>
      </c>
      <c r="M27" s="9" t="s">
        <v>99</v>
      </c>
      <c r="N27" s="9" t="s">
        <v>100</v>
      </c>
      <c r="O27" s="9" t="s">
        <v>6</v>
      </c>
    </row>
    <row r="28">
      <c r="A28" s="10"/>
      <c r="B28" s="1" t="s">
        <v>63</v>
      </c>
      <c r="C28" s="3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</row>
    <row r="29">
      <c r="A29" s="10"/>
      <c r="B29" s="1" t="s">
        <v>59</v>
      </c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</row>
    <row r="30">
      <c r="A30" s="10"/>
      <c r="B30" s="1" t="s">
        <v>64</v>
      </c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</row>
    <row r="31">
      <c r="A31" s="10"/>
      <c r="B31" s="1" t="s">
        <v>170</v>
      </c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</row>
    <row r="32">
      <c r="A32" s="3" t="s">
        <v>107</v>
      </c>
      <c r="B32" s="9" t="s">
        <v>125</v>
      </c>
      <c r="C32" s="9" t="s">
        <v>90</v>
      </c>
      <c r="D32" s="9" t="s">
        <v>91</v>
      </c>
      <c r="E32" s="9" t="s">
        <v>92</v>
      </c>
      <c r="F32" s="9" t="s">
        <v>93</v>
      </c>
      <c r="G32" s="9" t="s">
        <v>94</v>
      </c>
      <c r="H32" s="9" t="s">
        <v>95</v>
      </c>
      <c r="I32" s="9" t="s">
        <v>9</v>
      </c>
      <c r="J32" s="9" t="s">
        <v>96</v>
      </c>
      <c r="K32" s="9" t="s">
        <v>97</v>
      </c>
      <c r="L32" s="9" t="s">
        <v>98</v>
      </c>
      <c r="M32" s="9" t="s">
        <v>99</v>
      </c>
      <c r="N32" s="9" t="s">
        <v>100</v>
      </c>
      <c r="O32" s="9" t="s">
        <v>6</v>
      </c>
    </row>
    <row r="33">
      <c r="A33" s="10"/>
      <c r="B33" s="1" t="s">
        <v>63</v>
      </c>
      <c r="C33" s="3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</row>
    <row r="34">
      <c r="A34" s="10"/>
      <c r="B34" s="1" t="s">
        <v>59</v>
      </c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</row>
    <row r="35">
      <c r="A35" s="10"/>
      <c r="B35" s="1" t="s">
        <v>64</v>
      </c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</row>
    <row r="36">
      <c r="A36" s="10"/>
      <c r="B36" s="1" t="s">
        <v>170</v>
      </c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</row>
    <row r="38">
      <c r="A38" s="35" t="s">
        <v>110</v>
      </c>
      <c r="B38" s="35" t="s">
        <v>133</v>
      </c>
      <c r="C38" s="36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</row>
    <row r="39">
      <c r="A39" s="3" t="s">
        <v>88</v>
      </c>
      <c r="B39" s="9" t="s">
        <v>89</v>
      </c>
      <c r="C39" s="9" t="s">
        <v>90</v>
      </c>
      <c r="D39" s="9" t="s">
        <v>91</v>
      </c>
      <c r="E39" s="9" t="s">
        <v>92</v>
      </c>
      <c r="F39" s="9" t="s">
        <v>93</v>
      </c>
      <c r="G39" s="9" t="s">
        <v>94</v>
      </c>
      <c r="H39" s="9" t="s">
        <v>95</v>
      </c>
      <c r="I39" s="9" t="s">
        <v>9</v>
      </c>
      <c r="J39" s="9" t="s">
        <v>96</v>
      </c>
      <c r="K39" s="9" t="s">
        <v>97</v>
      </c>
      <c r="L39" s="9" t="s">
        <v>98</v>
      </c>
      <c r="M39" s="9" t="s">
        <v>99</v>
      </c>
      <c r="N39" s="9" t="s">
        <v>100</v>
      </c>
      <c r="O39" s="9" t="s">
        <v>6</v>
      </c>
    </row>
    <row r="40">
      <c r="A40" s="10"/>
      <c r="B40" s="1" t="s">
        <v>63</v>
      </c>
      <c r="C40" s="1">
        <v>10.0</v>
      </c>
      <c r="D40" s="1">
        <v>16.0</v>
      </c>
      <c r="E40" s="1">
        <v>10.0</v>
      </c>
      <c r="F40" s="1">
        <v>122.0</v>
      </c>
      <c r="G40" s="1">
        <v>279.0</v>
      </c>
      <c r="H40" s="1">
        <v>3.0</v>
      </c>
      <c r="I40" s="1">
        <v>0.0</v>
      </c>
      <c r="J40" s="1">
        <v>5.0</v>
      </c>
      <c r="K40" s="1">
        <v>3.0</v>
      </c>
      <c r="L40" s="1">
        <v>0.0</v>
      </c>
      <c r="M40" s="1">
        <v>0.0</v>
      </c>
      <c r="N40" s="1">
        <v>0.0</v>
      </c>
      <c r="O40" s="1">
        <v>1882.0</v>
      </c>
    </row>
    <row r="41">
      <c r="A41" s="10"/>
      <c r="B41" s="1" t="s">
        <v>59</v>
      </c>
      <c r="C41" s="1">
        <v>17.0</v>
      </c>
      <c r="D41" s="1">
        <v>14.0</v>
      </c>
      <c r="E41" s="1">
        <v>9.0</v>
      </c>
      <c r="F41" s="1">
        <v>160.0</v>
      </c>
      <c r="G41" s="1">
        <v>335.0</v>
      </c>
      <c r="H41" s="1">
        <v>7.0</v>
      </c>
      <c r="I41" s="1">
        <v>0.0</v>
      </c>
      <c r="J41" s="1">
        <v>3.0</v>
      </c>
      <c r="K41" s="1">
        <v>2.0</v>
      </c>
      <c r="L41" s="1">
        <v>0.0</v>
      </c>
      <c r="M41" s="1">
        <v>0.0</v>
      </c>
      <c r="N41" s="1">
        <v>0.0</v>
      </c>
      <c r="O41" s="1">
        <v>1875.0</v>
      </c>
    </row>
    <row r="42">
      <c r="A42" s="10"/>
      <c r="B42" s="1" t="s">
        <v>64</v>
      </c>
      <c r="C42" s="1">
        <v>10.0</v>
      </c>
      <c r="D42" s="1">
        <v>13.0</v>
      </c>
      <c r="E42" s="1">
        <v>10.0</v>
      </c>
      <c r="F42" s="1">
        <v>102.0</v>
      </c>
      <c r="G42" s="1">
        <v>199.0</v>
      </c>
      <c r="H42" s="1">
        <v>7.0</v>
      </c>
      <c r="I42" s="1">
        <v>0.0</v>
      </c>
      <c r="J42" s="1">
        <v>4.0</v>
      </c>
      <c r="K42" s="1">
        <v>0.0</v>
      </c>
      <c r="L42" s="1">
        <v>0.0</v>
      </c>
      <c r="M42" s="1">
        <v>0.0</v>
      </c>
      <c r="N42" s="1">
        <v>0.0</v>
      </c>
      <c r="O42" s="1">
        <v>1621.0</v>
      </c>
    </row>
    <row r="43">
      <c r="A43" s="10"/>
      <c r="B43" s="1" t="s">
        <v>65</v>
      </c>
      <c r="C43" s="1">
        <v>12.0</v>
      </c>
      <c r="D43" s="1">
        <v>13.0</v>
      </c>
      <c r="E43" s="1">
        <v>8.0</v>
      </c>
      <c r="F43" s="1">
        <v>172.0</v>
      </c>
      <c r="G43" s="1">
        <v>434.0</v>
      </c>
      <c r="H43" s="1">
        <v>10.0</v>
      </c>
      <c r="I43" s="1">
        <v>0.0</v>
      </c>
      <c r="J43" s="1">
        <v>5.0</v>
      </c>
      <c r="K43" s="1">
        <v>1.0</v>
      </c>
      <c r="L43" s="1">
        <v>0.0</v>
      </c>
      <c r="M43" s="1">
        <v>0.0</v>
      </c>
      <c r="N43" s="1">
        <v>0.0</v>
      </c>
      <c r="O43" s="1">
        <v>2486.0</v>
      </c>
    </row>
    <row r="44">
      <c r="A44" s="3" t="s">
        <v>101</v>
      </c>
      <c r="B44" s="9" t="s">
        <v>102</v>
      </c>
      <c r="C44" s="9" t="s">
        <v>90</v>
      </c>
      <c r="D44" s="9" t="s">
        <v>91</v>
      </c>
      <c r="E44" s="9" t="s">
        <v>92</v>
      </c>
      <c r="F44" s="9" t="s">
        <v>93</v>
      </c>
      <c r="G44" s="9" t="s">
        <v>94</v>
      </c>
      <c r="H44" s="9" t="s">
        <v>95</v>
      </c>
      <c r="I44" s="9" t="s">
        <v>9</v>
      </c>
      <c r="J44" s="9" t="s">
        <v>96</v>
      </c>
      <c r="K44" s="9" t="s">
        <v>97</v>
      </c>
      <c r="L44" s="9" t="s">
        <v>98</v>
      </c>
      <c r="M44" s="9" t="s">
        <v>99</v>
      </c>
      <c r="N44" s="9" t="s">
        <v>100</v>
      </c>
      <c r="O44" s="9" t="s">
        <v>6</v>
      </c>
    </row>
    <row r="45">
      <c r="A45" s="10"/>
      <c r="B45" s="1" t="s">
        <v>63</v>
      </c>
      <c r="C45" s="1">
        <v>4.0</v>
      </c>
      <c r="D45" s="1">
        <v>12.0</v>
      </c>
      <c r="E45" s="1">
        <v>6.0</v>
      </c>
      <c r="F45" s="1">
        <v>90.0</v>
      </c>
      <c r="G45" s="1">
        <v>203.0</v>
      </c>
      <c r="H45" s="1">
        <v>3.0</v>
      </c>
      <c r="I45" s="1">
        <v>0.0</v>
      </c>
      <c r="J45" s="1">
        <v>0.0</v>
      </c>
      <c r="K45" s="1">
        <v>0.0</v>
      </c>
      <c r="L45" s="1">
        <v>0.0</v>
      </c>
      <c r="M45" s="1">
        <v>0.0</v>
      </c>
      <c r="N45" s="1">
        <v>0.0</v>
      </c>
      <c r="O45" s="1">
        <v>1166.0</v>
      </c>
    </row>
    <row r="46">
      <c r="A46" s="10"/>
      <c r="B46" s="1" t="s">
        <v>59</v>
      </c>
      <c r="C46" s="1">
        <v>9.0</v>
      </c>
      <c r="D46" s="1">
        <v>13.0</v>
      </c>
      <c r="E46" s="1">
        <v>1.0</v>
      </c>
      <c r="F46" s="1">
        <v>66.0</v>
      </c>
      <c r="G46" s="1">
        <v>150.0</v>
      </c>
      <c r="H46" s="1">
        <v>2.0</v>
      </c>
      <c r="I46" s="1">
        <v>1.0</v>
      </c>
      <c r="J46" s="1">
        <v>0.0</v>
      </c>
      <c r="K46" s="1">
        <v>0.0</v>
      </c>
      <c r="L46" s="1">
        <v>0.0</v>
      </c>
      <c r="M46" s="1">
        <v>0.0</v>
      </c>
      <c r="N46" s="1">
        <v>0.0</v>
      </c>
      <c r="O46" s="1">
        <v>1242.0</v>
      </c>
    </row>
    <row r="47">
      <c r="A47" s="10"/>
      <c r="B47" s="1" t="s">
        <v>64</v>
      </c>
      <c r="C47" s="1">
        <v>9.0</v>
      </c>
      <c r="D47" s="1">
        <v>12.0</v>
      </c>
      <c r="E47" s="1">
        <v>2.0</v>
      </c>
      <c r="F47" s="1">
        <v>84.0</v>
      </c>
      <c r="G47" s="1">
        <v>175.0</v>
      </c>
      <c r="H47" s="1">
        <v>3.0</v>
      </c>
      <c r="I47" s="1">
        <v>1.0</v>
      </c>
      <c r="J47" s="1">
        <v>0.0</v>
      </c>
      <c r="K47" s="1">
        <v>0.0</v>
      </c>
      <c r="L47" s="1">
        <v>0.0</v>
      </c>
      <c r="M47" s="1">
        <v>0.0</v>
      </c>
      <c r="N47" s="1">
        <v>0.0</v>
      </c>
      <c r="O47" s="1">
        <v>1440.0</v>
      </c>
    </row>
    <row r="48">
      <c r="A48" s="10"/>
      <c r="B48" s="1" t="s">
        <v>65</v>
      </c>
      <c r="C48" s="1">
        <v>6.0</v>
      </c>
      <c r="D48" s="1">
        <v>13.0</v>
      </c>
      <c r="E48" s="1">
        <v>3.0</v>
      </c>
      <c r="F48" s="1">
        <v>84.0</v>
      </c>
      <c r="G48" s="1">
        <v>203.0</v>
      </c>
      <c r="H48" s="1">
        <v>3.0</v>
      </c>
      <c r="I48" s="1">
        <v>0.0</v>
      </c>
      <c r="J48" s="1">
        <v>0.0</v>
      </c>
      <c r="K48" s="1">
        <v>0.0</v>
      </c>
      <c r="L48" s="1">
        <v>0.0</v>
      </c>
      <c r="M48" s="1">
        <v>0.0</v>
      </c>
      <c r="N48" s="1">
        <v>0.0</v>
      </c>
      <c r="O48" s="1">
        <v>1137.0</v>
      </c>
    </row>
    <row r="49">
      <c r="A49" s="3" t="s">
        <v>103</v>
      </c>
      <c r="B49" s="9" t="s">
        <v>104</v>
      </c>
      <c r="C49" s="9" t="s">
        <v>90</v>
      </c>
      <c r="D49" s="9" t="s">
        <v>91</v>
      </c>
      <c r="E49" s="9" t="s">
        <v>92</v>
      </c>
      <c r="F49" s="9" t="s">
        <v>93</v>
      </c>
      <c r="G49" s="9" t="s">
        <v>94</v>
      </c>
      <c r="H49" s="9" t="s">
        <v>95</v>
      </c>
      <c r="I49" s="9" t="s">
        <v>9</v>
      </c>
      <c r="J49" s="9" t="s">
        <v>96</v>
      </c>
      <c r="K49" s="9" t="s">
        <v>97</v>
      </c>
      <c r="L49" s="9" t="s">
        <v>98</v>
      </c>
      <c r="M49" s="9" t="s">
        <v>99</v>
      </c>
      <c r="N49" s="9" t="s">
        <v>100</v>
      </c>
      <c r="O49" s="9" t="s">
        <v>6</v>
      </c>
    </row>
    <row r="50">
      <c r="A50" s="10"/>
      <c r="B50" s="14" t="s">
        <v>63</v>
      </c>
      <c r="C50" s="14">
        <v>7.0</v>
      </c>
      <c r="D50" s="14">
        <v>9.0</v>
      </c>
      <c r="E50" s="14">
        <v>1.0</v>
      </c>
      <c r="F50" s="14">
        <v>61.0</v>
      </c>
      <c r="G50" s="14">
        <v>122.0</v>
      </c>
      <c r="H50" s="14">
        <v>4.0</v>
      </c>
      <c r="I50" s="14">
        <v>1.0</v>
      </c>
      <c r="J50" s="14">
        <v>0.0</v>
      </c>
      <c r="K50" s="14">
        <v>0.0</v>
      </c>
      <c r="L50" s="14">
        <v>1.0</v>
      </c>
      <c r="M50" s="14">
        <v>0.0</v>
      </c>
      <c r="N50" s="14">
        <v>0.0</v>
      </c>
      <c r="O50" s="14">
        <v>913.0</v>
      </c>
    </row>
    <row r="51">
      <c r="A51" s="10"/>
      <c r="B51" s="14" t="s">
        <v>59</v>
      </c>
      <c r="C51" s="14">
        <v>6.0</v>
      </c>
      <c r="D51" s="14">
        <v>7.0</v>
      </c>
      <c r="E51" s="14">
        <v>4.0</v>
      </c>
      <c r="F51" s="14">
        <v>60.0</v>
      </c>
      <c r="G51" s="14">
        <v>124.0</v>
      </c>
      <c r="H51" s="14">
        <v>4.0</v>
      </c>
      <c r="I51" s="14">
        <v>0.0</v>
      </c>
      <c r="J51" s="14">
        <v>0.0</v>
      </c>
      <c r="K51" s="14">
        <v>0.0</v>
      </c>
      <c r="L51" s="14">
        <v>0.0</v>
      </c>
      <c r="M51" s="14">
        <v>0.0</v>
      </c>
      <c r="N51" s="14">
        <v>0.0</v>
      </c>
      <c r="O51" s="14">
        <v>933.0</v>
      </c>
    </row>
    <row r="52">
      <c r="A52" s="10"/>
      <c r="B52" s="14" t="s">
        <v>64</v>
      </c>
      <c r="C52" s="14">
        <v>4.0</v>
      </c>
      <c r="D52" s="14">
        <v>6.0</v>
      </c>
      <c r="E52" s="14">
        <v>3.0</v>
      </c>
      <c r="F52" s="14">
        <v>38.0</v>
      </c>
      <c r="G52" s="14">
        <v>89.0</v>
      </c>
      <c r="H52" s="14">
        <v>3.0</v>
      </c>
      <c r="I52" s="14">
        <v>0.0</v>
      </c>
      <c r="J52" s="14">
        <v>0.0</v>
      </c>
      <c r="K52" s="14">
        <v>0.0</v>
      </c>
      <c r="L52" s="14">
        <v>0.0</v>
      </c>
      <c r="M52" s="14">
        <v>1.0</v>
      </c>
      <c r="N52" s="14">
        <v>0.0</v>
      </c>
      <c r="O52" s="14">
        <v>695.0</v>
      </c>
    </row>
    <row r="53">
      <c r="A53" s="10"/>
      <c r="B53" s="14" t="s">
        <v>65</v>
      </c>
      <c r="C53" s="14">
        <v>7.0</v>
      </c>
      <c r="D53" s="14">
        <v>7.0</v>
      </c>
      <c r="E53" s="14">
        <v>6.0</v>
      </c>
      <c r="F53" s="14">
        <v>88.0</v>
      </c>
      <c r="G53" s="14">
        <v>186.0</v>
      </c>
      <c r="H53" s="14">
        <v>2.0</v>
      </c>
      <c r="I53" s="14">
        <v>0.0</v>
      </c>
      <c r="J53" s="14">
        <v>0.0</v>
      </c>
      <c r="K53" s="14">
        <v>0.0</v>
      </c>
      <c r="L53" s="14">
        <v>0.0</v>
      </c>
      <c r="M53" s="14">
        <v>0.0</v>
      </c>
      <c r="N53" s="14">
        <v>0.0</v>
      </c>
      <c r="O53" s="14">
        <v>1260.0</v>
      </c>
    </row>
    <row r="54">
      <c r="A54" s="3" t="s">
        <v>105</v>
      </c>
      <c r="B54" s="9" t="s">
        <v>106</v>
      </c>
      <c r="C54" s="9" t="s">
        <v>90</v>
      </c>
      <c r="D54" s="9" t="s">
        <v>91</v>
      </c>
      <c r="E54" s="9" t="s">
        <v>92</v>
      </c>
      <c r="F54" s="9" t="s">
        <v>93</v>
      </c>
      <c r="G54" s="9" t="s">
        <v>94</v>
      </c>
      <c r="H54" s="9" t="s">
        <v>95</v>
      </c>
      <c r="I54" s="9" t="s">
        <v>9</v>
      </c>
      <c r="J54" s="9" t="s">
        <v>96</v>
      </c>
      <c r="K54" s="9" t="s">
        <v>97</v>
      </c>
      <c r="L54" s="9" t="s">
        <v>98</v>
      </c>
      <c r="M54" s="9" t="s">
        <v>99</v>
      </c>
      <c r="N54" s="9" t="s">
        <v>100</v>
      </c>
      <c r="O54" s="9" t="s">
        <v>6</v>
      </c>
    </row>
    <row r="55">
      <c r="A55" s="10"/>
      <c r="B55" s="1" t="s">
        <v>63</v>
      </c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</row>
    <row r="56">
      <c r="A56" s="10"/>
      <c r="B56" s="1" t="s">
        <v>59</v>
      </c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</row>
    <row r="57">
      <c r="A57" s="10"/>
      <c r="B57" s="1" t="s">
        <v>64</v>
      </c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</row>
    <row r="58">
      <c r="A58" s="10"/>
      <c r="B58" s="1" t="s">
        <v>170</v>
      </c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</row>
    <row r="59">
      <c r="A59" s="3" t="s">
        <v>107</v>
      </c>
      <c r="B59" s="9" t="s">
        <v>108</v>
      </c>
      <c r="C59" s="9" t="s">
        <v>90</v>
      </c>
      <c r="D59" s="9" t="s">
        <v>91</v>
      </c>
      <c r="E59" s="9" t="s">
        <v>92</v>
      </c>
      <c r="F59" s="9" t="s">
        <v>93</v>
      </c>
      <c r="G59" s="9" t="s">
        <v>94</v>
      </c>
      <c r="H59" s="9" t="s">
        <v>95</v>
      </c>
      <c r="I59" s="9" t="s">
        <v>9</v>
      </c>
      <c r="J59" s="9" t="s">
        <v>96</v>
      </c>
      <c r="K59" s="9" t="s">
        <v>97</v>
      </c>
      <c r="L59" s="9" t="s">
        <v>98</v>
      </c>
      <c r="M59" s="9" t="s">
        <v>99</v>
      </c>
      <c r="N59" s="9" t="s">
        <v>100</v>
      </c>
      <c r="O59" s="9" t="s">
        <v>6</v>
      </c>
    </row>
    <row r="60">
      <c r="A60" s="10"/>
      <c r="B60" s="1" t="s">
        <v>63</v>
      </c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</row>
    <row r="61">
      <c r="A61" s="10"/>
      <c r="B61" s="1" t="s">
        <v>59</v>
      </c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</row>
    <row r="62">
      <c r="A62" s="10"/>
      <c r="B62" s="1" t="s">
        <v>64</v>
      </c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</row>
    <row r="63">
      <c r="A63" s="10"/>
      <c r="B63" s="1" t="s">
        <v>170</v>
      </c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</row>
    <row r="65">
      <c r="A65" s="16" t="s">
        <v>115</v>
      </c>
      <c r="B65" s="17" t="s">
        <v>139</v>
      </c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</row>
    <row r="66">
      <c r="A66" s="1" t="s">
        <v>88</v>
      </c>
      <c r="B66" s="9" t="s">
        <v>104</v>
      </c>
      <c r="C66" s="9" t="s">
        <v>90</v>
      </c>
      <c r="D66" s="9" t="s">
        <v>91</v>
      </c>
      <c r="E66" s="9" t="s">
        <v>92</v>
      </c>
      <c r="F66" s="9" t="s">
        <v>93</v>
      </c>
      <c r="G66" s="9" t="s">
        <v>94</v>
      </c>
      <c r="H66" s="9" t="s">
        <v>95</v>
      </c>
      <c r="I66" s="9" t="s">
        <v>9</v>
      </c>
      <c r="J66" s="9" t="s">
        <v>96</v>
      </c>
      <c r="K66" s="9" t="s">
        <v>97</v>
      </c>
      <c r="L66" s="9" t="s">
        <v>98</v>
      </c>
      <c r="M66" s="9" t="s">
        <v>99</v>
      </c>
      <c r="N66" s="9" t="s">
        <v>100</v>
      </c>
      <c r="O66" s="9" t="s">
        <v>6</v>
      </c>
    </row>
    <row r="67">
      <c r="B67" s="1" t="s">
        <v>63</v>
      </c>
      <c r="C67" s="1">
        <v>18.0</v>
      </c>
      <c r="D67" s="1">
        <v>25.0</v>
      </c>
      <c r="E67" s="1">
        <v>14.0</v>
      </c>
      <c r="F67" s="1">
        <v>235.0</v>
      </c>
      <c r="G67" s="1">
        <v>488.0</v>
      </c>
      <c r="H67" s="1">
        <v>10.0</v>
      </c>
      <c r="I67" s="1">
        <v>0.0</v>
      </c>
      <c r="J67" s="1">
        <v>0.0</v>
      </c>
      <c r="K67" s="1">
        <v>0.0</v>
      </c>
      <c r="L67" s="1">
        <v>0.0</v>
      </c>
      <c r="M67" s="1">
        <v>1.0</v>
      </c>
      <c r="N67" s="1">
        <v>0.0</v>
      </c>
      <c r="O67" s="1">
        <v>3602.0</v>
      </c>
    </row>
    <row r="68">
      <c r="B68" s="1" t="s">
        <v>59</v>
      </c>
      <c r="C68" s="1">
        <v>15.0</v>
      </c>
      <c r="D68" s="1">
        <v>24.0</v>
      </c>
      <c r="E68" s="1">
        <v>8.0</v>
      </c>
      <c r="F68" s="1">
        <v>181.0</v>
      </c>
      <c r="G68" s="1">
        <v>324.0</v>
      </c>
      <c r="H68" s="1">
        <v>8.0</v>
      </c>
      <c r="I68" s="1">
        <v>1.0</v>
      </c>
      <c r="J68" s="1">
        <v>0.0</v>
      </c>
      <c r="K68" s="1">
        <v>0.0</v>
      </c>
      <c r="L68" s="1">
        <v>0.0</v>
      </c>
      <c r="M68" s="1">
        <v>0.0</v>
      </c>
      <c r="N68" s="1">
        <v>0.0</v>
      </c>
      <c r="O68" s="1">
        <v>2558.0</v>
      </c>
    </row>
    <row r="69">
      <c r="B69" s="1" t="s">
        <v>64</v>
      </c>
      <c r="C69" s="1">
        <v>18.0</v>
      </c>
      <c r="D69" s="1">
        <v>25.0</v>
      </c>
      <c r="E69" s="1">
        <v>12.0</v>
      </c>
      <c r="F69" s="1">
        <v>204.0</v>
      </c>
      <c r="G69" s="1">
        <v>383.0</v>
      </c>
      <c r="H69" s="1">
        <v>8.0</v>
      </c>
      <c r="I69" s="1">
        <v>0.0</v>
      </c>
      <c r="J69" s="1">
        <v>0.0</v>
      </c>
      <c r="K69" s="1">
        <v>0.0</v>
      </c>
      <c r="L69" s="1">
        <v>0.0</v>
      </c>
      <c r="M69" s="1">
        <v>0.0</v>
      </c>
      <c r="N69" s="1">
        <v>0.0</v>
      </c>
      <c r="O69" s="1">
        <v>2952.0</v>
      </c>
    </row>
    <row r="70">
      <c r="B70" s="1" t="s">
        <v>65</v>
      </c>
      <c r="C70" s="1">
        <v>14.0</v>
      </c>
      <c r="D70" s="1">
        <v>23.0</v>
      </c>
      <c r="E70" s="1">
        <v>11.0</v>
      </c>
      <c r="F70" s="1">
        <v>153.0</v>
      </c>
      <c r="G70" s="1">
        <v>316.0</v>
      </c>
      <c r="H70" s="1">
        <v>4.0</v>
      </c>
      <c r="I70" s="1">
        <v>0.0</v>
      </c>
      <c r="J70" s="1">
        <v>0.0</v>
      </c>
      <c r="K70" s="1">
        <v>0.0</v>
      </c>
      <c r="L70" s="1">
        <v>1.0</v>
      </c>
      <c r="M70" s="1">
        <v>0.0</v>
      </c>
      <c r="N70" s="1">
        <v>0.0</v>
      </c>
      <c r="O70" s="1">
        <v>2384.0</v>
      </c>
    </row>
    <row r="71">
      <c r="A71" s="1" t="s">
        <v>101</v>
      </c>
      <c r="B71" s="9" t="s">
        <v>102</v>
      </c>
      <c r="C71" s="9" t="s">
        <v>90</v>
      </c>
      <c r="D71" s="9" t="s">
        <v>91</v>
      </c>
      <c r="E71" s="9" t="s">
        <v>92</v>
      </c>
      <c r="F71" s="9" t="s">
        <v>93</v>
      </c>
      <c r="G71" s="9" t="s">
        <v>94</v>
      </c>
      <c r="H71" s="9" t="s">
        <v>95</v>
      </c>
      <c r="I71" s="9" t="s">
        <v>9</v>
      </c>
      <c r="J71" s="9" t="s">
        <v>96</v>
      </c>
      <c r="K71" s="9" t="s">
        <v>97</v>
      </c>
      <c r="L71" s="9" t="s">
        <v>98</v>
      </c>
      <c r="M71" s="9" t="s">
        <v>99</v>
      </c>
      <c r="N71" s="9" t="s">
        <v>100</v>
      </c>
      <c r="O71" s="9" t="s">
        <v>6</v>
      </c>
    </row>
    <row r="72">
      <c r="B72" s="1" t="s">
        <v>63</v>
      </c>
      <c r="C72" s="1">
        <v>9.0</v>
      </c>
      <c r="D72" s="1">
        <v>10.0</v>
      </c>
      <c r="E72" s="1">
        <v>5.0</v>
      </c>
      <c r="F72" s="1">
        <v>82.0</v>
      </c>
      <c r="G72" s="1">
        <v>225.0</v>
      </c>
      <c r="H72" s="1">
        <v>5.0</v>
      </c>
      <c r="I72" s="1">
        <v>0.0</v>
      </c>
      <c r="J72" s="1">
        <v>0.0</v>
      </c>
      <c r="K72" s="1">
        <v>0.0</v>
      </c>
      <c r="L72" s="1">
        <v>0.0</v>
      </c>
      <c r="M72" s="1">
        <v>0.0</v>
      </c>
      <c r="N72" s="1">
        <v>0.0</v>
      </c>
      <c r="O72" s="1">
        <v>1394.0</v>
      </c>
    </row>
    <row r="73">
      <c r="B73" s="1" t="s">
        <v>59</v>
      </c>
      <c r="C73" s="1">
        <v>18.0</v>
      </c>
      <c r="D73" s="1">
        <v>16.0</v>
      </c>
      <c r="E73" s="1">
        <v>6.0</v>
      </c>
      <c r="F73" s="1">
        <v>135.0</v>
      </c>
      <c r="G73" s="1">
        <v>289.0</v>
      </c>
      <c r="H73" s="1">
        <v>12.0</v>
      </c>
      <c r="I73" s="1">
        <v>1.0</v>
      </c>
      <c r="J73" s="1">
        <v>0.0</v>
      </c>
      <c r="K73" s="1">
        <v>0.0</v>
      </c>
      <c r="L73" s="1">
        <v>0.0</v>
      </c>
      <c r="M73" s="1">
        <v>0.0</v>
      </c>
      <c r="N73" s="1">
        <v>0.0</v>
      </c>
      <c r="O73" s="1">
        <v>2528.0</v>
      </c>
    </row>
    <row r="74">
      <c r="B74" s="1" t="s">
        <v>64</v>
      </c>
      <c r="C74" s="1">
        <v>10.0</v>
      </c>
      <c r="D74" s="1">
        <v>11.0</v>
      </c>
      <c r="E74" s="1">
        <v>5.0</v>
      </c>
      <c r="F74" s="1">
        <v>113.0</v>
      </c>
      <c r="G74" s="1">
        <v>268.0</v>
      </c>
      <c r="H74" s="1">
        <v>4.0</v>
      </c>
      <c r="I74" s="1">
        <v>1.0</v>
      </c>
      <c r="J74" s="1">
        <v>0.0</v>
      </c>
      <c r="K74" s="1">
        <v>0.0</v>
      </c>
      <c r="L74" s="1">
        <v>0.0</v>
      </c>
      <c r="M74" s="1">
        <v>0.0</v>
      </c>
      <c r="N74" s="1">
        <v>0.0</v>
      </c>
      <c r="O74" s="1">
        <v>1955.0</v>
      </c>
    </row>
    <row r="75">
      <c r="B75" s="1" t="s">
        <v>65</v>
      </c>
      <c r="C75" s="1">
        <v>13.0</v>
      </c>
      <c r="D75" s="1">
        <v>10.0</v>
      </c>
      <c r="E75" s="1">
        <v>5.0</v>
      </c>
      <c r="F75" s="1">
        <v>150.0</v>
      </c>
      <c r="G75" s="1">
        <v>353.0</v>
      </c>
      <c r="H75" s="1">
        <v>5.0</v>
      </c>
      <c r="I75" s="1">
        <v>0.0</v>
      </c>
      <c r="J75" s="1">
        <v>0.0</v>
      </c>
      <c r="K75" s="1">
        <v>0.0</v>
      </c>
      <c r="L75" s="1">
        <v>0.0</v>
      </c>
      <c r="M75" s="1">
        <v>0.0</v>
      </c>
      <c r="N75" s="1">
        <v>0.0</v>
      </c>
      <c r="O75" s="1">
        <v>2445.0</v>
      </c>
    </row>
    <row r="76">
      <c r="A76" s="1" t="s">
        <v>103</v>
      </c>
      <c r="B76" s="9" t="s">
        <v>106</v>
      </c>
      <c r="C76" s="9" t="s">
        <v>90</v>
      </c>
      <c r="D76" s="9" t="s">
        <v>91</v>
      </c>
      <c r="E76" s="9" t="s">
        <v>92</v>
      </c>
      <c r="F76" s="9" t="s">
        <v>93</v>
      </c>
      <c r="G76" s="9" t="s">
        <v>94</v>
      </c>
      <c r="H76" s="9" t="s">
        <v>95</v>
      </c>
      <c r="I76" s="9" t="s">
        <v>9</v>
      </c>
      <c r="J76" s="9" t="s">
        <v>96</v>
      </c>
      <c r="K76" s="9" t="s">
        <v>97</v>
      </c>
      <c r="L76" s="9" t="s">
        <v>98</v>
      </c>
      <c r="M76" s="9" t="s">
        <v>99</v>
      </c>
      <c r="N76" s="9" t="s">
        <v>100</v>
      </c>
      <c r="O76" s="9" t="s">
        <v>6</v>
      </c>
    </row>
    <row r="77">
      <c r="B77" s="1" t="s">
        <v>63</v>
      </c>
      <c r="C77" s="1">
        <v>2.0</v>
      </c>
      <c r="D77" s="1">
        <v>11.0</v>
      </c>
      <c r="E77" s="1">
        <v>3.0</v>
      </c>
      <c r="F77" s="1">
        <v>103.0</v>
      </c>
      <c r="G77" s="1">
        <v>216.0</v>
      </c>
      <c r="H77" s="1">
        <v>2.0</v>
      </c>
      <c r="I77" s="1">
        <v>0.0</v>
      </c>
      <c r="J77" s="1">
        <v>6.0</v>
      </c>
      <c r="K77" s="1">
        <v>0.0</v>
      </c>
      <c r="L77" s="1">
        <v>0.0</v>
      </c>
      <c r="M77" s="1">
        <v>0.0</v>
      </c>
      <c r="N77" s="1">
        <v>0.0</v>
      </c>
      <c r="O77" s="1">
        <v>1189.0</v>
      </c>
    </row>
    <row r="78">
      <c r="B78" s="1" t="s">
        <v>59</v>
      </c>
      <c r="C78" s="1">
        <v>7.0</v>
      </c>
      <c r="D78" s="1">
        <v>9.0</v>
      </c>
      <c r="E78" s="1">
        <v>1.0</v>
      </c>
      <c r="F78" s="1">
        <v>75.0</v>
      </c>
      <c r="G78" s="1">
        <v>182.0</v>
      </c>
      <c r="H78" s="1">
        <v>6.0</v>
      </c>
      <c r="I78" s="1">
        <v>1.0</v>
      </c>
      <c r="J78" s="1">
        <v>2.0</v>
      </c>
      <c r="K78" s="1">
        <v>2.0</v>
      </c>
      <c r="L78" s="1">
        <v>0.0</v>
      </c>
      <c r="M78" s="1">
        <v>0.0</v>
      </c>
      <c r="N78" s="1">
        <v>0.0</v>
      </c>
      <c r="O78" s="1">
        <v>940.0</v>
      </c>
    </row>
    <row r="79">
      <c r="B79" s="1" t="s">
        <v>64</v>
      </c>
      <c r="C79" s="1">
        <v>4.0</v>
      </c>
      <c r="D79" s="1">
        <v>11.0</v>
      </c>
      <c r="E79" s="1">
        <v>2.0</v>
      </c>
      <c r="F79" s="1">
        <v>99.0</v>
      </c>
      <c r="G79" s="1">
        <v>192.0</v>
      </c>
      <c r="H79" s="1">
        <v>1.0</v>
      </c>
      <c r="I79" s="1">
        <v>1.0</v>
      </c>
      <c r="J79" s="1">
        <v>4.0</v>
      </c>
      <c r="K79" s="1">
        <v>1.0</v>
      </c>
      <c r="L79" s="1">
        <v>0.0</v>
      </c>
      <c r="M79" s="1">
        <v>0.0</v>
      </c>
      <c r="N79" s="1">
        <v>0.0</v>
      </c>
      <c r="O79" s="1">
        <v>1131.0</v>
      </c>
    </row>
    <row r="80">
      <c r="B80" s="1" t="s">
        <v>65</v>
      </c>
      <c r="C80" s="1">
        <v>4.0</v>
      </c>
      <c r="D80" s="1">
        <v>9.0</v>
      </c>
      <c r="E80" s="1">
        <v>4.0</v>
      </c>
      <c r="F80" s="1">
        <v>94.0</v>
      </c>
      <c r="G80" s="1">
        <v>203.0</v>
      </c>
      <c r="H80" s="1">
        <v>3.0</v>
      </c>
      <c r="I80" s="1">
        <v>1.0</v>
      </c>
      <c r="J80" s="1">
        <v>4.0</v>
      </c>
      <c r="K80" s="1">
        <v>0.0</v>
      </c>
      <c r="L80" s="1">
        <v>0.0</v>
      </c>
      <c r="M80" s="1">
        <v>0.0</v>
      </c>
      <c r="N80" s="1">
        <v>0.0</v>
      </c>
      <c r="O80" s="1">
        <v>1069.0</v>
      </c>
    </row>
    <row r="81">
      <c r="A81" s="1" t="s">
        <v>105</v>
      </c>
      <c r="B81" s="9" t="s">
        <v>112</v>
      </c>
      <c r="C81" s="9" t="s">
        <v>90</v>
      </c>
      <c r="D81" s="9" t="s">
        <v>91</v>
      </c>
      <c r="E81" s="9" t="s">
        <v>92</v>
      </c>
      <c r="F81" s="9" t="s">
        <v>93</v>
      </c>
      <c r="G81" s="9" t="s">
        <v>94</v>
      </c>
      <c r="H81" s="9" t="s">
        <v>95</v>
      </c>
      <c r="I81" s="9" t="s">
        <v>9</v>
      </c>
      <c r="J81" s="9" t="s">
        <v>96</v>
      </c>
      <c r="K81" s="9" t="s">
        <v>97</v>
      </c>
      <c r="L81" s="9" t="s">
        <v>98</v>
      </c>
      <c r="M81" s="9" t="s">
        <v>99</v>
      </c>
      <c r="N81" s="9" t="s">
        <v>100</v>
      </c>
      <c r="O81" s="9" t="s">
        <v>6</v>
      </c>
    </row>
    <row r="82">
      <c r="B82" s="1" t="s">
        <v>63</v>
      </c>
      <c r="C82" s="1">
        <v>5.0</v>
      </c>
      <c r="D82" s="1">
        <v>11.0</v>
      </c>
      <c r="E82" s="1">
        <v>12.0</v>
      </c>
      <c r="F82" s="1">
        <v>85.0</v>
      </c>
      <c r="G82" s="1">
        <v>238.0</v>
      </c>
      <c r="H82" s="1">
        <v>2.0</v>
      </c>
      <c r="I82" s="1">
        <v>0.0</v>
      </c>
      <c r="J82" s="1">
        <v>0.0</v>
      </c>
      <c r="K82" s="1">
        <v>0.0</v>
      </c>
      <c r="L82" s="1">
        <v>1.0</v>
      </c>
      <c r="M82" s="1">
        <v>1.0</v>
      </c>
      <c r="N82" s="1">
        <v>0.0</v>
      </c>
      <c r="O82" s="1">
        <v>1191.0</v>
      </c>
    </row>
    <row r="83">
      <c r="B83" s="1" t="s">
        <v>59</v>
      </c>
      <c r="C83" s="1">
        <v>10.0</v>
      </c>
      <c r="D83" s="1">
        <v>12.0</v>
      </c>
      <c r="E83" s="1">
        <v>5.0</v>
      </c>
      <c r="F83" s="1">
        <v>89.0</v>
      </c>
      <c r="G83" s="1">
        <v>221.0</v>
      </c>
      <c r="H83" s="1">
        <v>6.0</v>
      </c>
      <c r="I83" s="1">
        <v>0.0</v>
      </c>
      <c r="J83" s="1">
        <v>0.0</v>
      </c>
      <c r="K83" s="1">
        <v>0.0</v>
      </c>
      <c r="L83" s="1">
        <v>0.0</v>
      </c>
      <c r="M83" s="1">
        <v>0.0</v>
      </c>
      <c r="N83" s="1">
        <v>0.0</v>
      </c>
      <c r="O83" s="1">
        <v>1136.0</v>
      </c>
    </row>
    <row r="84">
      <c r="B84" s="1" t="s">
        <v>64</v>
      </c>
      <c r="C84" s="1">
        <v>14.0</v>
      </c>
      <c r="D84" s="1">
        <v>11.0</v>
      </c>
      <c r="E84" s="1">
        <v>6.0</v>
      </c>
      <c r="F84" s="1">
        <v>119.0</v>
      </c>
      <c r="G84" s="1">
        <v>208.0</v>
      </c>
      <c r="H84" s="1">
        <v>6.0</v>
      </c>
      <c r="I84" s="1">
        <v>1.0</v>
      </c>
      <c r="J84" s="1">
        <v>0.0</v>
      </c>
      <c r="K84" s="1">
        <v>0.0</v>
      </c>
      <c r="L84" s="1">
        <v>0.0</v>
      </c>
      <c r="M84" s="1">
        <v>2.0</v>
      </c>
      <c r="N84" s="1">
        <v>0.0</v>
      </c>
      <c r="O84" s="1">
        <v>1976.0</v>
      </c>
    </row>
    <row r="85">
      <c r="B85" s="1" t="s">
        <v>65</v>
      </c>
      <c r="C85" s="1">
        <v>10.0</v>
      </c>
      <c r="D85" s="1">
        <v>12.0</v>
      </c>
      <c r="E85" s="1">
        <v>9.0</v>
      </c>
      <c r="F85" s="1">
        <v>106.0</v>
      </c>
      <c r="G85" s="1">
        <v>212.0</v>
      </c>
      <c r="H85" s="1">
        <v>8.0</v>
      </c>
      <c r="I85" s="1">
        <v>0.0</v>
      </c>
      <c r="J85" s="1">
        <v>0.0</v>
      </c>
      <c r="K85" s="1">
        <v>0.0</v>
      </c>
      <c r="L85" s="1">
        <v>1.0</v>
      </c>
      <c r="M85" s="1">
        <v>0.0</v>
      </c>
      <c r="N85" s="1">
        <v>0.0</v>
      </c>
      <c r="O85" s="1">
        <v>1783.0</v>
      </c>
    </row>
    <row r="86">
      <c r="A86" s="1" t="s">
        <v>107</v>
      </c>
      <c r="B86" s="9" t="s">
        <v>119</v>
      </c>
      <c r="C86" s="9" t="s">
        <v>90</v>
      </c>
      <c r="D86" s="9" t="s">
        <v>91</v>
      </c>
      <c r="E86" s="9" t="s">
        <v>92</v>
      </c>
      <c r="F86" s="9" t="s">
        <v>93</v>
      </c>
      <c r="G86" s="9" t="s">
        <v>94</v>
      </c>
      <c r="H86" s="9" t="s">
        <v>95</v>
      </c>
      <c r="I86" s="9" t="s">
        <v>9</v>
      </c>
      <c r="J86" s="9" t="s">
        <v>96</v>
      </c>
      <c r="K86" s="9" t="s">
        <v>97</v>
      </c>
      <c r="L86" s="9" t="s">
        <v>98</v>
      </c>
      <c r="M86" s="9" t="s">
        <v>99</v>
      </c>
      <c r="N86" s="9" t="s">
        <v>100</v>
      </c>
      <c r="O86" s="9" t="s">
        <v>6</v>
      </c>
    </row>
    <row r="87">
      <c r="B87" s="1" t="s">
        <v>63</v>
      </c>
      <c r="C87" s="1">
        <v>11.0</v>
      </c>
      <c r="D87" s="1">
        <v>12.0</v>
      </c>
      <c r="E87" s="1">
        <v>7.0</v>
      </c>
      <c r="F87" s="1">
        <v>114.0</v>
      </c>
      <c r="G87" s="1">
        <v>240.0</v>
      </c>
      <c r="H87" s="1">
        <v>8.0</v>
      </c>
      <c r="I87" s="1">
        <v>0.0</v>
      </c>
      <c r="J87" s="1">
        <v>0.0</v>
      </c>
      <c r="K87" s="1">
        <v>0.0</v>
      </c>
      <c r="L87" s="1">
        <v>0.0</v>
      </c>
      <c r="M87" s="1">
        <v>0.0</v>
      </c>
      <c r="N87" s="1">
        <v>0.0</v>
      </c>
      <c r="O87" s="1">
        <v>1562.0</v>
      </c>
    </row>
    <row r="88">
      <c r="B88" s="1" t="s">
        <v>59</v>
      </c>
      <c r="C88" s="1">
        <v>8.0</v>
      </c>
      <c r="D88" s="1">
        <v>16.0</v>
      </c>
      <c r="E88" s="1">
        <v>8.0</v>
      </c>
      <c r="F88" s="1">
        <v>111.0</v>
      </c>
      <c r="G88" s="1">
        <v>215.0</v>
      </c>
      <c r="H88" s="1">
        <v>3.0</v>
      </c>
      <c r="I88" s="1">
        <v>0.0</v>
      </c>
      <c r="J88" s="1">
        <v>0.0</v>
      </c>
      <c r="K88" s="1">
        <v>0.0</v>
      </c>
      <c r="L88" s="1">
        <v>0.0</v>
      </c>
      <c r="M88" s="1">
        <v>0.0</v>
      </c>
      <c r="N88" s="1">
        <v>0.0</v>
      </c>
      <c r="O88" s="1">
        <v>1328.0</v>
      </c>
    </row>
    <row r="89">
      <c r="B89" s="1" t="s">
        <v>64</v>
      </c>
      <c r="C89" s="1">
        <v>10.0</v>
      </c>
      <c r="D89" s="1">
        <v>12.0</v>
      </c>
      <c r="E89" s="1">
        <v>2.0</v>
      </c>
      <c r="F89" s="1">
        <v>72.0</v>
      </c>
      <c r="G89" s="1">
        <v>168.0</v>
      </c>
      <c r="H89" s="1">
        <v>5.0</v>
      </c>
      <c r="I89" s="1">
        <v>0.0</v>
      </c>
      <c r="J89" s="1">
        <v>0.0</v>
      </c>
      <c r="K89" s="1">
        <v>0.0</v>
      </c>
      <c r="L89" s="1">
        <v>0.0</v>
      </c>
      <c r="M89" s="1">
        <v>0.0</v>
      </c>
      <c r="N89" s="1">
        <v>0.0</v>
      </c>
      <c r="O89" s="1">
        <v>1010.0</v>
      </c>
    </row>
    <row r="90">
      <c r="B90" s="1" t="s">
        <v>65</v>
      </c>
      <c r="C90" s="1">
        <v>8.0</v>
      </c>
      <c r="D90" s="1">
        <v>12.0</v>
      </c>
      <c r="E90" s="1">
        <v>6.0</v>
      </c>
      <c r="F90" s="1">
        <v>111.0</v>
      </c>
      <c r="G90" s="1">
        <v>254.0</v>
      </c>
      <c r="H90" s="1">
        <v>5.0</v>
      </c>
      <c r="I90" s="1">
        <v>2.0</v>
      </c>
      <c r="J90" s="1">
        <v>0.0</v>
      </c>
      <c r="K90" s="1">
        <v>0.0</v>
      </c>
      <c r="L90" s="1">
        <v>0.0</v>
      </c>
      <c r="M90" s="1">
        <v>0.0</v>
      </c>
      <c r="N90" s="1">
        <v>0.0</v>
      </c>
      <c r="O90" s="1">
        <v>1450.0</v>
      </c>
    </row>
    <row r="91">
      <c r="A91" s="1" t="s">
        <v>120</v>
      </c>
      <c r="B91" s="9" t="s">
        <v>124</v>
      </c>
      <c r="C91" s="9" t="s">
        <v>90</v>
      </c>
      <c r="D91" s="9" t="s">
        <v>91</v>
      </c>
      <c r="E91" s="9" t="s">
        <v>92</v>
      </c>
      <c r="F91" s="9" t="s">
        <v>93</v>
      </c>
      <c r="G91" s="9" t="s">
        <v>94</v>
      </c>
      <c r="H91" s="9" t="s">
        <v>95</v>
      </c>
      <c r="I91" s="9" t="s">
        <v>9</v>
      </c>
      <c r="J91" s="9" t="s">
        <v>96</v>
      </c>
      <c r="K91" s="9" t="s">
        <v>97</v>
      </c>
      <c r="L91" s="9" t="s">
        <v>98</v>
      </c>
      <c r="M91" s="9" t="s">
        <v>99</v>
      </c>
      <c r="N91" s="9" t="s">
        <v>100</v>
      </c>
      <c r="O91" s="9" t="s">
        <v>6</v>
      </c>
    </row>
    <row r="92">
      <c r="B92" s="1" t="s">
        <v>63</v>
      </c>
    </row>
    <row r="93">
      <c r="B93" s="1" t="s">
        <v>59</v>
      </c>
    </row>
    <row r="94">
      <c r="B94" s="1" t="s">
        <v>64</v>
      </c>
    </row>
    <row r="95">
      <c r="B95" s="1" t="s">
        <v>170</v>
      </c>
    </row>
    <row r="96">
      <c r="A96" s="1" t="s">
        <v>121</v>
      </c>
      <c r="B96" s="9" t="s">
        <v>114</v>
      </c>
      <c r="C96" s="9" t="s">
        <v>90</v>
      </c>
      <c r="D96" s="9" t="s">
        <v>91</v>
      </c>
      <c r="E96" s="9" t="s">
        <v>92</v>
      </c>
      <c r="F96" s="9" t="s">
        <v>93</v>
      </c>
      <c r="G96" s="9" t="s">
        <v>94</v>
      </c>
      <c r="H96" s="9" t="s">
        <v>95</v>
      </c>
      <c r="I96" s="9" t="s">
        <v>9</v>
      </c>
      <c r="J96" s="9" t="s">
        <v>96</v>
      </c>
      <c r="K96" s="9" t="s">
        <v>97</v>
      </c>
      <c r="L96" s="9" t="s">
        <v>98</v>
      </c>
      <c r="M96" s="9" t="s">
        <v>99</v>
      </c>
      <c r="N96" s="9" t="s">
        <v>100</v>
      </c>
      <c r="O96" s="9" t="s">
        <v>6</v>
      </c>
    </row>
    <row r="97">
      <c r="B97" s="1" t="s">
        <v>63</v>
      </c>
    </row>
    <row r="98">
      <c r="B98" s="1" t="s">
        <v>59</v>
      </c>
    </row>
    <row r="99">
      <c r="B99" s="1" t="s">
        <v>64</v>
      </c>
    </row>
    <row r="100">
      <c r="B100" s="1" t="s">
        <v>170</v>
      </c>
    </row>
  </sheetData>
  <drawing r:id="rId1"/>
</worksheet>
</file>