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BA73A28-4D1A-449D-AE83-491DAA928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" sheetId="2" r:id="rId1"/>
    <sheet name="oldVesion" sheetId="3" r:id="rId2"/>
    <sheet name="UML" sheetId="4" r:id="rId3"/>
    <sheet name="Menu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2" l="1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11" i="2"/>
  <c r="I10" i="2"/>
  <c r="H9" i="2"/>
  <c r="C17" i="3"/>
  <c r="M16" i="3"/>
  <c r="M17" i="3" s="1"/>
  <c r="M18" i="3" s="1"/>
  <c r="C16" i="3"/>
  <c r="M15" i="3"/>
  <c r="C15" i="3"/>
  <c r="M14" i="3"/>
  <c r="M13" i="3"/>
  <c r="G12" i="3"/>
  <c r="G13" i="3" s="1"/>
  <c r="G11" i="3"/>
  <c r="H43" i="2"/>
  <c r="J43" i="2" s="1"/>
  <c r="H42" i="2"/>
  <c r="J42" i="2" s="1"/>
  <c r="J41" i="2"/>
  <c r="H41" i="2"/>
  <c r="J40" i="2"/>
  <c r="H40" i="2"/>
  <c r="H39" i="2"/>
  <c r="J39" i="2" s="1"/>
  <c r="H38" i="2"/>
  <c r="J38" i="2" s="1"/>
  <c r="J37" i="2"/>
  <c r="H37" i="2"/>
  <c r="J36" i="2"/>
  <c r="H36" i="2"/>
  <c r="H35" i="2"/>
  <c r="J35" i="2" s="1"/>
  <c r="H34" i="2"/>
  <c r="J34" i="2" s="1"/>
  <c r="J33" i="2"/>
  <c r="H33" i="2"/>
  <c r="J32" i="2"/>
  <c r="H32" i="2"/>
  <c r="H31" i="2"/>
  <c r="J31" i="2" s="1"/>
  <c r="H30" i="2"/>
  <c r="J30" i="2" s="1"/>
  <c r="J29" i="2"/>
  <c r="H29" i="2"/>
  <c r="J28" i="2"/>
  <c r="H28" i="2"/>
  <c r="H27" i="2"/>
  <c r="J27" i="2" s="1"/>
  <c r="H26" i="2"/>
  <c r="J26" i="2" s="1"/>
  <c r="J25" i="2"/>
  <c r="H25" i="2"/>
  <c r="J24" i="2"/>
  <c r="H24" i="2"/>
  <c r="H23" i="2"/>
  <c r="J23" i="2" s="1"/>
  <c r="H22" i="2"/>
  <c r="J22" i="2" s="1"/>
  <c r="J21" i="2"/>
  <c r="H21" i="2"/>
  <c r="J20" i="2"/>
  <c r="H20" i="2"/>
  <c r="H19" i="2"/>
  <c r="J19" i="2" s="1"/>
  <c r="H18" i="2"/>
  <c r="J18" i="2" s="1"/>
  <c r="H17" i="2"/>
  <c r="J17" i="2" s="1"/>
  <c r="J16" i="2"/>
  <c r="H16" i="2"/>
  <c r="H15" i="2"/>
  <c r="J15" i="2" s="1"/>
  <c r="J14" i="2"/>
  <c r="H14" i="2"/>
  <c r="J13" i="2"/>
  <c r="H13" i="2"/>
  <c r="J12" i="2"/>
  <c r="H12" i="2"/>
  <c r="H11" i="2"/>
  <c r="J11" i="2" s="1"/>
  <c r="J10" i="2"/>
  <c r="H10" i="2"/>
  <c r="J9" i="2"/>
  <c r="I9" i="2"/>
  <c r="I8" i="2"/>
  <c r="H8" i="2"/>
  <c r="J8" i="2" s="1"/>
  <c r="S6" i="2"/>
  <c r="R6" i="2"/>
  <c r="N6" i="2"/>
  <c r="T6" i="2" s="1"/>
  <c r="Q16" i="2" l="1"/>
  <c r="P16" i="2" s="1"/>
  <c r="Q17" i="2"/>
  <c r="P17" i="2" s="1"/>
  <c r="F57" i="3"/>
  <c r="F45" i="3"/>
  <c r="F33" i="3"/>
  <c r="F56" i="3"/>
  <c r="F44" i="3"/>
  <c r="F32" i="3"/>
  <c r="F55" i="3"/>
  <c r="F43" i="3"/>
  <c r="F31" i="3"/>
  <c r="F54" i="3"/>
  <c r="F42" i="3"/>
  <c r="F30" i="3"/>
  <c r="F41" i="3"/>
  <c r="F29" i="3"/>
  <c r="F53" i="3"/>
  <c r="F52" i="3"/>
  <c r="F40" i="3"/>
  <c r="F28" i="3"/>
  <c r="F51" i="3"/>
  <c r="F39" i="3"/>
  <c r="F27" i="3"/>
  <c r="F50" i="3"/>
  <c r="F38" i="3"/>
  <c r="F26" i="3"/>
  <c r="F49" i="3"/>
  <c r="F37" i="3"/>
  <c r="F25" i="3"/>
  <c r="G14" i="3"/>
  <c r="F48" i="3"/>
  <c r="F36" i="3"/>
  <c r="F24" i="3"/>
  <c r="F35" i="3"/>
  <c r="F23" i="3"/>
  <c r="F46" i="3"/>
  <c r="F34" i="3"/>
  <c r="F22" i="3"/>
  <c r="F47" i="3"/>
  <c r="I57" i="3" l="1"/>
</calcChain>
</file>

<file path=xl/sharedStrings.xml><?xml version="1.0" encoding="utf-8"?>
<sst xmlns="http://schemas.openxmlformats.org/spreadsheetml/2006/main" count="170" uniqueCount="139">
  <si>
    <t>STT</t>
  </si>
  <si>
    <t>Nợ</t>
  </si>
  <si>
    <t>Số tiền</t>
  </si>
  <si>
    <t>Thời gian</t>
  </si>
  <si>
    <t>Ngày trả</t>
  </si>
  <si>
    <t>Lãi</t>
  </si>
  <si>
    <t>Lãi ngân hàng</t>
  </si>
  <si>
    <t>Lãi suất</t>
  </si>
  <si>
    <t>Nhập hết các cột</t>
  </si>
  <si>
    <t>Nợ 1</t>
  </si>
  <si>
    <t>18 tháng</t>
  </si>
  <si>
    <t>%/tháng</t>
  </si>
  <si>
    <t>6 tháng</t>
  </si>
  <si>
    <t>Nhập ô chỉ định</t>
  </si>
  <si>
    <t>Nợ 2</t>
  </si>
  <si>
    <t>36 tháng</t>
  </si>
  <si>
    <t>%/năm</t>
  </si>
  <si>
    <t>12 tháng</t>
  </si>
  <si>
    <t>Sổ tiết kiệm</t>
  </si>
  <si>
    <t>Số tiền gửi</t>
  </si>
  <si>
    <t>Tháng gửi</t>
  </si>
  <si>
    <t>Năm gửi</t>
  </si>
  <si>
    <t>Số tháng</t>
  </si>
  <si>
    <t>Tháng đến hạn</t>
  </si>
  <si>
    <t>Năm đến hạn</t>
  </si>
  <si>
    <t>Tiền gửi + lãi</t>
  </si>
  <si>
    <t>Thu nhập</t>
  </si>
  <si>
    <t>Chi tiêu</t>
  </si>
  <si>
    <t>Tháng</t>
  </si>
  <si>
    <t>Lương vợ</t>
  </si>
  <si>
    <t>Lương chồng</t>
  </si>
  <si>
    <t>Nguồn thu khác</t>
  </si>
  <si>
    <t>Tiền điện nước</t>
  </si>
  <si>
    <t>Tiền ăn uống</t>
  </si>
  <si>
    <t>Tiền tiêu khác</t>
  </si>
  <si>
    <t>Nguồn thu khác - Tổng chi</t>
  </si>
  <si>
    <t>Status</t>
  </si>
  <si>
    <t>Tổng thu chi tháng</t>
  </si>
  <si>
    <t>Số dư khi trả nợ</t>
  </si>
  <si>
    <t>Trả được nợ 1 năm rưỡi hay không</t>
  </si>
  <si>
    <t>Trả được nợ 3 năm hay không</t>
  </si>
  <si>
    <t>Tiền nợ</t>
  </si>
  <si>
    <t>Trả trong vòng (năm)</t>
  </si>
  <si>
    <t>shortLoan (long long)</t>
  </si>
  <si>
    <t>longLoan (long long)</t>
  </si>
  <si>
    <t>Lãi suất (tháng)</t>
  </si>
  <si>
    <t>rate (double)</t>
  </si>
  <si>
    <t>(khởi tạo 0,065)</t>
  </si>
  <si>
    <t>Output</t>
  </si>
  <si>
    <t>Nhập</t>
  </si>
  <si>
    <t>Tổng thu</t>
  </si>
  <si>
    <t>Tổng chi</t>
  </si>
  <si>
    <t>Thu nhập tháng</t>
  </si>
  <si>
    <t>thu - chi</t>
  </si>
  <si>
    <t>Số tiền cần vào 18 tháng sau</t>
  </si>
  <si>
    <t>tiền nợ 1+ tiền nợ 1 *18*lãi suất</t>
  </si>
  <si>
    <t>Loại gửi (12/6 tháng)</t>
  </si>
  <si>
    <t>nhập</t>
  </si>
  <si>
    <t>Note</t>
  </si>
  <si>
    <t>18 tháng sau</t>
  </si>
  <si>
    <t>Số tiền cần vào 36 tháng sau</t>
  </si>
  <si>
    <t>tiền nợ 2 +tiền nợ 2* 36*lãi suất</t>
  </si>
  <si>
    <t>Tháng hết hạn</t>
  </si>
  <si>
    <t>Nếu tháng gửi + loại gửi &gt; 12 thì tháng gửi + loại gửi - 12 ngược lại tháng gửi + loại gửi</t>
  </si>
  <si>
    <t>3 năm</t>
  </si>
  <si>
    <t>Thu cơ bản trong tháng</t>
  </si>
  <si>
    <t>chồng + vợ + khác</t>
  </si>
  <si>
    <t>Năm hết hạn</t>
  </si>
  <si>
    <t>Nếu tháng gửi + loại gửi &gt; 12 thì năm gửi + 1 ngược lại năm gửi</t>
  </si>
  <si>
    <t>Chi cơ bản trong tháng</t>
  </si>
  <si>
    <t>ăn + nước + khác</t>
  </si>
  <si>
    <t>Nếu loại gửi 6 thì 0.06 ngược lại 0.066</t>
  </si>
  <si>
    <t>Số dư sau khi dùng nguồn thu khác để trả chi cơ bản</t>
  </si>
  <si>
    <t>&lt;-- dương-&gt;để qua tháng sau/âm-&gt;trừ vào tiền gửi tk</t>
  </si>
  <si>
    <t>thu khác- chi cơ bản</t>
  </si>
  <si>
    <t>Tiền lương có thể gửi tiết kiệm của tháng</t>
  </si>
  <si>
    <t>&lt;-- gửi 6 tháng(6%) /gửi 1 năm(6.6%) /không gửi</t>
  </si>
  <si>
    <t>vợ + chồng(- số dư trên nếu số dư trên âm)</t>
  </si>
  <si>
    <t>Input thu nhập cơ bản</t>
  </si>
  <si>
    <t>Value</t>
  </si>
  <si>
    <t>Thu nhập Vợ hàng tháng (lương)</t>
  </si>
  <si>
    <t>Thu nhập tháng * tháng</t>
  </si>
  <si>
    <t>wifeSalary (long long)</t>
  </si>
  <si>
    <t>Tháng thứ</t>
  </si>
  <si>
    <t>Tổng tiền</t>
  </si>
  <si>
    <t>Tiền lãi (lãi kép) + tiền tiết kiệm</t>
  </si>
  <si>
    <t>(1 + r)^ tháng * tiền gửi</t>
  </si>
  <si>
    <t xml:space="preserve">Thu nhập Chồng hàng tháng (lương) </t>
  </si>
  <si>
    <t>husbandSalary (long long)</t>
  </si>
  <si>
    <t>Input chi tiêu cơ bản</t>
  </si>
  <si>
    <t>housePayment (long long)</t>
  </si>
  <si>
    <t>Tiền ăn</t>
  </si>
  <si>
    <t>foodPayment (long long)</t>
  </si>
  <si>
    <t>Input phát sinh sau mỗi tháng</t>
  </si>
  <si>
    <t xml:space="preserve">Value </t>
  </si>
  <si>
    <t>otherIncome (long long)</t>
  </si>
  <si>
    <t>Khoản chi khác</t>
  </si>
  <si>
    <t>otherPayment (long long)</t>
  </si>
  <si>
    <t>https://drive.google.com/file/d/1Xi3FdTZ-XcSKx8oPLwD7f1Tj0OaSuANh/view?usp=sharing</t>
  </si>
  <si>
    <t>https://drive.google.com/file/d/1Ghp6Z2p2uOtj0SIixU0xBk3YddEqBOos/view?usp=sharing</t>
  </si>
  <si>
    <t>Màn hình 0</t>
  </si>
  <si>
    <t>Nhập lương vợ hàng tháng</t>
  </si>
  <si>
    <t>Nhập lương chồng hàng tháng</t>
  </si>
  <si>
    <t>Nhập nguồn thu khác hàng tháng</t>
  </si>
  <si>
    <t>Nhập tiền điện nước hàng tháng</t>
  </si>
  <si>
    <t>Nhập tiền ăn hàng tháng</t>
  </si>
  <si>
    <t>Nhập chi tiêu khác hàng tháng</t>
  </si>
  <si>
    <t>Clear màn hình</t>
  </si>
  <si>
    <t>Số tiền còn nợ</t>
  </si>
  <si>
    <t>Trả trong 1,5 năm</t>
  </si>
  <si>
    <t>Trả trong 3 năm</t>
  </si>
  <si>
    <t>Thông tin thu nhập và chi tiêu cơ bản hàng tháng</t>
  </si>
  <si>
    <t xml:space="preserve">Nguồn thu khác cụ thể mỗi tháng </t>
  </si>
  <si>
    <t>Chi tiêu khác cụ thể mỗi tháng</t>
  </si>
  <si>
    <t>Ngân hàng</t>
  </si>
  <si>
    <t>Tiền gửi</t>
  </si>
  <si>
    <t>Thời hạn</t>
  </si>
  <si>
    <t>1 năm hoặc 6 tháng</t>
  </si>
  <si>
    <t>Lựa chọn</t>
  </si>
  <si>
    <t>Bao nhiêu tháng trả hết nợ</t>
  </si>
  <si>
    <t>Tra cứu tháng cụ thể</t>
  </si>
  <si>
    <t>Tháng ??</t>
  </si>
  <si>
    <t>Chi tiết thu nhập của tháng cụ thể</t>
  </si>
  <si>
    <t>Chi tiết chi tiêu của tháng cụ thể</t>
  </si>
  <si>
    <t>Tổng thu nhập theo tháng cụ thể</t>
  </si>
  <si>
    <t>Tổng chi tiêu của tháng cụ thể</t>
  </si>
  <si>
    <t>Kết thúc tra cứu</t>
  </si>
  <si>
    <t>Tính toán chi tiêu tháng âm hoặc dương, gửi ngân hàng</t>
  </si>
  <si>
    <t>Chi tiêu âm hoặc dương bao nhiêu?</t>
  </si>
  <si>
    <t>Âm-&gt;cần thay đổi</t>
  </si>
  <si>
    <t xml:space="preserve">Nếu dương cho chọn </t>
  </si>
  <si>
    <t xml:space="preserve">Gửi ngân hàng </t>
  </si>
  <si>
    <t>Chọn thời hạn gửi</t>
  </si>
  <si>
    <t xml:space="preserve">Không gửi </t>
  </si>
  <si>
    <t>Chỉnh sửa lãi suất nợ của tháng cụ thể</t>
  </si>
  <si>
    <t xml:space="preserve">Nhập </t>
  </si>
  <si>
    <t>Lãi ??</t>
  </si>
  <si>
    <t>Xuất file excel</t>
  </si>
  <si>
    <t>Kết thúc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</si>
</sst>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d\.m"/>
    <numFmt numFmtId="166" formatCode="#,##0.000"/>
  </numFmts>
  <fonts count="10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b/>
      <sz val="10"/>
      <color theme="1"/>
      <name val="Calibri"/>
      <scheme val="minor"/>
    </font>
    <font>
      <sz val="10"/>
      <name val="Calibri"/>
    </font>
    <font>
      <sz val="14"/>
      <color theme="1"/>
      <name val="Calibri"/>
      <scheme val="minor"/>
    </font>
    <font>
      <sz val="11"/>
      <color rgb="FF000000"/>
      <name val="Inconsolata"/>
    </font>
    <font>
      <u/>
      <sz val="11"/>
      <color rgb="FF1155CC"/>
      <name val="Arial"/>
    </font>
    <font>
      <u/>
      <sz val="10"/>
      <color rgb="FF0563C1"/>
      <name val="Calibri"/>
    </font>
    <font>
      <u/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0" xfId="0" applyFont="1" applyFill="1"/>
    <xf numFmtId="17" fontId="2" fillId="0" borderId="1" xfId="0" applyNumberFormat="1" applyFont="1" applyBorder="1" applyAlignment="1"/>
    <xf numFmtId="10" fontId="2" fillId="2" borderId="1" xfId="0" applyNumberFormat="1" applyFont="1" applyFill="1" applyBorder="1" applyAlignment="1"/>
    <xf numFmtId="9" fontId="2" fillId="4" borderId="1" xfId="0" applyNumberFormat="1" applyFont="1" applyFill="1" applyBorder="1"/>
    <xf numFmtId="0" fontId="1" fillId="2" borderId="0" xfId="0" applyFont="1" applyFill="1"/>
    <xf numFmtId="17" fontId="2" fillId="0" borderId="1" xfId="0" applyNumberFormat="1" applyFont="1" applyBorder="1"/>
    <xf numFmtId="164" fontId="2" fillId="0" borderId="1" xfId="0" applyNumberFormat="1" applyFont="1" applyBorder="1" applyAlignment="1"/>
    <xf numFmtId="164" fontId="2" fillId="0" borderId="1" xfId="0" applyNumberFormat="1" applyFont="1" applyBorder="1"/>
    <xf numFmtId="0" fontId="1" fillId="5" borderId="0" xfId="0" applyFont="1" applyFill="1" applyAlignment="1"/>
    <xf numFmtId="0" fontId="1" fillId="0" borderId="0" xfId="0" applyFont="1"/>
    <xf numFmtId="0" fontId="2" fillId="5" borderId="1" xfId="0" applyFont="1" applyFill="1" applyBorder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 applyAlignment="1">
      <alignment horizontal="center"/>
    </xf>
    <xf numFmtId="0" fontId="1" fillId="3" borderId="0" xfId="0" applyFont="1" applyFill="1" applyAlignment="1"/>
    <xf numFmtId="0" fontId="6" fillId="4" borderId="0" xfId="0" applyFont="1" applyFill="1" applyAlignmen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5" xfId="0" applyFont="1" applyBorder="1" applyAlignment="1"/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/>
    <xf numFmtId="0" fontId="3" fillId="0" borderId="0" xfId="0" applyFont="1" applyAlignment="1"/>
    <xf numFmtId="0" fontId="1" fillId="6" borderId="0" xfId="0" applyFont="1" applyFill="1" applyAlignme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/>
    <xf numFmtId="0" fontId="1" fillId="7" borderId="1" xfId="0" applyFont="1" applyFill="1" applyBorder="1" applyAlignment="1"/>
    <xf numFmtId="0" fontId="1" fillId="3" borderId="1" xfId="0" applyFont="1" applyFill="1" applyBorder="1"/>
    <xf numFmtId="0" fontId="6" fillId="4" borderId="1" xfId="0" applyFont="1" applyFill="1" applyBorder="1"/>
    <xf numFmtId="0" fontId="1" fillId="0" borderId="10" xfId="0" applyFont="1" applyBorder="1" applyAlignment="1"/>
    <xf numFmtId="0" fontId="1" fillId="0" borderId="6" xfId="0" applyFont="1" applyBorder="1"/>
    <xf numFmtId="0" fontId="1" fillId="0" borderId="10" xfId="0" applyFont="1" applyBorder="1" applyAlignment="1">
      <alignment horizontal="center"/>
    </xf>
    <xf numFmtId="0" fontId="1" fillId="2" borderId="6" xfId="0" applyFont="1" applyFill="1" applyBorder="1" applyAlignment="1"/>
    <xf numFmtId="0" fontId="1" fillId="0" borderId="11" xfId="0" applyFont="1" applyBorder="1" applyAlignment="1">
      <alignment horizontal="center"/>
    </xf>
    <xf numFmtId="0" fontId="1" fillId="2" borderId="7" xfId="0" applyFont="1" applyFill="1" applyBorder="1" applyAlignment="1"/>
    <xf numFmtId="0" fontId="1" fillId="0" borderId="12" xfId="0" applyFont="1" applyBorder="1" applyAlignment="1"/>
    <xf numFmtId="0" fontId="1" fillId="0" borderId="5" xfId="0" applyFont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8" borderId="1" xfId="0" applyFont="1" applyFill="1" applyBorder="1" applyAlignment="1"/>
    <xf numFmtId="0" fontId="7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" fillId="2" borderId="0" xfId="0" applyFont="1" applyFill="1" applyAlignment="1"/>
    <xf numFmtId="165" fontId="1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/>
    <xf numFmtId="0" fontId="1" fillId="0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</cellXfs>
  <cellStyles count="1">
    <cellStyle name="Normal" xfId="0" builtinId="0"/>
  </cellStyles>
  <dxfs count="1">
    <dxf>
      <font>
        <color theme="1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hp6Z2p2uOtj0SIixU0xBk3YddEqBOos/view?usp=sharing" TargetMode="External"/><Relationship Id="rId1" Type="http://schemas.openxmlformats.org/officeDocument/2006/relationships/hyperlink" Target="https://drive.google.com/file/d/1Xi3FdTZ-XcSKx8oPLwD7f1Tj0OaSuANh/view?usp=sharing&amp;fbclid=IwAR3DGd644rLjSP0myuL04nPMbPUUSnkapG6ZXyW1ImIXVh2zSzHIChFnO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tabSelected="1" workbookViewId="0">
      <selection activeCell="K5" sqref="K5"/>
    </sheetView>
  </sheetViews>
  <sheetFormatPr defaultColWidth="14.44140625" defaultRowHeight="15.75" customHeight="1" x14ac:dyDescent="0.3"/>
  <cols>
    <col min="1" max="1" width="6.33203125" customWidth="1"/>
    <col min="2" max="2" width="9.109375" customWidth="1"/>
    <col min="3" max="3" width="12.33203125" customWidth="1"/>
    <col min="4" max="4" width="14.5546875" customWidth="1"/>
    <col min="5" max="5" width="14" customWidth="1"/>
    <col min="6" max="6" width="12.109375" customWidth="1"/>
    <col min="7" max="7" width="13" customWidth="1"/>
    <col min="8" max="8" width="23.109375" customWidth="1"/>
    <col min="9" max="9" width="44.33203125" customWidth="1"/>
    <col min="10" max="10" width="15.5546875" customWidth="1"/>
    <col min="11" max="11" width="10.88671875" customWidth="1"/>
    <col min="12" max="12" width="7" customWidth="1"/>
    <col min="13" max="15" width="8.6640625" customWidth="1"/>
    <col min="16" max="16" width="12.6640625" customWidth="1"/>
    <col min="17" max="17" width="13.5546875" customWidth="1"/>
    <col min="18" max="18" width="11" customWidth="1"/>
    <col min="19" max="21" width="8.6640625" customWidth="1"/>
  </cols>
  <sheetData>
    <row r="1" spans="1:20" x14ac:dyDescent="0.3">
      <c r="A1" s="2" t="s">
        <v>1</v>
      </c>
      <c r="B1" s="3" t="s">
        <v>2</v>
      </c>
      <c r="C1" s="4" t="s">
        <v>3</v>
      </c>
      <c r="D1" s="2" t="s">
        <v>4</v>
      </c>
      <c r="E1" s="3" t="s">
        <v>5</v>
      </c>
      <c r="H1" s="2" t="s">
        <v>6</v>
      </c>
      <c r="I1" s="5" t="s">
        <v>7</v>
      </c>
      <c r="L1" s="6"/>
      <c r="M1" s="1" t="s">
        <v>8</v>
      </c>
    </row>
    <row r="2" spans="1:20" x14ac:dyDescent="0.3">
      <c r="A2" s="2" t="s">
        <v>9</v>
      </c>
      <c r="B2" s="3">
        <v>220</v>
      </c>
      <c r="C2" s="4" t="s">
        <v>10</v>
      </c>
      <c r="D2" s="7">
        <v>45261</v>
      </c>
      <c r="E2" s="8">
        <v>6.5000000000000002E-2</v>
      </c>
      <c r="F2" s="1" t="s">
        <v>11</v>
      </c>
      <c r="H2" s="2" t="s">
        <v>12</v>
      </c>
      <c r="I2" s="9">
        <v>0.06</v>
      </c>
      <c r="L2" s="10"/>
      <c r="M2" s="1" t="s">
        <v>13</v>
      </c>
    </row>
    <row r="3" spans="1:20" x14ac:dyDescent="0.3">
      <c r="A3" s="2" t="s">
        <v>14</v>
      </c>
      <c r="B3" s="3">
        <v>100</v>
      </c>
      <c r="C3" s="4" t="s">
        <v>15</v>
      </c>
      <c r="D3" s="11">
        <v>45778</v>
      </c>
      <c r="E3" s="12">
        <v>0.06</v>
      </c>
      <c r="F3" s="1" t="s">
        <v>16</v>
      </c>
      <c r="H3" s="2" t="s">
        <v>17</v>
      </c>
      <c r="I3" s="13">
        <v>6.6000000000000003E-2</v>
      </c>
    </row>
    <row r="4" spans="1:20" x14ac:dyDescent="0.3">
      <c r="L4" s="61" t="s">
        <v>18</v>
      </c>
      <c r="M4" s="60"/>
      <c r="N4" s="60"/>
      <c r="O4" s="60"/>
      <c r="P4" s="60"/>
      <c r="Q4" s="60"/>
      <c r="R4" s="60"/>
      <c r="S4" s="60"/>
      <c r="T4" s="60"/>
    </row>
    <row r="5" spans="1:20" x14ac:dyDescent="0.3">
      <c r="L5" s="1" t="s">
        <v>0</v>
      </c>
      <c r="M5" s="14" t="s">
        <v>19</v>
      </c>
      <c r="N5" s="1" t="s">
        <v>7</v>
      </c>
      <c r="O5" s="14" t="s">
        <v>20</v>
      </c>
      <c r="P5" s="14" t="s">
        <v>21</v>
      </c>
      <c r="Q5" s="14" t="s">
        <v>22</v>
      </c>
      <c r="R5" s="1" t="s">
        <v>23</v>
      </c>
      <c r="S5" s="1" t="s">
        <v>24</v>
      </c>
      <c r="T5" s="1" t="s">
        <v>25</v>
      </c>
    </row>
    <row r="6" spans="1:20" x14ac:dyDescent="0.3">
      <c r="B6" s="56" t="s">
        <v>26</v>
      </c>
      <c r="C6" s="57"/>
      <c r="D6" s="58"/>
      <c r="E6" s="56" t="s">
        <v>27</v>
      </c>
      <c r="F6" s="57"/>
      <c r="G6" s="58"/>
      <c r="L6" s="1">
        <v>1</v>
      </c>
      <c r="N6" s="15">
        <f>IF(Q6=6,0.06,0.066)</f>
        <v>6.6000000000000003E-2</v>
      </c>
      <c r="R6" s="15">
        <f>IF(O6+Q6&lt;=12,O6+Q6,O6+Q6-12)</f>
        <v>0</v>
      </c>
      <c r="S6" s="15">
        <f>IF(O6+Q6&gt;12,P6+1,P6)</f>
        <v>0</v>
      </c>
      <c r="T6" s="15">
        <f>M6+M6*N6*Q6</f>
        <v>0</v>
      </c>
    </row>
    <row r="7" spans="1:20" x14ac:dyDescent="0.3">
      <c r="A7" s="2" t="s">
        <v>28</v>
      </c>
      <c r="B7" s="16" t="s">
        <v>29</v>
      </c>
      <c r="C7" s="16" t="s">
        <v>30</v>
      </c>
      <c r="D7" s="16" t="s">
        <v>31</v>
      </c>
      <c r="E7" s="16" t="s">
        <v>32</v>
      </c>
      <c r="F7" s="16" t="s">
        <v>33</v>
      </c>
      <c r="G7" s="16" t="s">
        <v>34</v>
      </c>
      <c r="H7" s="17" t="s">
        <v>35</v>
      </c>
      <c r="I7" s="18" t="s">
        <v>36</v>
      </c>
      <c r="J7" s="1" t="s">
        <v>37</v>
      </c>
      <c r="L7" s="1">
        <v>2</v>
      </c>
    </row>
    <row r="8" spans="1:20" x14ac:dyDescent="0.3">
      <c r="A8" s="2">
        <v>1</v>
      </c>
      <c r="B8" s="2">
        <v>10</v>
      </c>
      <c r="C8" s="2">
        <v>10</v>
      </c>
      <c r="D8" s="2">
        <v>12</v>
      </c>
      <c r="E8" s="2">
        <v>5</v>
      </c>
      <c r="F8" s="2">
        <v>3</v>
      </c>
      <c r="G8" s="2">
        <v>2</v>
      </c>
      <c r="H8" s="2">
        <f>D8-E8-F8-G8</f>
        <v>2</v>
      </c>
      <c r="I8" s="19" t="str">
        <f>IF(H8&gt;=0,"Dương",IF(SUM(B8:C8) + H8 &gt;=0,"Có thể bù bằng tiền lương","Vỡ nợ"))</f>
        <v>Dương</v>
      </c>
      <c r="J8" s="15">
        <f t="shared" ref="J8:J43" si="0">B8+C8+H8</f>
        <v>22</v>
      </c>
    </row>
    <row r="9" spans="1:20" x14ac:dyDescent="0.3">
      <c r="A9" s="2">
        <v>2</v>
      </c>
      <c r="B9" s="2">
        <v>10</v>
      </c>
      <c r="C9" s="2">
        <v>10</v>
      </c>
      <c r="D9" s="2">
        <v>12</v>
      </c>
      <c r="E9" s="2">
        <v>5</v>
      </c>
      <c r="F9" s="2">
        <v>3</v>
      </c>
      <c r="G9" s="2">
        <v>2</v>
      </c>
      <c r="H9" s="2">
        <f>D9-E9-F9-G9</f>
        <v>2</v>
      </c>
      <c r="I9" s="19" t="str">
        <f>IF(H9&gt;=0,"Dương",IF(SUM(B9:C9) + H9 &gt;=0,"Có thể bù bằng tiền lương", IF(SUM(B9:C9)+SUM(H8)+H9&gt;=0,"Có thể bù bằng lương + tiền dư các tháng trước","Vỡ nợ")))</f>
        <v>Dương</v>
      </c>
      <c r="J9" s="15">
        <f t="shared" si="0"/>
        <v>22</v>
      </c>
    </row>
    <row r="10" spans="1:20" x14ac:dyDescent="0.3">
      <c r="A10" s="2">
        <v>3</v>
      </c>
      <c r="B10" s="2">
        <v>10</v>
      </c>
      <c r="C10" s="2">
        <v>10</v>
      </c>
      <c r="D10" s="2">
        <v>12</v>
      </c>
      <c r="E10" s="2">
        <v>5</v>
      </c>
      <c r="F10" s="2">
        <v>3</v>
      </c>
      <c r="G10" s="2">
        <v>2</v>
      </c>
      <c r="H10" s="2">
        <f t="shared" ref="H10:H43" si="1">D10-E10-F10-G10</f>
        <v>2</v>
      </c>
      <c r="I10" s="19" t="str">
        <f>IF(H10&gt;=0,"Dương",IF(SUM(B10:C10) + H10 &gt;=0,"Có thể bù bằng tiền lương", IF(SUM(B10:C10)+SUM($H$8:H9)+H10&gt;=0,"Có thể bù bằng lương + tiền dư các tháng trước","Vỡ nợ")))</f>
        <v>Dương</v>
      </c>
      <c r="J10" s="15">
        <f t="shared" si="0"/>
        <v>22</v>
      </c>
    </row>
    <row r="11" spans="1:20" x14ac:dyDescent="0.3">
      <c r="A11" s="2">
        <v>4</v>
      </c>
      <c r="B11" s="2">
        <v>10</v>
      </c>
      <c r="C11" s="2">
        <v>10</v>
      </c>
      <c r="D11" s="2">
        <v>12</v>
      </c>
      <c r="E11" s="2">
        <v>5</v>
      </c>
      <c r="F11" s="2">
        <v>3</v>
      </c>
      <c r="G11" s="2">
        <v>2</v>
      </c>
      <c r="H11" s="2">
        <f t="shared" si="1"/>
        <v>2</v>
      </c>
      <c r="I11" s="19" t="str">
        <f>IF(H11&gt;=0,"Dương",IF(SUM(B11:C11) + H11 &gt;=0,"Có thể bù bằng tiền lương", IF(SUM(B11:C11)+SUM($H$8:H10)+H11&gt;=0,"Có thể bù bằng lương + tiền dư các tháng trước","Vỡ nợ")))</f>
        <v>Dương</v>
      </c>
      <c r="J11" s="15">
        <f t="shared" si="0"/>
        <v>22</v>
      </c>
    </row>
    <row r="12" spans="1:20" x14ac:dyDescent="0.3">
      <c r="A12" s="2">
        <v>5</v>
      </c>
      <c r="B12" s="2">
        <v>10</v>
      </c>
      <c r="C12" s="2">
        <v>10</v>
      </c>
      <c r="D12" s="2">
        <v>12</v>
      </c>
      <c r="E12" s="2">
        <v>5</v>
      </c>
      <c r="F12" s="2">
        <v>3</v>
      </c>
      <c r="G12" s="2">
        <v>2</v>
      </c>
      <c r="H12" s="2">
        <f t="shared" si="1"/>
        <v>2</v>
      </c>
      <c r="I12" s="19" t="str">
        <f>IF(H12&gt;=0,"Dương",IF(SUM(B12:C12) + H12 &gt;=0,"Có thể bù bằng tiền lương", IF(SUM(B12:C12)+SUM($H$8:H11)+H12&gt;=0,"Có thể bù bằng lương + tiền dư các tháng trước","Vỡ nợ")))</f>
        <v>Dương</v>
      </c>
      <c r="J12" s="15">
        <f t="shared" si="0"/>
        <v>22</v>
      </c>
    </row>
    <row r="13" spans="1:20" x14ac:dyDescent="0.3">
      <c r="A13" s="2">
        <v>6</v>
      </c>
      <c r="B13" s="2">
        <v>10</v>
      </c>
      <c r="C13" s="2">
        <v>10</v>
      </c>
      <c r="D13" s="2">
        <v>12</v>
      </c>
      <c r="E13" s="2">
        <v>5</v>
      </c>
      <c r="F13" s="2">
        <v>3</v>
      </c>
      <c r="G13" s="2">
        <v>2</v>
      </c>
      <c r="H13" s="2">
        <f t="shared" si="1"/>
        <v>2</v>
      </c>
      <c r="I13" s="19" t="str">
        <f>IF(H13&gt;=0,"Dương",IF(SUM(B13:C13) + H13 &gt;=0,"Có thể bù bằng tiền lương", IF(SUM(B13:C13)+SUM($H$8:H12)+H13&gt;=0,"Có thể bù bằng lương + tiền dư các tháng trước","Vỡ nợ")))</f>
        <v>Dương</v>
      </c>
      <c r="J13" s="15">
        <f t="shared" si="0"/>
        <v>22</v>
      </c>
    </row>
    <row r="14" spans="1:20" x14ac:dyDescent="0.3">
      <c r="A14" s="2">
        <v>7</v>
      </c>
      <c r="B14" s="2">
        <v>10</v>
      </c>
      <c r="C14" s="2">
        <v>10</v>
      </c>
      <c r="D14" s="2">
        <v>12</v>
      </c>
      <c r="E14" s="2">
        <v>5</v>
      </c>
      <c r="F14" s="2">
        <v>3</v>
      </c>
      <c r="G14" s="2">
        <v>2</v>
      </c>
      <c r="H14" s="2">
        <f t="shared" si="1"/>
        <v>2</v>
      </c>
      <c r="I14" s="19" t="str">
        <f>IF(H14&gt;=0,"Dương",IF(SUM(B14:C14) + H14 &gt;=0,"Có thể bù bằng tiền lương", IF(SUM(B14:C14)+SUM($H$8:H13)+H14&gt;=0,"Có thể bù bằng lương + tiền dư các tháng trước","Vỡ nợ")))</f>
        <v>Dương</v>
      </c>
      <c r="J14" s="15">
        <f t="shared" si="0"/>
        <v>22</v>
      </c>
    </row>
    <row r="15" spans="1:20" ht="15.75" customHeight="1" x14ac:dyDescent="0.35">
      <c r="A15" s="2">
        <v>8</v>
      </c>
      <c r="B15" s="2">
        <v>10</v>
      </c>
      <c r="C15" s="2">
        <v>10</v>
      </c>
      <c r="D15" s="2">
        <v>12</v>
      </c>
      <c r="E15" s="2">
        <v>5</v>
      </c>
      <c r="F15" s="2">
        <v>3</v>
      </c>
      <c r="G15" s="2">
        <v>2</v>
      </c>
      <c r="H15" s="2">
        <f t="shared" si="1"/>
        <v>2</v>
      </c>
      <c r="I15" s="19" t="str">
        <f>IF(H15&gt;=0,"Dương",IF(SUM(B15:C15) + H15 &gt;=0,"Có thể bù bằng tiền lương", IF(SUM(B15:C15)+SUM($H$8:H14)+H15&gt;=0,"Có thể bù bằng lương + tiền dư các tháng trước","Vỡ nợ")))</f>
        <v>Dương</v>
      </c>
      <c r="J15" s="15">
        <f t="shared" si="0"/>
        <v>22</v>
      </c>
      <c r="O15" s="20"/>
      <c r="Q15" s="1" t="s">
        <v>38</v>
      </c>
    </row>
    <row r="16" spans="1:20" x14ac:dyDescent="0.3">
      <c r="A16" s="2">
        <v>9</v>
      </c>
      <c r="B16" s="2">
        <v>10</v>
      </c>
      <c r="C16" s="2">
        <v>10</v>
      </c>
      <c r="D16" s="2">
        <v>12</v>
      </c>
      <c r="E16" s="2">
        <v>5</v>
      </c>
      <c r="F16" s="2">
        <v>3</v>
      </c>
      <c r="G16" s="2">
        <v>2</v>
      </c>
      <c r="H16" s="2">
        <f t="shared" si="1"/>
        <v>2</v>
      </c>
      <c r="I16" s="19" t="str">
        <f>IF(H16&gt;=0,"Dương",IF(SUM(B16:C16) + H16 &gt;=0,"Có thể bù bằng tiền lương", IF(SUM(B16:C16)+SUM($H$8:H15)+H16&gt;=0,"Có thể bù bằng lương + tiền dư các tháng trước","Vỡ nợ")))</f>
        <v>Dương</v>
      </c>
      <c r="J16" s="15">
        <f t="shared" si="0"/>
        <v>22</v>
      </c>
      <c r="L16" s="59" t="s">
        <v>39</v>
      </c>
      <c r="M16" s="60"/>
      <c r="N16" s="60"/>
      <c r="O16" s="60"/>
      <c r="P16" s="68" t="str">
        <f t="shared" ref="P16:P17" si="2">IF(Q16&gt;=0,"Có","Không")</f>
        <v>Không</v>
      </c>
      <c r="Q16" s="69">
        <f>SUM(J8:J25) + SUM(T6:T12)- B2*(1 + E2*18)</f>
        <v>-81.399999999999977</v>
      </c>
    </row>
    <row r="17" spans="1:17" ht="15.75" customHeight="1" x14ac:dyDescent="0.45">
      <c r="A17" s="2">
        <v>10</v>
      </c>
      <c r="B17" s="2">
        <v>10</v>
      </c>
      <c r="C17" s="2">
        <v>10</v>
      </c>
      <c r="D17" s="2">
        <v>12</v>
      </c>
      <c r="E17" s="2">
        <v>5</v>
      </c>
      <c r="F17" s="2">
        <v>3</v>
      </c>
      <c r="G17" s="2">
        <v>2</v>
      </c>
      <c r="H17" s="2">
        <f t="shared" si="1"/>
        <v>2</v>
      </c>
      <c r="I17" s="19" t="str">
        <f>IF(H17&gt;=0,"Dương",IF(SUM(B17:C17) + H17 &gt;=0,"Có thể bù bằng tiền lương", IF(SUM(B17:C17)+SUM($H$8:H16)+H17&gt;=0,"Có thể bù bằng lương + tiền dư các tháng trước","Vỡ nợ")))</f>
        <v>Dương</v>
      </c>
      <c r="J17" s="15">
        <f t="shared" si="0"/>
        <v>22</v>
      </c>
      <c r="L17" s="59" t="s">
        <v>40</v>
      </c>
      <c r="M17" s="60"/>
      <c r="N17" s="60"/>
      <c r="O17" s="60"/>
      <c r="P17" s="68" t="str">
        <f t="shared" si="2"/>
        <v>Có</v>
      </c>
      <c r="Q17" s="70">
        <f>SUM(J26:J43) + SUM(T6:T12)- B3*(1+E3*36)</f>
        <v>80</v>
      </c>
    </row>
    <row r="18" spans="1:17" x14ac:dyDescent="0.3">
      <c r="A18" s="2">
        <v>11</v>
      </c>
      <c r="B18" s="2">
        <v>10</v>
      </c>
      <c r="C18" s="2">
        <v>10</v>
      </c>
      <c r="D18" s="2">
        <v>12</v>
      </c>
      <c r="E18" s="2">
        <v>5</v>
      </c>
      <c r="F18" s="2">
        <v>3</v>
      </c>
      <c r="G18" s="2">
        <v>2</v>
      </c>
      <c r="H18" s="2">
        <f t="shared" si="1"/>
        <v>2</v>
      </c>
      <c r="I18" s="19" t="str">
        <f>IF(H18&gt;=0,"Dương",IF(SUM(B18:C18) + H18 &gt;=0,"Có thể bù bằng tiền lương", IF(SUM(B18:C18)+SUM($H$8:H17)+H18&gt;=0,"Có thể bù bằng lương + tiền dư các tháng trước","Vỡ nợ")))</f>
        <v>Dương</v>
      </c>
      <c r="J18" s="15">
        <f t="shared" si="0"/>
        <v>22</v>
      </c>
    </row>
    <row r="19" spans="1:17" x14ac:dyDescent="0.3">
      <c r="A19" s="2">
        <v>12</v>
      </c>
      <c r="B19" s="2">
        <v>10</v>
      </c>
      <c r="C19" s="2">
        <v>10</v>
      </c>
      <c r="D19" s="2">
        <v>12</v>
      </c>
      <c r="E19" s="2">
        <v>5</v>
      </c>
      <c r="F19" s="2">
        <v>3</v>
      </c>
      <c r="G19" s="2">
        <v>2</v>
      </c>
      <c r="H19" s="2">
        <f t="shared" si="1"/>
        <v>2</v>
      </c>
      <c r="I19" s="19" t="str">
        <f>IF(H19&gt;=0,"Dương",IF(SUM(B19:C19) + H19 &gt;=0,"Có thể bù bằng tiền lương", IF(SUM(B19:C19)+SUM($H$8:H18)+H19&gt;=0,"Có thể bù bằng lương + tiền dư các tháng trước","Vỡ nợ")))</f>
        <v>Dương</v>
      </c>
      <c r="J19" s="15">
        <f t="shared" si="0"/>
        <v>22</v>
      </c>
    </row>
    <row r="20" spans="1:17" x14ac:dyDescent="0.3">
      <c r="A20" s="2">
        <v>13</v>
      </c>
      <c r="B20" s="2">
        <v>10</v>
      </c>
      <c r="C20" s="2">
        <v>10</v>
      </c>
      <c r="D20" s="2">
        <v>12</v>
      </c>
      <c r="E20" s="2">
        <v>5</v>
      </c>
      <c r="F20" s="2">
        <v>3</v>
      </c>
      <c r="G20" s="2">
        <v>2</v>
      </c>
      <c r="H20" s="2">
        <f t="shared" si="1"/>
        <v>2</v>
      </c>
      <c r="I20" s="19" t="str">
        <f>IF(H20&gt;=0,"Dương",IF(SUM(B20:C20) + H20 &gt;=0,"Có thể bù bằng tiền lương", IF(SUM(B20:C20)+SUM($H$8:H19)+H20&gt;=0,"Có thể bù bằng lương + tiền dư các tháng trước","Vỡ nợ")))</f>
        <v>Dương</v>
      </c>
      <c r="J20" s="15">
        <f t="shared" si="0"/>
        <v>22</v>
      </c>
    </row>
    <row r="21" spans="1:17" x14ac:dyDescent="0.3">
      <c r="A21" s="2">
        <v>14</v>
      </c>
      <c r="B21" s="2">
        <v>10</v>
      </c>
      <c r="C21" s="2">
        <v>10</v>
      </c>
      <c r="D21" s="2">
        <v>12</v>
      </c>
      <c r="E21" s="2">
        <v>5</v>
      </c>
      <c r="F21" s="2">
        <v>3</v>
      </c>
      <c r="G21" s="2">
        <v>2</v>
      </c>
      <c r="H21" s="2">
        <f t="shared" si="1"/>
        <v>2</v>
      </c>
      <c r="I21" s="19" t="str">
        <f>IF(H21&gt;=0,"Dương",IF(SUM(B21:C21) + H21 &gt;=0,"Có thể bù bằng tiền lương", IF(SUM(B21:C21)+SUM($H$8:H20)+H21&gt;=0,"Có thể bù bằng lương + tiền dư các tháng trước","Vỡ nợ")))</f>
        <v>Dương</v>
      </c>
      <c r="J21" s="15">
        <f t="shared" si="0"/>
        <v>22</v>
      </c>
    </row>
    <row r="22" spans="1:17" x14ac:dyDescent="0.3">
      <c r="A22" s="2">
        <v>15</v>
      </c>
      <c r="B22" s="2">
        <v>10</v>
      </c>
      <c r="C22" s="2">
        <v>10</v>
      </c>
      <c r="D22" s="2">
        <v>12</v>
      </c>
      <c r="E22" s="2">
        <v>5</v>
      </c>
      <c r="F22" s="2">
        <v>3</v>
      </c>
      <c r="G22" s="2">
        <v>2</v>
      </c>
      <c r="H22" s="2">
        <f t="shared" si="1"/>
        <v>2</v>
      </c>
      <c r="I22" s="19" t="str">
        <f>IF(H22&gt;=0,"Dương",IF(SUM(B22:C22) + H22 &gt;=0,"Có thể bù bằng tiền lương", IF(SUM(B22:C22)+SUM($H$8:H21)+H22&gt;=0,"Có thể bù bằng lương + tiền dư các tháng trước","Vỡ nợ")))</f>
        <v>Dương</v>
      </c>
      <c r="J22" s="15">
        <f t="shared" si="0"/>
        <v>22</v>
      </c>
    </row>
    <row r="23" spans="1:17" x14ac:dyDescent="0.3">
      <c r="A23" s="2">
        <v>16</v>
      </c>
      <c r="B23" s="2">
        <v>10</v>
      </c>
      <c r="C23" s="2">
        <v>10</v>
      </c>
      <c r="D23" s="2">
        <v>12</v>
      </c>
      <c r="E23" s="2">
        <v>5</v>
      </c>
      <c r="F23" s="2">
        <v>3</v>
      </c>
      <c r="G23" s="2">
        <v>2</v>
      </c>
      <c r="H23" s="2">
        <f t="shared" si="1"/>
        <v>2</v>
      </c>
      <c r="I23" s="19" t="str">
        <f>IF(H23&gt;=0,"Dương",IF(SUM(B23:C23) + H23 &gt;=0,"Có thể bù bằng tiền lương", IF(SUM(B23:C23)+SUM($H$8:H22)+H23&gt;=0,"Có thể bù bằng lương + tiền dư các tháng trước","Vỡ nợ")))</f>
        <v>Dương</v>
      </c>
      <c r="J23" s="15">
        <f t="shared" si="0"/>
        <v>22</v>
      </c>
    </row>
    <row r="24" spans="1:17" x14ac:dyDescent="0.3">
      <c r="A24" s="2">
        <v>17</v>
      </c>
      <c r="B24" s="2">
        <v>10</v>
      </c>
      <c r="C24" s="2">
        <v>10</v>
      </c>
      <c r="D24" s="2">
        <v>12</v>
      </c>
      <c r="E24" s="2">
        <v>5</v>
      </c>
      <c r="F24" s="2">
        <v>3</v>
      </c>
      <c r="G24" s="2">
        <v>2</v>
      </c>
      <c r="H24" s="2">
        <f t="shared" si="1"/>
        <v>2</v>
      </c>
      <c r="I24" s="19" t="str">
        <f>IF(H24&gt;=0,"Dương",IF(SUM(B24:C24) + H24 &gt;=0,"Có thể bù bằng tiền lương", IF(SUM(B24:C24)+SUM($H$8:H23)+H24&gt;=0,"Có thể bù bằng lương + tiền dư các tháng trước","Vỡ nợ")))</f>
        <v>Dương</v>
      </c>
      <c r="J24" s="15">
        <f t="shared" si="0"/>
        <v>22</v>
      </c>
    </row>
    <row r="25" spans="1:17" x14ac:dyDescent="0.3">
      <c r="A25" s="2">
        <v>18</v>
      </c>
      <c r="B25" s="2">
        <v>10</v>
      </c>
      <c r="C25" s="2">
        <v>10</v>
      </c>
      <c r="D25" s="2">
        <v>12</v>
      </c>
      <c r="E25" s="2">
        <v>5</v>
      </c>
      <c r="F25" s="2">
        <v>3</v>
      </c>
      <c r="G25" s="2">
        <v>2</v>
      </c>
      <c r="H25" s="2">
        <f t="shared" si="1"/>
        <v>2</v>
      </c>
      <c r="I25" s="19" t="str">
        <f>IF(H25&gt;=0,"Dương",IF(SUM(B25:C25) + H25 &gt;=0,"Có thể bù bằng tiền lương", IF(SUM(B25:C25)+SUM($H$8:H24)+H25&gt;=0,"Có thể bù bằng lương + tiền dư các tháng trước","Vỡ nợ")))</f>
        <v>Dương</v>
      </c>
      <c r="J25" s="15">
        <f t="shared" si="0"/>
        <v>22</v>
      </c>
    </row>
    <row r="26" spans="1:17" x14ac:dyDescent="0.3">
      <c r="A26" s="2">
        <v>19</v>
      </c>
      <c r="B26" s="2">
        <v>10</v>
      </c>
      <c r="C26" s="2">
        <v>10</v>
      </c>
      <c r="D26" s="2">
        <v>12</v>
      </c>
      <c r="E26" s="2">
        <v>5</v>
      </c>
      <c r="F26" s="2">
        <v>3</v>
      </c>
      <c r="G26" s="2">
        <v>2</v>
      </c>
      <c r="H26" s="2">
        <f t="shared" si="1"/>
        <v>2</v>
      </c>
      <c r="I26" s="19" t="str">
        <f>IF(H26&gt;=0,"Dương",IF(SUM(B26:C26) + H26 &gt;=0,"Có thể bù bằng tiền lương", IF(SUM(B26:C26)+SUM($H$8:H25)+H26&gt;=0,"Có thể bù bằng lương + tiền dư các tháng trước","Vỡ nợ")))</f>
        <v>Dương</v>
      </c>
      <c r="J26" s="15">
        <f t="shared" si="0"/>
        <v>22</v>
      </c>
    </row>
    <row r="27" spans="1:17" ht="14.4" x14ac:dyDescent="0.3">
      <c r="A27" s="2">
        <v>20</v>
      </c>
      <c r="B27" s="2">
        <v>10</v>
      </c>
      <c r="C27" s="2">
        <v>10</v>
      </c>
      <c r="D27" s="2">
        <v>12</v>
      </c>
      <c r="E27" s="2">
        <v>5</v>
      </c>
      <c r="F27" s="2">
        <v>3</v>
      </c>
      <c r="G27" s="2">
        <v>2</v>
      </c>
      <c r="H27" s="2">
        <f t="shared" si="1"/>
        <v>2</v>
      </c>
      <c r="I27" s="19" t="str">
        <f>IF(H27&gt;=0,"Dương",IF(SUM(B27:C27) + H27 &gt;=0,"Có thể bù bằng tiền lương", IF(SUM(B27:C27)+SUM($H$8:H26)+H27&gt;=0,"Có thể bù bằng lương + tiền dư các tháng trước","Vỡ nợ")))</f>
        <v>Dương</v>
      </c>
      <c r="J27" s="15">
        <f t="shared" si="0"/>
        <v>22</v>
      </c>
    </row>
    <row r="28" spans="1:17" ht="14.4" x14ac:dyDescent="0.3">
      <c r="A28" s="2">
        <v>21</v>
      </c>
      <c r="B28" s="2">
        <v>10</v>
      </c>
      <c r="C28" s="2">
        <v>10</v>
      </c>
      <c r="D28" s="2">
        <v>12</v>
      </c>
      <c r="E28" s="2">
        <v>5</v>
      </c>
      <c r="F28" s="2">
        <v>3</v>
      </c>
      <c r="G28" s="2">
        <v>2</v>
      </c>
      <c r="H28" s="2">
        <f t="shared" si="1"/>
        <v>2</v>
      </c>
      <c r="I28" s="19" t="str">
        <f>IF(H28&gt;=0,"Dương",IF(SUM(B28:C28) + H28 &gt;=0,"Có thể bù bằng tiền lương", IF(SUM(B28:C28)+SUM($H$8:H27)+H28&gt;=0,"Có thể bù bằng lương + tiền dư các tháng trước","Vỡ nợ")))</f>
        <v>Dương</v>
      </c>
      <c r="J28" s="15">
        <f t="shared" si="0"/>
        <v>22</v>
      </c>
    </row>
    <row r="29" spans="1:17" ht="14.4" x14ac:dyDescent="0.3">
      <c r="A29" s="2">
        <v>22</v>
      </c>
      <c r="B29" s="2">
        <v>10</v>
      </c>
      <c r="C29" s="2">
        <v>10</v>
      </c>
      <c r="D29" s="2">
        <v>12</v>
      </c>
      <c r="E29" s="2">
        <v>5</v>
      </c>
      <c r="F29" s="2">
        <v>3</v>
      </c>
      <c r="G29" s="2">
        <v>2</v>
      </c>
      <c r="H29" s="2">
        <f t="shared" si="1"/>
        <v>2</v>
      </c>
      <c r="I29" s="19" t="str">
        <f>IF(H29&gt;=0,"Dương",IF(SUM(B29:C29) + H29 &gt;=0,"Có thể bù bằng tiền lương", IF(SUM(B29:C29)+SUM($H$8:H28)+H29&gt;=0,"Có thể bù bằng lương + tiền dư các tháng trước","Vỡ nợ")))</f>
        <v>Dương</v>
      </c>
      <c r="J29" s="15">
        <f t="shared" si="0"/>
        <v>22</v>
      </c>
    </row>
    <row r="30" spans="1:17" ht="14.4" x14ac:dyDescent="0.3">
      <c r="A30" s="2">
        <v>23</v>
      </c>
      <c r="B30" s="2">
        <v>10</v>
      </c>
      <c r="C30" s="2">
        <v>10</v>
      </c>
      <c r="D30" s="2">
        <v>12</v>
      </c>
      <c r="E30" s="2">
        <v>5</v>
      </c>
      <c r="F30" s="2">
        <v>3</v>
      </c>
      <c r="G30" s="2">
        <v>2</v>
      </c>
      <c r="H30" s="2">
        <f t="shared" si="1"/>
        <v>2</v>
      </c>
      <c r="I30" s="19" t="str">
        <f>IF(H30&gt;=0,"Dương",IF(SUM(B30:C30) + H30 &gt;=0,"Có thể bù bằng tiền lương", IF(SUM(B30:C30)+SUM($H$8:H29)+H30&gt;=0,"Có thể bù bằng lương + tiền dư các tháng trước","Vỡ nợ")))</f>
        <v>Dương</v>
      </c>
      <c r="J30" s="15">
        <f t="shared" si="0"/>
        <v>22</v>
      </c>
    </row>
    <row r="31" spans="1:17" ht="14.4" x14ac:dyDescent="0.3">
      <c r="A31" s="2">
        <v>24</v>
      </c>
      <c r="B31" s="2">
        <v>10</v>
      </c>
      <c r="C31" s="2">
        <v>10</v>
      </c>
      <c r="D31" s="2">
        <v>12</v>
      </c>
      <c r="E31" s="2">
        <v>5</v>
      </c>
      <c r="F31" s="2">
        <v>3</v>
      </c>
      <c r="G31" s="2">
        <v>2</v>
      </c>
      <c r="H31" s="2">
        <f t="shared" si="1"/>
        <v>2</v>
      </c>
      <c r="I31" s="19" t="str">
        <f>IF(H31&gt;=0,"Dương",IF(SUM(B31:C31) + H31 &gt;=0,"Có thể bù bằng tiền lương", IF(SUM(B31:C31)+SUM($H$8:H30)+H31&gt;=0,"Có thể bù bằng lương + tiền dư các tháng trước","Vỡ nợ")))</f>
        <v>Dương</v>
      </c>
      <c r="J31" s="15">
        <f t="shared" si="0"/>
        <v>22</v>
      </c>
    </row>
    <row r="32" spans="1:17" ht="14.4" x14ac:dyDescent="0.3">
      <c r="A32" s="2">
        <v>25</v>
      </c>
      <c r="B32" s="2">
        <v>10</v>
      </c>
      <c r="C32" s="2">
        <v>10</v>
      </c>
      <c r="D32" s="2">
        <v>12</v>
      </c>
      <c r="E32" s="2">
        <v>5</v>
      </c>
      <c r="F32" s="2">
        <v>3</v>
      </c>
      <c r="G32" s="2">
        <v>2</v>
      </c>
      <c r="H32" s="2">
        <f t="shared" si="1"/>
        <v>2</v>
      </c>
      <c r="I32" s="19" t="str">
        <f>IF(H32&gt;=0,"Dương",IF(SUM(B32:C32) + H32 &gt;=0,"Có thể bù bằng tiền lương", IF(SUM(B32:C32)+SUM($H$8:H31)+H32&gt;=0,"Có thể bù bằng lương + tiền dư các tháng trước","Vỡ nợ")))</f>
        <v>Dương</v>
      </c>
      <c r="J32" s="15">
        <f t="shared" si="0"/>
        <v>22</v>
      </c>
    </row>
    <row r="33" spans="1:10" ht="14.4" x14ac:dyDescent="0.3">
      <c r="A33" s="2">
        <v>26</v>
      </c>
      <c r="B33" s="2">
        <v>10</v>
      </c>
      <c r="C33" s="2">
        <v>10</v>
      </c>
      <c r="D33" s="2">
        <v>12</v>
      </c>
      <c r="E33" s="2">
        <v>5</v>
      </c>
      <c r="F33" s="2">
        <v>3</v>
      </c>
      <c r="G33" s="2">
        <v>2</v>
      </c>
      <c r="H33" s="2">
        <f t="shared" si="1"/>
        <v>2</v>
      </c>
      <c r="I33" s="19" t="str">
        <f>IF(H33&gt;=0,"Dương",IF(SUM(B33:C33) + H33 &gt;=0,"Có thể bù bằng tiền lương", IF(SUM(B33:C33)+SUM($H$8:H32)+H33&gt;=0,"Có thể bù bằng lương + tiền dư các tháng trước","Vỡ nợ")))</f>
        <v>Dương</v>
      </c>
      <c r="J33" s="15">
        <f t="shared" si="0"/>
        <v>22</v>
      </c>
    </row>
    <row r="34" spans="1:10" ht="14.4" x14ac:dyDescent="0.3">
      <c r="A34" s="2">
        <v>27</v>
      </c>
      <c r="B34" s="2">
        <v>10</v>
      </c>
      <c r="C34" s="2">
        <v>10</v>
      </c>
      <c r="D34" s="2">
        <v>12</v>
      </c>
      <c r="E34" s="2">
        <v>5</v>
      </c>
      <c r="F34" s="2">
        <v>3</v>
      </c>
      <c r="G34" s="2">
        <v>2</v>
      </c>
      <c r="H34" s="2">
        <f t="shared" si="1"/>
        <v>2</v>
      </c>
      <c r="I34" s="19" t="str">
        <f>IF(H34&gt;=0,"Dương",IF(SUM(B34:C34) + H34 &gt;=0,"Có thể bù bằng tiền lương", IF(SUM(B34:C34)+SUM($H$8:H33)+H34&gt;=0,"Có thể bù bằng lương + tiền dư các tháng trước","Vỡ nợ")))</f>
        <v>Dương</v>
      </c>
      <c r="J34" s="15">
        <f t="shared" si="0"/>
        <v>22</v>
      </c>
    </row>
    <row r="35" spans="1:10" ht="14.4" x14ac:dyDescent="0.3">
      <c r="A35" s="2">
        <v>28</v>
      </c>
      <c r="B35" s="2">
        <v>10</v>
      </c>
      <c r="C35" s="2">
        <v>10</v>
      </c>
      <c r="D35" s="2">
        <v>12</v>
      </c>
      <c r="E35" s="2">
        <v>5</v>
      </c>
      <c r="F35" s="2">
        <v>3</v>
      </c>
      <c r="G35" s="2">
        <v>2</v>
      </c>
      <c r="H35" s="2">
        <f t="shared" si="1"/>
        <v>2</v>
      </c>
      <c r="I35" s="19" t="str">
        <f>IF(H35&gt;=0,"Dương",IF(SUM(B35:C35) + H35 &gt;=0,"Có thể bù bằng tiền lương", IF(SUM(B35:C35)+SUM($H$8:H34)+H35&gt;=0,"Có thể bù bằng lương + tiền dư các tháng trước","Vỡ nợ")))</f>
        <v>Dương</v>
      </c>
      <c r="J35" s="15">
        <f t="shared" si="0"/>
        <v>22</v>
      </c>
    </row>
    <row r="36" spans="1:10" ht="14.4" x14ac:dyDescent="0.3">
      <c r="A36" s="2">
        <v>29</v>
      </c>
      <c r="B36" s="2">
        <v>10</v>
      </c>
      <c r="C36" s="2">
        <v>10</v>
      </c>
      <c r="D36" s="2">
        <v>12</v>
      </c>
      <c r="E36" s="2">
        <v>5</v>
      </c>
      <c r="F36" s="2">
        <v>3</v>
      </c>
      <c r="G36" s="2">
        <v>2</v>
      </c>
      <c r="H36" s="2">
        <f t="shared" si="1"/>
        <v>2</v>
      </c>
      <c r="I36" s="19" t="str">
        <f>IF(H36&gt;=0,"Dương",IF(SUM(B36:C36) + H36 &gt;=0,"Có thể bù bằng tiền lương", IF(SUM(B36:C36)+SUM($H$8:H35)+H36&gt;=0,"Có thể bù bằng lương + tiền dư các tháng trước","Vỡ nợ")))</f>
        <v>Dương</v>
      </c>
      <c r="J36" s="15">
        <f t="shared" si="0"/>
        <v>22</v>
      </c>
    </row>
    <row r="37" spans="1:10" ht="14.4" x14ac:dyDescent="0.3">
      <c r="A37" s="2">
        <v>30</v>
      </c>
      <c r="B37" s="2">
        <v>10</v>
      </c>
      <c r="C37" s="2">
        <v>10</v>
      </c>
      <c r="D37" s="2">
        <v>12</v>
      </c>
      <c r="E37" s="2">
        <v>5</v>
      </c>
      <c r="F37" s="2">
        <v>3</v>
      </c>
      <c r="G37" s="2">
        <v>2</v>
      </c>
      <c r="H37" s="2">
        <f t="shared" si="1"/>
        <v>2</v>
      </c>
      <c r="I37" s="19" t="str">
        <f>IF(H37&gt;=0,"Dương",IF(SUM(B37:C37) + H37 &gt;=0,"Có thể bù bằng tiền lương", IF(SUM(B37:C37)+SUM($H$8:H36)+H37&gt;=0,"Có thể bù bằng lương + tiền dư các tháng trước","Vỡ nợ")))</f>
        <v>Dương</v>
      </c>
      <c r="J37" s="15">
        <f t="shared" si="0"/>
        <v>22</v>
      </c>
    </row>
    <row r="38" spans="1:10" ht="14.4" x14ac:dyDescent="0.3">
      <c r="A38" s="2">
        <v>31</v>
      </c>
      <c r="B38" s="2">
        <v>10</v>
      </c>
      <c r="C38" s="2">
        <v>10</v>
      </c>
      <c r="D38" s="2">
        <v>12</v>
      </c>
      <c r="E38" s="2">
        <v>5</v>
      </c>
      <c r="F38" s="2">
        <v>3</v>
      </c>
      <c r="G38" s="2">
        <v>2</v>
      </c>
      <c r="H38" s="2">
        <f t="shared" si="1"/>
        <v>2</v>
      </c>
      <c r="I38" s="19" t="str">
        <f>IF(H38&gt;=0,"Dương",IF(SUM(B38:C38) + H38 &gt;=0,"Có thể bù bằng tiền lương", IF(SUM(B38:C38)+SUM($H$8:H37)+H38&gt;=0,"Có thể bù bằng lương + tiền dư các tháng trước","Vỡ nợ")))</f>
        <v>Dương</v>
      </c>
      <c r="J38" s="15">
        <f t="shared" si="0"/>
        <v>22</v>
      </c>
    </row>
    <row r="39" spans="1:10" ht="14.4" x14ac:dyDescent="0.3">
      <c r="A39" s="2">
        <v>32</v>
      </c>
      <c r="B39" s="2">
        <v>10</v>
      </c>
      <c r="C39" s="2">
        <v>10</v>
      </c>
      <c r="D39" s="2">
        <v>12</v>
      </c>
      <c r="E39" s="2">
        <v>5</v>
      </c>
      <c r="F39" s="2">
        <v>3</v>
      </c>
      <c r="G39" s="2">
        <v>2</v>
      </c>
      <c r="H39" s="2">
        <f t="shared" si="1"/>
        <v>2</v>
      </c>
      <c r="I39" s="19" t="str">
        <f>IF(H39&gt;=0,"Dương",IF(SUM(B39:C39) + H39 &gt;=0,"Có thể bù bằng tiền lương", IF(SUM(B39:C39)+SUM($H$8:H38)+H39&gt;=0,"Có thể bù bằng lương + tiền dư các tháng trước","Vỡ nợ")))</f>
        <v>Dương</v>
      </c>
      <c r="J39" s="15">
        <f t="shared" si="0"/>
        <v>22</v>
      </c>
    </row>
    <row r="40" spans="1:10" ht="14.4" x14ac:dyDescent="0.3">
      <c r="A40" s="2">
        <v>33</v>
      </c>
      <c r="B40" s="2">
        <v>10</v>
      </c>
      <c r="C40" s="2">
        <v>10</v>
      </c>
      <c r="D40" s="2">
        <v>12</v>
      </c>
      <c r="E40" s="2">
        <v>5</v>
      </c>
      <c r="F40" s="2">
        <v>3</v>
      </c>
      <c r="G40" s="2">
        <v>2</v>
      </c>
      <c r="H40" s="2">
        <f t="shared" si="1"/>
        <v>2</v>
      </c>
      <c r="I40" s="19" t="str">
        <f>IF(H40&gt;=0,"Dương",IF(SUM(B40:C40) + H40 &gt;=0,"Có thể bù bằng tiền lương", IF(SUM(B40:C40)+SUM($H$8:H39)+H40&gt;=0,"Có thể bù bằng lương + tiền dư các tháng trước","Vỡ nợ")))</f>
        <v>Dương</v>
      </c>
      <c r="J40" s="15">
        <f t="shared" si="0"/>
        <v>22</v>
      </c>
    </row>
    <row r="41" spans="1:10" ht="14.4" x14ac:dyDescent="0.3">
      <c r="A41" s="2">
        <v>34</v>
      </c>
      <c r="B41" s="2">
        <v>10</v>
      </c>
      <c r="C41" s="2">
        <v>10</v>
      </c>
      <c r="D41" s="2">
        <v>12</v>
      </c>
      <c r="E41" s="2">
        <v>5</v>
      </c>
      <c r="F41" s="2">
        <v>3</v>
      </c>
      <c r="G41" s="2">
        <v>2</v>
      </c>
      <c r="H41" s="2">
        <f t="shared" si="1"/>
        <v>2</v>
      </c>
      <c r="I41" s="19" t="str">
        <f>IF(H41&gt;=0,"Dương",IF(SUM(B41:C41) + H41 &gt;=0,"Có thể bù bằng tiền lương", IF(SUM(B41:C41)+SUM($H$8:H40)+H41&gt;=0,"Có thể bù bằng lương + tiền dư các tháng trước","Vỡ nợ")))</f>
        <v>Dương</v>
      </c>
      <c r="J41" s="15">
        <f t="shared" si="0"/>
        <v>22</v>
      </c>
    </row>
    <row r="42" spans="1:10" ht="14.4" x14ac:dyDescent="0.3">
      <c r="A42" s="2">
        <v>35</v>
      </c>
      <c r="B42" s="2">
        <v>10</v>
      </c>
      <c r="C42" s="2">
        <v>10</v>
      </c>
      <c r="D42" s="2">
        <v>12</v>
      </c>
      <c r="E42" s="2">
        <v>5</v>
      </c>
      <c r="F42" s="2">
        <v>3</v>
      </c>
      <c r="G42" s="2">
        <v>2</v>
      </c>
      <c r="H42" s="2">
        <f t="shared" si="1"/>
        <v>2</v>
      </c>
      <c r="I42" s="19" t="str">
        <f>IF(H42&gt;=0,"Dương",IF(SUM(B42:C42) + H42 &gt;=0,"Có thể bù bằng tiền lương", IF(SUM(B42:C42)+SUM($H$8:H41)+H42&gt;=0,"Có thể bù bằng lương + tiền dư các tháng trước","Vỡ nợ")))</f>
        <v>Dương</v>
      </c>
      <c r="J42" s="15">
        <f t="shared" si="0"/>
        <v>22</v>
      </c>
    </row>
    <row r="43" spans="1:10" ht="14.4" x14ac:dyDescent="0.3">
      <c r="A43" s="2">
        <v>36</v>
      </c>
      <c r="B43" s="2">
        <v>10</v>
      </c>
      <c r="C43" s="2">
        <v>10</v>
      </c>
      <c r="D43" s="2">
        <v>12</v>
      </c>
      <c r="E43" s="2">
        <v>5</v>
      </c>
      <c r="F43" s="2">
        <v>3</v>
      </c>
      <c r="G43" s="2">
        <v>2</v>
      </c>
      <c r="H43" s="2">
        <f t="shared" si="1"/>
        <v>2</v>
      </c>
      <c r="I43" s="19" t="str">
        <f>IF(H43&gt;=0,"Dương",IF(SUM(B43:C43) + H43 &gt;=0,"Có thể bù bằng tiền lương", IF(SUM(B43:C43)+SUM($H$8:H42)+H43&gt;=0,"Có thể bù bằng lương + tiền dư các tháng trước","Vỡ nợ")))</f>
        <v>Dương</v>
      </c>
      <c r="J43" s="15">
        <f t="shared" si="0"/>
        <v>22</v>
      </c>
    </row>
    <row r="44" spans="1:10" ht="13.8" x14ac:dyDescent="0.3"/>
    <row r="45" spans="1:10" ht="13.8" x14ac:dyDescent="0.3"/>
    <row r="46" spans="1:10" ht="13.8" x14ac:dyDescent="0.3"/>
    <row r="47" spans="1:10" ht="13.8" x14ac:dyDescent="0.3"/>
    <row r="48" spans="1:10" ht="13.8" x14ac:dyDescent="0.3"/>
    <row r="49" ht="13.8" x14ac:dyDescent="0.3"/>
    <row r="50" ht="13.8" x14ac:dyDescent="0.3"/>
    <row r="51" ht="13.8" x14ac:dyDescent="0.3"/>
    <row r="52" ht="13.8" x14ac:dyDescent="0.3"/>
    <row r="53" ht="13.8" x14ac:dyDescent="0.3"/>
    <row r="54" ht="13.8" x14ac:dyDescent="0.3"/>
    <row r="55" ht="13.8" x14ac:dyDescent="0.3"/>
    <row r="56" ht="13.8" x14ac:dyDescent="0.3"/>
    <row r="57" ht="13.8" x14ac:dyDescent="0.3"/>
    <row r="58" ht="13.8" x14ac:dyDescent="0.3"/>
    <row r="59" ht="13.8" x14ac:dyDescent="0.3"/>
    <row r="60" ht="13.8" x14ac:dyDescent="0.3"/>
    <row r="61" ht="13.8" x14ac:dyDescent="0.3"/>
    <row r="62" ht="13.8" x14ac:dyDescent="0.3"/>
    <row r="63" ht="13.8" x14ac:dyDescent="0.3"/>
    <row r="64" ht="13.8" x14ac:dyDescent="0.3"/>
    <row r="65" ht="13.8" x14ac:dyDescent="0.3"/>
    <row r="66" ht="13.8" x14ac:dyDescent="0.3"/>
    <row r="67" ht="13.8" x14ac:dyDescent="0.3"/>
    <row r="68" ht="13.8" x14ac:dyDescent="0.3"/>
    <row r="69" ht="13.8" x14ac:dyDescent="0.3"/>
    <row r="70" ht="13.8" x14ac:dyDescent="0.3"/>
    <row r="71" ht="13.8" x14ac:dyDescent="0.3"/>
    <row r="72" ht="13.8" x14ac:dyDescent="0.3"/>
    <row r="73" ht="13.8" x14ac:dyDescent="0.3"/>
    <row r="74" ht="13.8" x14ac:dyDescent="0.3"/>
    <row r="75" ht="13.8" x14ac:dyDescent="0.3"/>
    <row r="76" ht="13.8" x14ac:dyDescent="0.3"/>
    <row r="77" ht="13.8" x14ac:dyDescent="0.3"/>
    <row r="78" ht="13.8" x14ac:dyDescent="0.3"/>
    <row r="79" ht="13.8" x14ac:dyDescent="0.3"/>
    <row r="80" ht="13.8" x14ac:dyDescent="0.3"/>
    <row r="81" ht="13.8" x14ac:dyDescent="0.3"/>
    <row r="82" ht="13.8" x14ac:dyDescent="0.3"/>
    <row r="83" ht="13.8" x14ac:dyDescent="0.3"/>
    <row r="84" ht="13.8" x14ac:dyDescent="0.3"/>
    <row r="85" ht="13.8" x14ac:dyDescent="0.3"/>
    <row r="86" ht="13.8" x14ac:dyDescent="0.3"/>
    <row r="87" ht="13.8" x14ac:dyDescent="0.3"/>
    <row r="88" ht="13.8" x14ac:dyDescent="0.3"/>
    <row r="89" ht="13.8" x14ac:dyDescent="0.3"/>
    <row r="90" ht="13.8" x14ac:dyDescent="0.3"/>
    <row r="91" ht="13.8" x14ac:dyDescent="0.3"/>
    <row r="92" ht="13.8" x14ac:dyDescent="0.3"/>
    <row r="93" ht="13.8" x14ac:dyDescent="0.3"/>
    <row r="94" ht="13.8" x14ac:dyDescent="0.3"/>
    <row r="95" ht="13.8" x14ac:dyDescent="0.3"/>
    <row r="96" ht="13.8" x14ac:dyDescent="0.3"/>
    <row r="97" ht="13.8" x14ac:dyDescent="0.3"/>
    <row r="98" ht="13.8" x14ac:dyDescent="0.3"/>
    <row r="99" ht="13.8" x14ac:dyDescent="0.3"/>
    <row r="100" ht="13.8" x14ac:dyDescent="0.3"/>
    <row r="101" ht="13.8" x14ac:dyDescent="0.3"/>
    <row r="102" ht="13.8" x14ac:dyDescent="0.3"/>
    <row r="103" ht="13.8" x14ac:dyDescent="0.3"/>
    <row r="104" ht="13.8" x14ac:dyDescent="0.3"/>
    <row r="105" ht="13.8" x14ac:dyDescent="0.3"/>
    <row r="106" ht="13.8" x14ac:dyDescent="0.3"/>
    <row r="107" ht="13.8" x14ac:dyDescent="0.3"/>
    <row r="108" ht="13.8" x14ac:dyDescent="0.3"/>
    <row r="109" ht="13.8" x14ac:dyDescent="0.3"/>
    <row r="110" ht="13.8" x14ac:dyDescent="0.3"/>
    <row r="111" ht="13.8" x14ac:dyDescent="0.3"/>
    <row r="112" ht="13.8" x14ac:dyDescent="0.3"/>
    <row r="113" ht="13.8" x14ac:dyDescent="0.3"/>
    <row r="114" ht="13.8" x14ac:dyDescent="0.3"/>
    <row r="115" ht="13.8" x14ac:dyDescent="0.3"/>
    <row r="116" ht="13.8" x14ac:dyDescent="0.3"/>
    <row r="117" ht="13.8" x14ac:dyDescent="0.3"/>
    <row r="118" ht="13.8" x14ac:dyDescent="0.3"/>
    <row r="119" ht="13.8" x14ac:dyDescent="0.3"/>
    <row r="120" ht="13.8" x14ac:dyDescent="0.3"/>
    <row r="121" ht="13.8" x14ac:dyDescent="0.3"/>
    <row r="122" ht="13.8" x14ac:dyDescent="0.3"/>
    <row r="123" ht="13.8" x14ac:dyDescent="0.3"/>
    <row r="124" ht="13.8" x14ac:dyDescent="0.3"/>
    <row r="125" ht="13.8" x14ac:dyDescent="0.3"/>
    <row r="126" ht="13.8" x14ac:dyDescent="0.3"/>
    <row r="127" ht="13.8" x14ac:dyDescent="0.3"/>
    <row r="128" ht="13.8" x14ac:dyDescent="0.3"/>
    <row r="129" ht="13.8" x14ac:dyDescent="0.3"/>
    <row r="130" ht="13.8" x14ac:dyDescent="0.3"/>
    <row r="131" ht="13.8" x14ac:dyDescent="0.3"/>
    <row r="132" ht="13.8" x14ac:dyDescent="0.3"/>
    <row r="133" ht="13.8" x14ac:dyDescent="0.3"/>
    <row r="134" ht="13.8" x14ac:dyDescent="0.3"/>
    <row r="135" ht="13.8" x14ac:dyDescent="0.3"/>
    <row r="136" ht="13.8" x14ac:dyDescent="0.3"/>
    <row r="137" ht="13.8" x14ac:dyDescent="0.3"/>
    <row r="138" ht="13.8" x14ac:dyDescent="0.3"/>
    <row r="139" ht="13.8" x14ac:dyDescent="0.3"/>
    <row r="140" ht="13.8" x14ac:dyDescent="0.3"/>
    <row r="141" ht="13.8" x14ac:dyDescent="0.3"/>
    <row r="142" ht="13.8" x14ac:dyDescent="0.3"/>
    <row r="143" ht="13.8" x14ac:dyDescent="0.3"/>
    <row r="144" ht="13.8" x14ac:dyDescent="0.3"/>
    <row r="145" ht="13.8" x14ac:dyDescent="0.3"/>
    <row r="146" ht="13.8" x14ac:dyDescent="0.3"/>
    <row r="147" ht="13.8" x14ac:dyDescent="0.3"/>
    <row r="148" ht="13.8" x14ac:dyDescent="0.3"/>
    <row r="149" ht="13.8" x14ac:dyDescent="0.3"/>
    <row r="150" ht="13.8" x14ac:dyDescent="0.3"/>
    <row r="151" ht="13.8" x14ac:dyDescent="0.3"/>
    <row r="152" ht="13.8" x14ac:dyDescent="0.3"/>
    <row r="153" ht="13.8" x14ac:dyDescent="0.3"/>
    <row r="154" ht="13.8" x14ac:dyDescent="0.3"/>
    <row r="155" ht="13.8" x14ac:dyDescent="0.3"/>
    <row r="156" ht="13.8" x14ac:dyDescent="0.3"/>
    <row r="157" ht="13.8" x14ac:dyDescent="0.3"/>
    <row r="158" ht="13.8" x14ac:dyDescent="0.3"/>
    <row r="159" ht="13.8" x14ac:dyDescent="0.3"/>
    <row r="160" ht="13.8" x14ac:dyDescent="0.3"/>
    <row r="161" ht="13.8" x14ac:dyDescent="0.3"/>
    <row r="162" ht="13.8" x14ac:dyDescent="0.3"/>
    <row r="163" ht="13.8" x14ac:dyDescent="0.3"/>
    <row r="164" ht="13.8" x14ac:dyDescent="0.3"/>
    <row r="165" ht="13.8" x14ac:dyDescent="0.3"/>
    <row r="166" ht="13.8" x14ac:dyDescent="0.3"/>
    <row r="167" ht="13.8" x14ac:dyDescent="0.3"/>
    <row r="168" ht="13.8" x14ac:dyDescent="0.3"/>
    <row r="169" ht="13.8" x14ac:dyDescent="0.3"/>
    <row r="170" ht="13.8" x14ac:dyDescent="0.3"/>
    <row r="171" ht="13.8" x14ac:dyDescent="0.3"/>
    <row r="172" ht="13.8" x14ac:dyDescent="0.3"/>
    <row r="173" ht="13.8" x14ac:dyDescent="0.3"/>
    <row r="174" ht="13.8" x14ac:dyDescent="0.3"/>
    <row r="175" ht="13.8" x14ac:dyDescent="0.3"/>
    <row r="176" ht="13.8" x14ac:dyDescent="0.3"/>
    <row r="177" ht="13.8" x14ac:dyDescent="0.3"/>
    <row r="178" ht="13.8" x14ac:dyDescent="0.3"/>
    <row r="179" ht="13.8" x14ac:dyDescent="0.3"/>
    <row r="180" ht="13.8" x14ac:dyDescent="0.3"/>
    <row r="181" ht="13.8" x14ac:dyDescent="0.3"/>
    <row r="182" ht="13.8" x14ac:dyDescent="0.3"/>
    <row r="183" ht="13.8" x14ac:dyDescent="0.3"/>
    <row r="184" ht="13.8" x14ac:dyDescent="0.3"/>
    <row r="185" ht="13.8" x14ac:dyDescent="0.3"/>
    <row r="186" ht="13.8" x14ac:dyDescent="0.3"/>
    <row r="187" ht="13.8" x14ac:dyDescent="0.3"/>
    <row r="188" ht="13.8" x14ac:dyDescent="0.3"/>
    <row r="189" ht="13.8" x14ac:dyDescent="0.3"/>
    <row r="190" ht="13.8" x14ac:dyDescent="0.3"/>
    <row r="191" ht="13.8" x14ac:dyDescent="0.3"/>
    <row r="192" ht="13.8" x14ac:dyDescent="0.3"/>
    <row r="193" ht="13.8" x14ac:dyDescent="0.3"/>
    <row r="194" ht="13.8" x14ac:dyDescent="0.3"/>
    <row r="195" ht="13.8" x14ac:dyDescent="0.3"/>
    <row r="196" ht="13.8" x14ac:dyDescent="0.3"/>
    <row r="197" ht="13.8" x14ac:dyDescent="0.3"/>
    <row r="198" ht="13.8" x14ac:dyDescent="0.3"/>
    <row r="199" ht="13.8" x14ac:dyDescent="0.3"/>
    <row r="200" ht="13.8" x14ac:dyDescent="0.3"/>
    <row r="201" ht="13.8" x14ac:dyDescent="0.3"/>
    <row r="202" ht="13.8" x14ac:dyDescent="0.3"/>
    <row r="203" ht="13.8" x14ac:dyDescent="0.3"/>
    <row r="204" ht="13.8" x14ac:dyDescent="0.3"/>
    <row r="205" ht="13.8" x14ac:dyDescent="0.3"/>
    <row r="206" ht="13.8" x14ac:dyDescent="0.3"/>
    <row r="207" ht="13.8" x14ac:dyDescent="0.3"/>
    <row r="208" ht="13.8" x14ac:dyDescent="0.3"/>
    <row r="209" ht="13.8" x14ac:dyDescent="0.3"/>
    <row r="210" ht="13.8" x14ac:dyDescent="0.3"/>
    <row r="211" ht="13.8" x14ac:dyDescent="0.3"/>
    <row r="212" ht="13.8" x14ac:dyDescent="0.3"/>
    <row r="213" ht="13.8" x14ac:dyDescent="0.3"/>
    <row r="214" ht="13.8" x14ac:dyDescent="0.3"/>
    <row r="215" ht="13.8" x14ac:dyDescent="0.3"/>
    <row r="216" ht="13.8" x14ac:dyDescent="0.3"/>
    <row r="217" ht="13.8" x14ac:dyDescent="0.3"/>
    <row r="218" ht="13.8" x14ac:dyDescent="0.3"/>
    <row r="219" ht="13.8" x14ac:dyDescent="0.3"/>
    <row r="220" ht="13.8" x14ac:dyDescent="0.3"/>
    <row r="221" ht="13.8" x14ac:dyDescent="0.3"/>
    <row r="222" ht="13.8" x14ac:dyDescent="0.3"/>
    <row r="223" ht="13.8" x14ac:dyDescent="0.3"/>
    <row r="224" ht="13.8" x14ac:dyDescent="0.3"/>
    <row r="225" ht="13.8" x14ac:dyDescent="0.3"/>
    <row r="226" ht="13.8" x14ac:dyDescent="0.3"/>
    <row r="227" ht="13.8" x14ac:dyDescent="0.3"/>
    <row r="228" ht="13.8" x14ac:dyDescent="0.3"/>
    <row r="229" ht="13.8" x14ac:dyDescent="0.3"/>
    <row r="230" ht="13.8" x14ac:dyDescent="0.3"/>
    <row r="231" ht="13.8" x14ac:dyDescent="0.3"/>
    <row r="232" ht="13.8" x14ac:dyDescent="0.3"/>
    <row r="233" ht="13.8" x14ac:dyDescent="0.3"/>
    <row r="234" ht="13.8" x14ac:dyDescent="0.3"/>
    <row r="235" ht="13.8" x14ac:dyDescent="0.3"/>
    <row r="236" ht="13.8" x14ac:dyDescent="0.3"/>
    <row r="237" ht="13.8" x14ac:dyDescent="0.3"/>
    <row r="238" ht="13.8" x14ac:dyDescent="0.3"/>
    <row r="239" ht="13.8" x14ac:dyDescent="0.3"/>
    <row r="240" ht="13.8" x14ac:dyDescent="0.3"/>
    <row r="241" ht="13.8" x14ac:dyDescent="0.3"/>
    <row r="242" ht="13.8" x14ac:dyDescent="0.3"/>
    <row r="243" ht="13.8" x14ac:dyDescent="0.3"/>
    <row r="244" ht="13.8" x14ac:dyDescent="0.3"/>
    <row r="245" ht="13.8" x14ac:dyDescent="0.3"/>
    <row r="246" ht="13.8" x14ac:dyDescent="0.3"/>
    <row r="247" ht="13.8" x14ac:dyDescent="0.3"/>
    <row r="248" ht="13.8" x14ac:dyDescent="0.3"/>
    <row r="249" ht="13.8" x14ac:dyDescent="0.3"/>
    <row r="250" ht="13.8" x14ac:dyDescent="0.3"/>
    <row r="251" ht="13.8" x14ac:dyDescent="0.3"/>
    <row r="252" ht="13.8" x14ac:dyDescent="0.3"/>
    <row r="253" ht="13.8" x14ac:dyDescent="0.3"/>
    <row r="254" ht="13.8" x14ac:dyDescent="0.3"/>
    <row r="255" ht="13.8" x14ac:dyDescent="0.3"/>
    <row r="256" ht="13.8" x14ac:dyDescent="0.3"/>
    <row r="257" ht="13.8" x14ac:dyDescent="0.3"/>
    <row r="258" ht="13.8" x14ac:dyDescent="0.3"/>
    <row r="259" ht="13.8" x14ac:dyDescent="0.3"/>
    <row r="260" ht="13.8" x14ac:dyDescent="0.3"/>
    <row r="261" ht="13.8" x14ac:dyDescent="0.3"/>
    <row r="262" ht="13.8" x14ac:dyDescent="0.3"/>
    <row r="263" ht="13.8" x14ac:dyDescent="0.3"/>
    <row r="264" ht="13.8" x14ac:dyDescent="0.3"/>
    <row r="265" ht="13.8" x14ac:dyDescent="0.3"/>
    <row r="266" ht="13.8" x14ac:dyDescent="0.3"/>
    <row r="267" ht="13.8" x14ac:dyDescent="0.3"/>
    <row r="268" ht="13.8" x14ac:dyDescent="0.3"/>
    <row r="269" ht="13.8" x14ac:dyDescent="0.3"/>
    <row r="270" ht="13.8" x14ac:dyDescent="0.3"/>
    <row r="271" ht="13.8" x14ac:dyDescent="0.3"/>
    <row r="272" ht="13.8" x14ac:dyDescent="0.3"/>
    <row r="273" ht="13.8" x14ac:dyDescent="0.3"/>
    <row r="274" ht="13.8" x14ac:dyDescent="0.3"/>
    <row r="275" ht="13.8" x14ac:dyDescent="0.3"/>
    <row r="276" ht="13.8" x14ac:dyDescent="0.3"/>
    <row r="277" ht="13.8" x14ac:dyDescent="0.3"/>
    <row r="278" ht="13.8" x14ac:dyDescent="0.3"/>
    <row r="279" ht="13.8" x14ac:dyDescent="0.3"/>
    <row r="280" ht="13.8" x14ac:dyDescent="0.3"/>
    <row r="281" ht="13.8" x14ac:dyDescent="0.3"/>
    <row r="282" ht="13.8" x14ac:dyDescent="0.3"/>
    <row r="283" ht="13.8" x14ac:dyDescent="0.3"/>
    <row r="284" ht="13.8" x14ac:dyDescent="0.3"/>
    <row r="285" ht="13.8" x14ac:dyDescent="0.3"/>
    <row r="286" ht="13.8" x14ac:dyDescent="0.3"/>
    <row r="287" ht="13.8" x14ac:dyDescent="0.3"/>
    <row r="288" ht="13.8" x14ac:dyDescent="0.3"/>
    <row r="289" ht="13.8" x14ac:dyDescent="0.3"/>
    <row r="290" ht="13.8" x14ac:dyDescent="0.3"/>
    <row r="291" ht="13.8" x14ac:dyDescent="0.3"/>
    <row r="292" ht="13.8" x14ac:dyDescent="0.3"/>
    <row r="293" ht="13.8" x14ac:dyDescent="0.3"/>
    <row r="294" ht="13.8" x14ac:dyDescent="0.3"/>
    <row r="295" ht="13.8" x14ac:dyDescent="0.3"/>
    <row r="296" ht="13.8" x14ac:dyDescent="0.3"/>
    <row r="297" ht="13.8" x14ac:dyDescent="0.3"/>
    <row r="298" ht="13.8" x14ac:dyDescent="0.3"/>
    <row r="299" ht="13.8" x14ac:dyDescent="0.3"/>
    <row r="300" ht="13.8" x14ac:dyDescent="0.3"/>
    <row r="301" ht="13.8" x14ac:dyDescent="0.3"/>
    <row r="302" ht="13.8" x14ac:dyDescent="0.3"/>
    <row r="303" ht="13.8" x14ac:dyDescent="0.3"/>
    <row r="304" ht="13.8" x14ac:dyDescent="0.3"/>
    <row r="305" ht="13.8" x14ac:dyDescent="0.3"/>
    <row r="306" ht="13.8" x14ac:dyDescent="0.3"/>
    <row r="307" ht="13.8" x14ac:dyDescent="0.3"/>
    <row r="308" ht="13.8" x14ac:dyDescent="0.3"/>
    <row r="309" ht="13.8" x14ac:dyDescent="0.3"/>
    <row r="310" ht="13.8" x14ac:dyDescent="0.3"/>
    <row r="311" ht="13.8" x14ac:dyDescent="0.3"/>
    <row r="312" ht="13.8" x14ac:dyDescent="0.3"/>
    <row r="313" ht="13.8" x14ac:dyDescent="0.3"/>
    <row r="314" ht="13.8" x14ac:dyDescent="0.3"/>
    <row r="315" ht="13.8" x14ac:dyDescent="0.3"/>
    <row r="316" ht="13.8" x14ac:dyDescent="0.3"/>
    <row r="317" ht="13.8" x14ac:dyDescent="0.3"/>
    <row r="318" ht="13.8" x14ac:dyDescent="0.3"/>
    <row r="319" ht="13.8" x14ac:dyDescent="0.3"/>
    <row r="320" ht="13.8" x14ac:dyDescent="0.3"/>
    <row r="321" ht="13.8" x14ac:dyDescent="0.3"/>
    <row r="322" ht="13.8" x14ac:dyDescent="0.3"/>
    <row r="323" ht="13.8" x14ac:dyDescent="0.3"/>
    <row r="324" ht="13.8" x14ac:dyDescent="0.3"/>
    <row r="325" ht="13.8" x14ac:dyDescent="0.3"/>
    <row r="326" ht="13.8" x14ac:dyDescent="0.3"/>
    <row r="327" ht="13.8" x14ac:dyDescent="0.3"/>
    <row r="328" ht="13.8" x14ac:dyDescent="0.3"/>
    <row r="329" ht="13.8" x14ac:dyDescent="0.3"/>
    <row r="330" ht="13.8" x14ac:dyDescent="0.3"/>
    <row r="331" ht="13.8" x14ac:dyDescent="0.3"/>
    <row r="332" ht="13.8" x14ac:dyDescent="0.3"/>
    <row r="333" ht="13.8" x14ac:dyDescent="0.3"/>
    <row r="334" ht="13.8" x14ac:dyDescent="0.3"/>
    <row r="335" ht="13.8" x14ac:dyDescent="0.3"/>
    <row r="336" ht="13.8" x14ac:dyDescent="0.3"/>
    <row r="337" ht="13.8" x14ac:dyDescent="0.3"/>
    <row r="338" ht="13.8" x14ac:dyDescent="0.3"/>
    <row r="339" ht="13.8" x14ac:dyDescent="0.3"/>
    <row r="340" ht="13.8" x14ac:dyDescent="0.3"/>
    <row r="341" ht="13.8" x14ac:dyDescent="0.3"/>
    <row r="342" ht="13.8" x14ac:dyDescent="0.3"/>
    <row r="343" ht="13.8" x14ac:dyDescent="0.3"/>
    <row r="344" ht="13.8" x14ac:dyDescent="0.3"/>
    <row r="345" ht="13.8" x14ac:dyDescent="0.3"/>
    <row r="346" ht="13.8" x14ac:dyDescent="0.3"/>
    <row r="347" ht="13.8" x14ac:dyDescent="0.3"/>
    <row r="348" ht="13.8" x14ac:dyDescent="0.3"/>
    <row r="349" ht="13.8" x14ac:dyDescent="0.3"/>
    <row r="350" ht="13.8" x14ac:dyDescent="0.3"/>
    <row r="351" ht="13.8" x14ac:dyDescent="0.3"/>
    <row r="352" ht="13.8" x14ac:dyDescent="0.3"/>
    <row r="353" ht="13.8" x14ac:dyDescent="0.3"/>
    <row r="354" ht="13.8" x14ac:dyDescent="0.3"/>
    <row r="355" ht="13.8" x14ac:dyDescent="0.3"/>
    <row r="356" ht="13.8" x14ac:dyDescent="0.3"/>
    <row r="357" ht="13.8" x14ac:dyDescent="0.3"/>
    <row r="358" ht="13.8" x14ac:dyDescent="0.3"/>
    <row r="359" ht="13.8" x14ac:dyDescent="0.3"/>
    <row r="360" ht="13.8" x14ac:dyDescent="0.3"/>
    <row r="361" ht="13.8" x14ac:dyDescent="0.3"/>
    <row r="362" ht="13.8" x14ac:dyDescent="0.3"/>
    <row r="363" ht="13.8" x14ac:dyDescent="0.3"/>
    <row r="364" ht="13.8" x14ac:dyDescent="0.3"/>
    <row r="365" ht="13.8" x14ac:dyDescent="0.3"/>
    <row r="366" ht="13.8" x14ac:dyDescent="0.3"/>
    <row r="367" ht="13.8" x14ac:dyDescent="0.3"/>
    <row r="368" ht="13.8" x14ac:dyDescent="0.3"/>
    <row r="369" ht="13.8" x14ac:dyDescent="0.3"/>
    <row r="370" ht="13.8" x14ac:dyDescent="0.3"/>
    <row r="371" ht="13.8" x14ac:dyDescent="0.3"/>
    <row r="372" ht="13.8" x14ac:dyDescent="0.3"/>
    <row r="373" ht="13.8" x14ac:dyDescent="0.3"/>
    <row r="374" ht="13.8" x14ac:dyDescent="0.3"/>
    <row r="375" ht="13.8" x14ac:dyDescent="0.3"/>
    <row r="376" ht="13.8" x14ac:dyDescent="0.3"/>
    <row r="377" ht="13.8" x14ac:dyDescent="0.3"/>
    <row r="378" ht="13.8" x14ac:dyDescent="0.3"/>
    <row r="379" ht="13.8" x14ac:dyDescent="0.3"/>
    <row r="380" ht="13.8" x14ac:dyDescent="0.3"/>
    <row r="381" ht="13.8" x14ac:dyDescent="0.3"/>
    <row r="382" ht="13.8" x14ac:dyDescent="0.3"/>
    <row r="383" ht="13.8" x14ac:dyDescent="0.3"/>
    <row r="384" ht="13.8" x14ac:dyDescent="0.3"/>
    <row r="385" ht="13.8" x14ac:dyDescent="0.3"/>
    <row r="386" ht="13.8" x14ac:dyDescent="0.3"/>
    <row r="387" ht="13.8" x14ac:dyDescent="0.3"/>
    <row r="388" ht="13.8" x14ac:dyDescent="0.3"/>
    <row r="389" ht="13.8" x14ac:dyDescent="0.3"/>
    <row r="390" ht="13.8" x14ac:dyDescent="0.3"/>
    <row r="391" ht="13.8" x14ac:dyDescent="0.3"/>
    <row r="392" ht="13.8" x14ac:dyDescent="0.3"/>
    <row r="393" ht="13.8" x14ac:dyDescent="0.3"/>
    <row r="394" ht="13.8" x14ac:dyDescent="0.3"/>
    <row r="395" ht="13.8" x14ac:dyDescent="0.3"/>
    <row r="396" ht="13.8" x14ac:dyDescent="0.3"/>
    <row r="397" ht="13.8" x14ac:dyDescent="0.3"/>
    <row r="398" ht="13.8" x14ac:dyDescent="0.3"/>
    <row r="399" ht="13.8" x14ac:dyDescent="0.3"/>
    <row r="400" ht="13.8" x14ac:dyDescent="0.3"/>
    <row r="401" ht="13.8" x14ac:dyDescent="0.3"/>
    <row r="402" ht="13.8" x14ac:dyDescent="0.3"/>
    <row r="403" ht="13.8" x14ac:dyDescent="0.3"/>
    <row r="404" ht="13.8" x14ac:dyDescent="0.3"/>
    <row r="405" ht="13.8" x14ac:dyDescent="0.3"/>
    <row r="406" ht="13.8" x14ac:dyDescent="0.3"/>
    <row r="407" ht="13.8" x14ac:dyDescent="0.3"/>
    <row r="408" ht="13.8" x14ac:dyDescent="0.3"/>
    <row r="409" ht="13.8" x14ac:dyDescent="0.3"/>
    <row r="410" ht="13.8" x14ac:dyDescent="0.3"/>
    <row r="411" ht="13.8" x14ac:dyDescent="0.3"/>
    <row r="412" ht="13.8" x14ac:dyDescent="0.3"/>
    <row r="413" ht="13.8" x14ac:dyDescent="0.3"/>
    <row r="414" ht="13.8" x14ac:dyDescent="0.3"/>
    <row r="415" ht="13.8" x14ac:dyDescent="0.3"/>
    <row r="416" ht="13.8" x14ac:dyDescent="0.3"/>
    <row r="417" ht="13.8" x14ac:dyDescent="0.3"/>
    <row r="418" ht="13.8" x14ac:dyDescent="0.3"/>
    <row r="419" ht="13.8" x14ac:dyDescent="0.3"/>
    <row r="420" ht="13.8" x14ac:dyDescent="0.3"/>
    <row r="421" ht="13.8" x14ac:dyDescent="0.3"/>
    <row r="422" ht="13.8" x14ac:dyDescent="0.3"/>
    <row r="423" ht="13.8" x14ac:dyDescent="0.3"/>
    <row r="424" ht="13.8" x14ac:dyDescent="0.3"/>
    <row r="425" ht="13.8" x14ac:dyDescent="0.3"/>
    <row r="426" ht="13.8" x14ac:dyDescent="0.3"/>
    <row r="427" ht="13.8" x14ac:dyDescent="0.3"/>
    <row r="428" ht="13.8" x14ac:dyDescent="0.3"/>
    <row r="429" ht="13.8" x14ac:dyDescent="0.3"/>
    <row r="430" ht="13.8" x14ac:dyDescent="0.3"/>
    <row r="431" ht="13.8" x14ac:dyDescent="0.3"/>
    <row r="432" ht="13.8" x14ac:dyDescent="0.3"/>
    <row r="433" ht="13.8" x14ac:dyDescent="0.3"/>
    <row r="434" ht="13.8" x14ac:dyDescent="0.3"/>
    <row r="435" ht="13.8" x14ac:dyDescent="0.3"/>
    <row r="436" ht="13.8" x14ac:dyDescent="0.3"/>
    <row r="437" ht="13.8" x14ac:dyDescent="0.3"/>
    <row r="438" ht="13.8" x14ac:dyDescent="0.3"/>
    <row r="439" ht="13.8" x14ac:dyDescent="0.3"/>
    <row r="440" ht="13.8" x14ac:dyDescent="0.3"/>
    <row r="441" ht="13.8" x14ac:dyDescent="0.3"/>
    <row r="442" ht="13.8" x14ac:dyDescent="0.3"/>
    <row r="443" ht="13.8" x14ac:dyDescent="0.3"/>
    <row r="444" ht="13.8" x14ac:dyDescent="0.3"/>
    <row r="445" ht="13.8" x14ac:dyDescent="0.3"/>
    <row r="446" ht="13.8" x14ac:dyDescent="0.3"/>
    <row r="447" ht="13.8" x14ac:dyDescent="0.3"/>
    <row r="448" ht="13.8" x14ac:dyDescent="0.3"/>
    <row r="449" ht="13.8" x14ac:dyDescent="0.3"/>
    <row r="450" ht="13.8" x14ac:dyDescent="0.3"/>
    <row r="451" ht="13.8" x14ac:dyDescent="0.3"/>
    <row r="452" ht="13.8" x14ac:dyDescent="0.3"/>
    <row r="453" ht="13.8" x14ac:dyDescent="0.3"/>
    <row r="454" ht="13.8" x14ac:dyDescent="0.3"/>
    <row r="455" ht="13.8" x14ac:dyDescent="0.3"/>
    <row r="456" ht="13.8" x14ac:dyDescent="0.3"/>
    <row r="457" ht="13.8" x14ac:dyDescent="0.3"/>
    <row r="458" ht="13.8" x14ac:dyDescent="0.3"/>
    <row r="459" ht="13.8" x14ac:dyDescent="0.3"/>
    <row r="460" ht="13.8" x14ac:dyDescent="0.3"/>
    <row r="461" ht="13.8" x14ac:dyDescent="0.3"/>
    <row r="462" ht="13.8" x14ac:dyDescent="0.3"/>
    <row r="463" ht="13.8" x14ac:dyDescent="0.3"/>
    <row r="464" ht="13.8" x14ac:dyDescent="0.3"/>
    <row r="465" ht="13.8" x14ac:dyDescent="0.3"/>
    <row r="466" ht="13.8" x14ac:dyDescent="0.3"/>
    <row r="467" ht="13.8" x14ac:dyDescent="0.3"/>
    <row r="468" ht="13.8" x14ac:dyDescent="0.3"/>
    <row r="469" ht="13.8" x14ac:dyDescent="0.3"/>
    <row r="470" ht="13.8" x14ac:dyDescent="0.3"/>
    <row r="471" ht="13.8" x14ac:dyDescent="0.3"/>
    <row r="472" ht="13.8" x14ac:dyDescent="0.3"/>
    <row r="473" ht="13.8" x14ac:dyDescent="0.3"/>
    <row r="474" ht="13.8" x14ac:dyDescent="0.3"/>
    <row r="475" ht="13.8" x14ac:dyDescent="0.3"/>
    <row r="476" ht="13.8" x14ac:dyDescent="0.3"/>
    <row r="477" ht="13.8" x14ac:dyDescent="0.3"/>
    <row r="478" ht="13.8" x14ac:dyDescent="0.3"/>
    <row r="479" ht="13.8" x14ac:dyDescent="0.3"/>
    <row r="480" ht="13.8" x14ac:dyDescent="0.3"/>
    <row r="481" ht="13.8" x14ac:dyDescent="0.3"/>
    <row r="482" ht="13.8" x14ac:dyDescent="0.3"/>
    <row r="483" ht="13.8" x14ac:dyDescent="0.3"/>
    <row r="484" ht="13.8" x14ac:dyDescent="0.3"/>
    <row r="485" ht="13.8" x14ac:dyDescent="0.3"/>
    <row r="486" ht="13.8" x14ac:dyDescent="0.3"/>
    <row r="487" ht="13.8" x14ac:dyDescent="0.3"/>
    <row r="488" ht="13.8" x14ac:dyDescent="0.3"/>
    <row r="489" ht="13.8" x14ac:dyDescent="0.3"/>
    <row r="490" ht="13.8" x14ac:dyDescent="0.3"/>
    <row r="491" ht="13.8" x14ac:dyDescent="0.3"/>
    <row r="492" ht="13.8" x14ac:dyDescent="0.3"/>
    <row r="493" ht="13.8" x14ac:dyDescent="0.3"/>
    <row r="494" ht="13.8" x14ac:dyDescent="0.3"/>
    <row r="495" ht="13.8" x14ac:dyDescent="0.3"/>
    <row r="496" ht="13.8" x14ac:dyDescent="0.3"/>
    <row r="497" ht="13.8" x14ac:dyDescent="0.3"/>
    <row r="498" ht="13.8" x14ac:dyDescent="0.3"/>
    <row r="499" ht="13.8" x14ac:dyDescent="0.3"/>
    <row r="500" ht="13.8" x14ac:dyDescent="0.3"/>
    <row r="501" ht="13.8" x14ac:dyDescent="0.3"/>
    <row r="502" ht="13.8" x14ac:dyDescent="0.3"/>
    <row r="503" ht="13.8" x14ac:dyDescent="0.3"/>
    <row r="504" ht="13.8" x14ac:dyDescent="0.3"/>
    <row r="505" ht="13.8" x14ac:dyDescent="0.3"/>
    <row r="506" ht="13.8" x14ac:dyDescent="0.3"/>
    <row r="507" ht="13.8" x14ac:dyDescent="0.3"/>
    <row r="508" ht="13.8" x14ac:dyDescent="0.3"/>
    <row r="509" ht="13.8" x14ac:dyDescent="0.3"/>
    <row r="510" ht="13.8" x14ac:dyDescent="0.3"/>
    <row r="511" ht="13.8" x14ac:dyDescent="0.3"/>
    <row r="512" ht="13.8" x14ac:dyDescent="0.3"/>
    <row r="513" ht="13.8" x14ac:dyDescent="0.3"/>
    <row r="514" ht="13.8" x14ac:dyDescent="0.3"/>
    <row r="515" ht="13.8" x14ac:dyDescent="0.3"/>
    <row r="516" ht="13.8" x14ac:dyDescent="0.3"/>
    <row r="517" ht="13.8" x14ac:dyDescent="0.3"/>
    <row r="518" ht="13.8" x14ac:dyDescent="0.3"/>
    <row r="519" ht="13.8" x14ac:dyDescent="0.3"/>
    <row r="520" ht="13.8" x14ac:dyDescent="0.3"/>
    <row r="521" ht="13.8" x14ac:dyDescent="0.3"/>
    <row r="522" ht="13.8" x14ac:dyDescent="0.3"/>
    <row r="523" ht="13.8" x14ac:dyDescent="0.3"/>
    <row r="524" ht="13.8" x14ac:dyDescent="0.3"/>
    <row r="525" ht="13.8" x14ac:dyDescent="0.3"/>
    <row r="526" ht="13.8" x14ac:dyDescent="0.3"/>
    <row r="527" ht="13.8" x14ac:dyDescent="0.3"/>
    <row r="528" ht="13.8" x14ac:dyDescent="0.3"/>
    <row r="529" ht="13.8" x14ac:dyDescent="0.3"/>
    <row r="530" ht="13.8" x14ac:dyDescent="0.3"/>
    <row r="531" ht="13.8" x14ac:dyDescent="0.3"/>
    <row r="532" ht="13.8" x14ac:dyDescent="0.3"/>
    <row r="533" ht="13.8" x14ac:dyDescent="0.3"/>
    <row r="534" ht="13.8" x14ac:dyDescent="0.3"/>
    <row r="535" ht="13.8" x14ac:dyDescent="0.3"/>
    <row r="536" ht="13.8" x14ac:dyDescent="0.3"/>
    <row r="537" ht="13.8" x14ac:dyDescent="0.3"/>
    <row r="538" ht="13.8" x14ac:dyDescent="0.3"/>
    <row r="539" ht="13.8" x14ac:dyDescent="0.3"/>
    <row r="540" ht="13.8" x14ac:dyDescent="0.3"/>
    <row r="541" ht="13.8" x14ac:dyDescent="0.3"/>
    <row r="542" ht="13.8" x14ac:dyDescent="0.3"/>
    <row r="543" ht="13.8" x14ac:dyDescent="0.3"/>
    <row r="544" ht="13.8" x14ac:dyDescent="0.3"/>
    <row r="545" ht="13.8" x14ac:dyDescent="0.3"/>
    <row r="546" ht="13.8" x14ac:dyDescent="0.3"/>
    <row r="547" ht="13.8" x14ac:dyDescent="0.3"/>
    <row r="548" ht="13.8" x14ac:dyDescent="0.3"/>
    <row r="549" ht="13.8" x14ac:dyDescent="0.3"/>
    <row r="550" ht="13.8" x14ac:dyDescent="0.3"/>
    <row r="551" ht="13.8" x14ac:dyDescent="0.3"/>
    <row r="552" ht="13.8" x14ac:dyDescent="0.3"/>
    <row r="553" ht="13.8" x14ac:dyDescent="0.3"/>
    <row r="554" ht="13.8" x14ac:dyDescent="0.3"/>
    <row r="555" ht="13.8" x14ac:dyDescent="0.3"/>
    <row r="556" ht="13.8" x14ac:dyDescent="0.3"/>
    <row r="557" ht="13.8" x14ac:dyDescent="0.3"/>
    <row r="558" ht="13.8" x14ac:dyDescent="0.3"/>
    <row r="559" ht="13.8" x14ac:dyDescent="0.3"/>
    <row r="560" ht="13.8" x14ac:dyDescent="0.3"/>
    <row r="561" ht="13.8" x14ac:dyDescent="0.3"/>
    <row r="562" ht="13.8" x14ac:dyDescent="0.3"/>
    <row r="563" ht="13.8" x14ac:dyDescent="0.3"/>
    <row r="564" ht="13.8" x14ac:dyDescent="0.3"/>
    <row r="565" ht="13.8" x14ac:dyDescent="0.3"/>
    <row r="566" ht="13.8" x14ac:dyDescent="0.3"/>
    <row r="567" ht="13.8" x14ac:dyDescent="0.3"/>
    <row r="568" ht="13.8" x14ac:dyDescent="0.3"/>
    <row r="569" ht="13.8" x14ac:dyDescent="0.3"/>
    <row r="570" ht="13.8" x14ac:dyDescent="0.3"/>
    <row r="571" ht="13.8" x14ac:dyDescent="0.3"/>
    <row r="572" ht="13.8" x14ac:dyDescent="0.3"/>
    <row r="573" ht="13.8" x14ac:dyDescent="0.3"/>
    <row r="574" ht="13.8" x14ac:dyDescent="0.3"/>
    <row r="575" ht="13.8" x14ac:dyDescent="0.3"/>
    <row r="576" ht="13.8" x14ac:dyDescent="0.3"/>
    <row r="577" ht="13.8" x14ac:dyDescent="0.3"/>
    <row r="578" ht="13.8" x14ac:dyDescent="0.3"/>
    <row r="579" ht="13.8" x14ac:dyDescent="0.3"/>
    <row r="580" ht="13.8" x14ac:dyDescent="0.3"/>
    <row r="581" ht="13.8" x14ac:dyDescent="0.3"/>
    <row r="582" ht="13.8" x14ac:dyDescent="0.3"/>
    <row r="583" ht="13.8" x14ac:dyDescent="0.3"/>
    <row r="584" ht="13.8" x14ac:dyDescent="0.3"/>
    <row r="585" ht="13.8" x14ac:dyDescent="0.3"/>
    <row r="586" ht="13.8" x14ac:dyDescent="0.3"/>
    <row r="587" ht="13.8" x14ac:dyDescent="0.3"/>
    <row r="588" ht="13.8" x14ac:dyDescent="0.3"/>
    <row r="589" ht="13.8" x14ac:dyDescent="0.3"/>
    <row r="590" ht="13.8" x14ac:dyDescent="0.3"/>
    <row r="591" ht="13.8" x14ac:dyDescent="0.3"/>
    <row r="592" ht="13.8" x14ac:dyDescent="0.3"/>
    <row r="593" ht="13.8" x14ac:dyDescent="0.3"/>
    <row r="594" ht="13.8" x14ac:dyDescent="0.3"/>
    <row r="595" ht="13.8" x14ac:dyDescent="0.3"/>
    <row r="596" ht="13.8" x14ac:dyDescent="0.3"/>
    <row r="597" ht="13.8" x14ac:dyDescent="0.3"/>
    <row r="598" ht="13.8" x14ac:dyDescent="0.3"/>
    <row r="599" ht="13.8" x14ac:dyDescent="0.3"/>
    <row r="600" ht="13.8" x14ac:dyDescent="0.3"/>
    <row r="601" ht="13.8" x14ac:dyDescent="0.3"/>
    <row r="602" ht="13.8" x14ac:dyDescent="0.3"/>
    <row r="603" ht="13.8" x14ac:dyDescent="0.3"/>
    <row r="604" ht="13.8" x14ac:dyDescent="0.3"/>
    <row r="605" ht="13.8" x14ac:dyDescent="0.3"/>
    <row r="606" ht="13.8" x14ac:dyDescent="0.3"/>
    <row r="607" ht="13.8" x14ac:dyDescent="0.3"/>
    <row r="608" ht="13.8" x14ac:dyDescent="0.3"/>
    <row r="609" ht="13.8" x14ac:dyDescent="0.3"/>
    <row r="610" ht="13.8" x14ac:dyDescent="0.3"/>
    <row r="611" ht="13.8" x14ac:dyDescent="0.3"/>
    <row r="612" ht="13.8" x14ac:dyDescent="0.3"/>
    <row r="613" ht="13.8" x14ac:dyDescent="0.3"/>
    <row r="614" ht="13.8" x14ac:dyDescent="0.3"/>
    <row r="615" ht="13.8" x14ac:dyDescent="0.3"/>
    <row r="616" ht="13.8" x14ac:dyDescent="0.3"/>
    <row r="617" ht="13.8" x14ac:dyDescent="0.3"/>
    <row r="618" ht="13.8" x14ac:dyDescent="0.3"/>
    <row r="619" ht="13.8" x14ac:dyDescent="0.3"/>
    <row r="620" ht="13.8" x14ac:dyDescent="0.3"/>
    <row r="621" ht="13.8" x14ac:dyDescent="0.3"/>
    <row r="622" ht="13.8" x14ac:dyDescent="0.3"/>
    <row r="623" ht="13.8" x14ac:dyDescent="0.3"/>
    <row r="624" ht="13.8" x14ac:dyDescent="0.3"/>
    <row r="625" ht="13.8" x14ac:dyDescent="0.3"/>
    <row r="626" ht="13.8" x14ac:dyDescent="0.3"/>
    <row r="627" ht="13.8" x14ac:dyDescent="0.3"/>
    <row r="628" ht="13.8" x14ac:dyDescent="0.3"/>
    <row r="629" ht="13.8" x14ac:dyDescent="0.3"/>
    <row r="630" ht="13.8" x14ac:dyDescent="0.3"/>
    <row r="631" ht="13.8" x14ac:dyDescent="0.3"/>
    <row r="632" ht="13.8" x14ac:dyDescent="0.3"/>
    <row r="633" ht="13.8" x14ac:dyDescent="0.3"/>
    <row r="634" ht="13.8" x14ac:dyDescent="0.3"/>
    <row r="635" ht="13.8" x14ac:dyDescent="0.3"/>
    <row r="636" ht="13.8" x14ac:dyDescent="0.3"/>
    <row r="637" ht="13.8" x14ac:dyDescent="0.3"/>
    <row r="638" ht="13.8" x14ac:dyDescent="0.3"/>
    <row r="639" ht="13.8" x14ac:dyDescent="0.3"/>
    <row r="640" ht="13.8" x14ac:dyDescent="0.3"/>
    <row r="641" ht="13.8" x14ac:dyDescent="0.3"/>
    <row r="642" ht="13.8" x14ac:dyDescent="0.3"/>
    <row r="643" ht="13.8" x14ac:dyDescent="0.3"/>
    <row r="644" ht="13.8" x14ac:dyDescent="0.3"/>
    <row r="645" ht="13.8" x14ac:dyDescent="0.3"/>
    <row r="646" ht="13.8" x14ac:dyDescent="0.3"/>
    <row r="647" ht="13.8" x14ac:dyDescent="0.3"/>
    <row r="648" ht="13.8" x14ac:dyDescent="0.3"/>
    <row r="649" ht="13.8" x14ac:dyDescent="0.3"/>
    <row r="650" ht="13.8" x14ac:dyDescent="0.3"/>
    <row r="651" ht="13.8" x14ac:dyDescent="0.3"/>
    <row r="652" ht="13.8" x14ac:dyDescent="0.3"/>
    <row r="653" ht="13.8" x14ac:dyDescent="0.3"/>
    <row r="654" ht="13.8" x14ac:dyDescent="0.3"/>
    <row r="655" ht="13.8" x14ac:dyDescent="0.3"/>
    <row r="656" ht="13.8" x14ac:dyDescent="0.3"/>
    <row r="657" ht="13.8" x14ac:dyDescent="0.3"/>
    <row r="658" ht="13.8" x14ac:dyDescent="0.3"/>
    <row r="659" ht="13.8" x14ac:dyDescent="0.3"/>
    <row r="660" ht="13.8" x14ac:dyDescent="0.3"/>
    <row r="661" ht="13.8" x14ac:dyDescent="0.3"/>
    <row r="662" ht="13.8" x14ac:dyDescent="0.3"/>
    <row r="663" ht="13.8" x14ac:dyDescent="0.3"/>
    <row r="664" ht="13.8" x14ac:dyDescent="0.3"/>
    <row r="665" ht="13.8" x14ac:dyDescent="0.3"/>
    <row r="666" ht="13.8" x14ac:dyDescent="0.3"/>
    <row r="667" ht="13.8" x14ac:dyDescent="0.3"/>
    <row r="668" ht="13.8" x14ac:dyDescent="0.3"/>
    <row r="669" ht="13.8" x14ac:dyDescent="0.3"/>
    <row r="670" ht="13.8" x14ac:dyDescent="0.3"/>
    <row r="671" ht="13.8" x14ac:dyDescent="0.3"/>
    <row r="672" ht="13.8" x14ac:dyDescent="0.3"/>
    <row r="673" ht="13.8" x14ac:dyDescent="0.3"/>
    <row r="674" ht="13.8" x14ac:dyDescent="0.3"/>
    <row r="675" ht="13.8" x14ac:dyDescent="0.3"/>
    <row r="676" ht="13.8" x14ac:dyDescent="0.3"/>
    <row r="677" ht="13.8" x14ac:dyDescent="0.3"/>
    <row r="678" ht="13.8" x14ac:dyDescent="0.3"/>
    <row r="679" ht="13.8" x14ac:dyDescent="0.3"/>
    <row r="680" ht="13.8" x14ac:dyDescent="0.3"/>
    <row r="681" ht="13.8" x14ac:dyDescent="0.3"/>
    <row r="682" ht="13.8" x14ac:dyDescent="0.3"/>
    <row r="683" ht="13.8" x14ac:dyDescent="0.3"/>
    <row r="684" ht="13.8" x14ac:dyDescent="0.3"/>
    <row r="685" ht="13.8" x14ac:dyDescent="0.3"/>
    <row r="686" ht="13.8" x14ac:dyDescent="0.3"/>
    <row r="687" ht="13.8" x14ac:dyDescent="0.3"/>
    <row r="688" ht="13.8" x14ac:dyDescent="0.3"/>
    <row r="689" ht="13.8" x14ac:dyDescent="0.3"/>
    <row r="690" ht="13.8" x14ac:dyDescent="0.3"/>
    <row r="691" ht="13.8" x14ac:dyDescent="0.3"/>
    <row r="692" ht="13.8" x14ac:dyDescent="0.3"/>
    <row r="693" ht="13.8" x14ac:dyDescent="0.3"/>
    <row r="694" ht="13.8" x14ac:dyDescent="0.3"/>
    <row r="695" ht="13.8" x14ac:dyDescent="0.3"/>
    <row r="696" ht="13.8" x14ac:dyDescent="0.3"/>
    <row r="697" ht="13.8" x14ac:dyDescent="0.3"/>
    <row r="698" ht="13.8" x14ac:dyDescent="0.3"/>
    <row r="699" ht="13.8" x14ac:dyDescent="0.3"/>
    <row r="700" ht="13.8" x14ac:dyDescent="0.3"/>
    <row r="701" ht="13.8" x14ac:dyDescent="0.3"/>
    <row r="702" ht="13.8" x14ac:dyDescent="0.3"/>
    <row r="703" ht="13.8" x14ac:dyDescent="0.3"/>
    <row r="704" ht="13.8" x14ac:dyDescent="0.3"/>
    <row r="705" ht="13.8" x14ac:dyDescent="0.3"/>
    <row r="706" ht="13.8" x14ac:dyDescent="0.3"/>
    <row r="707" ht="13.8" x14ac:dyDescent="0.3"/>
    <row r="708" ht="13.8" x14ac:dyDescent="0.3"/>
    <row r="709" ht="13.8" x14ac:dyDescent="0.3"/>
    <row r="710" ht="13.8" x14ac:dyDescent="0.3"/>
    <row r="711" ht="13.8" x14ac:dyDescent="0.3"/>
    <row r="712" ht="13.8" x14ac:dyDescent="0.3"/>
    <row r="713" ht="13.8" x14ac:dyDescent="0.3"/>
    <row r="714" ht="13.8" x14ac:dyDescent="0.3"/>
    <row r="715" ht="13.8" x14ac:dyDescent="0.3"/>
    <row r="716" ht="13.8" x14ac:dyDescent="0.3"/>
    <row r="717" ht="13.8" x14ac:dyDescent="0.3"/>
    <row r="718" ht="13.8" x14ac:dyDescent="0.3"/>
    <row r="719" ht="13.8" x14ac:dyDescent="0.3"/>
    <row r="720" ht="13.8" x14ac:dyDescent="0.3"/>
    <row r="721" ht="13.8" x14ac:dyDescent="0.3"/>
    <row r="722" ht="13.8" x14ac:dyDescent="0.3"/>
    <row r="723" ht="13.8" x14ac:dyDescent="0.3"/>
    <row r="724" ht="13.8" x14ac:dyDescent="0.3"/>
    <row r="725" ht="13.8" x14ac:dyDescent="0.3"/>
    <row r="726" ht="13.8" x14ac:dyDescent="0.3"/>
    <row r="727" ht="13.8" x14ac:dyDescent="0.3"/>
    <row r="728" ht="13.8" x14ac:dyDescent="0.3"/>
    <row r="729" ht="13.8" x14ac:dyDescent="0.3"/>
    <row r="730" ht="13.8" x14ac:dyDescent="0.3"/>
    <row r="731" ht="13.8" x14ac:dyDescent="0.3"/>
    <row r="732" ht="13.8" x14ac:dyDescent="0.3"/>
    <row r="733" ht="13.8" x14ac:dyDescent="0.3"/>
    <row r="734" ht="13.8" x14ac:dyDescent="0.3"/>
    <row r="735" ht="13.8" x14ac:dyDescent="0.3"/>
    <row r="736" ht="13.8" x14ac:dyDescent="0.3"/>
    <row r="737" ht="13.8" x14ac:dyDescent="0.3"/>
    <row r="738" ht="13.8" x14ac:dyDescent="0.3"/>
    <row r="739" ht="13.8" x14ac:dyDescent="0.3"/>
    <row r="740" ht="13.8" x14ac:dyDescent="0.3"/>
    <row r="741" ht="13.8" x14ac:dyDescent="0.3"/>
    <row r="742" ht="13.8" x14ac:dyDescent="0.3"/>
    <row r="743" ht="13.8" x14ac:dyDescent="0.3"/>
    <row r="744" ht="13.8" x14ac:dyDescent="0.3"/>
    <row r="745" ht="13.8" x14ac:dyDescent="0.3"/>
    <row r="746" ht="13.8" x14ac:dyDescent="0.3"/>
    <row r="747" ht="13.8" x14ac:dyDescent="0.3"/>
    <row r="748" ht="13.8" x14ac:dyDescent="0.3"/>
    <row r="749" ht="13.8" x14ac:dyDescent="0.3"/>
    <row r="750" ht="13.8" x14ac:dyDescent="0.3"/>
    <row r="751" ht="13.8" x14ac:dyDescent="0.3"/>
    <row r="752" ht="13.8" x14ac:dyDescent="0.3"/>
    <row r="753" ht="13.8" x14ac:dyDescent="0.3"/>
    <row r="754" ht="13.8" x14ac:dyDescent="0.3"/>
    <row r="755" ht="13.8" x14ac:dyDescent="0.3"/>
    <row r="756" ht="13.8" x14ac:dyDescent="0.3"/>
    <row r="757" ht="13.8" x14ac:dyDescent="0.3"/>
    <row r="758" ht="13.8" x14ac:dyDescent="0.3"/>
    <row r="759" ht="13.8" x14ac:dyDescent="0.3"/>
    <row r="760" ht="13.8" x14ac:dyDescent="0.3"/>
    <row r="761" ht="13.8" x14ac:dyDescent="0.3"/>
    <row r="762" ht="13.8" x14ac:dyDescent="0.3"/>
    <row r="763" ht="13.8" x14ac:dyDescent="0.3"/>
    <row r="764" ht="13.8" x14ac:dyDescent="0.3"/>
    <row r="765" ht="13.8" x14ac:dyDescent="0.3"/>
    <row r="766" ht="13.8" x14ac:dyDescent="0.3"/>
    <row r="767" ht="13.8" x14ac:dyDescent="0.3"/>
    <row r="768" ht="13.8" x14ac:dyDescent="0.3"/>
    <row r="769" ht="13.8" x14ac:dyDescent="0.3"/>
    <row r="770" ht="13.8" x14ac:dyDescent="0.3"/>
    <row r="771" ht="13.8" x14ac:dyDescent="0.3"/>
    <row r="772" ht="13.8" x14ac:dyDescent="0.3"/>
    <row r="773" ht="13.8" x14ac:dyDescent="0.3"/>
    <row r="774" ht="13.8" x14ac:dyDescent="0.3"/>
    <row r="775" ht="13.8" x14ac:dyDescent="0.3"/>
    <row r="776" ht="13.8" x14ac:dyDescent="0.3"/>
    <row r="777" ht="13.8" x14ac:dyDescent="0.3"/>
    <row r="778" ht="13.8" x14ac:dyDescent="0.3"/>
    <row r="779" ht="13.8" x14ac:dyDescent="0.3"/>
    <row r="780" ht="13.8" x14ac:dyDescent="0.3"/>
    <row r="781" ht="13.8" x14ac:dyDescent="0.3"/>
    <row r="782" ht="13.8" x14ac:dyDescent="0.3"/>
    <row r="783" ht="13.8" x14ac:dyDescent="0.3"/>
    <row r="784" ht="13.8" x14ac:dyDescent="0.3"/>
    <row r="785" ht="13.8" x14ac:dyDescent="0.3"/>
    <row r="786" ht="13.8" x14ac:dyDescent="0.3"/>
    <row r="787" ht="13.8" x14ac:dyDescent="0.3"/>
    <row r="788" ht="13.8" x14ac:dyDescent="0.3"/>
    <row r="789" ht="13.8" x14ac:dyDescent="0.3"/>
    <row r="790" ht="13.8" x14ac:dyDescent="0.3"/>
    <row r="791" ht="13.8" x14ac:dyDescent="0.3"/>
    <row r="792" ht="13.8" x14ac:dyDescent="0.3"/>
    <row r="793" ht="13.8" x14ac:dyDescent="0.3"/>
    <row r="794" ht="13.8" x14ac:dyDescent="0.3"/>
    <row r="795" ht="13.8" x14ac:dyDescent="0.3"/>
    <row r="796" ht="13.8" x14ac:dyDescent="0.3"/>
    <row r="797" ht="13.8" x14ac:dyDescent="0.3"/>
    <row r="798" ht="13.8" x14ac:dyDescent="0.3"/>
    <row r="799" ht="13.8" x14ac:dyDescent="0.3"/>
    <row r="800" ht="13.8" x14ac:dyDescent="0.3"/>
    <row r="801" ht="13.8" x14ac:dyDescent="0.3"/>
    <row r="802" ht="13.8" x14ac:dyDescent="0.3"/>
    <row r="803" ht="13.8" x14ac:dyDescent="0.3"/>
    <row r="804" ht="13.8" x14ac:dyDescent="0.3"/>
    <row r="805" ht="13.8" x14ac:dyDescent="0.3"/>
    <row r="806" ht="13.8" x14ac:dyDescent="0.3"/>
    <row r="807" ht="13.8" x14ac:dyDescent="0.3"/>
    <row r="808" ht="13.8" x14ac:dyDescent="0.3"/>
    <row r="809" ht="13.8" x14ac:dyDescent="0.3"/>
    <row r="810" ht="13.8" x14ac:dyDescent="0.3"/>
    <row r="811" ht="13.8" x14ac:dyDescent="0.3"/>
    <row r="812" ht="13.8" x14ac:dyDescent="0.3"/>
    <row r="813" ht="13.8" x14ac:dyDescent="0.3"/>
    <row r="814" ht="13.8" x14ac:dyDescent="0.3"/>
    <row r="815" ht="13.8" x14ac:dyDescent="0.3"/>
    <row r="816" ht="13.8" x14ac:dyDescent="0.3"/>
    <row r="817" ht="13.8" x14ac:dyDescent="0.3"/>
    <row r="818" ht="13.8" x14ac:dyDescent="0.3"/>
    <row r="819" ht="13.8" x14ac:dyDescent="0.3"/>
    <row r="820" ht="13.8" x14ac:dyDescent="0.3"/>
    <row r="821" ht="13.8" x14ac:dyDescent="0.3"/>
    <row r="822" ht="13.8" x14ac:dyDescent="0.3"/>
    <row r="823" ht="13.8" x14ac:dyDescent="0.3"/>
    <row r="824" ht="13.8" x14ac:dyDescent="0.3"/>
    <row r="825" ht="13.8" x14ac:dyDescent="0.3"/>
    <row r="826" ht="13.8" x14ac:dyDescent="0.3"/>
    <row r="827" ht="13.8" x14ac:dyDescent="0.3"/>
    <row r="828" ht="13.8" x14ac:dyDescent="0.3"/>
    <row r="829" ht="13.8" x14ac:dyDescent="0.3"/>
    <row r="830" ht="13.8" x14ac:dyDescent="0.3"/>
    <row r="831" ht="13.8" x14ac:dyDescent="0.3"/>
    <row r="832" ht="13.8" x14ac:dyDescent="0.3"/>
    <row r="833" ht="13.8" x14ac:dyDescent="0.3"/>
    <row r="834" ht="13.8" x14ac:dyDescent="0.3"/>
    <row r="835" ht="13.8" x14ac:dyDescent="0.3"/>
    <row r="836" ht="13.8" x14ac:dyDescent="0.3"/>
    <row r="837" ht="13.8" x14ac:dyDescent="0.3"/>
    <row r="838" ht="13.8" x14ac:dyDescent="0.3"/>
    <row r="839" ht="13.8" x14ac:dyDescent="0.3"/>
    <row r="840" ht="13.8" x14ac:dyDescent="0.3"/>
    <row r="841" ht="13.8" x14ac:dyDescent="0.3"/>
    <row r="842" ht="13.8" x14ac:dyDescent="0.3"/>
    <row r="843" ht="13.8" x14ac:dyDescent="0.3"/>
    <row r="844" ht="13.8" x14ac:dyDescent="0.3"/>
    <row r="845" ht="13.8" x14ac:dyDescent="0.3"/>
    <row r="846" ht="13.8" x14ac:dyDescent="0.3"/>
    <row r="847" ht="13.8" x14ac:dyDescent="0.3"/>
    <row r="848" ht="13.8" x14ac:dyDescent="0.3"/>
    <row r="849" ht="13.8" x14ac:dyDescent="0.3"/>
    <row r="850" ht="13.8" x14ac:dyDescent="0.3"/>
    <row r="851" ht="13.8" x14ac:dyDescent="0.3"/>
    <row r="852" ht="13.8" x14ac:dyDescent="0.3"/>
    <row r="853" ht="13.8" x14ac:dyDescent="0.3"/>
    <row r="854" ht="13.8" x14ac:dyDescent="0.3"/>
    <row r="855" ht="13.8" x14ac:dyDescent="0.3"/>
    <row r="856" ht="13.8" x14ac:dyDescent="0.3"/>
    <row r="857" ht="13.8" x14ac:dyDescent="0.3"/>
    <row r="858" ht="13.8" x14ac:dyDescent="0.3"/>
    <row r="859" ht="13.8" x14ac:dyDescent="0.3"/>
    <row r="860" ht="13.8" x14ac:dyDescent="0.3"/>
    <row r="861" ht="13.8" x14ac:dyDescent="0.3"/>
    <row r="862" ht="13.8" x14ac:dyDescent="0.3"/>
    <row r="863" ht="13.8" x14ac:dyDescent="0.3"/>
    <row r="864" ht="13.8" x14ac:dyDescent="0.3"/>
    <row r="865" ht="13.8" x14ac:dyDescent="0.3"/>
    <row r="866" ht="13.8" x14ac:dyDescent="0.3"/>
    <row r="867" ht="13.8" x14ac:dyDescent="0.3"/>
    <row r="868" ht="13.8" x14ac:dyDescent="0.3"/>
    <row r="869" ht="13.8" x14ac:dyDescent="0.3"/>
    <row r="870" ht="13.8" x14ac:dyDescent="0.3"/>
    <row r="871" ht="13.8" x14ac:dyDescent="0.3"/>
    <row r="872" ht="13.8" x14ac:dyDescent="0.3"/>
    <row r="873" ht="13.8" x14ac:dyDescent="0.3"/>
    <row r="874" ht="13.8" x14ac:dyDescent="0.3"/>
    <row r="875" ht="13.8" x14ac:dyDescent="0.3"/>
    <row r="876" ht="13.8" x14ac:dyDescent="0.3"/>
    <row r="877" ht="13.8" x14ac:dyDescent="0.3"/>
    <row r="878" ht="13.8" x14ac:dyDescent="0.3"/>
    <row r="879" ht="13.8" x14ac:dyDescent="0.3"/>
    <row r="880" ht="13.8" x14ac:dyDescent="0.3"/>
    <row r="881" ht="13.8" x14ac:dyDescent="0.3"/>
    <row r="882" ht="13.8" x14ac:dyDescent="0.3"/>
    <row r="883" ht="13.8" x14ac:dyDescent="0.3"/>
    <row r="884" ht="13.8" x14ac:dyDescent="0.3"/>
    <row r="885" ht="13.8" x14ac:dyDescent="0.3"/>
    <row r="886" ht="13.8" x14ac:dyDescent="0.3"/>
    <row r="887" ht="13.8" x14ac:dyDescent="0.3"/>
    <row r="888" ht="13.8" x14ac:dyDescent="0.3"/>
    <row r="889" ht="13.8" x14ac:dyDescent="0.3"/>
    <row r="890" ht="13.8" x14ac:dyDescent="0.3"/>
    <row r="891" ht="13.8" x14ac:dyDescent="0.3"/>
    <row r="892" ht="13.8" x14ac:dyDescent="0.3"/>
    <row r="893" ht="13.8" x14ac:dyDescent="0.3"/>
    <row r="894" ht="13.8" x14ac:dyDescent="0.3"/>
    <row r="895" ht="13.8" x14ac:dyDescent="0.3"/>
    <row r="896" ht="13.8" x14ac:dyDescent="0.3"/>
    <row r="897" ht="13.8" x14ac:dyDescent="0.3"/>
    <row r="898" ht="13.8" x14ac:dyDescent="0.3"/>
    <row r="899" ht="13.8" x14ac:dyDescent="0.3"/>
    <row r="900" ht="13.8" x14ac:dyDescent="0.3"/>
    <row r="901" ht="13.8" x14ac:dyDescent="0.3"/>
    <row r="902" ht="13.8" x14ac:dyDescent="0.3"/>
    <row r="903" ht="13.8" x14ac:dyDescent="0.3"/>
    <row r="904" ht="13.8" x14ac:dyDescent="0.3"/>
    <row r="905" ht="13.8" x14ac:dyDescent="0.3"/>
    <row r="906" ht="13.8" x14ac:dyDescent="0.3"/>
    <row r="907" ht="13.8" x14ac:dyDescent="0.3"/>
    <row r="908" ht="13.8" x14ac:dyDescent="0.3"/>
    <row r="909" ht="13.8" x14ac:dyDescent="0.3"/>
    <row r="910" ht="13.8" x14ac:dyDescent="0.3"/>
    <row r="911" ht="13.8" x14ac:dyDescent="0.3"/>
    <row r="912" ht="13.8" x14ac:dyDescent="0.3"/>
    <row r="913" ht="13.8" x14ac:dyDescent="0.3"/>
    <row r="914" ht="13.8" x14ac:dyDescent="0.3"/>
    <row r="915" ht="13.8" x14ac:dyDescent="0.3"/>
    <row r="916" ht="13.8" x14ac:dyDescent="0.3"/>
    <row r="917" ht="13.8" x14ac:dyDescent="0.3"/>
    <row r="918" ht="13.8" x14ac:dyDescent="0.3"/>
    <row r="919" ht="13.8" x14ac:dyDescent="0.3"/>
    <row r="920" ht="13.8" x14ac:dyDescent="0.3"/>
    <row r="921" ht="13.8" x14ac:dyDescent="0.3"/>
    <row r="922" ht="13.8" x14ac:dyDescent="0.3"/>
    <row r="923" ht="13.8" x14ac:dyDescent="0.3"/>
    <row r="924" ht="13.8" x14ac:dyDescent="0.3"/>
    <row r="925" ht="13.8" x14ac:dyDescent="0.3"/>
    <row r="926" ht="13.8" x14ac:dyDescent="0.3"/>
    <row r="927" ht="13.8" x14ac:dyDescent="0.3"/>
    <row r="928" ht="13.8" x14ac:dyDescent="0.3"/>
    <row r="929" ht="13.8" x14ac:dyDescent="0.3"/>
    <row r="930" ht="13.8" x14ac:dyDescent="0.3"/>
    <row r="931" ht="13.8" x14ac:dyDescent="0.3"/>
    <row r="932" ht="13.8" x14ac:dyDescent="0.3"/>
    <row r="933" ht="13.8" x14ac:dyDescent="0.3"/>
    <row r="934" ht="13.8" x14ac:dyDescent="0.3"/>
    <row r="935" ht="13.8" x14ac:dyDescent="0.3"/>
    <row r="936" ht="13.8" x14ac:dyDescent="0.3"/>
    <row r="937" ht="13.8" x14ac:dyDescent="0.3"/>
    <row r="938" ht="13.8" x14ac:dyDescent="0.3"/>
    <row r="939" ht="13.8" x14ac:dyDescent="0.3"/>
    <row r="940" ht="13.8" x14ac:dyDescent="0.3"/>
    <row r="941" ht="13.8" x14ac:dyDescent="0.3"/>
    <row r="942" ht="13.8" x14ac:dyDescent="0.3"/>
    <row r="943" ht="13.8" x14ac:dyDescent="0.3"/>
    <row r="944" ht="13.8" x14ac:dyDescent="0.3"/>
    <row r="945" ht="13.8" x14ac:dyDescent="0.3"/>
    <row r="946" ht="13.8" x14ac:dyDescent="0.3"/>
    <row r="947" ht="13.8" x14ac:dyDescent="0.3"/>
    <row r="948" ht="13.8" x14ac:dyDescent="0.3"/>
    <row r="949" ht="13.8" x14ac:dyDescent="0.3"/>
    <row r="950" ht="13.8" x14ac:dyDescent="0.3"/>
    <row r="951" ht="13.8" x14ac:dyDescent="0.3"/>
    <row r="952" ht="13.8" x14ac:dyDescent="0.3"/>
    <row r="953" ht="13.8" x14ac:dyDescent="0.3"/>
    <row r="954" ht="13.8" x14ac:dyDescent="0.3"/>
    <row r="955" ht="13.8" x14ac:dyDescent="0.3"/>
    <row r="956" ht="13.8" x14ac:dyDescent="0.3"/>
    <row r="957" ht="13.8" x14ac:dyDescent="0.3"/>
    <row r="958" ht="13.8" x14ac:dyDescent="0.3"/>
    <row r="959" ht="13.8" x14ac:dyDescent="0.3"/>
    <row r="960" ht="13.8" x14ac:dyDescent="0.3"/>
    <row r="961" ht="13.8" x14ac:dyDescent="0.3"/>
    <row r="962" ht="13.8" x14ac:dyDescent="0.3"/>
    <row r="963" ht="13.8" x14ac:dyDescent="0.3"/>
    <row r="964" ht="13.8" x14ac:dyDescent="0.3"/>
    <row r="965" ht="13.8" x14ac:dyDescent="0.3"/>
    <row r="966" ht="13.8" x14ac:dyDescent="0.3"/>
    <row r="967" ht="13.8" x14ac:dyDescent="0.3"/>
    <row r="968" ht="13.8" x14ac:dyDescent="0.3"/>
    <row r="969" ht="13.8" x14ac:dyDescent="0.3"/>
    <row r="970" ht="13.8" x14ac:dyDescent="0.3"/>
    <row r="971" ht="13.8" x14ac:dyDescent="0.3"/>
    <row r="972" ht="13.8" x14ac:dyDescent="0.3"/>
    <row r="973" ht="13.8" x14ac:dyDescent="0.3"/>
    <row r="974" ht="13.8" x14ac:dyDescent="0.3"/>
    <row r="975" ht="13.8" x14ac:dyDescent="0.3"/>
    <row r="976" ht="13.8" x14ac:dyDescent="0.3"/>
    <row r="977" ht="13.8" x14ac:dyDescent="0.3"/>
    <row r="978" ht="13.8" x14ac:dyDescent="0.3"/>
    <row r="979" ht="13.8" x14ac:dyDescent="0.3"/>
    <row r="980" ht="13.8" x14ac:dyDescent="0.3"/>
    <row r="981" ht="13.8" x14ac:dyDescent="0.3"/>
    <row r="982" ht="13.8" x14ac:dyDescent="0.3"/>
    <row r="983" ht="13.8" x14ac:dyDescent="0.3"/>
    <row r="984" ht="13.8" x14ac:dyDescent="0.3"/>
    <row r="985" ht="13.8" x14ac:dyDescent="0.3"/>
    <row r="986" ht="13.8" x14ac:dyDescent="0.3"/>
    <row r="987" ht="13.8" x14ac:dyDescent="0.3"/>
    <row r="988" ht="13.8" x14ac:dyDescent="0.3"/>
    <row r="989" ht="13.8" x14ac:dyDescent="0.3"/>
    <row r="990" ht="13.8" x14ac:dyDescent="0.3"/>
    <row r="991" ht="13.8" x14ac:dyDescent="0.3"/>
    <row r="992" ht="13.8" x14ac:dyDescent="0.3"/>
    <row r="993" ht="13.8" x14ac:dyDescent="0.3"/>
    <row r="994" ht="13.8" x14ac:dyDescent="0.3"/>
    <row r="995" ht="13.8" x14ac:dyDescent="0.3"/>
    <row r="996" ht="13.8" x14ac:dyDescent="0.3"/>
    <row r="997" ht="13.8" x14ac:dyDescent="0.3"/>
    <row r="998" ht="13.8" x14ac:dyDescent="0.3"/>
    <row r="999" ht="13.8" x14ac:dyDescent="0.3"/>
    <row r="1000" ht="13.8" x14ac:dyDescent="0.3"/>
  </sheetData>
  <mergeCells count="5">
    <mergeCell ref="B6:D6"/>
    <mergeCell ref="E6:G6"/>
    <mergeCell ref="L16:O16"/>
    <mergeCell ref="L17:O17"/>
    <mergeCell ref="L4:T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57"/>
  <sheetViews>
    <sheetView workbookViewId="0"/>
  </sheetViews>
  <sheetFormatPr defaultColWidth="14.44140625" defaultRowHeight="15.75" customHeight="1" x14ac:dyDescent="0.3"/>
  <cols>
    <col min="1" max="1" width="14.6640625" customWidth="1"/>
    <col min="2" max="2" width="36.88671875" customWidth="1"/>
    <col min="3" max="3" width="23.44140625" customWidth="1"/>
    <col min="4" max="4" width="24.88671875" customWidth="1"/>
    <col min="6" max="6" width="21" customWidth="1"/>
    <col min="7" max="7" width="32.88671875" customWidth="1"/>
    <col min="8" max="8" width="20.5546875" customWidth="1"/>
    <col min="9" max="9" width="38.44140625" customWidth="1"/>
  </cols>
  <sheetData>
    <row r="2" spans="2:14" x14ac:dyDescent="0.3">
      <c r="B2" s="62" t="s">
        <v>41</v>
      </c>
      <c r="C2" s="62" t="s">
        <v>42</v>
      </c>
      <c r="D2" s="23">
        <v>44682</v>
      </c>
      <c r="E2" s="24">
        <v>220</v>
      </c>
      <c r="F2" s="18" t="s">
        <v>43</v>
      </c>
      <c r="H2" s="25"/>
      <c r="I2" s="25"/>
    </row>
    <row r="3" spans="2:14" x14ac:dyDescent="0.3">
      <c r="B3" s="63"/>
      <c r="C3" s="64"/>
      <c r="D3" s="18">
        <v>3</v>
      </c>
      <c r="E3" s="26">
        <v>100</v>
      </c>
      <c r="F3" s="18" t="s">
        <v>44</v>
      </c>
      <c r="I3" s="1"/>
    </row>
    <row r="4" spans="2:14" x14ac:dyDescent="0.3">
      <c r="B4" s="63"/>
      <c r="C4" s="65" t="s">
        <v>45</v>
      </c>
      <c r="D4" s="27">
        <v>44682</v>
      </c>
      <c r="E4" s="28">
        <v>6.5000000000000002E-2</v>
      </c>
      <c r="F4" s="66" t="s">
        <v>46</v>
      </c>
      <c r="I4" s="1"/>
    </row>
    <row r="5" spans="2:14" x14ac:dyDescent="0.3">
      <c r="B5" s="64"/>
      <c r="C5" s="64"/>
      <c r="D5" s="29">
        <v>3</v>
      </c>
      <c r="E5" s="24">
        <v>6.5000000000000002E-2</v>
      </c>
      <c r="F5" s="67"/>
    </row>
    <row r="6" spans="2:14" x14ac:dyDescent="0.3">
      <c r="B6" s="30"/>
      <c r="E6" s="1" t="s">
        <v>47</v>
      </c>
    </row>
    <row r="7" spans="2:14" x14ac:dyDescent="0.3">
      <c r="B7" s="30"/>
    </row>
    <row r="8" spans="2:14" x14ac:dyDescent="0.3">
      <c r="B8" s="30"/>
    </row>
    <row r="9" spans="2:14" x14ac:dyDescent="0.3">
      <c r="B9" s="30"/>
      <c r="H9" s="25"/>
      <c r="I9" s="25"/>
    </row>
    <row r="10" spans="2:14" x14ac:dyDescent="0.3">
      <c r="B10" s="31" t="s">
        <v>18</v>
      </c>
      <c r="F10" s="32" t="s">
        <v>48</v>
      </c>
      <c r="I10" s="1"/>
    </row>
    <row r="11" spans="2:14" x14ac:dyDescent="0.3">
      <c r="B11" s="24" t="s">
        <v>19</v>
      </c>
      <c r="C11" s="19"/>
      <c r="D11" s="33" t="s">
        <v>49</v>
      </c>
      <c r="F11" s="1" t="s">
        <v>50</v>
      </c>
      <c r="G11" s="15">
        <f>C21+C23+C35</f>
        <v>18</v>
      </c>
    </row>
    <row r="12" spans="2:14" x14ac:dyDescent="0.3">
      <c r="B12" s="24" t="s">
        <v>20</v>
      </c>
      <c r="C12" s="24">
        <v>7</v>
      </c>
      <c r="D12" s="1" t="s">
        <v>49</v>
      </c>
      <c r="F12" s="1" t="s">
        <v>51</v>
      </c>
      <c r="G12" s="15">
        <f>C29+C31+C37</f>
        <v>5</v>
      </c>
    </row>
    <row r="13" spans="2:14" x14ac:dyDescent="0.3">
      <c r="B13" s="24" t="s">
        <v>21</v>
      </c>
      <c r="C13" s="24">
        <v>2022</v>
      </c>
      <c r="D13" s="1" t="s">
        <v>49</v>
      </c>
      <c r="F13" s="1" t="s">
        <v>52</v>
      </c>
      <c r="G13" s="15">
        <f>G11-G12</f>
        <v>13</v>
      </c>
      <c r="H13" s="1" t="s">
        <v>53</v>
      </c>
      <c r="I13" s="24" t="s">
        <v>1</v>
      </c>
      <c r="J13" s="24" t="s">
        <v>3</v>
      </c>
      <c r="K13" s="24" t="s">
        <v>7</v>
      </c>
      <c r="L13" s="1" t="s">
        <v>54</v>
      </c>
      <c r="M13" s="15">
        <f>I14+18*K14*I14</f>
        <v>477.4</v>
      </c>
      <c r="N13" s="1" t="s">
        <v>55</v>
      </c>
    </row>
    <row r="14" spans="2:14" x14ac:dyDescent="0.3">
      <c r="B14" s="24" t="s">
        <v>56</v>
      </c>
      <c r="C14" s="24">
        <v>6</v>
      </c>
      <c r="D14" s="1" t="s">
        <v>57</v>
      </c>
      <c r="F14" s="1" t="s">
        <v>58</v>
      </c>
      <c r="G14" s="15" t="str">
        <f>IF(G13&gt;=0,"Thu nhập dương","Thu nhập âm cần thay đổi chi tiêu")</f>
        <v>Thu nhập dương</v>
      </c>
      <c r="I14" s="24">
        <v>220</v>
      </c>
      <c r="J14" s="24" t="s">
        <v>59</v>
      </c>
      <c r="K14" s="28">
        <v>6.5000000000000002E-2</v>
      </c>
      <c r="L14" s="1" t="s">
        <v>60</v>
      </c>
      <c r="M14" s="15">
        <f>I15+3*K15*I15</f>
        <v>119.5</v>
      </c>
      <c r="N14" s="1" t="s">
        <v>61</v>
      </c>
    </row>
    <row r="15" spans="2:14" x14ac:dyDescent="0.3">
      <c r="B15" s="24" t="s">
        <v>62</v>
      </c>
      <c r="C15" s="19">
        <f>IF(C12+C14&gt;12,C12+C14-12,C12+C14)</f>
        <v>1</v>
      </c>
      <c r="D15" s="34" t="s">
        <v>63</v>
      </c>
      <c r="I15" s="24">
        <v>100</v>
      </c>
      <c r="J15" s="24" t="s">
        <v>64</v>
      </c>
      <c r="K15" s="28">
        <v>6.5000000000000002E-2</v>
      </c>
      <c r="L15" s="1" t="s">
        <v>65</v>
      </c>
      <c r="M15" s="15">
        <f>C21+C23+C35</f>
        <v>18</v>
      </c>
      <c r="N15" s="1" t="s">
        <v>66</v>
      </c>
    </row>
    <row r="16" spans="2:14" ht="15.75" customHeight="1" x14ac:dyDescent="0.45">
      <c r="B16" s="24" t="s">
        <v>67</v>
      </c>
      <c r="C16" s="19">
        <f>IF(C12+C14&gt;12, C13+1,C13)</f>
        <v>2023</v>
      </c>
      <c r="D16" s="22" t="s">
        <v>68</v>
      </c>
      <c r="L16" s="1" t="s">
        <v>69</v>
      </c>
      <c r="M16" s="15">
        <f>C29+C31+C37</f>
        <v>5</v>
      </c>
      <c r="N16" s="1" t="s">
        <v>70</v>
      </c>
    </row>
    <row r="17" spans="2:16" x14ac:dyDescent="0.3">
      <c r="B17" s="24" t="s">
        <v>7</v>
      </c>
      <c r="C17" s="19">
        <f>IF(C14=6, 0.06,0.066)</f>
        <v>0.06</v>
      </c>
      <c r="D17" s="34" t="s">
        <v>71</v>
      </c>
      <c r="I17" s="25"/>
      <c r="J17" s="25"/>
      <c r="K17" s="25"/>
      <c r="L17" s="1" t="s">
        <v>72</v>
      </c>
      <c r="M17" s="15">
        <f>C35-M16</f>
        <v>-2</v>
      </c>
      <c r="N17" s="1" t="s">
        <v>73</v>
      </c>
      <c r="P17" s="1" t="s">
        <v>74</v>
      </c>
    </row>
    <row r="18" spans="2:16" x14ac:dyDescent="0.3">
      <c r="L18" s="1" t="s">
        <v>75</v>
      </c>
      <c r="M18" s="15">
        <f>IF(M17&lt;0,C25+M17,C25)</f>
        <v>-2</v>
      </c>
      <c r="N18" s="1" t="s">
        <v>76</v>
      </c>
      <c r="P18" s="1" t="s">
        <v>77</v>
      </c>
    </row>
    <row r="19" spans="2:16" x14ac:dyDescent="0.3">
      <c r="B19" s="35" t="s">
        <v>78</v>
      </c>
      <c r="C19" s="35" t="s">
        <v>79</v>
      </c>
      <c r="E19" s="32" t="s">
        <v>48</v>
      </c>
    </row>
    <row r="20" spans="2:16" x14ac:dyDescent="0.3">
      <c r="B20" s="24" t="s">
        <v>80</v>
      </c>
      <c r="C20" s="19"/>
      <c r="F20" s="1" t="s">
        <v>81</v>
      </c>
    </row>
    <row r="21" spans="2:16" x14ac:dyDescent="0.3">
      <c r="B21" s="18" t="s">
        <v>82</v>
      </c>
      <c r="C21" s="36">
        <v>5</v>
      </c>
      <c r="D21" s="1" t="s">
        <v>57</v>
      </c>
      <c r="E21" s="24" t="s">
        <v>83</v>
      </c>
      <c r="F21" s="24" t="s">
        <v>84</v>
      </c>
      <c r="G21" s="24" t="s">
        <v>85</v>
      </c>
      <c r="H21" s="21" t="s">
        <v>86</v>
      </c>
    </row>
    <row r="22" spans="2:16" x14ac:dyDescent="0.3">
      <c r="B22" s="24" t="s">
        <v>87</v>
      </c>
      <c r="C22" s="19"/>
      <c r="E22" s="24">
        <v>1</v>
      </c>
      <c r="F22" s="37">
        <f t="shared" ref="F22:F57" si="0">$G$13*E22</f>
        <v>13</v>
      </c>
      <c r="G22" s="38"/>
    </row>
    <row r="23" spans="2:16" x14ac:dyDescent="0.3">
      <c r="B23" s="18" t="s">
        <v>88</v>
      </c>
      <c r="C23" s="36">
        <v>10</v>
      </c>
      <c r="D23" s="1" t="s">
        <v>57</v>
      </c>
      <c r="E23" s="24">
        <v>2</v>
      </c>
      <c r="F23" s="37">
        <f t="shared" si="0"/>
        <v>26</v>
      </c>
      <c r="G23" s="38"/>
    </row>
    <row r="24" spans="2:16" ht="15.75" customHeight="1" x14ac:dyDescent="0.45">
      <c r="B24" s="24"/>
      <c r="C24" s="19"/>
      <c r="E24" s="24">
        <v>3</v>
      </c>
      <c r="F24" s="37">
        <f t="shared" si="0"/>
        <v>39</v>
      </c>
      <c r="G24" s="39"/>
    </row>
    <row r="25" spans="2:16" x14ac:dyDescent="0.3">
      <c r="B25" s="18"/>
      <c r="C25" s="36"/>
      <c r="D25" s="1">
        <v>7</v>
      </c>
      <c r="E25" s="24">
        <v>4</v>
      </c>
      <c r="F25" s="37">
        <f t="shared" si="0"/>
        <v>52</v>
      </c>
      <c r="G25" s="38"/>
    </row>
    <row r="26" spans="2:16" x14ac:dyDescent="0.3">
      <c r="E26" s="24">
        <v>5</v>
      </c>
      <c r="F26" s="37">
        <f t="shared" si="0"/>
        <v>65</v>
      </c>
      <c r="G26" s="38"/>
    </row>
    <row r="27" spans="2:16" ht="13.8" x14ac:dyDescent="0.3">
      <c r="B27" s="35" t="s">
        <v>89</v>
      </c>
      <c r="C27" s="35" t="s">
        <v>79</v>
      </c>
      <c r="E27" s="24">
        <v>6</v>
      </c>
      <c r="F27" s="37">
        <f t="shared" si="0"/>
        <v>78</v>
      </c>
      <c r="G27" s="38"/>
    </row>
    <row r="28" spans="2:16" ht="13.8" x14ac:dyDescent="0.3">
      <c r="B28" s="40" t="s">
        <v>32</v>
      </c>
      <c r="C28" s="41"/>
      <c r="E28" s="24">
        <v>7</v>
      </c>
      <c r="F28" s="37">
        <f t="shared" si="0"/>
        <v>91</v>
      </c>
      <c r="G28" s="38"/>
    </row>
    <row r="29" spans="2:16" ht="13.8" x14ac:dyDescent="0.3">
      <c r="B29" s="42" t="s">
        <v>90</v>
      </c>
      <c r="C29" s="43">
        <v>2</v>
      </c>
      <c r="D29" s="1" t="s">
        <v>57</v>
      </c>
      <c r="E29" s="24">
        <v>8</v>
      </c>
      <c r="F29" s="37">
        <f t="shared" si="0"/>
        <v>104</v>
      </c>
      <c r="G29" s="38"/>
    </row>
    <row r="30" spans="2:16" ht="13.8" x14ac:dyDescent="0.3">
      <c r="B30" s="40" t="s">
        <v>91</v>
      </c>
      <c r="C30" s="41"/>
      <c r="E30" s="24">
        <v>9</v>
      </c>
      <c r="F30" s="37">
        <f t="shared" si="0"/>
        <v>117</v>
      </c>
      <c r="G30" s="38"/>
    </row>
    <row r="31" spans="2:16" ht="13.8" x14ac:dyDescent="0.3">
      <c r="B31" s="44" t="s">
        <v>92</v>
      </c>
      <c r="C31" s="45">
        <v>2</v>
      </c>
      <c r="D31" s="1" t="s">
        <v>57</v>
      </c>
      <c r="E31" s="24">
        <v>10</v>
      </c>
      <c r="F31" s="37">
        <f t="shared" si="0"/>
        <v>130</v>
      </c>
      <c r="G31" s="38"/>
    </row>
    <row r="32" spans="2:16" ht="13.8" x14ac:dyDescent="0.3">
      <c r="E32" s="24">
        <v>11</v>
      </c>
      <c r="F32" s="37">
        <f t="shared" si="0"/>
        <v>143</v>
      </c>
      <c r="G32" s="38"/>
    </row>
    <row r="33" spans="2:8" ht="13.8" x14ac:dyDescent="0.3">
      <c r="B33" s="35" t="s">
        <v>93</v>
      </c>
      <c r="C33" s="35" t="s">
        <v>94</v>
      </c>
      <c r="E33" s="24">
        <v>12</v>
      </c>
      <c r="F33" s="37">
        <f t="shared" si="0"/>
        <v>156</v>
      </c>
      <c r="G33" s="38"/>
    </row>
    <row r="34" spans="2:8" ht="13.8" x14ac:dyDescent="0.3">
      <c r="B34" s="46" t="s">
        <v>31</v>
      </c>
      <c r="C34" s="47"/>
      <c r="E34" s="24">
        <v>13</v>
      </c>
      <c r="F34" s="37">
        <f t="shared" si="0"/>
        <v>169</v>
      </c>
      <c r="G34" s="48"/>
    </row>
    <row r="35" spans="2:8" ht="13.8" x14ac:dyDescent="0.3">
      <c r="B35" s="42" t="s">
        <v>95</v>
      </c>
      <c r="C35" s="43">
        <v>3</v>
      </c>
      <c r="D35" s="1" t="s">
        <v>57</v>
      </c>
      <c r="E35" s="24">
        <v>14</v>
      </c>
      <c r="F35" s="37">
        <f t="shared" si="0"/>
        <v>182</v>
      </c>
      <c r="G35" s="48"/>
    </row>
    <row r="36" spans="2:8" ht="13.8" x14ac:dyDescent="0.3">
      <c r="B36" s="40" t="s">
        <v>96</v>
      </c>
      <c r="C36" s="41"/>
      <c r="E36" s="24">
        <v>15</v>
      </c>
      <c r="F36" s="37">
        <f t="shared" si="0"/>
        <v>195</v>
      </c>
      <c r="G36" s="48"/>
    </row>
    <row r="37" spans="2:8" ht="13.8" x14ac:dyDescent="0.3">
      <c r="B37" s="44" t="s">
        <v>97</v>
      </c>
      <c r="C37" s="45">
        <v>1</v>
      </c>
      <c r="D37" s="1" t="s">
        <v>57</v>
      </c>
      <c r="E37" s="24">
        <v>16</v>
      </c>
      <c r="F37" s="37">
        <f t="shared" si="0"/>
        <v>208</v>
      </c>
      <c r="G37" s="48"/>
    </row>
    <row r="38" spans="2:8" ht="13.8" x14ac:dyDescent="0.3">
      <c r="E38" s="24">
        <v>17</v>
      </c>
      <c r="F38" s="37">
        <f t="shared" si="0"/>
        <v>221</v>
      </c>
      <c r="G38" s="48"/>
    </row>
    <row r="39" spans="2:8" ht="13.8" x14ac:dyDescent="0.3">
      <c r="E39" s="24">
        <v>18</v>
      </c>
      <c r="F39" s="37">
        <f t="shared" si="0"/>
        <v>234</v>
      </c>
      <c r="G39" s="49"/>
      <c r="H39" s="40"/>
    </row>
    <row r="40" spans="2:8" ht="13.8" x14ac:dyDescent="0.3">
      <c r="E40" s="24">
        <v>19</v>
      </c>
      <c r="F40" s="50">
        <f t="shared" si="0"/>
        <v>247</v>
      </c>
      <c r="G40" s="38"/>
    </row>
    <row r="41" spans="2:8" ht="13.8" x14ac:dyDescent="0.3">
      <c r="E41" s="24">
        <v>20</v>
      </c>
      <c r="F41" s="50">
        <f t="shared" si="0"/>
        <v>260</v>
      </c>
      <c r="G41" s="38"/>
    </row>
    <row r="42" spans="2:8" ht="13.8" x14ac:dyDescent="0.3">
      <c r="E42" s="24">
        <v>21</v>
      </c>
      <c r="F42" s="50">
        <f t="shared" si="0"/>
        <v>273</v>
      </c>
      <c r="G42" s="38"/>
    </row>
    <row r="43" spans="2:8" ht="13.8" x14ac:dyDescent="0.3">
      <c r="E43" s="24">
        <v>22</v>
      </c>
      <c r="F43" s="50">
        <f t="shared" si="0"/>
        <v>286</v>
      </c>
      <c r="G43" s="38"/>
    </row>
    <row r="44" spans="2:8" ht="13.8" x14ac:dyDescent="0.3">
      <c r="E44" s="24">
        <v>23</v>
      </c>
      <c r="F44" s="50">
        <f t="shared" si="0"/>
        <v>299</v>
      </c>
      <c r="G44" s="38"/>
    </row>
    <row r="45" spans="2:8" ht="13.8" x14ac:dyDescent="0.3">
      <c r="E45" s="24">
        <v>24</v>
      </c>
      <c r="F45" s="50">
        <f t="shared" si="0"/>
        <v>312</v>
      </c>
      <c r="G45" s="38"/>
    </row>
    <row r="46" spans="2:8" ht="13.8" x14ac:dyDescent="0.3">
      <c r="E46" s="24">
        <v>25</v>
      </c>
      <c r="F46" s="50">
        <f t="shared" si="0"/>
        <v>325</v>
      </c>
      <c r="G46" s="38"/>
    </row>
    <row r="47" spans="2:8" ht="13.8" x14ac:dyDescent="0.3">
      <c r="E47" s="24">
        <v>26</v>
      </c>
      <c r="F47" s="50">
        <f t="shared" si="0"/>
        <v>338</v>
      </c>
      <c r="G47" s="38"/>
    </row>
    <row r="48" spans="2:8" ht="13.8" x14ac:dyDescent="0.3">
      <c r="E48" s="24">
        <v>27</v>
      </c>
      <c r="F48" s="50">
        <f t="shared" si="0"/>
        <v>351</v>
      </c>
      <c r="G48" s="38"/>
    </row>
    <row r="49" spans="5:9" ht="13.8" x14ac:dyDescent="0.3">
      <c r="E49" s="24">
        <v>28</v>
      </c>
      <c r="F49" s="50">
        <f t="shared" si="0"/>
        <v>364</v>
      </c>
      <c r="G49" s="38"/>
    </row>
    <row r="50" spans="5:9" ht="13.8" x14ac:dyDescent="0.3">
      <c r="E50" s="24">
        <v>29</v>
      </c>
      <c r="F50" s="50">
        <f t="shared" si="0"/>
        <v>377</v>
      </c>
      <c r="G50" s="38"/>
    </row>
    <row r="51" spans="5:9" ht="13.8" x14ac:dyDescent="0.3">
      <c r="E51" s="24">
        <v>30</v>
      </c>
      <c r="F51" s="50">
        <f t="shared" si="0"/>
        <v>390</v>
      </c>
      <c r="G51" s="38"/>
    </row>
    <row r="52" spans="5:9" ht="13.8" x14ac:dyDescent="0.3">
      <c r="E52" s="24">
        <v>31</v>
      </c>
      <c r="F52" s="50">
        <f t="shared" si="0"/>
        <v>403</v>
      </c>
      <c r="G52" s="38"/>
    </row>
    <row r="53" spans="5:9" ht="13.8" x14ac:dyDescent="0.3">
      <c r="E53" s="24">
        <v>32</v>
      </c>
      <c r="F53" s="50">
        <f t="shared" si="0"/>
        <v>416</v>
      </c>
      <c r="G53" s="38"/>
    </row>
    <row r="54" spans="5:9" ht="13.8" x14ac:dyDescent="0.3">
      <c r="E54" s="24">
        <v>33</v>
      </c>
      <c r="F54" s="50">
        <f t="shared" si="0"/>
        <v>429</v>
      </c>
      <c r="G54" s="38"/>
    </row>
    <row r="55" spans="5:9" ht="13.8" x14ac:dyDescent="0.3">
      <c r="E55" s="24">
        <v>34</v>
      </c>
      <c r="F55" s="50">
        <f t="shared" si="0"/>
        <v>442</v>
      </c>
      <c r="G55" s="38"/>
    </row>
    <row r="56" spans="5:9" ht="13.8" x14ac:dyDescent="0.3">
      <c r="E56" s="24">
        <v>35</v>
      </c>
      <c r="F56" s="50">
        <f t="shared" si="0"/>
        <v>455</v>
      </c>
      <c r="G56" s="38"/>
    </row>
    <row r="57" spans="5:9" ht="13.8" x14ac:dyDescent="0.3">
      <c r="E57" s="24">
        <v>36</v>
      </c>
      <c r="F57" s="50">
        <f t="shared" si="0"/>
        <v>468</v>
      </c>
      <c r="G57" s="38"/>
      <c r="I57" s="15">
        <f>243-I39+SUM(F52:G57)</f>
        <v>2856</v>
      </c>
    </row>
  </sheetData>
  <mergeCells count="4">
    <mergeCell ref="B2:B5"/>
    <mergeCell ref="C2:C3"/>
    <mergeCell ref="C4:C5"/>
    <mergeCell ref="F4:F5"/>
  </mergeCells>
  <conditionalFormatting sqref="K14">
    <cfRule type="notContainsBlanks" dxfId="0" priority="1">
      <formula>LEN(TRIM(K14))&gt;0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2"/>
  <sheetViews>
    <sheetView workbookViewId="0"/>
  </sheetViews>
  <sheetFormatPr defaultColWidth="14.44140625" defaultRowHeight="15.75" customHeight="1" x14ac:dyDescent="0.3"/>
  <sheetData>
    <row r="1" spans="1:1" x14ac:dyDescent="0.3">
      <c r="A1" s="51" t="s">
        <v>98</v>
      </c>
    </row>
    <row r="2" spans="1:1" x14ac:dyDescent="0.3">
      <c r="A2" s="52" t="s">
        <v>99</v>
      </c>
    </row>
  </sheetData>
  <hyperlinks>
    <hyperlink ref="A1" r:id="rId1" xr:uid="{00000000-0004-0000-0300-000000000000}"/>
    <hyperlink ref="A2" r:id="rId2" xr:uid="{00000000-0004-0000-0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J50"/>
  <sheetViews>
    <sheetView topLeftCell="A22" workbookViewId="0"/>
  </sheetViews>
  <sheetFormatPr defaultColWidth="14.44140625" defaultRowHeight="15.75" customHeight="1" x14ac:dyDescent="0.3"/>
  <cols>
    <col min="3" max="3" width="29.5546875" customWidth="1"/>
    <col min="6" max="6" width="16.88671875" customWidth="1"/>
    <col min="7" max="7" width="16.44140625" customWidth="1"/>
  </cols>
  <sheetData>
    <row r="2" spans="2:3" x14ac:dyDescent="0.3">
      <c r="B2" s="1" t="s">
        <v>100</v>
      </c>
    </row>
    <row r="3" spans="2:3" x14ac:dyDescent="0.3">
      <c r="B3" s="1" t="s">
        <v>101</v>
      </c>
    </row>
    <row r="4" spans="2:3" x14ac:dyDescent="0.3">
      <c r="B4" s="1" t="s">
        <v>102</v>
      </c>
    </row>
    <row r="5" spans="2:3" x14ac:dyDescent="0.3">
      <c r="B5" s="1" t="s">
        <v>103</v>
      </c>
    </row>
    <row r="6" spans="2:3" x14ac:dyDescent="0.3">
      <c r="B6" s="1" t="s">
        <v>104</v>
      </c>
    </row>
    <row r="7" spans="2:3" x14ac:dyDescent="0.3">
      <c r="B7" s="1" t="s">
        <v>105</v>
      </c>
    </row>
    <row r="8" spans="2:3" x14ac:dyDescent="0.3">
      <c r="B8" s="1" t="s">
        <v>106</v>
      </c>
    </row>
    <row r="10" spans="2:3" x14ac:dyDescent="0.3">
      <c r="B10" s="53" t="s">
        <v>107</v>
      </c>
    </row>
    <row r="11" spans="2:3" x14ac:dyDescent="0.3">
      <c r="B11" s="1" t="s">
        <v>108</v>
      </c>
    </row>
    <row r="12" spans="2:3" x14ac:dyDescent="0.3">
      <c r="B12" s="1"/>
      <c r="C12" s="1" t="s">
        <v>109</v>
      </c>
    </row>
    <row r="13" spans="2:3" x14ac:dyDescent="0.3">
      <c r="B13" s="1"/>
      <c r="C13" s="1" t="s">
        <v>110</v>
      </c>
    </row>
    <row r="14" spans="2:3" x14ac:dyDescent="0.3">
      <c r="B14" s="1" t="s">
        <v>111</v>
      </c>
    </row>
    <row r="15" spans="2:3" x14ac:dyDescent="0.3">
      <c r="B15" s="1" t="s">
        <v>26</v>
      </c>
    </row>
    <row r="16" spans="2:3" x14ac:dyDescent="0.3">
      <c r="C16" s="1" t="s">
        <v>29</v>
      </c>
    </row>
    <row r="17" spans="2:10" x14ac:dyDescent="0.3">
      <c r="C17" s="1" t="s">
        <v>30</v>
      </c>
    </row>
    <row r="19" spans="2:10" x14ac:dyDescent="0.3">
      <c r="C19" s="1" t="s">
        <v>112</v>
      </c>
    </row>
    <row r="20" spans="2:10" x14ac:dyDescent="0.3">
      <c r="B20" s="1" t="s">
        <v>27</v>
      </c>
    </row>
    <row r="21" spans="2:10" x14ac:dyDescent="0.3">
      <c r="C21" s="1" t="s">
        <v>32</v>
      </c>
    </row>
    <row r="22" spans="2:10" x14ac:dyDescent="0.3">
      <c r="C22" s="1" t="s">
        <v>91</v>
      </c>
    </row>
    <row r="23" spans="2:10" x14ac:dyDescent="0.3">
      <c r="C23" s="1" t="s">
        <v>113</v>
      </c>
    </row>
    <row r="24" spans="2:10" x14ac:dyDescent="0.3">
      <c r="B24" s="1" t="s">
        <v>114</v>
      </c>
    </row>
    <row r="25" spans="2:10" x14ac:dyDescent="0.3">
      <c r="C25" s="1" t="s">
        <v>115</v>
      </c>
    </row>
    <row r="26" spans="2:10" x14ac:dyDescent="0.3">
      <c r="C26" s="1" t="s">
        <v>116</v>
      </c>
      <c r="D26" s="1" t="s">
        <v>117</v>
      </c>
    </row>
    <row r="27" spans="2:10" x14ac:dyDescent="0.3">
      <c r="B27" s="24" t="s">
        <v>118</v>
      </c>
    </row>
    <row r="28" spans="2:10" x14ac:dyDescent="0.3">
      <c r="B28" s="54">
        <v>0</v>
      </c>
      <c r="C28" s="1" t="s">
        <v>119</v>
      </c>
    </row>
    <row r="29" spans="2:10" x14ac:dyDescent="0.3">
      <c r="D29" s="54">
        <v>1</v>
      </c>
      <c r="E29" s="1" t="s">
        <v>120</v>
      </c>
      <c r="I29" s="21"/>
    </row>
    <row r="30" spans="2:10" x14ac:dyDescent="0.3">
      <c r="E30" s="1" t="s">
        <v>118</v>
      </c>
      <c r="F30" s="1" t="s">
        <v>121</v>
      </c>
    </row>
    <row r="31" spans="2:10" x14ac:dyDescent="0.3">
      <c r="E31" s="55">
        <v>44562</v>
      </c>
      <c r="F31" s="1" t="s">
        <v>122</v>
      </c>
      <c r="J31" s="55"/>
    </row>
    <row r="32" spans="2:10" x14ac:dyDescent="0.3">
      <c r="E32" s="55">
        <v>44593</v>
      </c>
      <c r="F32" s="1" t="s">
        <v>123</v>
      </c>
      <c r="J32" s="55"/>
    </row>
    <row r="33" spans="4:10" x14ac:dyDescent="0.3">
      <c r="E33" s="55">
        <v>44621</v>
      </c>
      <c r="F33" s="1" t="s">
        <v>124</v>
      </c>
      <c r="J33" s="55"/>
    </row>
    <row r="34" spans="4:10" x14ac:dyDescent="0.3">
      <c r="E34" s="55">
        <v>44652</v>
      </c>
      <c r="F34" s="1" t="s">
        <v>125</v>
      </c>
      <c r="J34" s="55"/>
    </row>
    <row r="35" spans="4:10" x14ac:dyDescent="0.3">
      <c r="E35" s="1">
        <v>0</v>
      </c>
      <c r="F35" s="1" t="s">
        <v>126</v>
      </c>
      <c r="J35" s="55"/>
    </row>
    <row r="36" spans="4:10" x14ac:dyDescent="0.3">
      <c r="J36" s="55"/>
    </row>
    <row r="37" spans="4:10" x14ac:dyDescent="0.3">
      <c r="J37" s="55"/>
    </row>
    <row r="39" spans="4:10" x14ac:dyDescent="0.3">
      <c r="D39" s="54">
        <v>2</v>
      </c>
      <c r="E39" s="1" t="s">
        <v>127</v>
      </c>
    </row>
    <row r="40" spans="4:10" x14ac:dyDescent="0.3">
      <c r="E40" s="1" t="s">
        <v>49</v>
      </c>
      <c r="F40" s="1" t="s">
        <v>121</v>
      </c>
    </row>
    <row r="41" spans="4:10" x14ac:dyDescent="0.3">
      <c r="E41" s="1" t="s">
        <v>128</v>
      </c>
      <c r="G41" s="1" t="s">
        <v>129</v>
      </c>
    </row>
    <row r="42" spans="4:10" x14ac:dyDescent="0.3">
      <c r="E42" s="1" t="s">
        <v>130</v>
      </c>
    </row>
    <row r="43" spans="4:10" x14ac:dyDescent="0.3">
      <c r="E43" s="1">
        <v>1</v>
      </c>
      <c r="F43" s="1" t="s">
        <v>131</v>
      </c>
    </row>
    <row r="44" spans="4:10" x14ac:dyDescent="0.3">
      <c r="F44" s="1" t="s">
        <v>132</v>
      </c>
    </row>
    <row r="45" spans="4:10" x14ac:dyDescent="0.3">
      <c r="E45" s="1">
        <v>0</v>
      </c>
      <c r="F45" s="1" t="s">
        <v>133</v>
      </c>
    </row>
    <row r="46" spans="4:10" x14ac:dyDescent="0.3">
      <c r="D46" s="54">
        <v>3</v>
      </c>
      <c r="E46" s="1" t="s">
        <v>134</v>
      </c>
    </row>
    <row r="47" spans="4:10" x14ac:dyDescent="0.3">
      <c r="E47" s="1" t="s">
        <v>135</v>
      </c>
      <c r="F47" s="1" t="s">
        <v>121</v>
      </c>
    </row>
    <row r="48" spans="4:10" x14ac:dyDescent="0.3">
      <c r="F48" s="1" t="s">
        <v>136</v>
      </c>
    </row>
    <row r="49" spans="2:3" x14ac:dyDescent="0.3">
      <c r="B49" s="54">
        <v>5</v>
      </c>
      <c r="C49" s="1" t="s">
        <v>137</v>
      </c>
    </row>
    <row r="50" spans="2:3" x14ac:dyDescent="0.3">
      <c r="B50" s="54">
        <v>6</v>
      </c>
      <c r="C50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</vt:lpstr>
      <vt:lpstr>oldVesion</vt:lpstr>
      <vt:lpstr>UML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2022-06-03T03:30:16Z</dcterms:modified>
</cp:coreProperties>
</file>