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autoCompressPictures="0"/>
  <mc:AlternateContent xmlns:mc="http://schemas.openxmlformats.org/markup-compatibility/2006">
    <mc:Choice Requires="x15">
      <x15ac:absPath xmlns:x15ac="http://schemas.microsoft.com/office/spreadsheetml/2010/11/ac" url="C:\Users\nmkol\OneDrive - UC Davis\Cooked_Goose\"/>
    </mc:Choice>
  </mc:AlternateContent>
  <xr:revisionPtr revIDLastSave="3033" documentId="11_74969697C3A0C9F21E33A26B819DFFC18CA9E15E" xr6:coauthVersionLast="45" xr6:coauthVersionMax="45" xr10:uidLastSave="{B9AB9B8E-28CB-4D0C-8332-FF310ED9A08E}"/>
  <bookViews>
    <workbookView xWindow="-120" yWindow="-120" windowWidth="29040" windowHeight="15840" tabRatio="957" activeTab="1" xr2:uid="{00000000-000D-0000-FFFF-FFFF00000000}"/>
  </bookViews>
  <sheets>
    <sheet name="meta-data" sheetId="1" r:id="rId1"/>
    <sheet name="MASTER" sheetId="14" r:id="rId2"/>
    <sheet name="NA_clipping_shoots" sheetId="9" r:id="rId3"/>
    <sheet name="NA_before_breakdown" sheetId="5" r:id="rId4"/>
    <sheet name="NA_T1_KD" sheetId="4" r:id="rId5"/>
    <sheet name="NA_transplant" sheetId="7" r:id="rId6"/>
    <sheet name="NA_start-up_data" sheetId="2" r:id="rId7"/>
    <sheet name="NA_Pot_tags" sheetId="8" r:id="rId8"/>
    <sheet name="NA_genotypelist_forR" sheetId="3" r:id="rId9"/>
    <sheet name="NA_breakdown_status_datasheet" sheetId="10" r:id="rId10"/>
    <sheet name="NA_breakdown_datasheet" sheetId="12" r:id="rId1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E278" i="1" l="1"/>
  <c r="BF278" i="1"/>
  <c r="BG278" i="1"/>
  <c r="BD278" i="1"/>
  <c r="AV278" i="1"/>
  <c r="AW278" i="1" s="1"/>
  <c r="AK278" i="1"/>
  <c r="AV277" i="1"/>
  <c r="AW277" i="1" s="1"/>
  <c r="AV276" i="1"/>
  <c r="AW276" i="1" s="1"/>
  <c r="AV275" i="1"/>
  <c r="AW275" i="1" s="1"/>
  <c r="AL366" i="14"/>
  <c r="AM366" i="14" s="1"/>
  <c r="BE264" i="1"/>
  <c r="BF264" i="1"/>
  <c r="BG264" i="1"/>
  <c r="BD264" i="1"/>
  <c r="AV264" i="1"/>
  <c r="AW264" i="1"/>
  <c r="AK264" i="1"/>
  <c r="AV262" i="1"/>
  <c r="AW262" i="1" s="1"/>
  <c r="AA262" i="1"/>
  <c r="AC262" i="1" s="1"/>
  <c r="AV261" i="1"/>
  <c r="AW261" i="1" s="1"/>
  <c r="AA261" i="1"/>
  <c r="AC261" i="1" s="1"/>
  <c r="BE257" i="1"/>
  <c r="BF257" i="1"/>
  <c r="BG257" i="1"/>
  <c r="BD257" i="1"/>
  <c r="AV257" i="1"/>
  <c r="AW257" i="1" s="1"/>
  <c r="AK257" i="1"/>
  <c r="AV256" i="1"/>
  <c r="AW256" i="1" s="1"/>
  <c r="AV255" i="1"/>
  <c r="AW255" i="1"/>
  <c r="AA255" i="1"/>
  <c r="AC255" i="1" s="1"/>
  <c r="AV254" i="1"/>
  <c r="AW254" i="1"/>
  <c r="AA254" i="1"/>
  <c r="AC254" i="1" s="1"/>
  <c r="BF250" i="1"/>
  <c r="BG250" i="1"/>
  <c r="BD250" i="1"/>
  <c r="AV250" i="1"/>
  <c r="AW250" i="1"/>
  <c r="AK250" i="1"/>
  <c r="AV248" i="1"/>
  <c r="AW248" i="1" s="1"/>
  <c r="AA248" i="1"/>
  <c r="AC248" i="1"/>
  <c r="AV247" i="1"/>
  <c r="AW247" i="1" s="1"/>
  <c r="AA247" i="1"/>
  <c r="AC247" i="1"/>
  <c r="AV242" i="1"/>
  <c r="AW242" i="1" s="1"/>
  <c r="AA241" i="1"/>
  <c r="AC241" i="1"/>
  <c r="AV240" i="1"/>
  <c r="AW240" i="1" s="1"/>
  <c r="AA240" i="1"/>
  <c r="AC240" i="1"/>
  <c r="AL324" i="14"/>
  <c r="AM324" i="14" s="1"/>
  <c r="AV229" i="1"/>
  <c r="AW229" i="1"/>
  <c r="AA228" i="1"/>
  <c r="AC228" i="1" s="1"/>
  <c r="AA227" i="1"/>
  <c r="AC227" i="1"/>
  <c r="BE236" i="1"/>
  <c r="BF236" i="1"/>
  <c r="BG236" i="1"/>
  <c r="BD236" i="1"/>
  <c r="AV236" i="1"/>
  <c r="AW236" i="1" s="1"/>
  <c r="AK236" i="1"/>
  <c r="AV235" i="1"/>
  <c r="AW235" i="1"/>
  <c r="AA234" i="1"/>
  <c r="AC234" i="1" s="1"/>
  <c r="AV233" i="1"/>
  <c r="AW233" i="1"/>
  <c r="AA233" i="1"/>
  <c r="AC233" i="1" s="1"/>
  <c r="BE223" i="1"/>
  <c r="BF223" i="1"/>
  <c r="BG223" i="1"/>
  <c r="BD223" i="1"/>
  <c r="AV223" i="1"/>
  <c r="AW223" i="1"/>
  <c r="AK223" i="1"/>
  <c r="AV221" i="1"/>
  <c r="AW221" i="1"/>
  <c r="AA221" i="1"/>
  <c r="AC221" i="1" s="1"/>
  <c r="AV220" i="1"/>
  <c r="AW220" i="1"/>
  <c r="AA220" i="1"/>
  <c r="AC220" i="1" s="1"/>
  <c r="BE216" i="1"/>
  <c r="BF216" i="1"/>
  <c r="BD216" i="1"/>
  <c r="AV216" i="1"/>
  <c r="AW216" i="1" s="1"/>
  <c r="AK216" i="1"/>
  <c r="AV214" i="1"/>
  <c r="AW214" i="1" s="1"/>
  <c r="AA214" i="1"/>
  <c r="AC214" i="1"/>
  <c r="AV213" i="1"/>
  <c r="AW213" i="1" s="1"/>
  <c r="AA213" i="1"/>
  <c r="AC213" i="1"/>
  <c r="BE93" i="1"/>
  <c r="BF93" i="1"/>
  <c r="BG93" i="1"/>
  <c r="BD93" i="1"/>
  <c r="AK93" i="1"/>
  <c r="AA207" i="1"/>
  <c r="AC207" i="1" s="1"/>
  <c r="AA206" i="1"/>
  <c r="AC206" i="1"/>
  <c r="AL249" i="14"/>
  <c r="AM249" i="14" s="1"/>
  <c r="AV202" i="1"/>
  <c r="AW202" i="1"/>
  <c r="BE198" i="1"/>
  <c r="BF198" i="1"/>
  <c r="BG198" i="1"/>
  <c r="BD198" i="1"/>
  <c r="AV198" i="1"/>
  <c r="AW198" i="1" s="1"/>
  <c r="AK198" i="1"/>
  <c r="AV201" i="1"/>
  <c r="AW201" i="1"/>
  <c r="AV199" i="1"/>
  <c r="AW199" i="1" s="1"/>
  <c r="AA199" i="1"/>
  <c r="AC199" i="1"/>
  <c r="AV195" i="1"/>
  <c r="AW195" i="1" s="1"/>
  <c r="AA195" i="1"/>
  <c r="AC195" i="1"/>
  <c r="AV194" i="1"/>
  <c r="AW194" i="1" s="1"/>
  <c r="AA194" i="1"/>
  <c r="AC194" i="1"/>
  <c r="AA187" i="1"/>
  <c r="AC187" i="1" s="1"/>
  <c r="AA186" i="1"/>
  <c r="AC186" i="1"/>
  <c r="BF182" i="1"/>
  <c r="BG182" i="1"/>
  <c r="BD182" i="1"/>
  <c r="AV182" i="1"/>
  <c r="AW182" i="1" s="1"/>
  <c r="AK182" i="1"/>
  <c r="AV178" i="1"/>
  <c r="AW178" i="1"/>
  <c r="AL223" i="14"/>
  <c r="AM223" i="14" s="1"/>
  <c r="AV174" i="1"/>
  <c r="AW174" i="1"/>
  <c r="AV180" i="1"/>
  <c r="AW180" i="1" s="1"/>
  <c r="AA180" i="1"/>
  <c r="AC180" i="1"/>
  <c r="AV179" i="1"/>
  <c r="AW179" i="1" s="1"/>
  <c r="AA179" i="1"/>
  <c r="AC179" i="1"/>
  <c r="AV177" i="1"/>
  <c r="AW177" i="1" s="1"/>
  <c r="AV176" i="1"/>
  <c r="AW176" i="1"/>
  <c r="AA176" i="1"/>
  <c r="AC176" i="1" s="1"/>
  <c r="AA175" i="1"/>
  <c r="AC175" i="1"/>
  <c r="AV173" i="1"/>
  <c r="AW173" i="1" s="1"/>
  <c r="AV172" i="1"/>
  <c r="AW172" i="1" s="1"/>
  <c r="AA172" i="1"/>
  <c r="AC172" i="1" s="1"/>
  <c r="AA171" i="1"/>
  <c r="AC171" i="1" s="1"/>
  <c r="BE165" i="1"/>
  <c r="BF165" i="1"/>
  <c r="BG165" i="1"/>
  <c r="BD165" i="1"/>
  <c r="AV165" i="1"/>
  <c r="AW165" i="1" s="1"/>
  <c r="AK165" i="1"/>
  <c r="AV164" i="1"/>
  <c r="AW164" i="1"/>
  <c r="AV163" i="1"/>
  <c r="AW163" i="1" s="1"/>
  <c r="AA163" i="1"/>
  <c r="AC163" i="1"/>
  <c r="AV162" i="1"/>
  <c r="AW162" i="1" s="1"/>
  <c r="AA162" i="1"/>
  <c r="AC162" i="1"/>
  <c r="BF158" i="1"/>
  <c r="BG158" i="1"/>
  <c r="BD158" i="1"/>
  <c r="AV158" i="1"/>
  <c r="AW158" i="1" s="1"/>
  <c r="AK158" i="1"/>
  <c r="AV149" i="1"/>
  <c r="AW149" i="1"/>
  <c r="AA149" i="1"/>
  <c r="AC149" i="1" s="1"/>
  <c r="AA148" i="1"/>
  <c r="AC148" i="1"/>
  <c r="AV157" i="1"/>
  <c r="AW157" i="1" s="1"/>
  <c r="AV156" i="1"/>
  <c r="AW156" i="1"/>
  <c r="AA156" i="1"/>
  <c r="AC156" i="1" s="1"/>
  <c r="AV155" i="1"/>
  <c r="AW155" i="1"/>
  <c r="AA155" i="1"/>
  <c r="AC155" i="1" s="1"/>
  <c r="BE144" i="1"/>
  <c r="BF144" i="1"/>
  <c r="BG144" i="1"/>
  <c r="BD144" i="1"/>
  <c r="AU144" i="1"/>
  <c r="AV144" i="1"/>
  <c r="AW144" i="1" s="1"/>
  <c r="AK144" i="1"/>
  <c r="AU142" i="1"/>
  <c r="AV142" i="1"/>
  <c r="AW142" i="1" s="1"/>
  <c r="AA142" i="1"/>
  <c r="AC142" i="1"/>
  <c r="AV141" i="1"/>
  <c r="AW141" i="1" s="1"/>
  <c r="AA141" i="1"/>
  <c r="AC141" i="1"/>
  <c r="BE137" i="1"/>
  <c r="BF137" i="1"/>
  <c r="BG137" i="1"/>
  <c r="BD137" i="1"/>
  <c r="AV137" i="1"/>
  <c r="AW137" i="1" s="1"/>
  <c r="AK137" i="1"/>
  <c r="BE136" i="1"/>
  <c r="BF136" i="1"/>
  <c r="BG136" i="1"/>
  <c r="BD136" i="1"/>
  <c r="AV136" i="1"/>
  <c r="AW136" i="1"/>
  <c r="AK136" i="1"/>
  <c r="AV131" i="1"/>
  <c r="AW131" i="1" s="1"/>
  <c r="AA131" i="1"/>
  <c r="AC131" i="1" s="1"/>
  <c r="AV130" i="1"/>
  <c r="AW130" i="1" s="1"/>
  <c r="AA130" i="1"/>
  <c r="AC130" i="1" s="1"/>
  <c r="BE121" i="1"/>
  <c r="BF121" i="1"/>
  <c r="BG121" i="1"/>
  <c r="BD121" i="1"/>
  <c r="AV121" i="1"/>
  <c r="AW121" i="1" s="1"/>
  <c r="AK121" i="1"/>
  <c r="AV120" i="1"/>
  <c r="AW120" i="1" s="1"/>
  <c r="AV119" i="1"/>
  <c r="AW119" i="1"/>
  <c r="AA119" i="1"/>
  <c r="AC119" i="1" s="1"/>
  <c r="AV118" i="1"/>
  <c r="AW118" i="1"/>
  <c r="AA118" i="1"/>
  <c r="AC118" i="1" s="1"/>
  <c r="BF114" i="1"/>
  <c r="BG114" i="1"/>
  <c r="BD114" i="1"/>
  <c r="AA112" i="1"/>
  <c r="AC112" i="1"/>
  <c r="AA111" i="1"/>
  <c r="AC111" i="1" s="1"/>
  <c r="BF107" i="1"/>
  <c r="BG107" i="1"/>
  <c r="BE107" i="1"/>
  <c r="BD107" i="1"/>
  <c r="AV107" i="1"/>
  <c r="AW107" i="1"/>
  <c r="AK107" i="1"/>
  <c r="AV105" i="1"/>
  <c r="AW105" i="1" s="1"/>
  <c r="AV104" i="1"/>
  <c r="AW104" i="1"/>
  <c r="AA104" i="1"/>
  <c r="AC104" i="1" s="1"/>
  <c r="BE100" i="1"/>
  <c r="BF100" i="1"/>
  <c r="BG100" i="1"/>
  <c r="BD100" i="1"/>
  <c r="AV100" i="1"/>
  <c r="AW100" i="1"/>
  <c r="AV93" i="1"/>
  <c r="AW93" i="1" s="1"/>
  <c r="AK100" i="1"/>
  <c r="AV98" i="1"/>
  <c r="AW98" i="1" s="1"/>
  <c r="AA98" i="1"/>
  <c r="AC98" i="1"/>
  <c r="AV97" i="1"/>
  <c r="AW97" i="1" s="1"/>
  <c r="AA97" i="1"/>
  <c r="AC97" i="1"/>
  <c r="AV92" i="1"/>
  <c r="AW92" i="1" s="1"/>
  <c r="AV91" i="1"/>
  <c r="AW91" i="1"/>
  <c r="AA90" i="1"/>
  <c r="AC90" i="1" s="1"/>
  <c r="AV89" i="1"/>
  <c r="AW89" i="1"/>
  <c r="AA89" i="1"/>
  <c r="AC89" i="1" s="1"/>
  <c r="AA76" i="1"/>
  <c r="AC76" i="1"/>
  <c r="AA75" i="1"/>
  <c r="AC75" i="1" s="1"/>
  <c r="BE70" i="1"/>
  <c r="BF70" i="1"/>
  <c r="BG70" i="1"/>
  <c r="BD70" i="1"/>
  <c r="AV70" i="1"/>
  <c r="AW70" i="1" s="1"/>
  <c r="AV69" i="1"/>
  <c r="AW69" i="1" s="1"/>
  <c r="AV67" i="1"/>
  <c r="AW67" i="1" s="1"/>
  <c r="AA67" i="1"/>
  <c r="AC67" i="1" s="1"/>
  <c r="BG64" i="1"/>
  <c r="BF64" i="1"/>
  <c r="BD64" i="1"/>
  <c r="AV64" i="1"/>
  <c r="AW64" i="1" s="1"/>
  <c r="AV62" i="1"/>
  <c r="AW62" i="1"/>
  <c r="AA62" i="1"/>
  <c r="AC62" i="1" s="1"/>
  <c r="AV61" i="1"/>
  <c r="AW61" i="1"/>
  <c r="AA61" i="1"/>
  <c r="AC61" i="1" s="1"/>
  <c r="BE57" i="1"/>
  <c r="BF57" i="1"/>
  <c r="BG57" i="1"/>
  <c r="BD57" i="1"/>
  <c r="AV57" i="1"/>
  <c r="AW57" i="1"/>
  <c r="AV55" i="1"/>
  <c r="AW55" i="1" s="1"/>
  <c r="AA55" i="1"/>
  <c r="AC55" i="1"/>
  <c r="AV54" i="1"/>
  <c r="AW54" i="1" s="1"/>
  <c r="AA54" i="1"/>
  <c r="AC54" i="1"/>
  <c r="BE47" i="1"/>
  <c r="BF47" i="1"/>
  <c r="BG47" i="1"/>
  <c r="BD47" i="1"/>
  <c r="AV47" i="1"/>
  <c r="AW47" i="1" s="1"/>
  <c r="AV46" i="1"/>
  <c r="AW46" i="1"/>
  <c r="AV45" i="1"/>
  <c r="AW45" i="1" s="1"/>
  <c r="AA45" i="1"/>
  <c r="AC45" i="1"/>
  <c r="AV44" i="1"/>
  <c r="AW44" i="1" s="1"/>
  <c r="AA44" i="1"/>
  <c r="AC44" i="1"/>
  <c r="BE40" i="1"/>
  <c r="BF40" i="1"/>
  <c r="BG40" i="1"/>
  <c r="BD40" i="1"/>
  <c r="AV40" i="1"/>
  <c r="AW40" i="1" s="1"/>
  <c r="AV39" i="1"/>
  <c r="AW39" i="1"/>
  <c r="AV38" i="1"/>
  <c r="AW38" i="1" s="1"/>
  <c r="AA38" i="1"/>
  <c r="AC38" i="1"/>
  <c r="AA37" i="1"/>
  <c r="AC37" i="1" s="1"/>
  <c r="AW189" i="14"/>
  <c r="AV189" i="14"/>
  <c r="AU189" i="14"/>
  <c r="AT189" i="14"/>
  <c r="AV27" i="1"/>
  <c r="AW27" i="1"/>
  <c r="AB26" i="1"/>
  <c r="AD26" i="1" s="1"/>
  <c r="AV25" i="1"/>
  <c r="AW25" i="1"/>
  <c r="AB25" i="1"/>
  <c r="AD25" i="1" s="1"/>
  <c r="AW144" i="14"/>
  <c r="AV144" i="14"/>
  <c r="AU144" i="14"/>
  <c r="AT144" i="14"/>
  <c r="AA144" i="14"/>
  <c r="AV24" i="1"/>
  <c r="AW24" i="1" s="1"/>
  <c r="AV23" i="1"/>
  <c r="AW23" i="1"/>
  <c r="AB23" i="1"/>
  <c r="AD23" i="1" s="1"/>
  <c r="AW27" i="14"/>
  <c r="AV27" i="14"/>
  <c r="AU27" i="14"/>
  <c r="AT27" i="14"/>
  <c r="AV17" i="1"/>
  <c r="AW17" i="1"/>
  <c r="AB17" i="1"/>
  <c r="AD17" i="1" s="1"/>
  <c r="AV19" i="1"/>
  <c r="AW19" i="1"/>
  <c r="AV18" i="1"/>
  <c r="AW18" i="1" s="1"/>
  <c r="Q31" i="14"/>
  <c r="S31" i="14" s="1"/>
  <c r="AL2" i="14"/>
  <c r="AM2" i="14" s="1"/>
  <c r="AL5" i="14"/>
  <c r="AM5" i="14" s="1"/>
  <c r="AL4" i="14"/>
  <c r="AM4" i="14" s="1"/>
  <c r="AL7" i="14"/>
  <c r="AM7" i="14" s="1"/>
  <c r="AL8" i="14"/>
  <c r="AM8" i="14" s="1"/>
  <c r="AL12" i="14"/>
  <c r="AM12" i="14" s="1"/>
  <c r="AL14" i="14"/>
  <c r="AM14" i="14" s="1"/>
  <c r="AL18" i="14"/>
  <c r="AM18" i="14" s="1"/>
  <c r="AL22" i="14"/>
  <c r="AM22" i="14" s="1"/>
  <c r="AL27" i="14"/>
  <c r="AM27" i="14" s="1"/>
  <c r="AL34" i="14"/>
  <c r="AM34" i="14" s="1"/>
  <c r="AL35" i="14"/>
  <c r="AM35" i="14" s="1"/>
  <c r="AL36" i="14"/>
  <c r="AM36" i="14" s="1"/>
  <c r="AL37" i="14"/>
  <c r="AM37" i="14" s="1"/>
  <c r="AL39" i="14"/>
  <c r="AM39" i="14" s="1"/>
  <c r="AL40" i="14"/>
  <c r="AM40" i="14" s="1"/>
  <c r="AL41" i="14"/>
  <c r="AM41" i="14" s="1"/>
  <c r="AL42" i="14"/>
  <c r="AM42" i="14" s="1"/>
  <c r="AL44" i="14"/>
  <c r="AM44" i="14" s="1"/>
  <c r="AL45" i="14"/>
  <c r="AM45" i="14" s="1"/>
  <c r="AL46" i="14"/>
  <c r="AM46" i="14" s="1"/>
  <c r="AL47" i="14"/>
  <c r="AM47" i="14" s="1"/>
  <c r="AL48" i="14"/>
  <c r="AM48" i="14" s="1"/>
  <c r="AL52" i="14"/>
  <c r="AM52" i="14" s="1"/>
  <c r="AK50" i="14"/>
  <c r="AL50" i="14" s="1"/>
  <c r="AM50" i="14" s="1"/>
  <c r="AL54" i="14"/>
  <c r="AM54" i="14" s="1"/>
  <c r="AL55" i="14"/>
  <c r="AM55" i="14" s="1"/>
  <c r="AL58" i="14"/>
  <c r="AM58" i="14" s="1"/>
  <c r="AL57" i="14"/>
  <c r="AM57" i="14" s="1"/>
  <c r="AL60" i="14"/>
  <c r="AM60" i="14" s="1"/>
  <c r="AK61" i="14"/>
  <c r="AL61" i="14" s="1"/>
  <c r="AM61" i="14" s="1"/>
  <c r="AL62" i="14"/>
  <c r="AM62" i="14" s="1"/>
  <c r="AL63" i="14"/>
  <c r="AM63" i="14" s="1"/>
  <c r="AL64" i="14"/>
  <c r="AM64" i="14" s="1"/>
  <c r="AL68" i="14"/>
  <c r="AM68" i="14" s="1"/>
  <c r="AL67" i="14"/>
  <c r="AM67" i="14" s="1"/>
  <c r="AL70" i="14"/>
  <c r="AM70" i="14" s="1"/>
  <c r="AL69" i="14"/>
  <c r="AM69" i="14" s="1"/>
  <c r="AL72" i="14"/>
  <c r="AM72" i="14" s="1"/>
  <c r="AL71" i="14"/>
  <c r="AM71" i="14" s="1"/>
  <c r="AL75" i="14"/>
  <c r="AM75" i="14" s="1"/>
  <c r="AL77" i="14"/>
  <c r="AM77" i="14" s="1"/>
  <c r="AL78" i="14"/>
  <c r="AM78" i="14" s="1"/>
  <c r="AL79" i="14"/>
  <c r="AM79" i="14" s="1"/>
  <c r="AL80" i="14"/>
  <c r="AM80" i="14" s="1"/>
  <c r="AL81" i="14"/>
  <c r="AM81" i="14" s="1"/>
  <c r="AL82" i="14"/>
  <c r="AM82" i="14" s="1"/>
  <c r="AL84" i="14"/>
  <c r="AM84" i="14" s="1"/>
  <c r="AL83" i="14"/>
  <c r="AM83" i="14" s="1"/>
  <c r="AL86" i="14"/>
  <c r="AM86" i="14" s="1"/>
  <c r="AL88" i="14"/>
  <c r="AM88" i="14" s="1"/>
  <c r="AL87" i="14"/>
  <c r="AM87" i="14" s="1"/>
  <c r="AL90" i="14"/>
  <c r="AM90" i="14" s="1"/>
  <c r="AL89" i="14"/>
  <c r="AM89" i="14" s="1"/>
  <c r="AL93" i="14"/>
  <c r="AM93" i="14" s="1"/>
  <c r="AL95" i="14"/>
  <c r="AM95" i="14" s="1"/>
  <c r="AL98" i="14"/>
  <c r="AM98" i="14" s="1"/>
  <c r="AL101" i="14"/>
  <c r="AM101" i="14" s="1"/>
  <c r="AL110" i="14"/>
  <c r="AM110" i="14" s="1"/>
  <c r="AL109" i="14"/>
  <c r="AM109" i="14" s="1"/>
  <c r="AL115" i="14"/>
  <c r="AM115" i="14" s="1"/>
  <c r="AL117" i="14"/>
  <c r="AM117" i="14" s="1"/>
  <c r="AL119" i="14"/>
  <c r="AM119" i="14" s="1"/>
  <c r="AL122" i="14"/>
  <c r="AM122" i="14" s="1"/>
  <c r="AL125" i="14"/>
  <c r="AM125" i="14" s="1"/>
  <c r="AL127" i="14"/>
  <c r="AM127" i="14" s="1"/>
  <c r="AL128" i="14"/>
  <c r="AM128" i="14" s="1"/>
  <c r="AL132" i="14"/>
  <c r="AM132" i="14" s="1"/>
  <c r="AL133" i="14"/>
  <c r="AM133" i="14" s="1"/>
  <c r="AL134" i="14"/>
  <c r="AM134" i="14" s="1"/>
  <c r="AL135" i="14"/>
  <c r="AM135" i="14" s="1"/>
  <c r="AL137" i="14"/>
  <c r="AM137" i="14" s="1"/>
  <c r="AL140" i="14"/>
  <c r="AM140" i="14" s="1"/>
  <c r="AL141" i="14"/>
  <c r="AM141" i="14" s="1"/>
  <c r="AL143" i="14"/>
  <c r="AM143" i="14" s="1"/>
  <c r="AL142" i="14"/>
  <c r="AM142" i="14" s="1"/>
  <c r="AL144" i="14"/>
  <c r="AM144" i="14" s="1"/>
  <c r="AL147" i="14"/>
  <c r="AM147" i="14" s="1"/>
  <c r="AL146" i="14"/>
  <c r="AM146" i="14" s="1"/>
  <c r="AK150" i="14"/>
  <c r="AL150" i="14" s="1"/>
  <c r="AM150" i="14" s="1"/>
  <c r="AL152" i="14"/>
  <c r="AM152" i="14" s="1"/>
  <c r="AL157" i="14"/>
  <c r="AM157" i="14" s="1"/>
  <c r="AL156" i="14"/>
  <c r="AM156" i="14" s="1"/>
  <c r="AL161" i="14"/>
  <c r="AM161" i="14" s="1"/>
  <c r="AL160" i="14"/>
  <c r="AM160" i="14" s="1"/>
  <c r="AL162" i="14"/>
  <c r="AM162" i="14" s="1"/>
  <c r="AL169" i="14"/>
  <c r="AM169" i="14" s="1"/>
  <c r="AL168" i="14"/>
  <c r="AM168" i="14" s="1"/>
  <c r="AL173" i="14"/>
  <c r="AM173" i="14" s="1"/>
  <c r="AK172" i="14"/>
  <c r="AL172" i="14" s="1"/>
  <c r="AM172" i="14" s="1"/>
  <c r="AL175" i="14"/>
  <c r="AM175" i="14" s="1"/>
  <c r="AL177" i="14"/>
  <c r="AM177" i="14" s="1"/>
  <c r="AL176" i="14"/>
  <c r="AM176" i="14" s="1"/>
  <c r="AL178" i="14"/>
  <c r="AM178" i="14" s="1"/>
  <c r="AL181" i="14"/>
  <c r="AM181" i="14" s="1"/>
  <c r="AL180" i="14"/>
  <c r="AM180" i="14" s="1"/>
  <c r="AL183" i="14"/>
  <c r="AM183" i="14" s="1"/>
  <c r="AJ184" i="14"/>
  <c r="AL184" i="14" s="1"/>
  <c r="AM184" i="14" s="1"/>
  <c r="AL186" i="14"/>
  <c r="AM186" i="14" s="1"/>
  <c r="AL189" i="14"/>
  <c r="AM189" i="14" s="1"/>
  <c r="AL191" i="14"/>
  <c r="AM191" i="14" s="1"/>
  <c r="AL193" i="14"/>
  <c r="AM193" i="14" s="1"/>
  <c r="AL192" i="14"/>
  <c r="AM192" i="14" s="1"/>
  <c r="AL195" i="14"/>
  <c r="AM195" i="14" s="1"/>
  <c r="AL194" i="14"/>
  <c r="AM194" i="14" s="1"/>
  <c r="AL204" i="14"/>
  <c r="AM204" i="14" s="1"/>
  <c r="AL206" i="14"/>
  <c r="AM206" i="14" s="1"/>
  <c r="AL209" i="14"/>
  <c r="AM209" i="14" s="1"/>
  <c r="AL210" i="14"/>
  <c r="AM210" i="14" s="1"/>
  <c r="AL212" i="14"/>
  <c r="AM212" i="14" s="1"/>
  <c r="AL213" i="14"/>
  <c r="AM213" i="14" s="1"/>
  <c r="AL214" i="14"/>
  <c r="AM214" i="14" s="1"/>
  <c r="AL215" i="14"/>
  <c r="AM215" i="14" s="1"/>
  <c r="AL216" i="14"/>
  <c r="AM216" i="14" s="1"/>
  <c r="AL217" i="14"/>
  <c r="AM217" i="14" s="1"/>
  <c r="AL218" i="14"/>
  <c r="AM218" i="14" s="1"/>
  <c r="AL219" i="14"/>
  <c r="AM219" i="14" s="1"/>
  <c r="AL221" i="14"/>
  <c r="AM221" i="14" s="1"/>
  <c r="AL222" i="14"/>
  <c r="AM222" i="14" s="1"/>
  <c r="AL224" i="14"/>
  <c r="AM224" i="14" s="1"/>
  <c r="AL228" i="14"/>
  <c r="AM228" i="14" s="1"/>
  <c r="AL232" i="14"/>
  <c r="AM232" i="14" s="1"/>
  <c r="AL235" i="14"/>
  <c r="AM235" i="14" s="1"/>
  <c r="AL236" i="14"/>
  <c r="AM236" i="14" s="1"/>
  <c r="AL238" i="14"/>
  <c r="AM238" i="14" s="1"/>
  <c r="AL239" i="14"/>
  <c r="AM239" i="14" s="1"/>
  <c r="AL246" i="14"/>
  <c r="AM246" i="14" s="1"/>
  <c r="AL248" i="14"/>
  <c r="AM248" i="14" s="1"/>
  <c r="AL252" i="14"/>
  <c r="AM252" i="14" s="1"/>
  <c r="AL253" i="14"/>
  <c r="AM253" i="14" s="1"/>
  <c r="AL257" i="14"/>
  <c r="AM257" i="14" s="1"/>
  <c r="AL263" i="14"/>
  <c r="AM263" i="14" s="1"/>
  <c r="AL262" i="14"/>
  <c r="AM262" i="14" s="1"/>
  <c r="AL265" i="14"/>
  <c r="AM265" i="14" s="1"/>
  <c r="AL267" i="14"/>
  <c r="AM267" i="14" s="1"/>
  <c r="AL266" i="14"/>
  <c r="AM266" i="14" s="1"/>
  <c r="AL269" i="14"/>
  <c r="AM269" i="14" s="1"/>
  <c r="AL271" i="14"/>
  <c r="AM271" i="14" s="1"/>
  <c r="AL270" i="14"/>
  <c r="AM270" i="14" s="1"/>
  <c r="AK275" i="14"/>
  <c r="AL275" i="14" s="1"/>
  <c r="AM275" i="14" s="1"/>
  <c r="AL281" i="14"/>
  <c r="AM281" i="14" s="1"/>
  <c r="AL280" i="14"/>
  <c r="AM280" i="14" s="1"/>
  <c r="AL283" i="14"/>
  <c r="AM283" i="14" s="1"/>
  <c r="AL288" i="14"/>
  <c r="AM288" i="14" s="1"/>
  <c r="AL293" i="14"/>
  <c r="AM293" i="14" s="1"/>
  <c r="AL295" i="14"/>
  <c r="AM295" i="14" s="1"/>
  <c r="AL296" i="14"/>
  <c r="AM296" i="14" s="1"/>
  <c r="AL297" i="14"/>
  <c r="AM297" i="14" s="1"/>
  <c r="AL298" i="14"/>
  <c r="AM298" i="14" s="1"/>
  <c r="AL299" i="14"/>
  <c r="AM299" i="14" s="1"/>
  <c r="AL310" i="14"/>
  <c r="AM310" i="14" s="1"/>
  <c r="AL312" i="14"/>
  <c r="AM312" i="14" s="1"/>
  <c r="AL314" i="14"/>
  <c r="AM314" i="14" s="1"/>
  <c r="AL316" i="14"/>
  <c r="AM316" i="14" s="1"/>
  <c r="AL318" i="14"/>
  <c r="AM318" i="14" s="1"/>
  <c r="AL322" i="14"/>
  <c r="AM322" i="14" s="1"/>
  <c r="AL326" i="14"/>
  <c r="AM326" i="14" s="1"/>
  <c r="AL327" i="14"/>
  <c r="AM327" i="14" s="1"/>
  <c r="AL328" i="14"/>
  <c r="AM328" i="14" s="1"/>
  <c r="AL329" i="14"/>
  <c r="AM329" i="14" s="1"/>
  <c r="AL331" i="14"/>
  <c r="AM331" i="14" s="1"/>
  <c r="AL332" i="14"/>
  <c r="AM332" i="14" s="1"/>
  <c r="AL333" i="14"/>
  <c r="AM333" i="14" s="1"/>
  <c r="AL337" i="14"/>
  <c r="AM337" i="14" s="1"/>
  <c r="AL336" i="14"/>
  <c r="AM336" i="14" s="1"/>
  <c r="AL339" i="14"/>
  <c r="AM339" i="14" s="1"/>
  <c r="AL341" i="14"/>
  <c r="AM341" i="14" s="1"/>
  <c r="AL340" i="14"/>
  <c r="AM340" i="14" s="1"/>
  <c r="AL342" i="14"/>
  <c r="AM342" i="14" s="1"/>
  <c r="AL347" i="14"/>
  <c r="AM347" i="14" s="1"/>
  <c r="AL351" i="14"/>
  <c r="AM351" i="14" s="1"/>
  <c r="AL354" i="14"/>
  <c r="AM354" i="14" s="1"/>
  <c r="AL358" i="14"/>
  <c r="AM358" i="14" s="1"/>
  <c r="AL359" i="14"/>
  <c r="AM359" i="14" s="1"/>
  <c r="AL360" i="14"/>
  <c r="AM360" i="14" s="1"/>
  <c r="AL361" i="14"/>
  <c r="AM361" i="14" s="1"/>
  <c r="AL362" i="14"/>
  <c r="AM362" i="14" s="1"/>
  <c r="AL369" i="14"/>
  <c r="AM369" i="14" s="1"/>
  <c r="AL371" i="14"/>
  <c r="AM371" i="14" s="1"/>
  <c r="AL376" i="14"/>
  <c r="AM376" i="14" s="1"/>
  <c r="AL375" i="14"/>
  <c r="AM375" i="14" s="1"/>
  <c r="AL378" i="14"/>
  <c r="AM378" i="14" s="1"/>
  <c r="AL377" i="14"/>
  <c r="AM377" i="14" s="1"/>
  <c r="AL380" i="14"/>
  <c r="AM380" i="14" s="1"/>
  <c r="AL379" i="14"/>
  <c r="AM379" i="14" s="1"/>
  <c r="AL382" i="14"/>
  <c r="AM382" i="14" s="1"/>
  <c r="AL381" i="14"/>
  <c r="AM381" i="14" s="1"/>
  <c r="AL385" i="14"/>
  <c r="AM385" i="14" s="1"/>
  <c r="AL387" i="14"/>
  <c r="AM387" i="14" s="1"/>
  <c r="AL388" i="14"/>
  <c r="AM388" i="14" s="1"/>
  <c r="AL392" i="14"/>
  <c r="AM392" i="14" s="1"/>
  <c r="AL396" i="14"/>
  <c r="AM396" i="14" s="1"/>
  <c r="AL395" i="14"/>
  <c r="AM395" i="14" s="1"/>
  <c r="AL400" i="14"/>
  <c r="AM400" i="14" s="1"/>
  <c r="AL399" i="14"/>
  <c r="AM399" i="14" s="1"/>
  <c r="AL403" i="14"/>
  <c r="AM403" i="14" s="1"/>
  <c r="AL406" i="14"/>
  <c r="AM406" i="14" s="1"/>
  <c r="AL405" i="14"/>
  <c r="AM405" i="14" s="1"/>
  <c r="AL3" i="14"/>
  <c r="AM3" i="14" s="1"/>
  <c r="Q405" i="14"/>
  <c r="S405" i="14" s="1"/>
  <c r="Q406" i="14"/>
  <c r="S406" i="14" s="1"/>
  <c r="Q403" i="14"/>
  <c r="S403" i="14" s="1"/>
  <c r="Q404" i="14"/>
  <c r="S404" i="14" s="1"/>
  <c r="Q402" i="14"/>
  <c r="S402" i="14" s="1"/>
  <c r="Q399" i="14"/>
  <c r="S399" i="14" s="1"/>
  <c r="Q400" i="14"/>
  <c r="S400" i="14" s="1"/>
  <c r="Q398" i="14"/>
  <c r="S398" i="14" s="1"/>
  <c r="Q395" i="14"/>
  <c r="S395" i="14" s="1"/>
  <c r="Q396" i="14"/>
  <c r="S396" i="14" s="1"/>
  <c r="Q394" i="14"/>
  <c r="S394" i="14" s="1"/>
  <c r="Q391" i="14"/>
  <c r="S391" i="14" s="1"/>
  <c r="Q392" i="14"/>
  <c r="S392" i="14" s="1"/>
  <c r="Q389" i="14"/>
  <c r="S389" i="14" s="1"/>
  <c r="Q388" i="14"/>
  <c r="S388" i="14" s="1"/>
  <c r="Q387" i="14"/>
  <c r="S387" i="14" s="1"/>
  <c r="Q386" i="14"/>
  <c r="S386" i="14" s="1"/>
  <c r="Q385" i="14"/>
  <c r="S385" i="14" s="1"/>
  <c r="Q384" i="14"/>
  <c r="S384" i="14" s="1"/>
  <c r="Q383" i="14"/>
  <c r="S383" i="14" s="1"/>
  <c r="Q381" i="14"/>
  <c r="S381" i="14" s="1"/>
  <c r="Q382" i="14"/>
  <c r="S382" i="14" s="1"/>
  <c r="Q379" i="14"/>
  <c r="S379" i="14" s="1"/>
  <c r="Q380" i="14"/>
  <c r="S380" i="14" s="1"/>
  <c r="Q377" i="14"/>
  <c r="S377" i="14" s="1"/>
  <c r="Q378" i="14"/>
  <c r="S378" i="14" s="1"/>
  <c r="Q375" i="14"/>
  <c r="S375" i="14" s="1"/>
  <c r="Q376" i="14"/>
  <c r="S376" i="14" s="1"/>
  <c r="Q373" i="14"/>
  <c r="S373" i="14" s="1"/>
  <c r="Q372" i="14"/>
  <c r="S372" i="14" s="1"/>
  <c r="Q371" i="14"/>
  <c r="S371" i="14" s="1"/>
  <c r="Q370" i="14"/>
  <c r="S370" i="14" s="1"/>
  <c r="Q369" i="14"/>
  <c r="S369" i="14" s="1"/>
  <c r="Q367" i="14"/>
  <c r="S367" i="14" s="1"/>
  <c r="Q366" i="14"/>
  <c r="S366" i="14" s="1"/>
  <c r="Q365" i="14"/>
  <c r="S365" i="14" s="1"/>
  <c r="Q363" i="14"/>
  <c r="S363" i="14" s="1"/>
  <c r="Q362" i="14"/>
  <c r="S362" i="14" s="1"/>
  <c r="Q361" i="14"/>
  <c r="S361" i="14" s="1"/>
  <c r="Q360" i="14"/>
  <c r="S360" i="14" s="1"/>
  <c r="Q359" i="14"/>
  <c r="S359" i="14" s="1"/>
  <c r="Q355" i="14"/>
  <c r="S355" i="14" s="1"/>
  <c r="Q354" i="14"/>
  <c r="S354" i="14" s="1"/>
  <c r="Q353" i="14"/>
  <c r="S353" i="14" s="1"/>
  <c r="Q352" i="14"/>
  <c r="S352" i="14" s="1"/>
  <c r="Q351" i="14"/>
  <c r="S351" i="14" s="1"/>
  <c r="Q350" i="14"/>
  <c r="S350" i="14" s="1"/>
  <c r="Q348" i="14"/>
  <c r="S348" i="14" s="1"/>
  <c r="Q346" i="14"/>
  <c r="S346" i="14" s="1"/>
  <c r="Q347" i="14"/>
  <c r="S347" i="14" s="1"/>
  <c r="Q344" i="14"/>
  <c r="S344" i="14" s="1"/>
  <c r="Q342" i="14"/>
  <c r="S342" i="14" s="1"/>
  <c r="Q340" i="14"/>
  <c r="S340" i="14" s="1"/>
  <c r="Q341" i="14"/>
  <c r="S341" i="14" s="1"/>
  <c r="Q338" i="14"/>
  <c r="S338" i="14" s="1"/>
  <c r="Q339" i="14"/>
  <c r="S339" i="14" s="1"/>
  <c r="Q336" i="14"/>
  <c r="S336" i="14" s="1"/>
  <c r="Q337" i="14"/>
  <c r="S337" i="14" s="1"/>
  <c r="Q334" i="14"/>
  <c r="S334" i="14" s="1"/>
  <c r="Q333" i="14"/>
  <c r="S333" i="14" s="1"/>
  <c r="Q332" i="14"/>
  <c r="S332" i="14" s="1"/>
  <c r="Q331" i="14"/>
  <c r="S331" i="14" s="1"/>
  <c r="Q330" i="14"/>
  <c r="S330" i="14" s="1"/>
  <c r="Q329" i="14"/>
  <c r="S329" i="14" s="1"/>
  <c r="Q327" i="14"/>
  <c r="S327" i="14" s="1"/>
  <c r="Q326" i="14"/>
  <c r="S326" i="14" s="1"/>
  <c r="Q324" i="14"/>
  <c r="S324" i="14" s="1"/>
  <c r="Q325" i="14"/>
  <c r="S325" i="14" s="1"/>
  <c r="Q322" i="14"/>
  <c r="S322" i="14" s="1"/>
  <c r="Q323" i="14"/>
  <c r="S323" i="14" s="1"/>
  <c r="Q320" i="14"/>
  <c r="S320" i="14" s="1"/>
  <c r="Q321" i="14"/>
  <c r="S321" i="14" s="1"/>
  <c r="Q318" i="14"/>
  <c r="S318" i="14" s="1"/>
  <c r="Q319" i="14"/>
  <c r="S319" i="14" s="1"/>
  <c r="Q316" i="14"/>
  <c r="S316" i="14" s="1"/>
  <c r="Q314" i="14"/>
  <c r="S314" i="14" s="1"/>
  <c r="Q315" i="14"/>
  <c r="S315" i="14" s="1"/>
  <c r="Q312" i="14"/>
  <c r="S312" i="14" s="1"/>
  <c r="Q310" i="14"/>
  <c r="S310" i="14" s="1"/>
  <c r="Q311" i="14"/>
  <c r="S311" i="14" s="1"/>
  <c r="Q309" i="14"/>
  <c r="S309" i="14" s="1"/>
  <c r="Q303" i="14"/>
  <c r="S303" i="14" s="1"/>
  <c r="Q300" i="14"/>
  <c r="S300" i="14" s="1"/>
  <c r="Q297" i="14"/>
  <c r="S297" i="14" s="1"/>
  <c r="Q296" i="14"/>
  <c r="S296" i="14" s="1"/>
  <c r="Q295" i="14"/>
  <c r="S295" i="14" s="1"/>
  <c r="Q294" i="14"/>
  <c r="S294" i="14" s="1"/>
  <c r="Q292" i="14"/>
  <c r="S292" i="14" s="1"/>
  <c r="Q293" i="14"/>
  <c r="S293" i="14" s="1"/>
  <c r="Q290" i="14"/>
  <c r="S290" i="14" s="1"/>
  <c r="Q291" i="14"/>
  <c r="S291" i="14" s="1"/>
  <c r="Q288" i="14"/>
  <c r="S288" i="14" s="1"/>
  <c r="Q289" i="14"/>
  <c r="S289" i="14" s="1"/>
  <c r="Q287" i="14"/>
  <c r="S287" i="14" s="1"/>
  <c r="Q284" i="14"/>
  <c r="S284" i="14" s="1"/>
  <c r="Q285" i="14"/>
  <c r="S285" i="14" s="1"/>
  <c r="Q282" i="14"/>
  <c r="S282" i="14" s="1"/>
  <c r="Q283" i="14"/>
  <c r="S283" i="14" s="1"/>
  <c r="Q280" i="14"/>
  <c r="S280" i="14" s="1"/>
  <c r="Q281" i="14"/>
  <c r="S281" i="14" s="1"/>
  <c r="Q279" i="14"/>
  <c r="S279" i="14" s="1"/>
  <c r="Q276" i="14"/>
  <c r="S276" i="14" s="1"/>
  <c r="Q277" i="14"/>
  <c r="S277" i="14" s="1"/>
  <c r="Q274" i="14"/>
  <c r="S274" i="14" s="1"/>
  <c r="Q275" i="14"/>
  <c r="S275" i="14" s="1"/>
  <c r="Q272" i="14"/>
  <c r="S272" i="14" s="1"/>
  <c r="Q273" i="14"/>
  <c r="S273" i="14" s="1"/>
  <c r="Q270" i="14"/>
  <c r="S270" i="14" s="1"/>
  <c r="Q271" i="14"/>
  <c r="S271" i="14" s="1"/>
  <c r="Q268" i="14"/>
  <c r="S268" i="14" s="1"/>
  <c r="Q269" i="14"/>
  <c r="S269" i="14" s="1"/>
  <c r="Q266" i="14"/>
  <c r="S266" i="14" s="1"/>
  <c r="Q267" i="14"/>
  <c r="S267" i="14" s="1"/>
  <c r="Q264" i="14"/>
  <c r="S264" i="14" s="1"/>
  <c r="Q265" i="14"/>
  <c r="S265" i="14" s="1"/>
  <c r="Q262" i="14"/>
  <c r="S262" i="14" s="1"/>
  <c r="Q263" i="14"/>
  <c r="S263" i="14" s="1"/>
  <c r="Q258" i="14"/>
  <c r="S258" i="14" s="1"/>
  <c r="Q257" i="14"/>
  <c r="S257" i="14" s="1"/>
  <c r="Q254" i="14"/>
  <c r="S254" i="14" s="1"/>
  <c r="Q250" i="14"/>
  <c r="S250" i="14" s="1"/>
  <c r="Q248" i="14"/>
  <c r="S248" i="14" s="1"/>
  <c r="Q247" i="14"/>
  <c r="S247" i="14" s="1"/>
  <c r="Q246" i="14"/>
  <c r="S246" i="14" s="1"/>
  <c r="Q245" i="14"/>
  <c r="S245" i="14" s="1"/>
  <c r="Q244" i="14"/>
  <c r="S244" i="14" s="1"/>
  <c r="Q242" i="14"/>
  <c r="S242" i="14" s="1"/>
  <c r="Q241" i="14"/>
  <c r="S241" i="14" s="1"/>
  <c r="Q240" i="14"/>
  <c r="S240" i="14" s="1"/>
  <c r="Q239" i="14"/>
  <c r="S239" i="14" s="1"/>
  <c r="Q238" i="14"/>
  <c r="S238" i="14" s="1"/>
  <c r="Q236" i="14"/>
  <c r="S236" i="14" s="1"/>
  <c r="Q237" i="14"/>
  <c r="S237" i="14" s="1"/>
  <c r="Q234" i="14"/>
  <c r="S234" i="14" s="1"/>
  <c r="Q235" i="14"/>
  <c r="S235" i="14" s="1"/>
  <c r="Q232" i="14"/>
  <c r="S232" i="14" s="1"/>
  <c r="Q233" i="14"/>
  <c r="S233" i="14" s="1"/>
  <c r="Q231" i="14"/>
  <c r="S231" i="14" s="1"/>
  <c r="Q228" i="14"/>
  <c r="S228" i="14" s="1"/>
  <c r="Q229" i="14"/>
  <c r="S229" i="14" s="1"/>
  <c r="Q227" i="14"/>
  <c r="S227" i="14" s="1"/>
  <c r="Q224" i="14"/>
  <c r="S224" i="14" s="1"/>
  <c r="Q225" i="14"/>
  <c r="S225" i="14" s="1"/>
  <c r="Q222" i="14"/>
  <c r="S222" i="14" s="1"/>
  <c r="Q223" i="14"/>
  <c r="S223" i="14" s="1"/>
  <c r="Q221" i="14"/>
  <c r="S221" i="14" s="1"/>
  <c r="Q220" i="14"/>
  <c r="S220" i="14" s="1"/>
  <c r="Q219" i="14"/>
  <c r="S219" i="14" s="1"/>
  <c r="Q218" i="14"/>
  <c r="S218" i="14" s="1"/>
  <c r="Q217" i="14"/>
  <c r="S217" i="14" s="1"/>
  <c r="Q216" i="14"/>
  <c r="S216" i="14" s="1"/>
  <c r="Q215" i="14"/>
  <c r="S215" i="14" s="1"/>
  <c r="Q214" i="14"/>
  <c r="S214" i="14" s="1"/>
  <c r="Q213" i="14"/>
  <c r="S213" i="14" s="1"/>
  <c r="Q212" i="14"/>
  <c r="S212" i="14" s="1"/>
  <c r="Q211" i="14"/>
  <c r="S211" i="14" s="1"/>
  <c r="Q210" i="14"/>
  <c r="S210" i="14" s="1"/>
  <c r="Q209" i="14"/>
  <c r="S209" i="14" s="1"/>
  <c r="Q208" i="14"/>
  <c r="S208" i="14" s="1"/>
  <c r="Q207" i="14"/>
  <c r="S207" i="14" s="1"/>
  <c r="Q206" i="14"/>
  <c r="S206" i="14" s="1"/>
  <c r="Q204" i="14"/>
  <c r="S204" i="14" s="1"/>
  <c r="Q205" i="14"/>
  <c r="Q202" i="14"/>
  <c r="S202" i="14" s="1"/>
  <c r="Q203" i="14"/>
  <c r="S203" i="14" s="1"/>
  <c r="Q200" i="14"/>
  <c r="S200" i="14" s="1"/>
  <c r="Q198" i="14"/>
  <c r="S198" i="14" s="1"/>
  <c r="Q199" i="14"/>
  <c r="S199" i="14" s="1"/>
  <c r="Q197" i="14"/>
  <c r="S197" i="14" s="1"/>
  <c r="Q194" i="14"/>
  <c r="S194" i="14" s="1"/>
  <c r="Q195" i="14"/>
  <c r="S195" i="14" s="1"/>
  <c r="Q192" i="14"/>
  <c r="S192" i="14" s="1"/>
  <c r="Q193" i="14"/>
  <c r="S193" i="14" s="1"/>
  <c r="Q190" i="14"/>
  <c r="S190" i="14" s="1"/>
  <c r="Q191" i="14"/>
  <c r="S191" i="14" s="1"/>
  <c r="Q188" i="14"/>
  <c r="S188" i="14" s="1"/>
  <c r="Q189" i="14"/>
  <c r="S189" i="14" s="1"/>
  <c r="Q186" i="14"/>
  <c r="S186" i="14" s="1"/>
  <c r="Q187" i="14"/>
  <c r="S187" i="14" s="1"/>
  <c r="Q184" i="14"/>
  <c r="S184" i="14" s="1"/>
  <c r="Q185" i="14"/>
  <c r="S185" i="14" s="1"/>
  <c r="Q182" i="14"/>
  <c r="S182" i="14" s="1"/>
  <c r="Q183" i="14"/>
  <c r="S183" i="14" s="1"/>
  <c r="Q180" i="14"/>
  <c r="S180" i="14" s="1"/>
  <c r="Q181" i="14"/>
  <c r="S181" i="14" s="1"/>
  <c r="Q178" i="14"/>
  <c r="S178" i="14" s="1"/>
  <c r="Q176" i="14"/>
  <c r="S176" i="14" s="1"/>
  <c r="Q177" i="14"/>
  <c r="S177" i="14" s="1"/>
  <c r="Q174" i="14"/>
  <c r="S174" i="14" s="1"/>
  <c r="Q175" i="14"/>
  <c r="S175" i="14" s="1"/>
  <c r="Q172" i="14"/>
  <c r="S172" i="14" s="1"/>
  <c r="Q173" i="14"/>
  <c r="S173" i="14" s="1"/>
  <c r="Q171" i="14"/>
  <c r="S171" i="14" s="1"/>
  <c r="Q168" i="14"/>
  <c r="S168" i="14" s="1"/>
  <c r="Q169" i="14"/>
  <c r="S169" i="14" s="1"/>
  <c r="Q166" i="14"/>
  <c r="S166" i="14" s="1"/>
  <c r="Q167" i="14"/>
  <c r="S167" i="14" s="1"/>
  <c r="Q164" i="14"/>
  <c r="S164" i="14" s="1"/>
  <c r="Q165" i="14"/>
  <c r="S165" i="14" s="1"/>
  <c r="Q162" i="14"/>
  <c r="S162" i="14" s="1"/>
  <c r="Q163" i="14"/>
  <c r="S163" i="14" s="1"/>
  <c r="Q160" i="14"/>
  <c r="S160" i="14" s="1"/>
  <c r="Q161" i="14"/>
  <c r="S161" i="14" s="1"/>
  <c r="Q158" i="14"/>
  <c r="S158" i="14" s="1"/>
  <c r="Q159" i="14"/>
  <c r="S159" i="14" s="1"/>
  <c r="Q156" i="14"/>
  <c r="S156" i="14" s="1"/>
  <c r="Q157" i="14"/>
  <c r="S157" i="14" s="1"/>
  <c r="Q154" i="14"/>
  <c r="S154" i="14" s="1"/>
  <c r="Q155" i="14"/>
  <c r="S155" i="14" s="1"/>
  <c r="Q152" i="14"/>
  <c r="S152" i="14" s="1"/>
  <c r="Q153" i="14"/>
  <c r="S153" i="14" s="1"/>
  <c r="Q150" i="14"/>
  <c r="S150" i="14" s="1"/>
  <c r="Q151" i="14"/>
  <c r="S151" i="14" s="1"/>
  <c r="Q148" i="14"/>
  <c r="S148" i="14" s="1"/>
  <c r="Q146" i="14"/>
  <c r="S146" i="14" s="1"/>
  <c r="Q147" i="14"/>
  <c r="S147" i="14" s="1"/>
  <c r="Q144" i="14"/>
  <c r="S144" i="14" s="1"/>
  <c r="Q142" i="14"/>
  <c r="S142" i="14" s="1"/>
  <c r="Q143" i="14"/>
  <c r="S143" i="14" s="1"/>
  <c r="Q141" i="14"/>
  <c r="S141" i="14" s="1"/>
  <c r="Q140" i="14"/>
  <c r="S140" i="14" s="1"/>
  <c r="Q139" i="14"/>
  <c r="S139" i="14" s="1"/>
  <c r="Q136" i="14"/>
  <c r="S136" i="14" s="1"/>
  <c r="Q135" i="14"/>
  <c r="S135" i="14" s="1"/>
  <c r="Q134" i="14"/>
  <c r="S134" i="14" s="1"/>
  <c r="Q133" i="14"/>
  <c r="S133" i="14" s="1"/>
  <c r="Q132" i="14"/>
  <c r="S132" i="14" s="1"/>
  <c r="Q131" i="14"/>
  <c r="S131" i="14" s="1"/>
  <c r="Q130" i="14"/>
  <c r="S130" i="14" s="1"/>
  <c r="Q128" i="14"/>
  <c r="S128" i="14" s="1"/>
  <c r="Q127" i="14"/>
  <c r="S127" i="14" s="1"/>
  <c r="Q126" i="14"/>
  <c r="S126" i="14" s="1"/>
  <c r="Q125" i="14"/>
  <c r="S125" i="14" s="1"/>
  <c r="Q124" i="14"/>
  <c r="S124" i="14" s="1"/>
  <c r="Q123" i="14"/>
  <c r="S123" i="14" s="1"/>
  <c r="Q122" i="14"/>
  <c r="S122" i="14" s="1"/>
  <c r="Q121" i="14"/>
  <c r="S121" i="14" s="1"/>
  <c r="Q120" i="14"/>
  <c r="S120" i="14" s="1"/>
  <c r="Q119" i="14"/>
  <c r="S119" i="14" s="1"/>
  <c r="Q118" i="14"/>
  <c r="S118" i="14" s="1"/>
  <c r="Q117" i="14"/>
  <c r="S117" i="14" s="1"/>
  <c r="Q115" i="14"/>
  <c r="S115" i="14" s="1"/>
  <c r="Q116" i="14"/>
  <c r="S116" i="14" s="1"/>
  <c r="Q114" i="14"/>
  <c r="S114" i="14" s="1"/>
  <c r="Q109" i="14"/>
  <c r="S109" i="14" s="1"/>
  <c r="Q110" i="14"/>
  <c r="S110" i="14" s="1"/>
  <c r="Q107" i="14"/>
  <c r="S107" i="14" s="1"/>
  <c r="Q108" i="14"/>
  <c r="S108" i="14" s="1"/>
  <c r="Q104" i="14"/>
  <c r="S104" i="14" s="1"/>
  <c r="Q105" i="14"/>
  <c r="S105" i="14" s="1"/>
  <c r="Q103" i="14"/>
  <c r="S103" i="14" s="1"/>
  <c r="Q99" i="14"/>
  <c r="S99" i="14" s="1"/>
  <c r="Q100" i="14"/>
  <c r="S100" i="14" s="1"/>
  <c r="Q97" i="14"/>
  <c r="S97" i="14" s="1"/>
  <c r="Q98" i="14"/>
  <c r="S98" i="14" s="1"/>
  <c r="Q95" i="14"/>
  <c r="S95" i="14" s="1"/>
  <c r="Q96" i="14"/>
  <c r="S96" i="14" s="1"/>
  <c r="Q93" i="14"/>
  <c r="S93" i="14" s="1"/>
  <c r="Q94" i="14"/>
  <c r="S94" i="14" s="1"/>
  <c r="Q91" i="14"/>
  <c r="S91" i="14" s="1"/>
  <c r="Q89" i="14"/>
  <c r="S89" i="14" s="1"/>
  <c r="Q90" i="14"/>
  <c r="S90" i="14" s="1"/>
  <c r="Q87" i="14"/>
  <c r="S87" i="14" s="1"/>
  <c r="Q88" i="14"/>
  <c r="S88" i="14" s="1"/>
  <c r="Q85" i="14"/>
  <c r="S85" i="14" s="1"/>
  <c r="Q86" i="14"/>
  <c r="S86" i="14" s="1"/>
  <c r="Q83" i="14"/>
  <c r="S83" i="14" s="1"/>
  <c r="Q84" i="14"/>
  <c r="S84" i="14" s="1"/>
  <c r="Q82" i="14"/>
  <c r="S82" i="14" s="1"/>
  <c r="Q81" i="14"/>
  <c r="S81" i="14" s="1"/>
  <c r="Q78" i="14"/>
  <c r="S78" i="14" s="1"/>
  <c r="Q77" i="14"/>
  <c r="S77" i="14" s="1"/>
  <c r="Q76" i="14"/>
  <c r="S76" i="14" s="1"/>
  <c r="Q75" i="14"/>
  <c r="S75" i="14" s="1"/>
  <c r="Q73" i="14"/>
  <c r="S73" i="14" s="1"/>
  <c r="Q71" i="14"/>
  <c r="S71" i="14" s="1"/>
  <c r="Q72" i="14"/>
  <c r="S72" i="14" s="1"/>
  <c r="Q69" i="14"/>
  <c r="S69" i="14" s="1"/>
  <c r="Q70" i="14"/>
  <c r="S70" i="14" s="1"/>
  <c r="Q67" i="14"/>
  <c r="S67" i="14" s="1"/>
  <c r="Q68" i="14"/>
  <c r="S68" i="14" s="1"/>
  <c r="Q66" i="14"/>
  <c r="S66" i="14" s="1"/>
  <c r="Q65" i="14"/>
  <c r="S65" i="14" s="1"/>
  <c r="Q64" i="14"/>
  <c r="S64" i="14" s="1"/>
  <c r="Q63" i="14"/>
  <c r="S63" i="14" s="1"/>
  <c r="Q62" i="14"/>
  <c r="S62" i="14" s="1"/>
  <c r="Q61" i="14"/>
  <c r="S61" i="14" s="1"/>
  <c r="Q60" i="14"/>
  <c r="S60" i="14" s="1"/>
  <c r="Q57" i="14"/>
  <c r="S57" i="14" s="1"/>
  <c r="Q58" i="14"/>
  <c r="S58" i="14" s="1"/>
  <c r="Q55" i="14"/>
  <c r="S55" i="14" s="1"/>
  <c r="Q53" i="14"/>
  <c r="S53" i="14" s="1"/>
  <c r="Q54" i="14"/>
  <c r="S54" i="14" s="1"/>
  <c r="Q50" i="14"/>
  <c r="S50" i="14" s="1"/>
  <c r="Q52" i="14"/>
  <c r="S52" i="14" s="1"/>
  <c r="Q49" i="14"/>
  <c r="S49" i="14" s="1"/>
  <c r="Q48" i="14"/>
  <c r="S48" i="14" s="1"/>
  <c r="Q47" i="14"/>
  <c r="S47" i="14" s="1"/>
  <c r="Q46" i="14"/>
  <c r="S46" i="14" s="1"/>
  <c r="Q45" i="14"/>
  <c r="S45" i="14" s="1"/>
  <c r="Q44" i="14"/>
  <c r="S44" i="14" s="1"/>
  <c r="Q43" i="14"/>
  <c r="S43" i="14" s="1"/>
  <c r="Q42" i="14"/>
  <c r="S42" i="14" s="1"/>
  <c r="Q41" i="14"/>
  <c r="S41" i="14" s="1"/>
  <c r="Q40" i="14"/>
  <c r="S40" i="14" s="1"/>
  <c r="Q39" i="14"/>
  <c r="S39" i="14" s="1"/>
  <c r="Q38" i="14"/>
  <c r="S38" i="14" s="1"/>
  <c r="Q37" i="14"/>
  <c r="S37" i="14" s="1"/>
  <c r="Q36" i="14"/>
  <c r="S36" i="14" s="1"/>
  <c r="Q35" i="14"/>
  <c r="S35" i="14" s="1"/>
  <c r="Q34" i="14"/>
  <c r="S34" i="14" s="1"/>
  <c r="Q33" i="14"/>
  <c r="S33" i="14" s="1"/>
  <c r="Q32" i="14"/>
  <c r="S32" i="14" s="1"/>
  <c r="Q30" i="14"/>
  <c r="S30" i="14" s="1"/>
  <c r="Q29" i="14"/>
  <c r="S29" i="14" s="1"/>
  <c r="Q27" i="14"/>
  <c r="S27" i="14" s="1"/>
  <c r="Q24" i="14"/>
  <c r="S24" i="14" s="1"/>
  <c r="Q23" i="14"/>
  <c r="S23" i="14" s="1"/>
  <c r="Q22" i="14"/>
  <c r="S22" i="14" s="1"/>
  <c r="Q20" i="14"/>
  <c r="S20" i="14" s="1"/>
  <c r="Q18" i="14"/>
  <c r="S18" i="14" s="1"/>
  <c r="Q17" i="14"/>
  <c r="S17" i="14" s="1"/>
  <c r="Q14" i="14"/>
  <c r="S14" i="14" s="1"/>
  <c r="Q12" i="14"/>
  <c r="S12" i="14" s="1"/>
  <c r="Q13" i="14"/>
  <c r="S13" i="14" s="1"/>
  <c r="Q10" i="14"/>
  <c r="S10" i="14" s="1"/>
  <c r="Q8" i="14"/>
  <c r="S8" i="14" s="1"/>
  <c r="Q9" i="14"/>
  <c r="S9" i="14" s="1"/>
  <c r="Q6" i="14"/>
  <c r="S6" i="14" s="1"/>
  <c r="Q7" i="14"/>
  <c r="S7" i="14" s="1"/>
  <c r="Q4" i="14"/>
  <c r="S4" i="14" s="1"/>
  <c r="Q5" i="14"/>
  <c r="S5" i="14" s="1"/>
  <c r="Q2" i="14"/>
  <c r="S2" i="14" s="1"/>
  <c r="Q3" i="14"/>
  <c r="S3" i="14" s="1"/>
  <c r="D209" i="7"/>
  <c r="D10" i="7"/>
  <c r="D210" i="7"/>
  <c r="D11" i="7"/>
  <c r="D211" i="7"/>
  <c r="D12" i="7"/>
  <c r="D212" i="7"/>
  <c r="D13" i="7"/>
  <c r="D213" i="7"/>
  <c r="D14" i="7"/>
  <c r="D214" i="7"/>
  <c r="D15" i="7"/>
  <c r="D215" i="7"/>
  <c r="D16" i="7"/>
  <c r="D216" i="7"/>
  <c r="D17" i="7"/>
  <c r="D217" i="7"/>
  <c r="D18" i="7"/>
  <c r="D218" i="7"/>
  <c r="D19" i="7"/>
  <c r="D219" i="7"/>
  <c r="D20" i="7"/>
  <c r="D220" i="7"/>
  <c r="D21" i="7"/>
  <c r="D221" i="7"/>
  <c r="D22" i="7"/>
  <c r="D222" i="7"/>
  <c r="D23" i="7"/>
  <c r="D223" i="7"/>
  <c r="D24" i="7"/>
  <c r="D224" i="7"/>
  <c r="D25" i="7"/>
  <c r="D225" i="7"/>
  <c r="D26" i="7"/>
  <c r="D226" i="7"/>
  <c r="D27" i="7"/>
  <c r="D227" i="7"/>
  <c r="D28" i="7"/>
  <c r="D228" i="7"/>
  <c r="D29" i="7"/>
  <c r="D229" i="7"/>
  <c r="D30" i="7"/>
  <c r="D230" i="7"/>
  <c r="D31" i="7"/>
  <c r="D231" i="7"/>
  <c r="D32" i="7"/>
  <c r="D232" i="7"/>
  <c r="D33" i="7"/>
  <c r="D233" i="7"/>
  <c r="D34" i="7"/>
  <c r="D234" i="7"/>
  <c r="D35" i="7"/>
  <c r="D235" i="7"/>
  <c r="D36" i="7"/>
  <c r="D236" i="7"/>
  <c r="D37" i="7"/>
  <c r="D237" i="7"/>
  <c r="D38" i="7"/>
  <c r="D238" i="7"/>
  <c r="D39" i="7"/>
  <c r="D239" i="7"/>
  <c r="D40" i="7"/>
  <c r="D240" i="7"/>
  <c r="D41" i="7"/>
  <c r="D241" i="7"/>
  <c r="D42" i="7"/>
  <c r="D242" i="7"/>
  <c r="D43" i="7"/>
  <c r="D243" i="7"/>
  <c r="D44" i="7"/>
  <c r="D244" i="7"/>
  <c r="D45" i="7"/>
  <c r="D245" i="7"/>
  <c r="D46" i="7"/>
  <c r="D246" i="7"/>
  <c r="D47" i="7"/>
  <c r="D247" i="7"/>
  <c r="D48" i="7"/>
  <c r="D248" i="7"/>
  <c r="D49" i="7"/>
  <c r="D249" i="7"/>
  <c r="D50" i="7"/>
  <c r="D250" i="7"/>
  <c r="D51" i="7"/>
  <c r="D251" i="7"/>
  <c r="D52" i="7"/>
  <c r="D252" i="7"/>
  <c r="D53" i="7"/>
  <c r="D253" i="7"/>
  <c r="D54" i="7"/>
  <c r="D254" i="7"/>
  <c r="D55" i="7"/>
  <c r="D255" i="7"/>
  <c r="D56" i="7"/>
  <c r="D256" i="7"/>
  <c r="D57" i="7"/>
  <c r="D257" i="7"/>
  <c r="D58" i="7"/>
  <c r="D258" i="7"/>
  <c r="D59" i="7"/>
  <c r="D259" i="7"/>
  <c r="D60" i="7"/>
  <c r="D260" i="7"/>
  <c r="D61" i="7"/>
  <c r="D261" i="7"/>
  <c r="D62" i="7"/>
  <c r="D262" i="7"/>
  <c r="D63" i="7"/>
  <c r="D263" i="7"/>
  <c r="D64" i="7"/>
  <c r="D264" i="7"/>
  <c r="D65" i="7"/>
  <c r="D265" i="7"/>
  <c r="D66" i="7"/>
  <c r="D266" i="7"/>
  <c r="D67" i="7"/>
  <c r="D267" i="7"/>
  <c r="D68" i="7"/>
  <c r="D268" i="7"/>
  <c r="D69" i="7"/>
  <c r="D269" i="7"/>
  <c r="D70" i="7"/>
  <c r="D270" i="7"/>
  <c r="D71" i="7"/>
  <c r="D271" i="7"/>
  <c r="D72" i="7"/>
  <c r="D272" i="7"/>
  <c r="D73" i="7"/>
  <c r="D273" i="7"/>
  <c r="D74" i="7"/>
  <c r="D274" i="7"/>
  <c r="D75" i="7"/>
  <c r="D275" i="7"/>
  <c r="D76" i="7"/>
  <c r="D276" i="7"/>
  <c r="D77" i="7"/>
  <c r="D277" i="7"/>
  <c r="D78" i="7"/>
  <c r="D278" i="7"/>
  <c r="D79" i="7"/>
  <c r="D279" i="7"/>
  <c r="D80" i="7"/>
  <c r="D280" i="7"/>
  <c r="D81" i="7"/>
  <c r="D281" i="7"/>
  <c r="D82" i="7"/>
  <c r="D282" i="7"/>
  <c r="D83" i="7"/>
  <c r="D283" i="7"/>
  <c r="D84" i="7"/>
  <c r="D284" i="7"/>
  <c r="D85" i="7"/>
  <c r="D285" i="7"/>
  <c r="D86" i="7"/>
  <c r="D286" i="7"/>
  <c r="D87" i="7"/>
  <c r="D287" i="7"/>
  <c r="D88" i="7"/>
  <c r="D288" i="7"/>
  <c r="D89" i="7"/>
  <c r="D289" i="7"/>
  <c r="D90" i="7"/>
  <c r="D290" i="7"/>
  <c r="D91" i="7"/>
  <c r="D291" i="7"/>
  <c r="D92" i="7"/>
  <c r="D292" i="7"/>
  <c r="D93" i="7"/>
  <c r="D293" i="7"/>
  <c r="D94" i="7"/>
  <c r="D294" i="7"/>
  <c r="D95" i="7"/>
  <c r="D295" i="7"/>
  <c r="D96" i="7"/>
  <c r="D296" i="7"/>
  <c r="D97" i="7"/>
  <c r="D297" i="7"/>
  <c r="D98" i="7"/>
  <c r="D298" i="7"/>
  <c r="D99" i="7"/>
  <c r="D299" i="7"/>
  <c r="D100" i="7"/>
  <c r="D300" i="7"/>
  <c r="D101" i="7"/>
  <c r="D301" i="7"/>
  <c r="D102" i="7"/>
  <c r="D302" i="7"/>
  <c r="D103" i="7"/>
  <c r="D303" i="7"/>
  <c r="D104" i="7"/>
  <c r="D304" i="7"/>
  <c r="D105" i="7"/>
  <c r="D305" i="7"/>
  <c r="D106" i="7"/>
  <c r="D306" i="7"/>
  <c r="D107" i="7"/>
  <c r="D307" i="7"/>
  <c r="D108" i="7"/>
  <c r="D308" i="7"/>
  <c r="D109" i="7"/>
  <c r="D309" i="7"/>
  <c r="D110" i="7"/>
  <c r="D310" i="7"/>
  <c r="D111" i="7"/>
  <c r="D311" i="7"/>
  <c r="D112" i="7"/>
  <c r="D312" i="7"/>
  <c r="D113" i="7"/>
  <c r="D313" i="7"/>
  <c r="D114" i="7"/>
  <c r="D314" i="7"/>
  <c r="D115" i="7"/>
  <c r="D315" i="7"/>
  <c r="D116" i="7"/>
  <c r="D316" i="7"/>
  <c r="D117" i="7"/>
  <c r="D317" i="7"/>
  <c r="D118" i="7"/>
  <c r="D318" i="7"/>
  <c r="D119" i="7"/>
  <c r="D319" i="7"/>
  <c r="D120" i="7"/>
  <c r="D320" i="7"/>
  <c r="D321" i="7"/>
  <c r="D121" i="7"/>
  <c r="D122" i="7"/>
  <c r="D322" i="7"/>
  <c r="D123" i="7"/>
  <c r="D323" i="7"/>
  <c r="D124" i="7"/>
  <c r="D324" i="7"/>
  <c r="D125" i="7"/>
  <c r="D325" i="7"/>
  <c r="D126" i="7"/>
  <c r="D326" i="7"/>
  <c r="D127" i="7"/>
  <c r="D327" i="7"/>
  <c r="D128" i="7"/>
  <c r="D328" i="7"/>
  <c r="D129" i="7"/>
  <c r="D329" i="7"/>
  <c r="D130" i="7"/>
  <c r="D330" i="7"/>
  <c r="D131" i="7"/>
  <c r="D331" i="7"/>
  <c r="D132" i="7"/>
  <c r="D332" i="7"/>
  <c r="D133" i="7"/>
  <c r="D333" i="7"/>
  <c r="D134" i="7"/>
  <c r="D334" i="7"/>
  <c r="D135" i="7"/>
  <c r="D335" i="7"/>
  <c r="D136" i="7"/>
  <c r="D336" i="7"/>
  <c r="D137" i="7"/>
  <c r="D337" i="7"/>
  <c r="D138" i="7"/>
  <c r="D338" i="7"/>
  <c r="D139" i="7"/>
  <c r="D339" i="7"/>
  <c r="D140" i="7"/>
  <c r="D340" i="7"/>
  <c r="D141" i="7"/>
  <c r="D341" i="7"/>
  <c r="D142" i="7"/>
  <c r="D342" i="7"/>
  <c r="D143" i="7"/>
  <c r="D343" i="7"/>
  <c r="D144" i="7"/>
  <c r="D344" i="7"/>
  <c r="D145" i="7"/>
  <c r="D345" i="7"/>
  <c r="D146" i="7"/>
  <c r="D346" i="7"/>
  <c r="D147" i="7"/>
  <c r="D347" i="7"/>
  <c r="D148" i="7"/>
  <c r="D348" i="7"/>
  <c r="D149" i="7"/>
  <c r="D349" i="7"/>
  <c r="D150" i="7"/>
  <c r="D350" i="7"/>
  <c r="D151" i="7"/>
  <c r="D351" i="7"/>
  <c r="D152" i="7"/>
  <c r="D352" i="7"/>
  <c r="D153" i="7"/>
  <c r="D353" i="7"/>
  <c r="D154" i="7"/>
  <c r="D354" i="7"/>
  <c r="D155" i="7"/>
  <c r="D355" i="7"/>
  <c r="D156" i="7"/>
  <c r="D356" i="7"/>
  <c r="D157" i="7"/>
  <c r="D357" i="7"/>
  <c r="D158" i="7"/>
  <c r="D358" i="7"/>
  <c r="D159" i="7"/>
  <c r="D359" i="7"/>
  <c r="D160" i="7"/>
  <c r="D360" i="7"/>
  <c r="D161" i="7"/>
  <c r="D361" i="7"/>
  <c r="D162" i="7"/>
  <c r="D362" i="7"/>
  <c r="D163" i="7"/>
  <c r="D363" i="7"/>
  <c r="D164" i="7"/>
  <c r="D364" i="7"/>
  <c r="D165" i="7"/>
  <c r="D365" i="7"/>
  <c r="D166" i="7"/>
  <c r="D366" i="7"/>
  <c r="D167" i="7"/>
  <c r="D367" i="7"/>
  <c r="D168" i="7"/>
  <c r="D368" i="7"/>
  <c r="D169" i="7"/>
  <c r="D369" i="7"/>
  <c r="D170" i="7"/>
  <c r="D370" i="7"/>
  <c r="D171" i="7"/>
  <c r="D371" i="7"/>
  <c r="D172" i="7"/>
  <c r="D372" i="7"/>
  <c r="D173" i="7"/>
  <c r="D373" i="7"/>
  <c r="D174" i="7"/>
  <c r="D374" i="7"/>
  <c r="D375" i="7"/>
  <c r="D175" i="7"/>
  <c r="D176" i="7"/>
  <c r="D376" i="7"/>
  <c r="D177" i="7"/>
  <c r="D377" i="7"/>
  <c r="D178" i="7"/>
  <c r="D378" i="7"/>
  <c r="D179" i="7"/>
  <c r="D379" i="7"/>
  <c r="D380" i="7"/>
  <c r="D180" i="7"/>
  <c r="D181" i="7"/>
  <c r="D381" i="7"/>
  <c r="D182" i="7"/>
  <c r="D382" i="7"/>
  <c r="D383" i="7"/>
  <c r="D183" i="7"/>
  <c r="D184" i="7"/>
  <c r="D384" i="7"/>
  <c r="D385" i="7"/>
  <c r="D185" i="7"/>
  <c r="D186" i="7"/>
  <c r="D386" i="7"/>
  <c r="D187" i="7"/>
  <c r="D387" i="7"/>
  <c r="D188" i="7"/>
  <c r="D388" i="7"/>
  <c r="D189" i="7"/>
  <c r="D389" i="7"/>
  <c r="D190" i="7"/>
  <c r="D390" i="7"/>
  <c r="D191" i="7"/>
  <c r="D391" i="7"/>
  <c r="D192" i="7"/>
  <c r="D392" i="7"/>
  <c r="D193" i="7"/>
  <c r="D393" i="7"/>
  <c r="D194" i="7"/>
  <c r="D394" i="7"/>
  <c r="D195" i="7"/>
  <c r="D395" i="7"/>
  <c r="D196" i="7"/>
  <c r="D396" i="7"/>
  <c r="D197" i="7"/>
  <c r="D397" i="7"/>
  <c r="D198" i="7"/>
  <c r="D398" i="7"/>
  <c r="D199" i="7"/>
  <c r="D399" i="7"/>
  <c r="D200" i="7"/>
  <c r="D400" i="7"/>
  <c r="D201" i="7"/>
  <c r="D401" i="7"/>
  <c r="D202" i="7"/>
  <c r="D3" i="7"/>
  <c r="D203" i="7"/>
  <c r="D4" i="7"/>
  <c r="D204" i="7"/>
  <c r="D5" i="7"/>
  <c r="D205" i="7"/>
  <c r="D6" i="7"/>
  <c r="D206" i="7"/>
  <c r="D7" i="7"/>
  <c r="D207" i="7"/>
  <c r="D8" i="7"/>
  <c r="D208" i="7"/>
  <c r="D9" i="7"/>
  <c r="D2" i="7"/>
  <c r="Q401" i="5"/>
  <c r="S401" i="5"/>
  <c r="Q400" i="5"/>
  <c r="S400" i="5"/>
  <c r="Q399" i="5"/>
  <c r="S399" i="5"/>
  <c r="Q398" i="5"/>
  <c r="S398" i="5"/>
  <c r="Q396" i="5"/>
  <c r="S396" i="5"/>
  <c r="Q395" i="5"/>
  <c r="S395" i="5"/>
  <c r="Q394" i="5"/>
  <c r="S394" i="5"/>
  <c r="Q392" i="5"/>
  <c r="S392" i="5"/>
  <c r="Q391" i="5"/>
  <c r="S391" i="5"/>
  <c r="Q390" i="5"/>
  <c r="S390" i="5"/>
  <c r="Q388" i="5"/>
  <c r="S388" i="5"/>
  <c r="Q387" i="5"/>
  <c r="S387" i="5"/>
  <c r="Q386" i="5"/>
  <c r="S386" i="5"/>
  <c r="Q384" i="5"/>
  <c r="S384" i="5"/>
  <c r="Q383" i="5"/>
  <c r="S383" i="5"/>
  <c r="Q382" i="5"/>
  <c r="S382" i="5"/>
  <c r="Q381" i="5"/>
  <c r="S381" i="5"/>
  <c r="Q380" i="5"/>
  <c r="S380" i="5"/>
  <c r="Q379" i="5"/>
  <c r="S379" i="5"/>
  <c r="Q378" i="5"/>
  <c r="S378" i="5"/>
  <c r="Q377" i="5"/>
  <c r="S377" i="5"/>
  <c r="Q376" i="5"/>
  <c r="S376" i="5"/>
  <c r="Q375" i="5"/>
  <c r="S375" i="5"/>
  <c r="Q374" i="5"/>
  <c r="S374" i="5"/>
  <c r="Q373" i="5"/>
  <c r="S373" i="5"/>
  <c r="Q372" i="5"/>
  <c r="S372" i="5"/>
  <c r="Q371" i="5"/>
  <c r="S371" i="5"/>
  <c r="Q370" i="5"/>
  <c r="S370" i="5"/>
  <c r="Q368" i="5"/>
  <c r="S368" i="5"/>
  <c r="Q367" i="5"/>
  <c r="S367" i="5"/>
  <c r="Q366" i="5"/>
  <c r="S366" i="5"/>
  <c r="Q365" i="5"/>
  <c r="S365" i="5"/>
  <c r="Q364" i="5"/>
  <c r="S364" i="5"/>
  <c r="Q362" i="5"/>
  <c r="S362" i="5"/>
  <c r="Q361" i="5"/>
  <c r="S361" i="5"/>
  <c r="Q360" i="5"/>
  <c r="S360" i="5"/>
  <c r="Q359" i="5"/>
  <c r="S359" i="5"/>
  <c r="Q358" i="5"/>
  <c r="S358" i="5"/>
  <c r="Q357" i="5"/>
  <c r="S357" i="5"/>
  <c r="Q356" i="5"/>
  <c r="S356" i="5"/>
  <c r="Q355" i="5"/>
  <c r="S355" i="5"/>
  <c r="Q351" i="5"/>
  <c r="S351" i="5"/>
  <c r="Q350" i="5"/>
  <c r="S350" i="5"/>
  <c r="Q349" i="5"/>
  <c r="S349" i="5"/>
  <c r="Q348" i="5"/>
  <c r="S348" i="5"/>
  <c r="Q347" i="5"/>
  <c r="S347" i="5"/>
  <c r="Q346" i="5"/>
  <c r="S346" i="5"/>
  <c r="Q345" i="5"/>
  <c r="S345" i="5"/>
  <c r="Q343" i="5"/>
  <c r="S343" i="5"/>
  <c r="Q342" i="5"/>
  <c r="S342" i="5"/>
  <c r="Q341" i="5"/>
  <c r="S341" i="5"/>
  <c r="Q339" i="5"/>
  <c r="S339" i="5"/>
  <c r="Q337" i="5"/>
  <c r="S337" i="5"/>
  <c r="Q336" i="5"/>
  <c r="S336" i="5"/>
  <c r="Q335" i="5"/>
  <c r="S335" i="5"/>
  <c r="Q334" i="5"/>
  <c r="S334" i="5"/>
  <c r="Q333" i="5"/>
  <c r="S333" i="5"/>
  <c r="Q332" i="5"/>
  <c r="S332" i="5"/>
  <c r="Q331" i="5"/>
  <c r="S331" i="5"/>
  <c r="Q329" i="5"/>
  <c r="S329" i="5"/>
  <c r="Q328" i="5"/>
  <c r="S328" i="5"/>
  <c r="Q327" i="5"/>
  <c r="S327" i="5"/>
  <c r="Q326" i="5"/>
  <c r="S326" i="5"/>
  <c r="Q325" i="5"/>
  <c r="S325" i="5"/>
  <c r="Q323" i="5"/>
  <c r="S323" i="5"/>
  <c r="Q322" i="5"/>
  <c r="S322" i="5"/>
  <c r="Q321" i="5"/>
  <c r="S321" i="5"/>
  <c r="Q320" i="5"/>
  <c r="S320" i="5"/>
  <c r="Q319" i="5"/>
  <c r="S319" i="5"/>
  <c r="Q318" i="5"/>
  <c r="S318" i="5"/>
  <c r="Q317" i="5"/>
  <c r="S317" i="5"/>
  <c r="Q316" i="5"/>
  <c r="S316" i="5"/>
  <c r="Q315" i="5"/>
  <c r="S315" i="5"/>
  <c r="Q314" i="5"/>
  <c r="S314" i="5"/>
  <c r="Q313" i="5"/>
  <c r="S313" i="5"/>
  <c r="Q311" i="5"/>
  <c r="S311" i="5"/>
  <c r="Q310" i="5"/>
  <c r="S310" i="5"/>
  <c r="Q309" i="5"/>
  <c r="S309" i="5"/>
  <c r="Q307" i="5"/>
  <c r="S307" i="5"/>
  <c r="Q306" i="5"/>
  <c r="S306" i="5"/>
  <c r="Q305" i="5"/>
  <c r="S305" i="5"/>
  <c r="Q299" i="5"/>
  <c r="S299" i="5"/>
  <c r="Q296" i="5"/>
  <c r="S296" i="5"/>
  <c r="Q293" i="5"/>
  <c r="S293" i="5"/>
  <c r="Q292" i="5"/>
  <c r="S292" i="5"/>
  <c r="Q291" i="5"/>
  <c r="S291" i="5"/>
  <c r="Q290" i="5"/>
  <c r="S290" i="5"/>
  <c r="Q289" i="5"/>
  <c r="S289" i="5"/>
  <c r="Q288" i="5"/>
  <c r="S288" i="5"/>
  <c r="Q287" i="5"/>
  <c r="S287" i="5"/>
  <c r="Q286" i="5"/>
  <c r="S286" i="5"/>
  <c r="Q285" i="5"/>
  <c r="S285" i="5"/>
  <c r="Q284" i="5"/>
  <c r="S284" i="5"/>
  <c r="Q282" i="5"/>
  <c r="S282" i="5"/>
  <c r="Q281" i="5"/>
  <c r="S281" i="5"/>
  <c r="Q280" i="5"/>
  <c r="S280" i="5"/>
  <c r="Q279" i="5"/>
  <c r="S279" i="5"/>
  <c r="Q278" i="5"/>
  <c r="S278" i="5"/>
  <c r="Q277" i="5"/>
  <c r="S277" i="5"/>
  <c r="Q276" i="5"/>
  <c r="S276" i="5"/>
  <c r="Q274" i="5"/>
  <c r="S274" i="5"/>
  <c r="Q273" i="5"/>
  <c r="S273" i="5"/>
  <c r="Q272" i="5"/>
  <c r="S272" i="5"/>
  <c r="Q271" i="5"/>
  <c r="S271" i="5"/>
  <c r="Q270" i="5"/>
  <c r="S270" i="5"/>
  <c r="Q269" i="5"/>
  <c r="S269" i="5"/>
  <c r="Q268" i="5"/>
  <c r="S268" i="5"/>
  <c r="Q267" i="5"/>
  <c r="S267" i="5"/>
  <c r="Q266" i="5"/>
  <c r="S266" i="5"/>
  <c r="Q265" i="5"/>
  <c r="S265" i="5"/>
  <c r="Q264" i="5"/>
  <c r="S264" i="5"/>
  <c r="Q263" i="5"/>
  <c r="S263" i="5"/>
  <c r="Q262" i="5"/>
  <c r="S262" i="5"/>
  <c r="Q261" i="5"/>
  <c r="S261" i="5"/>
  <c r="Q260" i="5"/>
  <c r="S260" i="5"/>
  <c r="Q259" i="5"/>
  <c r="S259" i="5"/>
  <c r="Q258" i="5"/>
  <c r="S258" i="5"/>
  <c r="Q255" i="5"/>
  <c r="S255" i="5"/>
  <c r="Q252" i="5"/>
  <c r="S252" i="5"/>
  <c r="Q251" i="5"/>
  <c r="S251" i="5"/>
  <c r="Q246" i="5"/>
  <c r="S246" i="5"/>
  <c r="Q244" i="5"/>
  <c r="S244" i="5"/>
  <c r="Q243" i="5"/>
  <c r="S243" i="5"/>
  <c r="Q242" i="5"/>
  <c r="S242" i="5"/>
  <c r="Q241" i="5"/>
  <c r="S241" i="5"/>
  <c r="Q240" i="5"/>
  <c r="S240" i="5"/>
  <c r="Q238" i="5"/>
  <c r="S238" i="5"/>
  <c r="Q237" i="5"/>
  <c r="S237" i="5"/>
  <c r="Q236" i="5"/>
  <c r="S236" i="5"/>
  <c r="Q235" i="5"/>
  <c r="S235" i="5"/>
  <c r="Q234" i="5"/>
  <c r="S234" i="5"/>
  <c r="Q233" i="5"/>
  <c r="S233" i="5"/>
  <c r="Q232" i="5"/>
  <c r="S232" i="5"/>
  <c r="Q231" i="5"/>
  <c r="S231" i="5"/>
  <c r="Q230" i="5"/>
  <c r="S230" i="5"/>
  <c r="Q229" i="5"/>
  <c r="S229" i="5"/>
  <c r="Q228" i="5"/>
  <c r="S228" i="5"/>
  <c r="Q226" i="5"/>
  <c r="S226" i="5"/>
  <c r="Q225" i="5"/>
  <c r="S225" i="5"/>
  <c r="Q224" i="5"/>
  <c r="S224" i="5"/>
  <c r="Q222" i="5"/>
  <c r="S222" i="5"/>
  <c r="Q221" i="5"/>
  <c r="S221" i="5"/>
  <c r="Q220" i="5"/>
  <c r="S220" i="5"/>
  <c r="Q219" i="5"/>
  <c r="S219" i="5"/>
  <c r="Q218" i="5"/>
  <c r="S218" i="5"/>
  <c r="Q217" i="5"/>
  <c r="S217" i="5"/>
  <c r="Q216" i="5"/>
  <c r="S216" i="5"/>
  <c r="Q215" i="5"/>
  <c r="S215" i="5"/>
  <c r="Q214" i="5"/>
  <c r="S214" i="5"/>
  <c r="Q213" i="5"/>
  <c r="S213" i="5"/>
  <c r="Q212" i="5"/>
  <c r="S212" i="5"/>
  <c r="Q211" i="5"/>
  <c r="S211" i="5"/>
  <c r="Q210" i="5"/>
  <c r="S210" i="5"/>
  <c r="Q209" i="5"/>
  <c r="S209" i="5"/>
  <c r="Q208" i="5"/>
  <c r="S208" i="5"/>
  <c r="Q207" i="5"/>
  <c r="S207" i="5"/>
  <c r="Q206" i="5"/>
  <c r="S206" i="5"/>
  <c r="Q205" i="5"/>
  <c r="S205" i="5"/>
  <c r="Q204" i="5"/>
  <c r="S204" i="5"/>
  <c r="Q203" i="5"/>
  <c r="S203" i="5"/>
  <c r="Q202" i="5"/>
  <c r="S202" i="5"/>
  <c r="Q201" i="5"/>
  <c r="S201" i="5"/>
  <c r="Q200" i="5"/>
  <c r="S200" i="5"/>
  <c r="Q199" i="5"/>
  <c r="S199" i="5"/>
  <c r="Q198" i="5"/>
  <c r="S198" i="5"/>
  <c r="Q197" i="5"/>
  <c r="S197" i="5"/>
  <c r="Q195" i="5"/>
  <c r="S195" i="5"/>
  <c r="Q194" i="5"/>
  <c r="S194" i="5"/>
  <c r="Q192" i="5"/>
  <c r="S192" i="5"/>
  <c r="Q191" i="5"/>
  <c r="S191" i="5"/>
  <c r="Q190" i="5"/>
  <c r="S190" i="5"/>
  <c r="Q189" i="5"/>
  <c r="S189" i="5"/>
  <c r="Q188" i="5"/>
  <c r="S188" i="5"/>
  <c r="Q187" i="5"/>
  <c r="S187" i="5"/>
  <c r="Q186" i="5"/>
  <c r="S186" i="5"/>
  <c r="Q185" i="5"/>
  <c r="S185" i="5"/>
  <c r="Q184" i="5"/>
  <c r="S184" i="5"/>
  <c r="Q183" i="5"/>
  <c r="S183" i="5"/>
  <c r="Q182" i="5"/>
  <c r="S182" i="5"/>
  <c r="Q181" i="5"/>
  <c r="S181" i="5"/>
  <c r="Q180" i="5"/>
  <c r="S180" i="5"/>
  <c r="Q179" i="5"/>
  <c r="S179" i="5"/>
  <c r="Q178" i="5"/>
  <c r="S178" i="5"/>
  <c r="Q177" i="5"/>
  <c r="S177" i="5"/>
  <c r="Q176" i="5"/>
  <c r="S176" i="5"/>
  <c r="Q175" i="5"/>
  <c r="S175" i="5"/>
  <c r="Q173" i="5"/>
  <c r="S173" i="5"/>
  <c r="Q172" i="5"/>
  <c r="S172" i="5"/>
  <c r="Q171" i="5"/>
  <c r="S171" i="5"/>
  <c r="Q170" i="5"/>
  <c r="S170" i="5"/>
  <c r="Q169" i="5"/>
  <c r="S169" i="5"/>
  <c r="Q168" i="5"/>
  <c r="S168" i="5"/>
  <c r="Q166" i="5"/>
  <c r="S166" i="5"/>
  <c r="Q165" i="5"/>
  <c r="S165" i="5"/>
  <c r="Q164" i="5"/>
  <c r="S164" i="5"/>
  <c r="Q163" i="5"/>
  <c r="S163" i="5"/>
  <c r="Q162" i="5"/>
  <c r="S162" i="5"/>
  <c r="Q161" i="5"/>
  <c r="S161" i="5"/>
  <c r="Q160" i="5"/>
  <c r="S160" i="5"/>
  <c r="Q159" i="5"/>
  <c r="S159" i="5"/>
  <c r="Q158" i="5"/>
  <c r="S158" i="5"/>
  <c r="Q157" i="5"/>
  <c r="S157" i="5"/>
  <c r="Q156" i="5"/>
  <c r="S156" i="5"/>
  <c r="Q155" i="5"/>
  <c r="S155" i="5"/>
  <c r="Q154" i="5"/>
  <c r="S154" i="5"/>
  <c r="Q153" i="5"/>
  <c r="S153" i="5"/>
  <c r="Q152" i="5"/>
  <c r="S152" i="5"/>
  <c r="Q151" i="5"/>
  <c r="S151" i="5"/>
  <c r="Q150" i="5"/>
  <c r="S150" i="5"/>
  <c r="Q149" i="5"/>
  <c r="S149" i="5"/>
  <c r="Q148" i="5"/>
  <c r="S148" i="5"/>
  <c r="Q147" i="5"/>
  <c r="S147" i="5"/>
  <c r="Q146" i="5"/>
  <c r="S146" i="5"/>
  <c r="Q145" i="5"/>
  <c r="S145" i="5"/>
  <c r="Q143" i="5"/>
  <c r="S143" i="5"/>
  <c r="Q142" i="5"/>
  <c r="S142" i="5"/>
  <c r="Q141" i="5"/>
  <c r="S141" i="5"/>
  <c r="Q139" i="5"/>
  <c r="S139" i="5"/>
  <c r="Q138" i="5"/>
  <c r="S138" i="5"/>
  <c r="Q137" i="5"/>
  <c r="S137" i="5"/>
  <c r="Q136" i="5"/>
  <c r="S136" i="5"/>
  <c r="Q135" i="5"/>
  <c r="S135" i="5"/>
  <c r="Q132" i="5"/>
  <c r="S132" i="5"/>
  <c r="Q131" i="5"/>
  <c r="S131" i="5"/>
  <c r="Q130" i="5"/>
  <c r="S130" i="5"/>
  <c r="Q129" i="5"/>
  <c r="S129" i="5"/>
  <c r="Q128" i="5"/>
  <c r="S128" i="5"/>
  <c r="Q127" i="5"/>
  <c r="S127" i="5"/>
  <c r="Q126" i="5"/>
  <c r="S126" i="5"/>
  <c r="Q125" i="5"/>
  <c r="S125" i="5"/>
  <c r="Q124" i="5"/>
  <c r="S124" i="5"/>
  <c r="Q123" i="5"/>
  <c r="S123" i="5"/>
  <c r="Q122" i="5"/>
  <c r="S122" i="5"/>
  <c r="Q121" i="5"/>
  <c r="S121" i="5"/>
  <c r="Q120" i="5"/>
  <c r="S120" i="5"/>
  <c r="Q119" i="5"/>
  <c r="S119" i="5"/>
  <c r="Q118" i="5"/>
  <c r="S118" i="5"/>
  <c r="Q117" i="5"/>
  <c r="S117" i="5"/>
  <c r="Q116" i="5"/>
  <c r="S116" i="5"/>
  <c r="Q115" i="5"/>
  <c r="S115" i="5"/>
  <c r="Q114" i="5"/>
  <c r="S114" i="5"/>
  <c r="Q113" i="5"/>
  <c r="S113" i="5"/>
  <c r="Q112" i="5"/>
  <c r="S112" i="5"/>
  <c r="Q110" i="5"/>
  <c r="S110" i="5"/>
  <c r="Q107" i="5"/>
  <c r="S107" i="5"/>
  <c r="Q106" i="5"/>
  <c r="S106" i="5"/>
  <c r="Q105" i="5"/>
  <c r="S105" i="5"/>
  <c r="Q104" i="5"/>
  <c r="S104" i="5"/>
  <c r="Q103" i="5"/>
  <c r="S103" i="5"/>
  <c r="Q102" i="5"/>
  <c r="S102" i="5"/>
  <c r="Q100" i="5"/>
  <c r="S100" i="5"/>
  <c r="Q99" i="5"/>
  <c r="S99" i="5"/>
  <c r="Q98" i="5"/>
  <c r="S98" i="5"/>
  <c r="Q97" i="5"/>
  <c r="S97" i="5"/>
  <c r="Q96" i="5"/>
  <c r="S96" i="5"/>
  <c r="Q95" i="5"/>
  <c r="S95" i="5"/>
  <c r="Q94" i="5"/>
  <c r="S94" i="5"/>
  <c r="Q93" i="5"/>
  <c r="S93" i="5"/>
  <c r="Q92" i="5"/>
  <c r="S92" i="5"/>
  <c r="Q91" i="5"/>
  <c r="S91" i="5"/>
  <c r="Q89" i="5"/>
  <c r="S89" i="5"/>
  <c r="Q88" i="5"/>
  <c r="S88" i="5"/>
  <c r="Q87" i="5"/>
  <c r="S87" i="5"/>
  <c r="Q86" i="5"/>
  <c r="S86" i="5"/>
  <c r="Q85" i="5"/>
  <c r="S85" i="5"/>
  <c r="Q84" i="5"/>
  <c r="S84" i="5"/>
  <c r="Q83" i="5"/>
  <c r="S83" i="5"/>
  <c r="Q82" i="5"/>
  <c r="S82" i="5"/>
  <c r="Q81" i="5"/>
  <c r="S81" i="5"/>
  <c r="Q80" i="5"/>
  <c r="S80" i="5"/>
  <c r="Q77" i="5"/>
  <c r="S77" i="5"/>
  <c r="Q76" i="5"/>
  <c r="S76" i="5"/>
  <c r="Q75" i="5"/>
  <c r="S75" i="5"/>
  <c r="Q74" i="5"/>
  <c r="S74" i="5"/>
  <c r="Q73" i="5"/>
  <c r="S73" i="5"/>
  <c r="Q71" i="5"/>
  <c r="S71" i="5"/>
  <c r="Q70" i="5"/>
  <c r="S70" i="5"/>
  <c r="Q69" i="5"/>
  <c r="S69" i="5"/>
  <c r="Q68" i="5"/>
  <c r="S68" i="5"/>
  <c r="Q67" i="5"/>
  <c r="S67" i="5"/>
  <c r="Q66" i="5"/>
  <c r="S66" i="5"/>
  <c r="Q65" i="5"/>
  <c r="S65" i="5"/>
  <c r="Q64" i="5"/>
  <c r="S64" i="5"/>
  <c r="Q63" i="5"/>
  <c r="S63" i="5"/>
  <c r="Q62" i="5"/>
  <c r="S62" i="5"/>
  <c r="Q61" i="5"/>
  <c r="S61" i="5"/>
  <c r="Q60" i="5"/>
  <c r="S60" i="5"/>
  <c r="Q59" i="5"/>
  <c r="S59" i="5"/>
  <c r="Q57" i="5"/>
  <c r="S57" i="5"/>
  <c r="Q56" i="5"/>
  <c r="S56" i="5"/>
  <c r="Q55" i="5"/>
  <c r="S55" i="5"/>
  <c r="Q53" i="5"/>
  <c r="S53" i="5"/>
  <c r="Q52" i="5"/>
  <c r="S52" i="5"/>
  <c r="Q51" i="5"/>
  <c r="S51" i="5"/>
  <c r="Q50" i="5"/>
  <c r="S50" i="5"/>
  <c r="Q49" i="5"/>
  <c r="S49" i="5"/>
  <c r="Q48" i="5"/>
  <c r="S48" i="5"/>
  <c r="Q47" i="5"/>
  <c r="S47" i="5"/>
  <c r="Q46" i="5"/>
  <c r="S46" i="5"/>
  <c r="Q45" i="5"/>
  <c r="S45" i="5"/>
  <c r="Q44" i="5"/>
  <c r="S44" i="5"/>
  <c r="Q43" i="5"/>
  <c r="S43" i="5"/>
  <c r="Q42" i="5"/>
  <c r="S42" i="5"/>
  <c r="Q41" i="5"/>
  <c r="S41" i="5"/>
  <c r="Q40" i="5"/>
  <c r="S40" i="5"/>
  <c r="Q39" i="5"/>
  <c r="S39" i="5"/>
  <c r="Q38" i="5"/>
  <c r="S38" i="5"/>
  <c r="Q37" i="5"/>
  <c r="S37" i="5"/>
  <c r="Q36" i="5"/>
  <c r="S36" i="5"/>
  <c r="Q35" i="5"/>
  <c r="S35" i="5"/>
  <c r="Q34" i="5"/>
  <c r="S34" i="5"/>
  <c r="Q33" i="5"/>
  <c r="S33" i="5"/>
  <c r="Q32" i="5"/>
  <c r="S32" i="5"/>
  <c r="Q31" i="5"/>
  <c r="S31" i="5"/>
  <c r="Q30" i="5"/>
  <c r="S30" i="5"/>
  <c r="Q29" i="5"/>
  <c r="S29" i="5"/>
  <c r="Q27" i="5"/>
  <c r="S27" i="5"/>
  <c r="Q24" i="5"/>
  <c r="S24" i="5"/>
  <c r="Q23" i="5"/>
  <c r="S23" i="5"/>
  <c r="Q22" i="5"/>
  <c r="S22" i="5"/>
  <c r="Q20" i="5"/>
  <c r="S20" i="5"/>
  <c r="Q18" i="5"/>
  <c r="S18" i="5"/>
  <c r="Q16" i="5"/>
  <c r="S16" i="5"/>
  <c r="Q15" i="5"/>
  <c r="S15" i="5"/>
  <c r="Q13" i="5"/>
  <c r="S13" i="5"/>
  <c r="Q12" i="5"/>
  <c r="S12" i="5"/>
  <c r="Q11" i="5"/>
  <c r="S11" i="5"/>
  <c r="Q9" i="5"/>
  <c r="S9" i="5"/>
  <c r="Q8" i="5"/>
  <c r="S8" i="5"/>
  <c r="Q7" i="5"/>
  <c r="S7" i="5"/>
  <c r="Q6" i="5"/>
  <c r="S6" i="5"/>
  <c r="Q5" i="5"/>
  <c r="S5" i="5"/>
  <c r="Q4" i="5"/>
  <c r="S4" i="5"/>
  <c r="Q3" i="5"/>
  <c r="S3" i="5"/>
  <c r="Q2" i="5"/>
  <c r="S2" i="5"/>
  <c r="Q55" i="4"/>
  <c r="S55" i="4"/>
  <c r="Q401" i="4"/>
  <c r="S401" i="4"/>
  <c r="Q400" i="4"/>
  <c r="S400" i="4"/>
  <c r="Q399" i="4"/>
  <c r="S399" i="4"/>
  <c r="Q398" i="4"/>
  <c r="S398" i="4"/>
  <c r="Q396" i="4"/>
  <c r="S396" i="4"/>
  <c r="Q395" i="4"/>
  <c r="S395" i="4"/>
  <c r="Q394" i="4"/>
  <c r="S394" i="4"/>
  <c r="Q392" i="4"/>
  <c r="S392" i="4"/>
  <c r="Q391" i="4"/>
  <c r="S391" i="4"/>
  <c r="Q390" i="4"/>
  <c r="S390" i="4"/>
  <c r="Q388" i="4"/>
  <c r="S388" i="4"/>
  <c r="Q387" i="4"/>
  <c r="S387" i="4"/>
  <c r="Q386" i="4"/>
  <c r="S386" i="4"/>
  <c r="Q384" i="4"/>
  <c r="S384" i="4"/>
  <c r="Q383" i="4"/>
  <c r="S383" i="4"/>
  <c r="Q382" i="4"/>
  <c r="S382" i="4"/>
  <c r="Q381" i="4"/>
  <c r="S381" i="4"/>
  <c r="Q380" i="4"/>
  <c r="S380" i="4"/>
  <c r="Q379" i="4"/>
  <c r="S379" i="4"/>
  <c r="Q378" i="4"/>
  <c r="S378" i="4"/>
  <c r="Q377" i="4"/>
  <c r="S377" i="4"/>
  <c r="Q376" i="4"/>
  <c r="S376" i="4"/>
  <c r="Q375" i="4"/>
  <c r="S375" i="4"/>
  <c r="Q374" i="4"/>
  <c r="S374" i="4"/>
  <c r="Q373" i="4"/>
  <c r="S373" i="4"/>
  <c r="Q372" i="4"/>
  <c r="S372" i="4"/>
  <c r="Q371" i="4"/>
  <c r="S371" i="4"/>
  <c r="Q370" i="4"/>
  <c r="S370" i="4"/>
  <c r="Q368" i="4"/>
  <c r="S368" i="4"/>
  <c r="Q367" i="4"/>
  <c r="S367" i="4"/>
  <c r="Q366" i="4"/>
  <c r="S366" i="4"/>
  <c r="Q365" i="4"/>
  <c r="S365" i="4"/>
  <c r="Q364" i="4"/>
  <c r="S364" i="4"/>
  <c r="Q362" i="4"/>
  <c r="S362" i="4"/>
  <c r="Q361" i="4"/>
  <c r="S361" i="4"/>
  <c r="Q360" i="4"/>
  <c r="S360" i="4"/>
  <c r="Q359" i="4"/>
  <c r="S359" i="4"/>
  <c r="Q358" i="4"/>
  <c r="S358" i="4"/>
  <c r="Q357" i="4"/>
  <c r="S357" i="4"/>
  <c r="Q356" i="4"/>
  <c r="S356" i="4"/>
  <c r="Q355" i="4"/>
  <c r="S355" i="4"/>
  <c r="Q351" i="4"/>
  <c r="S351" i="4"/>
  <c r="Q350" i="4"/>
  <c r="S350" i="4"/>
  <c r="Q349" i="4"/>
  <c r="S349" i="4"/>
  <c r="Q348" i="4"/>
  <c r="S348" i="4"/>
  <c r="Q347" i="4"/>
  <c r="S347" i="4"/>
  <c r="Q346" i="4"/>
  <c r="S346" i="4"/>
  <c r="Q345" i="4"/>
  <c r="S345" i="4"/>
  <c r="Q343" i="4"/>
  <c r="S343" i="4"/>
  <c r="Q342" i="4"/>
  <c r="S342" i="4"/>
  <c r="Q341" i="4"/>
  <c r="S341" i="4"/>
  <c r="Q339" i="4"/>
  <c r="S339" i="4"/>
  <c r="Q337" i="4"/>
  <c r="S337" i="4"/>
  <c r="Q336" i="4"/>
  <c r="S336" i="4"/>
  <c r="Q335" i="4"/>
  <c r="S335" i="4"/>
  <c r="Q334" i="4"/>
  <c r="S334" i="4"/>
  <c r="Q333" i="4"/>
  <c r="S333" i="4"/>
  <c r="Q332" i="4"/>
  <c r="S332" i="4"/>
  <c r="Q331" i="4"/>
  <c r="S331" i="4"/>
  <c r="Q329" i="4"/>
  <c r="S329" i="4"/>
  <c r="Q328" i="4"/>
  <c r="S328" i="4"/>
  <c r="Q327" i="4"/>
  <c r="S327" i="4"/>
  <c r="Q326" i="4"/>
  <c r="S326" i="4"/>
  <c r="Q325" i="4"/>
  <c r="S325" i="4"/>
  <c r="Q323" i="4"/>
  <c r="S323" i="4"/>
  <c r="Q322" i="4"/>
  <c r="S322" i="4"/>
  <c r="Q321" i="4"/>
  <c r="S321" i="4"/>
  <c r="Q320" i="4"/>
  <c r="S320" i="4"/>
  <c r="Q319" i="4"/>
  <c r="S319" i="4"/>
  <c r="Q318" i="4"/>
  <c r="S318" i="4"/>
  <c r="Q317" i="4"/>
  <c r="S317" i="4"/>
  <c r="Q316" i="4"/>
  <c r="S316" i="4"/>
  <c r="Q315" i="4"/>
  <c r="S315" i="4"/>
  <c r="Q314" i="4"/>
  <c r="S314" i="4"/>
  <c r="Q313" i="4"/>
  <c r="S313" i="4"/>
  <c r="Q311" i="4"/>
  <c r="S311" i="4"/>
  <c r="Q310" i="4"/>
  <c r="S310" i="4"/>
  <c r="Q309" i="4"/>
  <c r="S309" i="4"/>
  <c r="Q307" i="4"/>
  <c r="S307" i="4"/>
  <c r="Q306" i="4"/>
  <c r="S306" i="4"/>
  <c r="Q305" i="4"/>
  <c r="S305" i="4"/>
  <c r="Q299" i="4"/>
  <c r="S299" i="4"/>
  <c r="Q296" i="4"/>
  <c r="S296" i="4"/>
  <c r="Q293" i="4"/>
  <c r="S293" i="4"/>
  <c r="Q292" i="4"/>
  <c r="S292" i="4"/>
  <c r="Q291" i="4"/>
  <c r="S291" i="4"/>
  <c r="Q290" i="4"/>
  <c r="S290" i="4"/>
  <c r="Q289" i="4"/>
  <c r="S289" i="4"/>
  <c r="Q288" i="4"/>
  <c r="S288" i="4"/>
  <c r="Q287" i="4"/>
  <c r="S287" i="4"/>
  <c r="Q286" i="4"/>
  <c r="S286" i="4"/>
  <c r="Q285" i="4"/>
  <c r="S285" i="4"/>
  <c r="Q284" i="4"/>
  <c r="S284" i="4"/>
  <c r="Q282" i="4"/>
  <c r="S282" i="4"/>
  <c r="Q281" i="4"/>
  <c r="S281" i="4"/>
  <c r="Q280" i="4"/>
  <c r="S280" i="4"/>
  <c r="Q279" i="4"/>
  <c r="S279" i="4"/>
  <c r="Q278" i="4"/>
  <c r="S278" i="4"/>
  <c r="Q277" i="4"/>
  <c r="S277" i="4"/>
  <c r="Q276" i="4"/>
  <c r="S276" i="4"/>
  <c r="Q274" i="4"/>
  <c r="S274" i="4"/>
  <c r="Q273" i="4"/>
  <c r="S273" i="4"/>
  <c r="Q272" i="4"/>
  <c r="S272" i="4"/>
  <c r="Q271" i="4"/>
  <c r="S271" i="4"/>
  <c r="Q270" i="4"/>
  <c r="S270" i="4"/>
  <c r="Q269" i="4"/>
  <c r="S269" i="4"/>
  <c r="Q268" i="4"/>
  <c r="S268" i="4"/>
  <c r="Q267" i="4"/>
  <c r="S267" i="4"/>
  <c r="Q266" i="4"/>
  <c r="S266" i="4"/>
  <c r="Q265" i="4"/>
  <c r="S265" i="4"/>
  <c r="Q264" i="4"/>
  <c r="S264" i="4"/>
  <c r="Q263" i="4"/>
  <c r="S263" i="4"/>
  <c r="Q262" i="4"/>
  <c r="S262" i="4"/>
  <c r="Q261" i="4"/>
  <c r="S261" i="4"/>
  <c r="Q260" i="4"/>
  <c r="S260" i="4"/>
  <c r="Q259" i="4"/>
  <c r="S259" i="4"/>
  <c r="Q258" i="4"/>
  <c r="S258" i="4"/>
  <c r="Q255" i="4"/>
  <c r="S255" i="4"/>
  <c r="Q252" i="4"/>
  <c r="S252" i="4"/>
  <c r="Q251" i="4"/>
  <c r="S251" i="4"/>
  <c r="Q246" i="4"/>
  <c r="S246" i="4"/>
  <c r="Q244" i="4"/>
  <c r="S244" i="4"/>
  <c r="Q243" i="4"/>
  <c r="S243" i="4"/>
  <c r="Q242" i="4"/>
  <c r="S242" i="4"/>
  <c r="Q241" i="4"/>
  <c r="S241" i="4"/>
  <c r="Q240" i="4"/>
  <c r="S240" i="4"/>
  <c r="Q238" i="4"/>
  <c r="S238" i="4"/>
  <c r="Q237" i="4"/>
  <c r="S237" i="4"/>
  <c r="Q236" i="4"/>
  <c r="S236" i="4"/>
  <c r="Q235" i="4"/>
  <c r="S235" i="4"/>
  <c r="Q234" i="4"/>
  <c r="S234" i="4"/>
  <c r="Q233" i="4"/>
  <c r="S233" i="4"/>
  <c r="Q232" i="4"/>
  <c r="S232" i="4"/>
  <c r="Q231" i="4"/>
  <c r="S231" i="4"/>
  <c r="Q230" i="4"/>
  <c r="S230" i="4"/>
  <c r="Q229" i="4"/>
  <c r="S229" i="4"/>
  <c r="Q228" i="4"/>
  <c r="S228" i="4"/>
  <c r="Q226" i="4"/>
  <c r="S226" i="4"/>
  <c r="Q225" i="4"/>
  <c r="S225" i="4"/>
  <c r="Q224" i="4"/>
  <c r="S224" i="4"/>
  <c r="Q222" i="4"/>
  <c r="S222" i="4"/>
  <c r="Q221" i="4"/>
  <c r="S221" i="4"/>
  <c r="Q220" i="4"/>
  <c r="S220" i="4"/>
  <c r="Q219" i="4"/>
  <c r="S219" i="4"/>
  <c r="Q218" i="4"/>
  <c r="S218" i="4"/>
  <c r="Q217" i="4"/>
  <c r="S217" i="4"/>
  <c r="Q216" i="4"/>
  <c r="S216" i="4"/>
  <c r="Q215" i="4"/>
  <c r="S215" i="4"/>
  <c r="Q214" i="4"/>
  <c r="S214" i="4"/>
  <c r="Q213" i="4"/>
  <c r="S213" i="4"/>
  <c r="Q212" i="4"/>
  <c r="S212" i="4"/>
  <c r="Q211" i="4"/>
  <c r="S211" i="4"/>
  <c r="Q210" i="4"/>
  <c r="S210" i="4"/>
  <c r="Q209" i="4"/>
  <c r="S209" i="4"/>
  <c r="Q208" i="4"/>
  <c r="S208" i="4"/>
  <c r="Q207" i="4"/>
  <c r="S207" i="4"/>
  <c r="Q206" i="4"/>
  <c r="S206" i="4"/>
  <c r="Q205" i="4"/>
  <c r="S205" i="4"/>
  <c r="Q204" i="4"/>
  <c r="S204" i="4"/>
  <c r="Q203" i="4"/>
  <c r="S203" i="4"/>
  <c r="Q202" i="4"/>
  <c r="S202" i="4"/>
  <c r="Q201" i="4"/>
  <c r="S201" i="4"/>
  <c r="Q200" i="4"/>
  <c r="S200" i="4"/>
  <c r="Q199" i="4"/>
  <c r="S199" i="4"/>
  <c r="Q198" i="4"/>
  <c r="S198" i="4"/>
  <c r="Q197" i="4"/>
  <c r="S197" i="4"/>
  <c r="Q195" i="4"/>
  <c r="S195" i="4"/>
  <c r="Q194" i="4"/>
  <c r="S194" i="4"/>
  <c r="Q192" i="4"/>
  <c r="S192" i="4"/>
  <c r="Q191" i="4"/>
  <c r="S191" i="4"/>
  <c r="Q190" i="4"/>
  <c r="S190" i="4"/>
  <c r="Q189" i="4"/>
  <c r="S189" i="4"/>
  <c r="Q188" i="4"/>
  <c r="S188" i="4"/>
  <c r="Q187" i="4"/>
  <c r="S187" i="4"/>
  <c r="Q186" i="4"/>
  <c r="S186" i="4"/>
  <c r="Q185" i="4"/>
  <c r="S185" i="4"/>
  <c r="Q184" i="4"/>
  <c r="S184" i="4"/>
  <c r="Q183" i="4"/>
  <c r="S183" i="4"/>
  <c r="Q182" i="4"/>
  <c r="S182" i="4"/>
  <c r="Q181" i="4"/>
  <c r="S181" i="4"/>
  <c r="Q180" i="4"/>
  <c r="S180" i="4"/>
  <c r="Q179" i="4"/>
  <c r="S179" i="4"/>
  <c r="Q178" i="4"/>
  <c r="S178" i="4"/>
  <c r="Q177" i="4"/>
  <c r="S177" i="4"/>
  <c r="Q176" i="4"/>
  <c r="S176" i="4"/>
  <c r="Q175" i="4"/>
  <c r="S175" i="4"/>
  <c r="Q173" i="4"/>
  <c r="S173" i="4"/>
  <c r="Q172" i="4"/>
  <c r="S172" i="4"/>
  <c r="Q171" i="4"/>
  <c r="S171" i="4"/>
  <c r="Q170" i="4"/>
  <c r="S170" i="4"/>
  <c r="Q169" i="4"/>
  <c r="S169" i="4"/>
  <c r="Q168" i="4"/>
  <c r="S168" i="4"/>
  <c r="Q166" i="4"/>
  <c r="S166" i="4"/>
  <c r="Q165" i="4"/>
  <c r="S165" i="4"/>
  <c r="Q164" i="4"/>
  <c r="S164" i="4"/>
  <c r="Q163" i="4"/>
  <c r="S163" i="4"/>
  <c r="Q162" i="4"/>
  <c r="S162" i="4"/>
  <c r="Q161" i="4"/>
  <c r="S161" i="4"/>
  <c r="Q160" i="4"/>
  <c r="S160" i="4"/>
  <c r="Q159" i="4"/>
  <c r="S159" i="4"/>
  <c r="Q158" i="4"/>
  <c r="S158" i="4"/>
  <c r="Q157" i="4"/>
  <c r="S157" i="4"/>
  <c r="Q156" i="4"/>
  <c r="S156" i="4"/>
  <c r="Q155" i="4"/>
  <c r="S155" i="4"/>
  <c r="Q154" i="4"/>
  <c r="S154" i="4"/>
  <c r="Q153" i="4"/>
  <c r="S153" i="4"/>
  <c r="Q152" i="4"/>
  <c r="S152" i="4"/>
  <c r="Q151" i="4"/>
  <c r="S151" i="4"/>
  <c r="Q150" i="4"/>
  <c r="S150" i="4"/>
  <c r="Q149" i="4"/>
  <c r="S149" i="4"/>
  <c r="Q148" i="4"/>
  <c r="S148" i="4"/>
  <c r="Q147" i="4"/>
  <c r="S147" i="4"/>
  <c r="Q146" i="4"/>
  <c r="S146" i="4"/>
  <c r="Q145" i="4"/>
  <c r="S145" i="4"/>
  <c r="Q143" i="4"/>
  <c r="S143" i="4"/>
  <c r="Q142" i="4"/>
  <c r="S142" i="4"/>
  <c r="Q141" i="4"/>
  <c r="S141" i="4"/>
  <c r="Q139" i="4"/>
  <c r="S139" i="4"/>
  <c r="Q138" i="4"/>
  <c r="S138" i="4"/>
  <c r="Q137" i="4"/>
  <c r="S137" i="4"/>
  <c r="Q136" i="4"/>
  <c r="S136" i="4"/>
  <c r="Q135" i="4"/>
  <c r="S135" i="4"/>
  <c r="Q132" i="4"/>
  <c r="S132" i="4"/>
  <c r="Q131" i="4"/>
  <c r="S131" i="4"/>
  <c r="Q130" i="4"/>
  <c r="S130" i="4"/>
  <c r="Q129" i="4"/>
  <c r="S129" i="4"/>
  <c r="Q128" i="4"/>
  <c r="S128" i="4"/>
  <c r="Q127" i="4"/>
  <c r="S127" i="4"/>
  <c r="Q126" i="4"/>
  <c r="S126" i="4"/>
  <c r="Q125" i="4"/>
  <c r="S125" i="4"/>
  <c r="Q124" i="4"/>
  <c r="S124" i="4"/>
  <c r="Q123" i="4"/>
  <c r="S123" i="4"/>
  <c r="Q122" i="4"/>
  <c r="S122" i="4"/>
  <c r="Q121" i="4"/>
  <c r="S121" i="4"/>
  <c r="Q120" i="4"/>
  <c r="S120" i="4"/>
  <c r="Q119" i="4"/>
  <c r="S119" i="4"/>
  <c r="Q118" i="4"/>
  <c r="S118" i="4"/>
  <c r="Q117" i="4"/>
  <c r="S117" i="4"/>
  <c r="Q116" i="4"/>
  <c r="S116" i="4"/>
  <c r="Q115" i="4"/>
  <c r="S115" i="4"/>
  <c r="Q114" i="4"/>
  <c r="S114" i="4"/>
  <c r="Q113" i="4"/>
  <c r="S113" i="4"/>
  <c r="Q112" i="4"/>
  <c r="S112" i="4"/>
  <c r="Q110" i="4"/>
  <c r="S110" i="4"/>
  <c r="Q107" i="4"/>
  <c r="S107" i="4"/>
  <c r="Q106" i="4"/>
  <c r="S106" i="4"/>
  <c r="Q105" i="4"/>
  <c r="S105" i="4"/>
  <c r="Q104" i="4"/>
  <c r="S104" i="4"/>
  <c r="Q103" i="4"/>
  <c r="S103" i="4"/>
  <c r="Q102" i="4"/>
  <c r="S102" i="4"/>
  <c r="Q100" i="4"/>
  <c r="S100" i="4"/>
  <c r="Q99" i="4"/>
  <c r="S99" i="4"/>
  <c r="Q98" i="4"/>
  <c r="S98" i="4"/>
  <c r="Q97" i="4"/>
  <c r="S97" i="4"/>
  <c r="Q96" i="4"/>
  <c r="S96" i="4"/>
  <c r="Q95" i="4"/>
  <c r="S95" i="4"/>
  <c r="Q94" i="4"/>
  <c r="S94" i="4"/>
  <c r="Q93" i="4"/>
  <c r="S93" i="4"/>
  <c r="Q92" i="4"/>
  <c r="S92" i="4"/>
  <c r="Q91" i="4"/>
  <c r="S91" i="4"/>
  <c r="Q89" i="4"/>
  <c r="S89" i="4"/>
  <c r="Q88" i="4"/>
  <c r="S88" i="4"/>
  <c r="Q87" i="4"/>
  <c r="S87" i="4"/>
  <c r="Q86" i="4"/>
  <c r="S86" i="4"/>
  <c r="Q85" i="4"/>
  <c r="S85" i="4"/>
  <c r="Q84" i="4"/>
  <c r="S84" i="4"/>
  <c r="Q83" i="4"/>
  <c r="S83" i="4"/>
  <c r="Q82" i="4"/>
  <c r="S82" i="4"/>
  <c r="Q81" i="4"/>
  <c r="S81" i="4"/>
  <c r="Q80" i="4"/>
  <c r="S80" i="4"/>
  <c r="Q77" i="4"/>
  <c r="S77" i="4"/>
  <c r="Q76" i="4"/>
  <c r="S76" i="4"/>
  <c r="Q75" i="4"/>
  <c r="S75" i="4"/>
  <c r="Q74" i="4"/>
  <c r="S74" i="4"/>
  <c r="Q73" i="4"/>
  <c r="S73" i="4"/>
  <c r="Q71" i="4"/>
  <c r="S71" i="4"/>
  <c r="Q70" i="4"/>
  <c r="S70" i="4"/>
  <c r="Q69" i="4"/>
  <c r="S69" i="4"/>
  <c r="Q68" i="4"/>
  <c r="S68" i="4"/>
  <c r="Q67" i="4"/>
  <c r="S67" i="4"/>
  <c r="Q66" i="4"/>
  <c r="S66" i="4"/>
  <c r="Q65" i="4"/>
  <c r="S65" i="4"/>
  <c r="Q64" i="4"/>
  <c r="S64" i="4"/>
  <c r="Q63" i="4"/>
  <c r="S63" i="4"/>
  <c r="Q62" i="4"/>
  <c r="S62" i="4"/>
  <c r="Q61" i="4"/>
  <c r="S61" i="4"/>
  <c r="Q60" i="4"/>
  <c r="S60" i="4"/>
  <c r="Q59" i="4"/>
  <c r="S59" i="4"/>
  <c r="Q57" i="4"/>
  <c r="S57" i="4"/>
  <c r="Q56" i="4"/>
  <c r="S56" i="4"/>
  <c r="Q53" i="4"/>
  <c r="S53" i="4"/>
  <c r="Q52" i="4"/>
  <c r="S52" i="4"/>
  <c r="Q51" i="4"/>
  <c r="S51" i="4"/>
  <c r="Q50" i="4"/>
  <c r="S50" i="4"/>
  <c r="Q49" i="4"/>
  <c r="S49" i="4"/>
  <c r="Q48" i="4"/>
  <c r="S48" i="4"/>
  <c r="Q47" i="4"/>
  <c r="S47" i="4"/>
  <c r="Q46" i="4"/>
  <c r="S46" i="4"/>
  <c r="Q45" i="4"/>
  <c r="S45" i="4"/>
  <c r="Q44" i="4"/>
  <c r="S44" i="4"/>
  <c r="Q43" i="4"/>
  <c r="S43" i="4"/>
  <c r="Q42" i="4"/>
  <c r="S42" i="4"/>
  <c r="Q41" i="4"/>
  <c r="S41" i="4"/>
  <c r="Q40" i="4"/>
  <c r="S40" i="4"/>
  <c r="Q39" i="4"/>
  <c r="S39" i="4"/>
  <c r="Q38" i="4"/>
  <c r="S38" i="4"/>
  <c r="Q37" i="4"/>
  <c r="S37" i="4"/>
  <c r="Q36" i="4"/>
  <c r="S36" i="4"/>
  <c r="Q35" i="4"/>
  <c r="S35" i="4"/>
  <c r="Q34" i="4"/>
  <c r="S34" i="4"/>
  <c r="Q33" i="4"/>
  <c r="S33" i="4"/>
  <c r="Q32" i="4"/>
  <c r="S32" i="4"/>
  <c r="Q31" i="4"/>
  <c r="S31" i="4"/>
  <c r="Q30" i="4"/>
  <c r="S30" i="4"/>
  <c r="Q29" i="4"/>
  <c r="S29" i="4"/>
  <c r="Q27" i="4"/>
  <c r="S27" i="4"/>
  <c r="Q24" i="4"/>
  <c r="S24" i="4"/>
  <c r="Q23" i="4"/>
  <c r="S23" i="4"/>
  <c r="Q22" i="4"/>
  <c r="S22" i="4"/>
  <c r="Q20" i="4"/>
  <c r="S20" i="4"/>
  <c r="Q18" i="4"/>
  <c r="S18" i="4"/>
  <c r="Q16" i="4"/>
  <c r="S16" i="4"/>
  <c r="Q15" i="4"/>
  <c r="S15" i="4"/>
  <c r="Q13" i="4"/>
  <c r="S13" i="4"/>
  <c r="Q12" i="4"/>
  <c r="S12" i="4"/>
  <c r="Q11" i="4"/>
  <c r="S11" i="4"/>
  <c r="Q9" i="4"/>
  <c r="S9" i="4"/>
  <c r="Q8" i="4"/>
  <c r="S8" i="4"/>
  <c r="Q7" i="4"/>
  <c r="S7" i="4"/>
  <c r="Q6" i="4"/>
  <c r="S6" i="4"/>
  <c r="Q5" i="4"/>
  <c r="S5" i="4"/>
  <c r="Q4" i="4"/>
  <c r="S4" i="4"/>
  <c r="Q3" i="4"/>
  <c r="S3" i="4"/>
  <c r="Q2" i="4"/>
  <c r="S2" i="4"/>
</calcChain>
</file>

<file path=xl/sharedStrings.xml><?xml version="1.0" encoding="utf-8"?>
<sst xmlns="http://schemas.openxmlformats.org/spreadsheetml/2006/main" count="18776" uniqueCount="821">
  <si>
    <t>Timeline</t>
  </si>
  <si>
    <t>Pair</t>
  </si>
  <si>
    <t>Trt</t>
  </si>
  <si>
    <t>planted</t>
  </si>
  <si>
    <t>counted</t>
  </si>
  <si>
    <t xml:space="preserve">heat on </t>
  </si>
  <si>
    <t>Treatments</t>
  </si>
  <si>
    <t>Temp</t>
  </si>
  <si>
    <t>Clip</t>
  </si>
  <si>
    <t>A</t>
  </si>
  <si>
    <t>Cold</t>
  </si>
  <si>
    <t>None</t>
  </si>
  <si>
    <t>B</t>
  </si>
  <si>
    <t xml:space="preserve">Hot </t>
  </si>
  <si>
    <t>C</t>
  </si>
  <si>
    <t>D</t>
  </si>
  <si>
    <t>Genotype</t>
  </si>
  <si>
    <t>ID</t>
  </si>
  <si>
    <t>Pair ID</t>
  </si>
  <si>
    <t xml:space="preserve">Genotypes </t>
  </si>
  <si>
    <t>Red1</t>
  </si>
  <si>
    <t>4, 33</t>
  </si>
  <si>
    <t>Green1</t>
  </si>
  <si>
    <t>37, 10</t>
  </si>
  <si>
    <t>Yellow1</t>
  </si>
  <si>
    <t>16, 44</t>
  </si>
  <si>
    <t>Orange</t>
  </si>
  <si>
    <t>31,6</t>
  </si>
  <si>
    <t>Purple1</t>
  </si>
  <si>
    <t>43, 23</t>
  </si>
  <si>
    <t>Tag</t>
  </si>
  <si>
    <t>Blue1</t>
  </si>
  <si>
    <t>47, 34</t>
  </si>
  <si>
    <t>Gen</t>
  </si>
  <si>
    <t>Shoot len (cm)</t>
  </si>
  <si>
    <t>Gray</t>
  </si>
  <si>
    <t>Rhiz diam (mm)</t>
  </si>
  <si>
    <t>46, 3</t>
  </si>
  <si>
    <t>Rhiz len (cm)</t>
  </si>
  <si>
    <t>DPL18</t>
  </si>
  <si>
    <t>21,5</t>
  </si>
  <si>
    <t>DPS09</t>
  </si>
  <si>
    <t>7, 15</t>
  </si>
  <si>
    <t>WPH03</t>
  </si>
  <si>
    <t>40, 13</t>
  </si>
  <si>
    <t>CCH17</t>
  </si>
  <si>
    <t>11, 17</t>
  </si>
  <si>
    <t>MMH15</t>
  </si>
  <si>
    <t>8, 49</t>
  </si>
  <si>
    <t>MMH01</t>
  </si>
  <si>
    <t>39, 35</t>
  </si>
  <si>
    <t>DPL10</t>
  </si>
  <si>
    <t>36, 18</t>
  </si>
  <si>
    <t>MMH08</t>
  </si>
  <si>
    <t>19, 27</t>
  </si>
  <si>
    <t>JET06</t>
  </si>
  <si>
    <t>42, 20</t>
  </si>
  <si>
    <t>DPL07</t>
  </si>
  <si>
    <t>45, 32</t>
  </si>
  <si>
    <t>WPL05</t>
  </si>
  <si>
    <t>41, 25</t>
  </si>
  <si>
    <t>Notes</t>
  </si>
  <si>
    <t>MML15</t>
  </si>
  <si>
    <t>12, 1</t>
  </si>
  <si>
    <t>MMS08</t>
  </si>
  <si>
    <t>9, 22</t>
  </si>
  <si>
    <t>WPH04</t>
  </si>
  <si>
    <t>50, 28</t>
  </si>
  <si>
    <t>CCS09</t>
  </si>
  <si>
    <t>CCS17</t>
  </si>
  <si>
    <t>WPS09</t>
  </si>
  <si>
    <t>DPH02</t>
  </si>
  <si>
    <t>2, 29</t>
  </si>
  <si>
    <t>DPH04</t>
  </si>
  <si>
    <t>DPS19</t>
  </si>
  <si>
    <t>DPH06</t>
  </si>
  <si>
    <t>DPH10</t>
  </si>
  <si>
    <t>14, 26</t>
  </si>
  <si>
    <t>DPH16</t>
  </si>
  <si>
    <t>DPS14</t>
  </si>
  <si>
    <t>24, 38</t>
  </si>
  <si>
    <t>MMS10</t>
  </si>
  <si>
    <t>48, 30</t>
  </si>
  <si>
    <t>WPL12</t>
  </si>
  <si>
    <t>30, 47</t>
  </si>
  <si>
    <t xml:space="preserve">13, 37 </t>
  </si>
  <si>
    <t>MMH07</t>
  </si>
  <si>
    <t>31, 22</t>
  </si>
  <si>
    <t>MML07</t>
  </si>
  <si>
    <t>28, 38</t>
  </si>
  <si>
    <t>MML12</t>
  </si>
  <si>
    <t>WPH16</t>
  </si>
  <si>
    <t>26, 44</t>
  </si>
  <si>
    <t>MML17</t>
  </si>
  <si>
    <t xml:space="preserve">20, 7 </t>
  </si>
  <si>
    <t>16, 40</t>
  </si>
  <si>
    <t>MMS17</t>
  </si>
  <si>
    <t>WPS20</t>
  </si>
  <si>
    <t>34, 35</t>
  </si>
  <si>
    <t>27, 18</t>
  </si>
  <si>
    <t>11, 10</t>
  </si>
  <si>
    <t>36, 42</t>
  </si>
  <si>
    <t>WPS03</t>
  </si>
  <si>
    <t>29, 46</t>
  </si>
  <si>
    <t>21, 25</t>
  </si>
  <si>
    <t>8, 32</t>
  </si>
  <si>
    <t>14, 15</t>
  </si>
  <si>
    <t>41, 39</t>
  </si>
  <si>
    <t>48, 5</t>
  </si>
  <si>
    <t>12, 45</t>
  </si>
  <si>
    <t>33, 23</t>
  </si>
  <si>
    <t>43, 4</t>
  </si>
  <si>
    <t>49, 24</t>
  </si>
  <si>
    <t>red</t>
  </si>
  <si>
    <t>2, 3</t>
  </si>
  <si>
    <t>19, 50</t>
  </si>
  <si>
    <t>6, 17</t>
  </si>
  <si>
    <t>9, 1</t>
  </si>
  <si>
    <t>blue</t>
  </si>
  <si>
    <t>Rhiz broken</t>
  </si>
  <si>
    <t>NA</t>
  </si>
  <si>
    <t>dead</t>
  </si>
  <si>
    <t>shoot flowering - pulled</t>
  </si>
  <si>
    <t>uncertainty with rhiz diam</t>
  </si>
  <si>
    <t>rhiz broken</t>
  </si>
  <si>
    <t>replanted shoot august 17</t>
  </si>
  <si>
    <t>replanted shoot oct 2</t>
  </si>
  <si>
    <t>fucked up shoot</t>
  </si>
  <si>
    <t>was side shoot</t>
  </si>
  <si>
    <t>side shoot</t>
  </si>
  <si>
    <t>3 cm rhiz</t>
  </si>
  <si>
    <t>?</t>
  </si>
  <si>
    <t>punched</t>
  </si>
  <si>
    <t>counted/measured</t>
  </si>
  <si>
    <t>heat off</t>
  </si>
  <si>
    <t>R</t>
  </si>
  <si>
    <t>NO PUNCH</t>
  </si>
  <si>
    <t>RHIZ BROKE RETAGGED WITH ORANGE FLAG TAPE AND REPLANTED</t>
  </si>
  <si>
    <t>SHOOT SQUASHED</t>
  </si>
  <si>
    <t>PUNCHED SIDE SHOOT</t>
  </si>
  <si>
    <t>NOT PUNCHED</t>
  </si>
  <si>
    <t>TERM SHOOT DEAD</t>
  </si>
  <si>
    <t>SIDE SHOOT PUNCHED</t>
  </si>
  <si>
    <t>REPLANTED</t>
  </si>
  <si>
    <t>DYING</t>
  </si>
  <si>
    <t>RETAGGED AS ORANGE</t>
  </si>
  <si>
    <t>SHOOT FELL OFF</t>
  </si>
  <si>
    <t>SQUASHED</t>
  </si>
  <si>
    <t>NO PUNCH?</t>
  </si>
  <si>
    <t>LABELS 48 AND 49 ARE SWITCHED ON METABOLOMICS LABELS</t>
  </si>
  <si>
    <t>pair</t>
  </si>
  <si>
    <t>trt</t>
  </si>
  <si>
    <t>color</t>
  </si>
  <si>
    <t>growth1</t>
  </si>
  <si>
    <t>growth2</t>
  </si>
  <si>
    <t>growth3</t>
  </si>
  <si>
    <t>growth4</t>
  </si>
  <si>
    <t>growthtot</t>
  </si>
  <si>
    <t>days</t>
  </si>
  <si>
    <t>growth_rate</t>
  </si>
  <si>
    <t>rhizbroke</t>
  </si>
  <si>
    <t>metabs</t>
  </si>
  <si>
    <t>notes</t>
  </si>
  <si>
    <t>id</t>
  </si>
  <si>
    <t>no 37C on data sheets</t>
  </si>
  <si>
    <t>NO 31D on data sheet.  Missed recording?</t>
  </si>
  <si>
    <t>NO 10C on data sheet</t>
  </si>
  <si>
    <t>**</t>
  </si>
  <si>
    <t xml:space="preserve">** These two are paired on the other data sheet. </t>
  </si>
  <si>
    <t>NOT LISTED ON DATA SHEET</t>
  </si>
  <si>
    <t>not recorded</t>
  </si>
  <si>
    <t>temp</t>
  </si>
  <si>
    <t>cold</t>
  </si>
  <si>
    <t>hot</t>
  </si>
  <si>
    <t>goose</t>
  </si>
  <si>
    <t>none</t>
  </si>
  <si>
    <t>clip</t>
  </si>
  <si>
    <t>gen</t>
  </si>
  <si>
    <t>no.shoots.post</t>
  </si>
  <si>
    <t>no.shoots.pre</t>
  </si>
  <si>
    <t>start.len</t>
  </si>
  <si>
    <t>start.rhiz.diam</t>
  </si>
  <si>
    <t>start.rhiz.len</t>
  </si>
  <si>
    <t xml:space="preserve">paired </t>
  </si>
  <si>
    <t>green</t>
  </si>
  <si>
    <t>yellow</t>
  </si>
  <si>
    <t>orange</t>
  </si>
  <si>
    <t>purple</t>
  </si>
  <si>
    <t>gray</t>
  </si>
  <si>
    <t>death</t>
  </si>
  <si>
    <t>pre death</t>
  </si>
  <si>
    <t>Transplant</t>
  </si>
  <si>
    <t>1A</t>
  </si>
  <si>
    <t>1B</t>
  </si>
  <si>
    <t>1C</t>
  </si>
  <si>
    <t>1D</t>
  </si>
  <si>
    <t>2A</t>
  </si>
  <si>
    <t>2B</t>
  </si>
  <si>
    <t>2C</t>
  </si>
  <si>
    <t>2D</t>
  </si>
  <si>
    <t>3A</t>
  </si>
  <si>
    <t>3B</t>
  </si>
  <si>
    <t>3C</t>
  </si>
  <si>
    <t>3D</t>
  </si>
  <si>
    <t>4A</t>
  </si>
  <si>
    <t>4B</t>
  </si>
  <si>
    <t>4C</t>
  </si>
  <si>
    <t>4D</t>
  </si>
  <si>
    <t>5A</t>
  </si>
  <si>
    <t>5B</t>
  </si>
  <si>
    <t>5C</t>
  </si>
  <si>
    <t>5D</t>
  </si>
  <si>
    <t>6A</t>
  </si>
  <si>
    <t>6B</t>
  </si>
  <si>
    <t>6C</t>
  </si>
  <si>
    <t>6D</t>
  </si>
  <si>
    <t>7A</t>
  </si>
  <si>
    <t>7B</t>
  </si>
  <si>
    <t>7C</t>
  </si>
  <si>
    <t>7D</t>
  </si>
  <si>
    <t>8A</t>
  </si>
  <si>
    <t>8B</t>
  </si>
  <si>
    <t>8C</t>
  </si>
  <si>
    <t>8D</t>
  </si>
  <si>
    <t>9A</t>
  </si>
  <si>
    <t>9B</t>
  </si>
  <si>
    <t>9C</t>
  </si>
  <si>
    <t>9D</t>
  </si>
  <si>
    <t>10A</t>
  </si>
  <si>
    <t>10B</t>
  </si>
  <si>
    <t>10C</t>
  </si>
  <si>
    <t>10D</t>
  </si>
  <si>
    <t>11A</t>
  </si>
  <si>
    <t>11B</t>
  </si>
  <si>
    <t>11C</t>
  </si>
  <si>
    <t>11D</t>
  </si>
  <si>
    <t>12A</t>
  </si>
  <si>
    <t>12B</t>
  </si>
  <si>
    <t>12C</t>
  </si>
  <si>
    <t>12D</t>
  </si>
  <si>
    <t>13A</t>
  </si>
  <si>
    <t>13B</t>
  </si>
  <si>
    <t>13C</t>
  </si>
  <si>
    <t>13D</t>
  </si>
  <si>
    <t>14A</t>
  </si>
  <si>
    <t>14B</t>
  </si>
  <si>
    <t>14C</t>
  </si>
  <si>
    <t>14D</t>
  </si>
  <si>
    <t>15A</t>
  </si>
  <si>
    <t>15B</t>
  </si>
  <si>
    <t>15C</t>
  </si>
  <si>
    <t>15D</t>
  </si>
  <si>
    <t>16A</t>
  </si>
  <si>
    <t>16B</t>
  </si>
  <si>
    <t>16C</t>
  </si>
  <si>
    <t>16D</t>
  </si>
  <si>
    <t>17A</t>
  </si>
  <si>
    <t>17B</t>
  </si>
  <si>
    <t>17C</t>
  </si>
  <si>
    <t>17D</t>
  </si>
  <si>
    <t>18A</t>
  </si>
  <si>
    <t>18B</t>
  </si>
  <si>
    <t>18C</t>
  </si>
  <si>
    <t>18D</t>
  </si>
  <si>
    <t>19A</t>
  </si>
  <si>
    <t>19B</t>
  </si>
  <si>
    <t>19C</t>
  </si>
  <si>
    <t>19D</t>
  </si>
  <si>
    <t>20A</t>
  </si>
  <si>
    <t>20B</t>
  </si>
  <si>
    <t>20C</t>
  </si>
  <si>
    <t>20D</t>
  </si>
  <si>
    <t>21A</t>
  </si>
  <si>
    <t>21B</t>
  </si>
  <si>
    <t>21C</t>
  </si>
  <si>
    <t>21D</t>
  </si>
  <si>
    <t>22A</t>
  </si>
  <si>
    <t>22B</t>
  </si>
  <si>
    <t>22C</t>
  </si>
  <si>
    <t>22D</t>
  </si>
  <si>
    <t>23A</t>
  </si>
  <si>
    <t>23B</t>
  </si>
  <si>
    <t>23C</t>
  </si>
  <si>
    <t>23D</t>
  </si>
  <si>
    <t>24A</t>
  </si>
  <si>
    <t>24B</t>
  </si>
  <si>
    <t>24C</t>
  </si>
  <si>
    <t>24D</t>
  </si>
  <si>
    <t>25A</t>
  </si>
  <si>
    <t>25B</t>
  </si>
  <si>
    <t>25C</t>
  </si>
  <si>
    <t>25D</t>
  </si>
  <si>
    <t>26A</t>
  </si>
  <si>
    <t>26B</t>
  </si>
  <si>
    <t>26C</t>
  </si>
  <si>
    <t>26D</t>
  </si>
  <si>
    <t>27A</t>
  </si>
  <si>
    <t>27B</t>
  </si>
  <si>
    <t>27C</t>
  </si>
  <si>
    <t>27D</t>
  </si>
  <si>
    <t>28A</t>
  </si>
  <si>
    <t>28B</t>
  </si>
  <si>
    <t>28C</t>
  </si>
  <si>
    <t>28D</t>
  </si>
  <si>
    <t>29A</t>
  </si>
  <si>
    <t>29B</t>
  </si>
  <si>
    <t>29C</t>
  </si>
  <si>
    <t>29D</t>
  </si>
  <si>
    <t>30A</t>
  </si>
  <si>
    <t>30B</t>
  </si>
  <si>
    <t>30C</t>
  </si>
  <si>
    <t>30D</t>
  </si>
  <si>
    <t>31A</t>
  </si>
  <si>
    <t>31B</t>
  </si>
  <si>
    <t>31C</t>
  </si>
  <si>
    <t>31D</t>
  </si>
  <si>
    <t>32A</t>
  </si>
  <si>
    <t>32B</t>
  </si>
  <si>
    <t>32C</t>
  </si>
  <si>
    <t>32D</t>
  </si>
  <si>
    <t>33A</t>
  </si>
  <si>
    <t>33B</t>
  </si>
  <si>
    <t>33C</t>
  </si>
  <si>
    <t>33D</t>
  </si>
  <si>
    <t>34A</t>
  </si>
  <si>
    <t>34B</t>
  </si>
  <si>
    <t>34C</t>
  </si>
  <si>
    <t>34D</t>
  </si>
  <si>
    <t>35A</t>
  </si>
  <si>
    <t>35B</t>
  </si>
  <si>
    <t>35C</t>
  </si>
  <si>
    <t>35D</t>
  </si>
  <si>
    <t>36A</t>
  </si>
  <si>
    <t>36B</t>
  </si>
  <si>
    <t>36C</t>
  </si>
  <si>
    <t>36D</t>
  </si>
  <si>
    <t>37A</t>
  </si>
  <si>
    <t>37B</t>
  </si>
  <si>
    <t>37C</t>
  </si>
  <si>
    <t>37D</t>
  </si>
  <si>
    <t>38A</t>
  </si>
  <si>
    <t>38B</t>
  </si>
  <si>
    <t>38C</t>
  </si>
  <si>
    <t>38D</t>
  </si>
  <si>
    <t>39A</t>
  </si>
  <si>
    <t>39B</t>
  </si>
  <si>
    <t>39C</t>
  </si>
  <si>
    <t>39D</t>
  </si>
  <si>
    <t>40A</t>
  </si>
  <si>
    <t>40B</t>
  </si>
  <si>
    <t>40C</t>
  </si>
  <si>
    <t>40D</t>
  </si>
  <si>
    <t>41A</t>
  </si>
  <si>
    <t>41B</t>
  </si>
  <si>
    <t>41C</t>
  </si>
  <si>
    <t>41D</t>
  </si>
  <si>
    <t>42A</t>
  </si>
  <si>
    <t>42B</t>
  </si>
  <si>
    <t>42C</t>
  </si>
  <si>
    <t>42D</t>
  </si>
  <si>
    <t>43A</t>
  </si>
  <si>
    <t>43B</t>
  </si>
  <si>
    <t>43C</t>
  </si>
  <si>
    <t>43D</t>
  </si>
  <si>
    <t>44A</t>
  </si>
  <si>
    <t>44B</t>
  </si>
  <si>
    <t>44C</t>
  </si>
  <si>
    <t>44D</t>
  </si>
  <si>
    <t>45A</t>
  </si>
  <si>
    <t>45B</t>
  </si>
  <si>
    <t>45C</t>
  </si>
  <si>
    <t>45D</t>
  </si>
  <si>
    <t>46A</t>
  </si>
  <si>
    <t>46B</t>
  </si>
  <si>
    <t>46C</t>
  </si>
  <si>
    <t>46D</t>
  </si>
  <si>
    <t>47A</t>
  </si>
  <si>
    <t>47B</t>
  </si>
  <si>
    <t>47C</t>
  </si>
  <si>
    <t>47D</t>
  </si>
  <si>
    <t>48A</t>
  </si>
  <si>
    <t>48B</t>
  </si>
  <si>
    <t>48C</t>
  </si>
  <si>
    <t>48D</t>
  </si>
  <si>
    <t>49A</t>
  </si>
  <si>
    <t>49B</t>
  </si>
  <si>
    <t>49C</t>
  </si>
  <si>
    <t>49D</t>
  </si>
  <si>
    <t>50A</t>
  </si>
  <si>
    <t>50B</t>
  </si>
  <si>
    <t>50C</t>
  </si>
  <si>
    <t>50D</t>
  </si>
  <si>
    <t>rhizbrokeT1</t>
  </si>
  <si>
    <t>deadT1</t>
  </si>
  <si>
    <t>deadTR</t>
  </si>
  <si>
    <t>SS BROKE OFF AND DISCARDED</t>
  </si>
  <si>
    <t>KILLED 1 SS</t>
  </si>
  <si>
    <t>SAD, VERY SAD, AT TRANSPLANT</t>
  </si>
  <si>
    <t>SS BROKE AND REPLANTED</t>
  </si>
  <si>
    <t>TERM SHOOT DEAD?</t>
  </si>
  <si>
    <t>BROKE OFF SS, DISCARDED</t>
  </si>
  <si>
    <t>LOOKS SQUISHED</t>
  </si>
  <si>
    <t>NO 31D on data sheet.  Missed recording?; AT TRANSPLANT, ALIVE AND HEALTHY</t>
  </si>
  <si>
    <t>RHIZOME SQUISHED AT TAG</t>
  </si>
  <si>
    <t>RHIZOME ROTTEN; 1 SS AT TRANSPLANT</t>
  </si>
  <si>
    <t>SHOOT FELL OFF; TERM SHOOT DEAD</t>
  </si>
  <si>
    <t>no 37C on data sheets; ALIVE AND HEALTHY AT TRANSPLANT</t>
  </si>
  <si>
    <t>SHOOT IN TWO PLACES</t>
  </si>
  <si>
    <t>not recorded; ALIVE AND HEALTHY AT TRANSPLANT</t>
  </si>
  <si>
    <t>SS BROKE DISCARDED</t>
  </si>
  <si>
    <t>SQUASHED; TERM SHOOT DEAD</t>
  </si>
  <si>
    <t>SS BROKE AND DISCARDED</t>
  </si>
  <si>
    <t>rhizbrokeTR</t>
  </si>
  <si>
    <t>no.shoots.pre.heat</t>
  </si>
  <si>
    <t>no.shoots.post.heat</t>
  </si>
  <si>
    <t>growth.rate.post.heat</t>
  </si>
  <si>
    <t>deadPreC</t>
  </si>
  <si>
    <t>post.clip1</t>
  </si>
  <si>
    <t>pre.clip1</t>
  </si>
  <si>
    <t>pulled up side shoot 2nd clip</t>
  </si>
  <si>
    <t xml:space="preserve">METABS </t>
  </si>
  <si>
    <t>green dead 2nd clip</t>
  </si>
  <si>
    <t>clipped/oops/thrown out</t>
  </si>
  <si>
    <t xml:space="preserve">forgot to clip in clip1? </t>
  </si>
  <si>
    <t>transplant</t>
  </si>
  <si>
    <t>first clip</t>
  </si>
  <si>
    <t>second clip</t>
  </si>
  <si>
    <t xml:space="preserve">punch </t>
  </si>
  <si>
    <t>punching notes</t>
  </si>
  <si>
    <t>broke 1 shoot</t>
  </si>
  <si>
    <t>not punched</t>
  </si>
  <si>
    <t>grazed</t>
  </si>
  <si>
    <t>not punched; grazed</t>
  </si>
  <si>
    <t>shoot replanted</t>
  </si>
  <si>
    <t>metab</t>
  </si>
  <si>
    <t xml:space="preserve">dead </t>
  </si>
  <si>
    <t># shoots</t>
  </si>
  <si>
    <t>length 1</t>
  </si>
  <si>
    <t>width</t>
  </si>
  <si>
    <t>length 2</t>
  </si>
  <si>
    <t>length 3</t>
  </si>
  <si>
    <t>length 4</t>
  </si>
  <si>
    <t xml:space="preserve">length 5 </t>
  </si>
  <si>
    <t>pair ID</t>
  </si>
  <si>
    <t>shoot ID</t>
  </si>
  <si>
    <t>grazing</t>
  </si>
  <si>
    <t xml:space="preserve">tube ID </t>
  </si>
  <si>
    <t>*****TERMINAL SHOOT ONLY*****</t>
  </si>
  <si>
    <t>status</t>
  </si>
  <si>
    <t>genotype</t>
  </si>
  <si>
    <t>UK</t>
  </si>
  <si>
    <t>measured</t>
  </si>
  <si>
    <t>UK-1</t>
  </si>
  <si>
    <t>UK-2</t>
  </si>
  <si>
    <t xml:space="preserve">UK </t>
  </si>
  <si>
    <t xml:space="preserve">cold </t>
  </si>
  <si>
    <t>notag 2</t>
  </si>
  <si>
    <t>measuerd</t>
  </si>
  <si>
    <t>notag 1</t>
  </si>
  <si>
    <t>UK-3</t>
  </si>
  <si>
    <t>UK-4</t>
  </si>
  <si>
    <t>old</t>
  </si>
  <si>
    <t>new</t>
  </si>
  <si>
    <t>rhiz</t>
  </si>
  <si>
    <t>roots</t>
  </si>
  <si>
    <t>laby</t>
  </si>
  <si>
    <t>rhiz had root tissue mixed in with it</t>
  </si>
  <si>
    <t>"old" not enough tissue to register</t>
  </si>
  <si>
    <t>there are two bags labeled "26B red rhiz" their masses are 0.395 and 0.426</t>
  </si>
  <si>
    <t>old not enough to register</t>
  </si>
  <si>
    <t>ss.np</t>
  </si>
  <si>
    <t>dessicated</t>
  </si>
  <si>
    <t>flowering</t>
  </si>
  <si>
    <t>punched above sheath</t>
  </si>
  <si>
    <t>gen.id</t>
  </si>
  <si>
    <t>nA</t>
  </si>
  <si>
    <t>largest shoot not punched</t>
  </si>
  <si>
    <t>additional lengths 2.2, 18.2, 1.2, 10.4</t>
  </si>
  <si>
    <t xml:space="preserve">additional lengths 16.0, 11.0, 26.8, 23.1, 6.3, 8.1, 20.9, 30.5, 4.1 </t>
  </si>
  <si>
    <t>punches have grown off</t>
  </si>
  <si>
    <t xml:space="preserve">began breakdown </t>
  </si>
  <si>
    <t>Liz Allen</t>
  </si>
  <si>
    <t>Hannah Nelson</t>
  </si>
  <si>
    <t>Isabelle Neylan</t>
  </si>
  <si>
    <t>Collin Gross</t>
  </si>
  <si>
    <t>Sam Sumrall</t>
  </si>
  <si>
    <t xml:space="preserve">Cale Miller </t>
  </si>
  <si>
    <t>Jordan Hollersmith</t>
  </si>
  <si>
    <t>Brittany Jellison</t>
  </si>
  <si>
    <t>Jessica Abbott</t>
  </si>
  <si>
    <t>Laura Rogers-Bennet</t>
  </si>
  <si>
    <t>Blythe Marshman</t>
  </si>
  <si>
    <t>Ben Walker</t>
  </si>
  <si>
    <t>Annelise Hettinger</t>
  </si>
  <si>
    <t>Helpers</t>
  </si>
  <si>
    <t>undergrad who came with Cale that one time</t>
  </si>
  <si>
    <t>Laura Heidenreich</t>
  </si>
  <si>
    <t>Lauren Kong</t>
  </si>
  <si>
    <t>Jason Sadowski</t>
  </si>
  <si>
    <t>Gabriel Ng</t>
  </si>
  <si>
    <t>Aaron Ninokawa</t>
  </si>
  <si>
    <t>Kristen Elsmore</t>
  </si>
  <si>
    <t>Megan Ma</t>
  </si>
  <si>
    <t>Emily Blair</t>
  </si>
  <si>
    <t>Alexander Lei</t>
  </si>
  <si>
    <t>Kenzie Pollard</t>
  </si>
  <si>
    <t>days.T1</t>
  </si>
  <si>
    <t>no.shoots.bd</t>
  </si>
  <si>
    <t>width.bd</t>
  </si>
  <si>
    <t>date.measured.bd</t>
  </si>
  <si>
    <t>length1.bd</t>
  </si>
  <si>
    <t>length2.bd</t>
  </si>
  <si>
    <t>length3.bd</t>
  </si>
  <si>
    <t>length4.bd</t>
  </si>
  <si>
    <t>length5.bd</t>
  </si>
  <si>
    <t>length6.bd</t>
  </si>
  <si>
    <t>length7.bd</t>
  </si>
  <si>
    <t>status.bd</t>
  </si>
  <si>
    <t>days.bd</t>
  </si>
  <si>
    <t>growthrate.bd</t>
  </si>
  <si>
    <t>dead.preC</t>
  </si>
  <si>
    <t>dead.TR</t>
  </si>
  <si>
    <t>rhizbroke.TR</t>
  </si>
  <si>
    <t>dead.T1</t>
  </si>
  <si>
    <t>no.shoots.postC1</t>
  </si>
  <si>
    <t>no.shoots.preC1</t>
  </si>
  <si>
    <t>pulled up side shoot on either B or R during 2nd clip</t>
  </si>
  <si>
    <t>blue dead after 2nd clip</t>
  </si>
  <si>
    <t>accidentally clipped - thrown out</t>
  </si>
  <si>
    <t>B and/or R grazed after 2nd clip</t>
  </si>
  <si>
    <t>not punched after clipping - grazed</t>
  </si>
  <si>
    <t>broke one shoot off B or R</t>
  </si>
  <si>
    <t>B or R not punched</t>
  </si>
  <si>
    <t>broke 1 shoot (either B or R)</t>
  </si>
  <si>
    <t>B or R shoot replanted</t>
  </si>
  <si>
    <t>not punched after clipping</t>
  </si>
  <si>
    <t>dead after 2nd clipping</t>
  </si>
  <si>
    <t>broke 1 shoot after 2nd clipping</t>
  </si>
  <si>
    <t>SS.lost</t>
  </si>
  <si>
    <t>squashed</t>
  </si>
  <si>
    <t>red; blue died after heating</t>
  </si>
  <si>
    <t>blue, red died</t>
  </si>
  <si>
    <t>red, blue died</t>
  </si>
  <si>
    <t>growth.rate.T1</t>
  </si>
  <si>
    <t>Response variables</t>
  </si>
  <si>
    <t>pair id</t>
  </si>
  <si>
    <t>treatment indentification</t>
  </si>
  <si>
    <t>temperature treatment: hold or cold</t>
  </si>
  <si>
    <t>clipping treatment: clipped or not</t>
  </si>
  <si>
    <t>Description</t>
  </si>
  <si>
    <t>color of tag used to identify genotype; "UK" means that the identity of genotype was unknown at breakdown</t>
  </si>
  <si>
    <t>the genotype identification according to naming by Abbott and Hughes</t>
  </si>
  <si>
    <t>length of the longest leaf at initial planting</t>
  </si>
  <si>
    <t>diameter of the rhizome at initial planting</t>
  </si>
  <si>
    <t>length of rhizome at initial planting</t>
  </si>
  <si>
    <t>no shoots post transplant stress but before heating treatment began</t>
  </si>
  <si>
    <t>no shoots after the heating treatment</t>
  </si>
  <si>
    <t>length1.T1</t>
  </si>
  <si>
    <t>length2.T1</t>
  </si>
  <si>
    <t>length3.T1</t>
  </si>
  <si>
    <t>length4.T1</t>
  </si>
  <si>
    <t>length # 1 immediately after heating treatment</t>
  </si>
  <si>
    <t>length #2 immediately after heating treatment</t>
  </si>
  <si>
    <t>length #3 immediately after heating treatment</t>
  </si>
  <si>
    <t>length #4 immediately after heating treatment</t>
  </si>
  <si>
    <t>lengthtot.bd</t>
  </si>
  <si>
    <t>lengthtot.T1</t>
  </si>
  <si>
    <t>total length grown after heating treatment</t>
  </si>
  <si>
    <t>total days between punching and length measurements</t>
  </si>
  <si>
    <t>identifies whether genotype was dead ("1") or alive ("0") immediately after heating treatment; assessed at the same time as growth measurements</t>
  </si>
  <si>
    <t>identifies whether genotype was dead ("1") or alive ("0") at the time of transplant; assessed at the same time as growth measurements</t>
  </si>
  <si>
    <t>identifies whether genotype was dead ("1") or alive ("0") before implementing the clipping treatment; assessed at the same time as growth measurements</t>
  </si>
  <si>
    <t>number of shoots at the plot level before the first clipping; note that if we cannot distinguish # shoots per genotype, the shoots are listed under the "blue" genotype. If we can distinguish the genotypes by knowing which genotypes had previously died, the # of shoots is listed next to the living genotype and the # of shoots for the dead genotype are indicated by 0's</t>
  </si>
  <si>
    <t>number of shoots at the plot level after the first clipping; note that if we cannot distinguish # shoots per genotype, the shoots are listed under the "blue" genotype. If we can distinguish the genotypes by knowing which genotypes had previously died, the # of shoots is listed next to the living genotype and the # of shoots for the dead genotype are indicated by 0's</t>
  </si>
  <si>
    <t>sheath width of terminal shoot (or largest shoot) at breakdown</t>
  </si>
  <si>
    <t>date that the leaf extensions on the shoots were measured</t>
  </si>
  <si>
    <t># of days between punching and measurement at breakdown</t>
  </si>
  <si>
    <t>total length grown at breakdown</t>
  </si>
  <si>
    <t>length #1 at breakdown</t>
  </si>
  <si>
    <t>length #2 at breakdown</t>
  </si>
  <si>
    <t>length #3 at breakdown</t>
  </si>
  <si>
    <t>length #4 at breakdown</t>
  </si>
  <si>
    <t>length #5 at breakdown</t>
  </si>
  <si>
    <t>length #6 at breakdown</t>
  </si>
  <si>
    <t>length #7 at breakdown</t>
  </si>
  <si>
    <t>total length divided by total # days calculates growth rate immediately after the heating treatment</t>
  </si>
  <si>
    <t>total length divided by total # days calculates growth rate at breakdwon</t>
  </si>
  <si>
    <t>evidence for amphipod grazing on the leaves at breakdown</t>
  </si>
  <si>
    <t>evidence for the presence of labyrinthyla on the leaves at breakdown</t>
  </si>
  <si>
    <t>no. of side shoots that were not punched to be assessed for new growth at the breakdown; these shoots would not have been included in the "new growth" biomass</t>
  </si>
  <si>
    <t>evidence that the leaves were dessicated or dead at breakdown; this likely resulted from being emmerged in the sun too long during punching</t>
  </si>
  <si>
    <t>id number for the tissue sample set aside for genetic analysis if needed</t>
  </si>
  <si>
    <t>biomass of the "new growth" tissue for the entire genotype</t>
  </si>
  <si>
    <t>biomass of the "old growth" tissue for the entire genotype</t>
  </si>
  <si>
    <t>biomass of the rhizome for the entire genotype</t>
  </si>
  <si>
    <t>biomass of the roots for the entire genotype</t>
  </si>
  <si>
    <t xml:space="preserve">this indicates whether the rhizome broke ("1") or not ("0") while measuring growth at T1 </t>
  </si>
  <si>
    <t>this indicates whether the rhizome broke ("1") or not ("0") during transplanting</t>
  </si>
  <si>
    <t>this indicates whether the shoot was squashed ("1") or not ("0"), likely near the tag, prior to transplant</t>
  </si>
  <si>
    <t>this indicates whether a side shoot was lost ("1") or not ("0") at any point during the experiment; some note of this is sometimes repeated (sometimes not) in the notes</t>
  </si>
  <si>
    <t xml:space="preserve">any observation on the individual genotype that may be useful in analysis </t>
  </si>
  <si>
    <t xml:space="preserve">Note: this tab has the meta-data describing the dataset, the full dataset is found under the "MASTER" tab.  </t>
  </si>
  <si>
    <t>The remaining tabs are repetitive of data present in the "MASTER" tab or are represents datasheets that were used at some point in the experiment; these are indicated by a "NA" at the beginning of the tab name to indicate that it is NOT part of the "MASTER" dataset</t>
  </si>
  <si>
    <t>Identified unkowns</t>
  </si>
  <si>
    <t>12 B UK</t>
  </si>
  <si>
    <t>15 B UK</t>
  </si>
  <si>
    <t>26 A UK</t>
  </si>
  <si>
    <t>replicate</t>
  </si>
  <si>
    <t xml:space="preserve">the status of the genotype at the breakdown; "NA" means wasn't measured, "dead" means it either died before breakdown or after the 2nd clipping, "measured" means the shoot was identified and measured during breakdown. Note an assumption: if there is only one identifiable genet in the pot at breakdown, assume that the other genet died and isn't missing (aka "NA"), even if there was no evidence of death prior to clipping </t>
  </si>
  <si>
    <t xml:space="preserve">at transplant, note of "pretty dead", interpreting this as "pretty much dead" and that it made a recovery because it was present at breakdown </t>
  </si>
  <si>
    <t>contradictory</t>
  </si>
  <si>
    <t>unknowns</t>
  </si>
  <si>
    <t>*7A</t>
  </si>
  <si>
    <t>*13A</t>
  </si>
  <si>
    <t>*13C</t>
  </si>
  <si>
    <t>*16B</t>
  </si>
  <si>
    <t xml:space="preserve">*19A </t>
  </si>
  <si>
    <t>*50A</t>
  </si>
  <si>
    <t xml:space="preserve">*30B </t>
  </si>
  <si>
    <t>*34B</t>
  </si>
  <si>
    <t>*45D</t>
  </si>
  <si>
    <t xml:space="preserve">*48A  </t>
  </si>
  <si>
    <t>combined shoot counts, used the largest shoot (by width) for growth rate if the growth rate on UK was also measured, combined biomass samples</t>
  </si>
  <si>
    <t>IDENTITY</t>
  </si>
  <si>
    <t>ORIGINAL DATA if unknowns needed to be combined with measurements of the identified genet</t>
  </si>
  <si>
    <t>*2A</t>
  </si>
  <si>
    <t>*3B</t>
  </si>
  <si>
    <t>*3D</t>
  </si>
  <si>
    <t>*4B</t>
  </si>
  <si>
    <t>*7C</t>
  </si>
  <si>
    <t>*9D</t>
  </si>
  <si>
    <t>*12A</t>
  </si>
  <si>
    <t>*14C</t>
  </si>
  <si>
    <t>*17C</t>
  </si>
  <si>
    <t>*18D</t>
  </si>
  <si>
    <t>*21C</t>
  </si>
  <si>
    <t>*24D</t>
  </si>
  <si>
    <t>*25B</t>
  </si>
  <si>
    <t>*28C</t>
  </si>
  <si>
    <t>*29A</t>
  </si>
  <si>
    <t>*30C</t>
  </si>
  <si>
    <t>*31C</t>
  </si>
  <si>
    <t>*32A</t>
  </si>
  <si>
    <t>*32C</t>
  </si>
  <si>
    <t>*36A</t>
  </si>
  <si>
    <t>*37D</t>
  </si>
  <si>
    <t>*38A</t>
  </si>
  <si>
    <t>*43B</t>
  </si>
  <si>
    <t>*46A</t>
  </si>
  <si>
    <t>*46D</t>
  </si>
  <si>
    <t>*48D</t>
  </si>
  <si>
    <t>*49D</t>
  </si>
  <si>
    <t>*50B</t>
  </si>
  <si>
    <t>note that this pot had 14 shoots after the first clipping (???) assuming that the pot was discarded</t>
  </si>
  <si>
    <t>dead.postC</t>
  </si>
  <si>
    <t>identifies whether genotype was dead ("1") or alive ("0") post clipping treatment; assessed at the same time as breakdown growth measurements</t>
  </si>
  <si>
    <t>*42A</t>
  </si>
  <si>
    <t>*44B</t>
  </si>
  <si>
    <t>at breakdown, forgot to measure leaf extension before putting the biomass in new growth</t>
  </si>
  <si>
    <t>no punch post heat; flowering at breakdown so no growth, old, new, a rhizome measure, but no roots</t>
  </si>
  <si>
    <t>questionable</t>
  </si>
  <si>
    <t>*2C</t>
  </si>
  <si>
    <t xml:space="preserve">note that leaf extension was measured, but there is no new biomass….put in old? </t>
  </si>
  <si>
    <t xml:space="preserve">B and/or R grazed after 2nd clip; note that leaf extension was measured, but there is no new biomass….put in old? </t>
  </si>
  <si>
    <t>*9C Blue: new</t>
  </si>
  <si>
    <t xml:space="preserve">grazed too much to see growth….so why is there biomass in "new"? </t>
  </si>
  <si>
    <t xml:space="preserve">leaf extensions measured, so why is there no new biomass? </t>
  </si>
  <si>
    <t xml:space="preserve">new is either 42 or 46B red; but 46B red supposedly dead…no leaf extensions, why biomass data? </t>
  </si>
  <si>
    <t>*11C Blue: new</t>
  </si>
  <si>
    <t>*19D Blue: roots/rhiz missing</t>
  </si>
  <si>
    <t>*26B Red: rhiz</t>
  </si>
  <si>
    <t xml:space="preserve">*27b Red: rhiz </t>
  </si>
  <si>
    <t>*33D Red: new</t>
  </si>
  <si>
    <t>*41A Blue: new</t>
  </si>
  <si>
    <t>*41D Red/Blue: gen.id</t>
  </si>
  <si>
    <t>*46B Red: supposed to be dead, but have biomass samples for new and roots</t>
  </si>
  <si>
    <t>*47A Red: new</t>
  </si>
  <si>
    <t>Title:</t>
  </si>
  <si>
    <t>Cooked Goose</t>
  </si>
  <si>
    <t>Owners:</t>
  </si>
  <si>
    <t>Kollars/DuBois, Stachowicz</t>
  </si>
  <si>
    <t>Years:</t>
  </si>
  <si>
    <t>2017-2018</t>
  </si>
  <si>
    <t xml:space="preserve">Funding: </t>
  </si>
  <si>
    <t>Institute for the study of ecological and evolutionary climate impacts (UC Natural Reserve System)</t>
  </si>
  <si>
    <t xml:space="preserve">LIST ANY CHANGES TO MASTER DATASHEET POST 15 AUG 18 HERE: </t>
  </si>
  <si>
    <t>*2D</t>
  </si>
  <si>
    <t>*4D</t>
  </si>
  <si>
    <t>*32D</t>
  </si>
  <si>
    <t>*38D</t>
  </si>
  <si>
    <t>*43D</t>
  </si>
  <si>
    <t>*44D</t>
  </si>
  <si>
    <t>*35A</t>
  </si>
  <si>
    <t>*38B</t>
  </si>
  <si>
    <t>*25C</t>
  </si>
  <si>
    <t>*38C</t>
  </si>
  <si>
    <t>decided that pots that died before breakdown would not be considered as replicates (inflates variance by including 0s)</t>
  </si>
  <si>
    <t>*14B</t>
  </si>
  <si>
    <t>*49B</t>
  </si>
  <si>
    <t>sample</t>
  </si>
  <si>
    <t>Zm01_1</t>
  </si>
  <si>
    <t>Zm01_2</t>
  </si>
  <si>
    <t>Zm02_1</t>
  </si>
  <si>
    <t>Zm02_2</t>
  </si>
  <si>
    <t>Zm03_1</t>
  </si>
  <si>
    <t>Zm03_2</t>
  </si>
  <si>
    <t>Zm04_1</t>
  </si>
  <si>
    <t>Zm04_2</t>
  </si>
  <si>
    <t>Zm05_1</t>
  </si>
  <si>
    <t>Zm05_2</t>
  </si>
  <si>
    <t>Zm06_1</t>
  </si>
  <si>
    <t>Zm06_2</t>
  </si>
  <si>
    <t>Zm07_1</t>
  </si>
  <si>
    <t>Zm07_2</t>
  </si>
  <si>
    <t>Zm08_1</t>
  </si>
  <si>
    <t>Zm08_2</t>
  </si>
  <si>
    <t>Zm09_1</t>
  </si>
  <si>
    <t>Zm09_2</t>
  </si>
  <si>
    <t>Zm10_1</t>
  </si>
  <si>
    <t>Zm10_2</t>
  </si>
  <si>
    <t>Zm11_1</t>
  </si>
  <si>
    <t>Zm11_2</t>
  </si>
  <si>
    <t>140-AB</t>
  </si>
  <si>
    <t>263-AB</t>
  </si>
  <si>
    <t>91-AB</t>
  </si>
  <si>
    <t>145-AB</t>
  </si>
  <si>
    <t>210-AB</t>
  </si>
  <si>
    <t>229-AB</t>
  </si>
  <si>
    <t>79-AB</t>
  </si>
  <si>
    <t>205-AB</t>
  </si>
  <si>
    <t>63-AB</t>
  </si>
  <si>
    <t>206-AB</t>
  </si>
  <si>
    <t>202-AB</t>
  </si>
  <si>
    <t>119-AB</t>
  </si>
  <si>
    <t>121-AB</t>
  </si>
  <si>
    <t>23-AB</t>
  </si>
  <si>
    <t>97-AB</t>
  </si>
  <si>
    <t>282-AB</t>
  </si>
  <si>
    <t>82-AB</t>
  </si>
  <si>
    <t>31-AB</t>
  </si>
  <si>
    <t>32-AB</t>
  </si>
  <si>
    <t>33-AB</t>
  </si>
  <si>
    <t>36-AB</t>
  </si>
  <si>
    <t>204-AB</t>
  </si>
  <si>
    <t>103-AB</t>
  </si>
  <si>
    <t>132-AB</t>
  </si>
  <si>
    <t>8-AB</t>
  </si>
  <si>
    <t>232-AB</t>
  </si>
  <si>
    <t>255-AB</t>
  </si>
  <si>
    <t>57-AB</t>
  </si>
  <si>
    <t>160-AB</t>
  </si>
  <si>
    <t>172-AB</t>
  </si>
  <si>
    <t>174-AB</t>
  </si>
  <si>
    <t>271-AB</t>
  </si>
  <si>
    <t>98-AB</t>
  </si>
  <si>
    <t>142-AB</t>
  </si>
  <si>
    <t>111-AB</t>
  </si>
  <si>
    <t>101-AB</t>
  </si>
  <si>
    <t>139-AB</t>
  </si>
  <si>
    <t>73-AB</t>
  </si>
  <si>
    <t>240-AB</t>
  </si>
  <si>
    <t>185-AB</t>
  </si>
  <si>
    <t>115-AB</t>
  </si>
  <si>
    <t>no tag 1</t>
  </si>
  <si>
    <t>74-AB</t>
  </si>
  <si>
    <t>76-AB</t>
  </si>
  <si>
    <t>no tag 2</t>
  </si>
  <si>
    <t>64-AB</t>
  </si>
  <si>
    <t>70-AB</t>
  </si>
  <si>
    <t>_</t>
  </si>
  <si>
    <t>REPLICATE ACCOUNTING</t>
  </si>
  <si>
    <t>incoprorated identified unknowns</t>
  </si>
  <si>
    <t>NOT ID'd</t>
  </si>
  <si>
    <t>0.056 + NA</t>
  </si>
  <si>
    <t xml:space="preserve">Not ID'd </t>
  </si>
  <si>
    <t>23=MMS17</t>
  </si>
  <si>
    <t>26/23</t>
  </si>
  <si>
    <t>95/97</t>
  </si>
  <si>
    <t>281/282</t>
  </si>
  <si>
    <t>81/82</t>
  </si>
  <si>
    <t>34/31</t>
  </si>
  <si>
    <t>35/32,36,33</t>
  </si>
  <si>
    <t>203/204</t>
  </si>
  <si>
    <t>133/132</t>
  </si>
  <si>
    <t>NA + 0.47</t>
  </si>
  <si>
    <t>18/8</t>
  </si>
  <si>
    <t>56/57</t>
  </si>
  <si>
    <t>190/172/174</t>
  </si>
  <si>
    <t>119/120/121</t>
  </si>
  <si>
    <t>119,121 = MMS08</t>
  </si>
  <si>
    <t>135/142</t>
  </si>
  <si>
    <t>NA+0.019</t>
  </si>
  <si>
    <t>110/111</t>
  </si>
  <si>
    <t>137/139</t>
  </si>
  <si>
    <t xml:space="preserve">  </t>
  </si>
  <si>
    <t>0.583+NA</t>
  </si>
  <si>
    <t>240/241</t>
  </si>
  <si>
    <t>175/185</t>
  </si>
  <si>
    <t>114/115</t>
  </si>
  <si>
    <t>70,64</t>
  </si>
  <si>
    <t>accidentally clipped</t>
  </si>
  <si>
    <t>died before bd</t>
  </si>
  <si>
    <t>no. shoots at the breakdown, "0" if genet is dead but other genet still present, "NA" if both genets are dead</t>
  </si>
  <si>
    <t>no accounting at breakdown</t>
  </si>
  <si>
    <t>included as rep</t>
  </si>
  <si>
    <t>no of flowering shoots during breakdown</t>
  </si>
  <si>
    <t>clarified "NA" from "0"s - see specific variable for specifics</t>
  </si>
  <si>
    <t>2/20/2019 - 3/26/2019</t>
  </si>
  <si>
    <t>changed "NA" to "0" on 49 B # of shoots at breakdown</t>
  </si>
  <si>
    <t xml:space="preserve">changed the replicate status of pots dead at breakdown from "1" to "2" </t>
  </si>
  <si>
    <t>"1" for yes, "0" for no - no's include metab, unknowns, contradictory, accidentally clipped samples, "2" for pots dead at breakdown, "3"  for only reps that had all four treatments present at breakdown</t>
  </si>
  <si>
    <t xml:space="preserve">47D Blue genotype listed as orange, but should be yellow; also added in abbott trait distance </t>
  </si>
  <si>
    <t xml:space="preserve">For genotypes that are dead, adjusted the growth rate from NA to 0 on </t>
  </si>
  <si>
    <t>tank</t>
  </si>
  <si>
    <t>added in the code for the tank ID during the heating treatment</t>
  </si>
  <si>
    <t>DPH14</t>
  </si>
  <si>
    <t>WPL15</t>
  </si>
  <si>
    <t>changed names of genotypes: DPH04 to DPH14; DPH16 to DPH06; MML07 to MML17; WPH16 to WPL15</t>
  </si>
  <si>
    <t>changed replicate status of 1D and 22C, 39D, to 0 given that one genotype died before clipping</t>
  </si>
  <si>
    <t>changed "NA" to "0" on 43B (it was dead); also changed the "new" biomass from "NA" to "0" on reps that were not punched and all the aboveground biomass went into old</t>
  </si>
  <si>
    <t>10/16/2019 changed "0" to "NA" on 46C growth rate; unclear whether there was no shoot or it was just not punched though likely the former (but can't be confident, no note on original datasheet)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</si>
</sst>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12" x14ac:knownFonts="1">
    <font>
      <sz val="12"/>
      <color rgb="FF000000"/>
      <name val="Calibri"/>
    </font>
    <font>
      <sz val="12"/>
      <color theme="1"/>
      <name val="Calibri"/>
      <family val="2"/>
      <scheme val="minor"/>
    </font>
    <font>
      <sz val="12"/>
      <color theme="1"/>
      <name val="Calibri"/>
      <family val="2"/>
      <scheme val="minor"/>
    </font>
    <font>
      <b/>
      <sz val="12"/>
      <color rgb="FF000000"/>
      <name val="Calibri"/>
      <family val="2"/>
    </font>
    <font>
      <b/>
      <sz val="12"/>
      <color theme="1"/>
      <name val="Calibri"/>
      <family val="2"/>
      <scheme val="minor"/>
    </font>
    <font>
      <sz val="12"/>
      <color theme="1"/>
      <name val="Calibri"/>
      <family val="2"/>
    </font>
    <font>
      <sz val="8"/>
      <name val="Calibri"/>
      <family val="2"/>
    </font>
    <font>
      <sz val="12"/>
      <name val="Calibri"/>
      <family val="2"/>
    </font>
    <font>
      <sz val="12"/>
      <color rgb="FF000000"/>
      <name val="Calibri"/>
      <family val="2"/>
    </font>
    <font>
      <sz val="11"/>
      <color rgb="FF9C0006"/>
      <name val="Calibri"/>
      <family val="2"/>
      <scheme val="minor"/>
    </font>
    <font>
      <sz val="10"/>
      <color theme="1"/>
      <name val="Verdana"/>
      <family val="2"/>
    </font>
    <font>
      <sz val="8"/>
      <name val="Calibri"/>
    </font>
  </fonts>
  <fills count="21">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C91B0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1" tint="0.49998474074526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AD6BE1"/>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7CE"/>
      </patternFill>
    </fill>
    <fill>
      <patternFill patternType="solid">
        <fgColor rgb="FFC00000"/>
        <bgColor indexed="64"/>
      </patternFill>
    </fill>
    <fill>
      <patternFill patternType="solid">
        <fgColor theme="0"/>
        <bgColor indexed="64"/>
      </patternFill>
    </fill>
    <fill>
      <patternFill patternType="solid">
        <fgColor theme="2" tint="-0.499984740745262"/>
        <bgColor indexed="64"/>
      </patternFill>
    </fill>
  </fills>
  <borders count="3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medium">
        <color auto="1"/>
      </bottom>
      <diagonal/>
    </border>
    <border>
      <left/>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9" fillId="17" borderId="0" applyNumberFormat="0" applyBorder="0" applyAlignment="0" applyProtection="0"/>
  </cellStyleXfs>
  <cellXfs count="281">
    <xf numFmtId="0" fontId="0" fillId="0" borderId="0" xfId="0"/>
    <xf numFmtId="2" fontId="0" fillId="0" borderId="0" xfId="0" applyNumberFormat="1"/>
    <xf numFmtId="0" fontId="3" fillId="0" borderId="1" xfId="0" applyFont="1" applyBorder="1" applyAlignment="1">
      <alignment horizontal="center"/>
    </xf>
    <xf numFmtId="164" fontId="0" fillId="0" borderId="0" xfId="0" applyNumberFormat="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4" fillId="0" borderId="0" xfId="0" applyFont="1"/>
    <xf numFmtId="0" fontId="5" fillId="0" borderId="0" xfId="0" applyFont="1"/>
    <xf numFmtId="0" fontId="4" fillId="0" borderId="17" xfId="0" applyFont="1" applyBorder="1"/>
    <xf numFmtId="0" fontId="3" fillId="0" borderId="17" xfId="0" applyFont="1" applyBorder="1" applyAlignment="1">
      <alignment horizontal="center"/>
    </xf>
    <xf numFmtId="0" fontId="0" fillId="0" borderId="17" xfId="0" applyBorder="1"/>
    <xf numFmtId="0" fontId="0" fillId="0" borderId="17" xfId="0" applyBorder="1" applyAlignment="1">
      <alignment horizontal="center"/>
    </xf>
    <xf numFmtId="0" fontId="5" fillId="0" borderId="17" xfId="0" applyFont="1" applyBorder="1"/>
    <xf numFmtId="0" fontId="0" fillId="2" borderId="0" xfId="0" applyFill="1"/>
    <xf numFmtId="2" fontId="0" fillId="2" borderId="0" xfId="0" applyNumberFormat="1" applyFill="1"/>
    <xf numFmtId="0" fontId="0" fillId="2" borderId="0" xfId="0" applyFill="1" applyAlignment="1">
      <alignment horizontal="center"/>
    </xf>
    <xf numFmtId="0" fontId="5" fillId="2" borderId="0" xfId="0" applyFont="1" applyFill="1"/>
    <xf numFmtId="0" fontId="0" fillId="0" borderId="0" xfId="0" applyAlignment="1">
      <alignment horizontal="center" vertical="center"/>
    </xf>
    <xf numFmtId="0" fontId="4" fillId="0" borderId="17" xfId="0" applyFont="1" applyBorder="1" applyAlignment="1">
      <alignment horizontal="center" vertical="center"/>
    </xf>
    <xf numFmtId="0" fontId="0" fillId="0" borderId="17" xfId="0" applyBorder="1" applyAlignment="1">
      <alignment horizontal="center" vertical="center"/>
    </xf>
    <xf numFmtId="0" fontId="0" fillId="2" borderId="17" xfId="0" applyFill="1" applyBorder="1" applyAlignment="1">
      <alignment horizontal="center" vertical="center"/>
    </xf>
    <xf numFmtId="0" fontId="5" fillId="0" borderId="17" xfId="0" applyFont="1" applyBorder="1" applyAlignment="1">
      <alignment horizontal="center" vertical="center"/>
    </xf>
    <xf numFmtId="0" fontId="0" fillId="0" borderId="18" xfId="0" applyBorder="1" applyAlignment="1">
      <alignment horizontal="center" vertical="center"/>
    </xf>
    <xf numFmtId="0" fontId="0" fillId="2" borderId="19" xfId="0" applyFill="1" applyBorder="1" applyAlignment="1">
      <alignment horizontal="center" vertical="center"/>
    </xf>
    <xf numFmtId="0" fontId="7" fillId="0" borderId="0" xfId="0" applyFont="1" applyAlignment="1">
      <alignment horizontal="center" vertical="center"/>
    </xf>
    <xf numFmtId="0" fontId="7" fillId="0" borderId="17" xfId="0" applyFont="1" applyBorder="1" applyAlignment="1">
      <alignment horizontal="center" vertical="center"/>
    </xf>
    <xf numFmtId="0" fontId="7" fillId="2" borderId="17" xfId="0" applyFont="1" applyFill="1" applyBorder="1" applyAlignment="1">
      <alignment horizontal="center" vertical="center"/>
    </xf>
    <xf numFmtId="0" fontId="7" fillId="3" borderId="17" xfId="0" applyFont="1" applyFill="1" applyBorder="1" applyAlignment="1">
      <alignment horizontal="center" vertical="center"/>
    </xf>
    <xf numFmtId="0" fontId="0" fillId="3" borderId="17" xfId="0" applyFill="1" applyBorder="1" applyAlignment="1">
      <alignment horizontal="center" vertical="center"/>
    </xf>
    <xf numFmtId="0" fontId="0" fillId="3" borderId="19" xfId="0" applyFill="1" applyBorder="1" applyAlignment="1">
      <alignment horizontal="center" vertical="center"/>
    </xf>
    <xf numFmtId="0" fontId="0" fillId="4" borderId="17" xfId="0" applyFill="1" applyBorder="1"/>
    <xf numFmtId="0" fontId="3" fillId="2" borderId="17" xfId="0" applyFont="1" applyFill="1" applyBorder="1" applyAlignment="1">
      <alignment horizontal="center"/>
    </xf>
    <xf numFmtId="0" fontId="0" fillId="5" borderId="0" xfId="0" applyFill="1" applyAlignment="1">
      <alignment horizontal="center" vertical="center"/>
    </xf>
    <xf numFmtId="0" fontId="0" fillId="5" borderId="17" xfId="0" applyFill="1" applyBorder="1" applyAlignment="1">
      <alignment horizontal="center" vertical="center"/>
    </xf>
    <xf numFmtId="0" fontId="3" fillId="0" borderId="0" xfId="0" applyFont="1"/>
    <xf numFmtId="0" fontId="0" fillId="0" borderId="0" xfId="0" applyAlignment="1">
      <alignment horizontal="left"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16" fontId="0" fillId="0" borderId="0" xfId="0" applyNumberFormat="1" applyAlignment="1">
      <alignment horizontal="center" vertical="center"/>
    </xf>
    <xf numFmtId="0" fontId="0" fillId="0" borderId="20" xfId="0" applyBorder="1" applyAlignment="1">
      <alignment horizontal="center" vertical="center"/>
    </xf>
    <xf numFmtId="2" fontId="3" fillId="0" borderId="0" xfId="0" applyNumberFormat="1" applyFont="1"/>
    <xf numFmtId="0" fontId="5" fillId="0" borderId="0" xfId="0" applyFont="1" applyAlignment="1">
      <alignment horizontal="center" vertical="center"/>
    </xf>
    <xf numFmtId="0" fontId="0" fillId="0" borderId="0" xfId="0" applyAlignment="1">
      <alignment vertical="center"/>
    </xf>
    <xf numFmtId="0" fontId="0" fillId="9" borderId="0" xfId="0" applyFill="1" applyAlignment="1">
      <alignment horizontal="center" vertical="center"/>
    </xf>
    <xf numFmtId="2" fontId="0" fillId="0" borderId="0" xfId="0" applyNumberFormat="1" applyAlignment="1">
      <alignment horizontal="center" vertical="center"/>
    </xf>
    <xf numFmtId="0" fontId="3" fillId="0" borderId="23" xfId="0" applyFont="1" applyBorder="1" applyAlignment="1">
      <alignment horizontal="center" vertical="center"/>
    </xf>
    <xf numFmtId="0" fontId="4" fillId="0" borderId="23" xfId="0" applyFont="1" applyBorder="1" applyAlignment="1">
      <alignment horizontal="center" vertical="center"/>
    </xf>
    <xf numFmtId="0" fontId="0" fillId="0" borderId="23" xfId="0" applyBorder="1" applyAlignment="1">
      <alignment horizontal="center" vertical="center"/>
    </xf>
    <xf numFmtId="0" fontId="0" fillId="8" borderId="23" xfId="0" applyFill="1" applyBorder="1" applyAlignment="1">
      <alignment horizontal="center" vertical="center"/>
    </xf>
    <xf numFmtId="16" fontId="0" fillId="0" borderId="23" xfId="0" applyNumberFormat="1" applyBorder="1" applyAlignment="1">
      <alignment horizontal="center" vertical="center"/>
    </xf>
    <xf numFmtId="0" fontId="0" fillId="7" borderId="23" xfId="0" applyFill="1" applyBorder="1" applyAlignment="1">
      <alignment horizontal="center" vertical="center"/>
    </xf>
    <xf numFmtId="2" fontId="0" fillId="0" borderId="23" xfId="0" applyNumberFormat="1" applyBorder="1" applyAlignment="1">
      <alignment horizontal="center" vertical="center"/>
    </xf>
    <xf numFmtId="0" fontId="5" fillId="0" borderId="23" xfId="0" applyFont="1" applyBorder="1" applyAlignment="1">
      <alignment horizontal="center" vertical="center"/>
    </xf>
    <xf numFmtId="0" fontId="0" fillId="9" borderId="23" xfId="0" applyFill="1" applyBorder="1" applyAlignment="1">
      <alignment horizontal="center" vertical="center"/>
    </xf>
    <xf numFmtId="0" fontId="3" fillId="0" borderId="23" xfId="0" applyFont="1" applyBorder="1" applyAlignment="1">
      <alignment horizontal="left" vertical="center"/>
    </xf>
    <xf numFmtId="0" fontId="0" fillId="0" borderId="23" xfId="0" applyBorder="1" applyAlignment="1">
      <alignment horizontal="left" vertical="center"/>
    </xf>
    <xf numFmtId="0" fontId="0" fillId="0" borderId="18" xfId="0" applyBorder="1" applyAlignment="1">
      <alignment horizontal="left" vertical="center"/>
    </xf>
    <xf numFmtId="0" fontId="0" fillId="10" borderId="0" xfId="0" applyFill="1" applyAlignment="1">
      <alignment horizontal="left" vertical="center"/>
    </xf>
    <xf numFmtId="0" fontId="0" fillId="10" borderId="23" xfId="0" applyFill="1" applyBorder="1" applyAlignment="1">
      <alignment horizontal="left" vertical="center"/>
    </xf>
    <xf numFmtId="0" fontId="0" fillId="11" borderId="0" xfId="0" applyFill="1" applyAlignment="1">
      <alignment horizontal="center" vertical="center"/>
    </xf>
    <xf numFmtId="0" fontId="0" fillId="11" borderId="23" xfId="0" applyFill="1" applyBorder="1" applyAlignment="1">
      <alignment horizontal="center" vertical="center"/>
    </xf>
    <xf numFmtId="2" fontId="0" fillId="11" borderId="23" xfId="0" applyNumberFormat="1" applyFill="1" applyBorder="1" applyAlignment="1">
      <alignment horizontal="center" vertical="center"/>
    </xf>
    <xf numFmtId="0" fontId="0" fillId="11" borderId="23" xfId="0" applyFill="1" applyBorder="1" applyAlignment="1">
      <alignment horizontal="left" vertical="center"/>
    </xf>
    <xf numFmtId="0" fontId="5" fillId="11" borderId="23" xfId="0" applyFont="1" applyFill="1" applyBorder="1" applyAlignment="1">
      <alignment horizontal="center" vertical="center"/>
    </xf>
    <xf numFmtId="0" fontId="0" fillId="0" borderId="24" xfId="0" applyBorder="1" applyAlignment="1">
      <alignment horizontal="center" vertical="center"/>
    </xf>
    <xf numFmtId="0" fontId="2" fillId="0" borderId="0" xfId="0" applyFont="1" applyAlignment="1">
      <alignment vertical="center"/>
    </xf>
    <xf numFmtId="0" fontId="0" fillId="9" borderId="0" xfId="0" applyFill="1"/>
    <xf numFmtId="0" fontId="0" fillId="10" borderId="0" xfId="0" applyFill="1"/>
    <xf numFmtId="0" fontId="0" fillId="12" borderId="0" xfId="0" applyFill="1"/>
    <xf numFmtId="0" fontId="0" fillId="11" borderId="0" xfId="0" applyFill="1"/>
    <xf numFmtId="0" fontId="1" fillId="0" borderId="0" xfId="0" applyFont="1" applyAlignment="1">
      <alignment vertical="center"/>
    </xf>
    <xf numFmtId="0" fontId="0" fillId="13" borderId="0" xfId="0" applyFill="1"/>
    <xf numFmtId="0" fontId="0" fillId="13" borderId="23" xfId="0" applyFill="1" applyBorder="1" applyAlignment="1">
      <alignment horizontal="center" vertical="center"/>
    </xf>
    <xf numFmtId="2" fontId="0" fillId="13" borderId="23" xfId="0" applyNumberFormat="1" applyFill="1" applyBorder="1" applyAlignment="1">
      <alignment horizontal="center" vertical="center"/>
    </xf>
    <xf numFmtId="0" fontId="0" fillId="13" borderId="23" xfId="0" applyFill="1" applyBorder="1" applyAlignment="1">
      <alignment horizontal="left" vertical="center"/>
    </xf>
    <xf numFmtId="0" fontId="0" fillId="9" borderId="24" xfId="0" applyFill="1" applyBorder="1" applyAlignment="1">
      <alignment horizontal="center" vertical="center"/>
    </xf>
    <xf numFmtId="0" fontId="0" fillId="9" borderId="23" xfId="0" applyFill="1" applyBorder="1" applyAlignment="1">
      <alignment horizontal="left" vertical="center"/>
    </xf>
    <xf numFmtId="2" fontId="0" fillId="9" borderId="23" xfId="0" applyNumberFormat="1"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center" vertical="center"/>
    </xf>
    <xf numFmtId="2" fontId="0" fillId="10" borderId="23" xfId="0" applyNumberFormat="1" applyFill="1" applyBorder="1" applyAlignment="1">
      <alignment horizontal="center" vertical="center"/>
    </xf>
    <xf numFmtId="16" fontId="0" fillId="10" borderId="23" xfId="0" applyNumberFormat="1" applyFill="1" applyBorder="1" applyAlignment="1">
      <alignment horizontal="center" vertical="center"/>
    </xf>
    <xf numFmtId="0" fontId="5" fillId="9" borderId="23" xfId="0" applyFont="1" applyFill="1" applyBorder="1" applyAlignment="1">
      <alignment horizontal="center" vertical="center"/>
    </xf>
    <xf numFmtId="2" fontId="0" fillId="12" borderId="0" xfId="0" applyNumberFormat="1" applyFill="1" applyAlignment="1">
      <alignment horizontal="center" vertical="center"/>
    </xf>
    <xf numFmtId="0" fontId="0" fillId="12" borderId="0" xfId="0" applyFill="1" applyAlignment="1">
      <alignment horizontal="center" vertical="center"/>
    </xf>
    <xf numFmtId="0" fontId="0" fillId="12" borderId="24" xfId="0" applyFill="1" applyBorder="1" applyAlignment="1">
      <alignment horizontal="center" vertical="center"/>
    </xf>
    <xf numFmtId="16" fontId="0" fillId="12" borderId="0" xfId="0" applyNumberFormat="1" applyFill="1" applyAlignment="1">
      <alignment horizontal="center" vertical="center"/>
    </xf>
    <xf numFmtId="0" fontId="0" fillId="12" borderId="0" xfId="0" applyFill="1" applyAlignment="1">
      <alignment horizontal="left" vertical="center"/>
    </xf>
    <xf numFmtId="0" fontId="0" fillId="12" borderId="23" xfId="0" applyFill="1" applyBorder="1" applyAlignment="1">
      <alignment horizontal="center" vertical="center"/>
    </xf>
    <xf numFmtId="16" fontId="0" fillId="12" borderId="23" xfId="0" applyNumberFormat="1" applyFill="1" applyBorder="1" applyAlignment="1">
      <alignment horizontal="center" vertical="center"/>
    </xf>
    <xf numFmtId="0" fontId="0" fillId="12" borderId="23" xfId="0" applyFill="1" applyBorder="1" applyAlignment="1">
      <alignment horizontal="left" vertical="center"/>
    </xf>
    <xf numFmtId="2" fontId="0" fillId="12" borderId="0" xfId="0" applyNumberFormat="1" applyFill="1" applyAlignment="1">
      <alignment horizontal="center"/>
    </xf>
    <xf numFmtId="0" fontId="0" fillId="12" borderId="0" xfId="0" applyFill="1" applyAlignment="1">
      <alignment horizontal="center"/>
    </xf>
    <xf numFmtId="0" fontId="5" fillId="12" borderId="0" xfId="0" applyFont="1" applyFill="1" applyAlignment="1">
      <alignment horizontal="center" vertical="center"/>
    </xf>
    <xf numFmtId="0" fontId="0" fillId="12" borderId="20" xfId="0" applyFill="1" applyBorder="1" applyAlignment="1">
      <alignment horizontal="center" vertical="center"/>
    </xf>
    <xf numFmtId="0" fontId="0" fillId="14" borderId="0" xfId="0" applyFill="1" applyAlignment="1">
      <alignment horizontal="center" vertical="center"/>
    </xf>
    <xf numFmtId="0" fontId="0" fillId="14" borderId="0" xfId="0" applyFill="1"/>
    <xf numFmtId="0" fontId="0" fillId="14" borderId="23" xfId="0" applyFill="1" applyBorder="1" applyAlignment="1">
      <alignment horizontal="center" vertical="center"/>
    </xf>
    <xf numFmtId="16" fontId="0" fillId="14" borderId="23" xfId="0" applyNumberFormat="1" applyFill="1" applyBorder="1" applyAlignment="1">
      <alignment horizontal="center" vertical="center"/>
    </xf>
    <xf numFmtId="0" fontId="0" fillId="14" borderId="23" xfId="0" applyFill="1" applyBorder="1" applyAlignment="1">
      <alignment horizontal="left" vertical="center"/>
    </xf>
    <xf numFmtId="0" fontId="0" fillId="15" borderId="0" xfId="0" applyFill="1"/>
    <xf numFmtId="0" fontId="0" fillId="15" borderId="23" xfId="0" applyFill="1" applyBorder="1" applyAlignment="1">
      <alignment horizontal="center" vertical="center"/>
    </xf>
    <xf numFmtId="0" fontId="3" fillId="0" borderId="25" xfId="0" applyFont="1" applyBorder="1"/>
    <xf numFmtId="0" fontId="0" fillId="0" borderId="26" xfId="0" applyBorder="1"/>
    <xf numFmtId="0" fontId="0" fillId="0" borderId="27" xfId="0" applyBorder="1"/>
    <xf numFmtId="0" fontId="0" fillId="0" borderId="29" xfId="0" applyBorder="1"/>
    <xf numFmtId="0" fontId="0" fillId="0" borderId="20" xfId="0" applyBorder="1"/>
    <xf numFmtId="0" fontId="0" fillId="0" borderId="21" xfId="0" applyBorder="1"/>
    <xf numFmtId="0" fontId="0" fillId="16" borderId="0" xfId="0" applyFill="1" applyAlignment="1">
      <alignment horizontal="center" vertical="center"/>
    </xf>
    <xf numFmtId="0" fontId="0" fillId="16" borderId="24" xfId="0" applyFill="1" applyBorder="1" applyAlignment="1">
      <alignment horizontal="center" vertical="center"/>
    </xf>
    <xf numFmtId="0" fontId="0" fillId="16" borderId="0" xfId="0" applyFill="1"/>
    <xf numFmtId="0" fontId="0" fillId="16" borderId="23" xfId="0" applyFill="1" applyBorder="1" applyAlignment="1">
      <alignment horizontal="center" vertical="center"/>
    </xf>
    <xf numFmtId="2" fontId="0" fillId="16" borderId="23" xfId="0" applyNumberFormat="1" applyFill="1" applyBorder="1" applyAlignment="1">
      <alignment horizontal="center" vertical="center"/>
    </xf>
    <xf numFmtId="0" fontId="0" fillId="16" borderId="23" xfId="0" applyFill="1" applyBorder="1" applyAlignment="1">
      <alignment horizontal="left" vertical="center"/>
    </xf>
    <xf numFmtId="0" fontId="5" fillId="16" borderId="23" xfId="0" applyFont="1" applyFill="1" applyBorder="1" applyAlignment="1">
      <alignment horizontal="center" vertical="center"/>
    </xf>
    <xf numFmtId="15" fontId="0" fillId="0" borderId="28" xfId="0" applyNumberFormat="1" applyBorder="1"/>
    <xf numFmtId="0" fontId="0" fillId="0" borderId="23" xfId="0" applyBorder="1"/>
    <xf numFmtId="0" fontId="0" fillId="0" borderId="0" xfId="0" applyAlignment="1">
      <alignment horizontal="right"/>
    </xf>
    <xf numFmtId="0" fontId="10" fillId="0" borderId="0" xfId="0" applyFont="1" applyAlignment="1">
      <alignment horizontal="right" vertical="center" wrapText="1"/>
    </xf>
    <xf numFmtId="2" fontId="0" fillId="0" borderId="0" xfId="0" applyNumberFormat="1" applyAlignment="1">
      <alignment horizontal="right"/>
    </xf>
    <xf numFmtId="0" fontId="0" fillId="9" borderId="0" xfId="0" applyFill="1" applyAlignment="1">
      <alignment horizontal="right"/>
    </xf>
    <xf numFmtId="0" fontId="10" fillId="0" borderId="0" xfId="0" applyFont="1" applyAlignment="1">
      <alignment horizontal="center" vertical="center" wrapText="1"/>
    </xf>
    <xf numFmtId="0" fontId="9" fillId="0" borderId="0" xfId="1" applyFill="1" applyAlignment="1">
      <alignment horizontal="right"/>
    </xf>
    <xf numFmtId="0" fontId="0" fillId="18" borderId="23" xfId="0" applyFill="1" applyBorder="1" applyAlignment="1">
      <alignment horizontal="center" vertical="center"/>
    </xf>
    <xf numFmtId="0" fontId="8" fillId="0" borderId="0" xfId="0" applyFont="1"/>
    <xf numFmtId="2" fontId="8" fillId="0" borderId="0" xfId="0" applyNumberFormat="1" applyFont="1" applyAlignment="1">
      <alignment horizontal="right"/>
    </xf>
    <xf numFmtId="0" fontId="8" fillId="0" borderId="0" xfId="0" applyFont="1" applyAlignment="1">
      <alignment horizontal="right"/>
    </xf>
    <xf numFmtId="0" fontId="0" fillId="12" borderId="0" xfId="0" applyFill="1" applyAlignment="1">
      <alignment vertical="center"/>
    </xf>
    <xf numFmtId="2" fontId="0" fillId="0" borderId="20" xfId="0" applyNumberFormat="1" applyBorder="1" applyAlignment="1">
      <alignment horizontal="center" vertical="center"/>
    </xf>
    <xf numFmtId="16" fontId="0" fillId="0" borderId="20" xfId="0" applyNumberFormat="1" applyBorder="1" applyAlignment="1">
      <alignment horizontal="center" vertical="center"/>
    </xf>
    <xf numFmtId="0" fontId="0" fillId="0" borderId="20" xfId="0" applyBorder="1" applyAlignment="1">
      <alignment horizontal="left" vertical="center"/>
    </xf>
    <xf numFmtId="0" fontId="0" fillId="7" borderId="20" xfId="0" applyFill="1" applyBorder="1" applyAlignment="1">
      <alignment horizontal="center" vertical="center"/>
    </xf>
    <xf numFmtId="0" fontId="8" fillId="12" borderId="0" xfId="0" applyFont="1" applyFill="1" applyAlignment="1">
      <alignment horizontal="center" vertical="center"/>
    </xf>
    <xf numFmtId="0" fontId="0" fillId="9" borderId="0" xfId="0" applyFill="1" applyAlignment="1">
      <alignment vertical="center"/>
    </xf>
    <xf numFmtId="0" fontId="8" fillId="12" borderId="0" xfId="0" applyFont="1" applyFill="1"/>
    <xf numFmtId="0" fontId="8" fillId="0" borderId="23" xfId="0" applyFont="1" applyBorder="1" applyAlignment="1">
      <alignment horizontal="center" vertical="center"/>
    </xf>
    <xf numFmtId="0" fontId="8" fillId="13" borderId="0" xfId="0" applyFont="1" applyFill="1"/>
    <xf numFmtId="0" fontId="8" fillId="16" borderId="0" xfId="0" applyFont="1" applyFill="1"/>
    <xf numFmtId="0" fontId="8" fillId="9" borderId="0" xfId="0" applyFont="1" applyFill="1" applyAlignment="1">
      <alignment vertical="center"/>
    </xf>
    <xf numFmtId="0" fontId="8" fillId="16" borderId="23" xfId="0" applyFont="1" applyFill="1" applyBorder="1" applyAlignment="1">
      <alignment horizontal="center" vertical="center"/>
    </xf>
    <xf numFmtId="2" fontId="8" fillId="0" borderId="0" xfId="0" applyNumberFormat="1" applyFont="1"/>
    <xf numFmtId="0" fontId="8" fillId="9" borderId="0" xfId="0" applyFont="1" applyFill="1"/>
    <xf numFmtId="0" fontId="8" fillId="14" borderId="0" xfId="0" applyFont="1" applyFill="1"/>
    <xf numFmtId="0" fontId="0" fillId="10" borderId="0" xfId="0" applyFill="1" applyAlignment="1">
      <alignment vertical="center"/>
    </xf>
    <xf numFmtId="0" fontId="8" fillId="10" borderId="0" xfId="0" applyFont="1" applyFill="1"/>
    <xf numFmtId="0" fontId="0" fillId="10" borderId="24" xfId="0" applyFill="1" applyBorder="1" applyAlignment="1">
      <alignment horizontal="center" vertical="center"/>
    </xf>
    <xf numFmtId="0" fontId="8" fillId="0" borderId="0" xfId="0" applyFont="1" applyAlignment="1">
      <alignment vertical="center"/>
    </xf>
    <xf numFmtId="15" fontId="8" fillId="0" borderId="28" xfId="0" applyNumberFormat="1" applyFont="1" applyBorder="1"/>
    <xf numFmtId="14" fontId="0" fillId="0" borderId="28" xfId="0" applyNumberFormat="1" applyBorder="1"/>
    <xf numFmtId="0" fontId="0" fillId="11" borderId="0" xfId="0" applyFill="1" applyAlignment="1">
      <alignment horizontal="center" vertical="center"/>
    </xf>
    <xf numFmtId="0" fontId="0" fillId="11" borderId="24" xfId="0" applyFill="1" applyBorder="1" applyAlignment="1">
      <alignment horizontal="center" vertical="center"/>
    </xf>
    <xf numFmtId="0" fontId="0" fillId="0" borderId="0" xfId="0" applyFill="1" applyBorder="1"/>
    <xf numFmtId="0" fontId="0" fillId="0" borderId="0" xfId="0" applyBorder="1"/>
    <xf numFmtId="0" fontId="8" fillId="0" borderId="0" xfId="0" applyFont="1" applyBorder="1"/>
    <xf numFmtId="0" fontId="0" fillId="0" borderId="22" xfId="0" applyBorder="1"/>
    <xf numFmtId="0" fontId="0" fillId="0" borderId="0" xfId="0" applyFont="1" applyFill="1" applyBorder="1"/>
    <xf numFmtId="1" fontId="3" fillId="0" borderId="23" xfId="0" applyNumberFormat="1" applyFont="1" applyBorder="1" applyAlignment="1">
      <alignment horizontal="center" vertical="center"/>
    </xf>
    <xf numFmtId="1" fontId="0" fillId="0" borderId="0" xfId="0" applyNumberFormat="1" applyAlignment="1">
      <alignment horizontal="center" vertical="center"/>
    </xf>
    <xf numFmtId="1" fontId="0" fillId="0" borderId="24" xfId="0" applyNumberFormat="1" applyBorder="1" applyAlignment="1">
      <alignment horizontal="center" vertical="center"/>
    </xf>
    <xf numFmtId="1" fontId="0" fillId="0" borderId="23" xfId="0" applyNumberFormat="1" applyBorder="1" applyAlignment="1">
      <alignment horizontal="center" vertical="center"/>
    </xf>
    <xf numFmtId="1" fontId="0" fillId="11" borderId="23" xfId="0" applyNumberFormat="1" applyFill="1" applyBorder="1" applyAlignment="1">
      <alignment horizontal="center" vertical="center"/>
    </xf>
    <xf numFmtId="1" fontId="0" fillId="16" borderId="23" xfId="0" applyNumberFormat="1" applyFill="1" applyBorder="1" applyAlignment="1">
      <alignment horizontal="center" vertical="center"/>
    </xf>
    <xf numFmtId="1" fontId="0" fillId="12" borderId="0" xfId="0" applyNumberFormat="1" applyFill="1" applyAlignment="1">
      <alignment horizontal="center" vertical="center"/>
    </xf>
    <xf numFmtId="1" fontId="0" fillId="12" borderId="23" xfId="0" applyNumberFormat="1" applyFill="1" applyBorder="1" applyAlignment="1">
      <alignment horizontal="center" vertical="center"/>
    </xf>
    <xf numFmtId="1" fontId="0" fillId="10" borderId="23" xfId="0" applyNumberFormat="1" applyFill="1" applyBorder="1" applyAlignment="1">
      <alignment horizontal="center" vertical="center"/>
    </xf>
    <xf numFmtId="1" fontId="0" fillId="9" borderId="23" xfId="0" applyNumberFormat="1" applyFill="1" applyBorder="1" applyAlignment="1">
      <alignment horizontal="center" vertical="center"/>
    </xf>
    <xf numFmtId="1" fontId="0" fillId="0" borderId="20" xfId="0" applyNumberFormat="1" applyBorder="1" applyAlignment="1">
      <alignment horizontal="center" vertical="center"/>
    </xf>
    <xf numFmtId="1" fontId="0" fillId="13" borderId="23" xfId="0" applyNumberFormat="1" applyFill="1" applyBorder="1" applyAlignment="1">
      <alignment horizontal="center" vertical="center"/>
    </xf>
    <xf numFmtId="1" fontId="0" fillId="0" borderId="0" xfId="0" applyNumberFormat="1" applyBorder="1" applyAlignment="1">
      <alignment horizontal="center" vertical="center"/>
    </xf>
    <xf numFmtId="0" fontId="0" fillId="0" borderId="0" xfId="0" applyBorder="1" applyAlignment="1">
      <alignment horizontal="center" vertical="center"/>
    </xf>
    <xf numFmtId="0" fontId="0" fillId="16" borderId="0" xfId="0" applyFill="1" applyBorder="1" applyAlignment="1">
      <alignment horizontal="center" vertical="center"/>
    </xf>
    <xf numFmtId="0" fontId="0" fillId="12" borderId="0" xfId="0" applyFill="1" applyBorder="1" applyAlignment="1">
      <alignment horizontal="center" vertical="center"/>
    </xf>
    <xf numFmtId="0" fontId="0" fillId="11" borderId="0" xfId="0" applyFill="1" applyBorder="1" applyAlignment="1">
      <alignment horizontal="center" vertical="center"/>
    </xf>
    <xf numFmtId="0" fontId="0" fillId="14" borderId="0" xfId="0" applyFill="1" applyBorder="1" applyAlignment="1">
      <alignment horizontal="center" vertical="center"/>
    </xf>
    <xf numFmtId="0" fontId="0" fillId="10" borderId="0" xfId="0" applyFill="1" applyBorder="1" applyAlignment="1">
      <alignment horizontal="center" vertical="center"/>
    </xf>
    <xf numFmtId="0" fontId="0" fillId="13" borderId="0"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7" borderId="0" xfId="0" applyFill="1" applyBorder="1" applyAlignment="1">
      <alignment horizontal="center" vertical="center"/>
    </xf>
    <xf numFmtId="0" fontId="0" fillId="18" borderId="0" xfId="0" applyFill="1" applyBorder="1" applyAlignment="1">
      <alignment horizontal="center" vertical="center"/>
    </xf>
    <xf numFmtId="2" fontId="0" fillId="0" borderId="0" xfId="0" applyNumberFormat="1" applyBorder="1" applyAlignment="1">
      <alignment horizontal="center" vertical="center"/>
    </xf>
    <xf numFmtId="2" fontId="0" fillId="16" borderId="0" xfId="0" applyNumberFormat="1" applyFill="1" applyBorder="1" applyAlignment="1">
      <alignment horizontal="center" vertical="center"/>
    </xf>
    <xf numFmtId="2" fontId="0" fillId="11" borderId="0" xfId="0" applyNumberFormat="1" applyFill="1" applyBorder="1" applyAlignment="1">
      <alignment horizontal="center" vertical="center"/>
    </xf>
    <xf numFmtId="2" fontId="0" fillId="14" borderId="0" xfId="0" applyNumberFormat="1" applyFill="1" applyBorder="1" applyAlignment="1">
      <alignment horizontal="center" vertical="center"/>
    </xf>
    <xf numFmtId="2" fontId="0" fillId="10" borderId="0" xfId="0" applyNumberFormat="1" applyFill="1" applyBorder="1" applyAlignment="1">
      <alignment horizontal="center" vertical="center"/>
    </xf>
    <xf numFmtId="2" fontId="8" fillId="0" borderId="23" xfId="0" applyNumberFormat="1" applyFont="1" applyBorder="1" applyAlignment="1">
      <alignment horizontal="center" vertical="center"/>
    </xf>
    <xf numFmtId="2" fontId="0" fillId="13" borderId="0" xfId="0" applyNumberFormat="1" applyFill="1" applyBorder="1" applyAlignment="1">
      <alignment horizontal="center" vertical="center"/>
    </xf>
    <xf numFmtId="1" fontId="0" fillId="11" borderId="0" xfId="0" applyNumberFormat="1" applyFill="1" applyBorder="1" applyAlignment="1">
      <alignment horizontal="center" vertical="center"/>
    </xf>
    <xf numFmtId="1" fontId="0" fillId="12" borderId="0" xfId="0" applyNumberFormat="1" applyFill="1" applyBorder="1" applyAlignment="1">
      <alignment horizontal="center" vertical="center"/>
    </xf>
    <xf numFmtId="1" fontId="8" fillId="0" borderId="23" xfId="0" applyNumberFormat="1" applyFont="1" applyBorder="1" applyAlignment="1">
      <alignment horizontal="center" vertical="center"/>
    </xf>
    <xf numFmtId="1" fontId="0" fillId="16" borderId="0" xfId="0" applyNumberFormat="1" applyFill="1" applyBorder="1" applyAlignment="1">
      <alignment horizontal="center" vertical="center"/>
    </xf>
    <xf numFmtId="1" fontId="0" fillId="10" borderId="0" xfId="0" applyNumberFormat="1" applyFill="1" applyBorder="1" applyAlignment="1">
      <alignment horizontal="center" vertical="center"/>
    </xf>
    <xf numFmtId="1" fontId="0" fillId="13" borderId="0" xfId="0" applyNumberFormat="1" applyFill="1" applyBorder="1" applyAlignment="1">
      <alignment horizontal="center" vertical="center"/>
    </xf>
    <xf numFmtId="0" fontId="5" fillId="11" borderId="0" xfId="0" applyFont="1" applyFill="1" applyBorder="1" applyAlignment="1">
      <alignment horizontal="center" vertical="center"/>
    </xf>
    <xf numFmtId="0" fontId="7" fillId="11" borderId="23" xfId="0" applyFont="1" applyFill="1" applyBorder="1" applyAlignment="1">
      <alignment horizontal="center" vertical="center"/>
    </xf>
    <xf numFmtId="0" fontId="8" fillId="0" borderId="0" xfId="0" applyFont="1" applyBorder="1" applyAlignment="1">
      <alignment horizontal="center" vertical="center"/>
    </xf>
    <xf numFmtId="16" fontId="0" fillId="0" borderId="0" xfId="0" applyNumberFormat="1" applyBorder="1" applyAlignment="1">
      <alignment horizontal="center" vertical="center"/>
    </xf>
    <xf numFmtId="16" fontId="0" fillId="10" borderId="0" xfId="0" applyNumberFormat="1" applyFill="1" applyBorder="1" applyAlignment="1">
      <alignment horizontal="center" vertical="center"/>
    </xf>
    <xf numFmtId="0" fontId="0" fillId="15" borderId="0" xfId="0" applyFill="1" applyBorder="1" applyAlignment="1">
      <alignment horizontal="center" vertical="center"/>
    </xf>
    <xf numFmtId="0" fontId="5" fillId="0" borderId="0" xfId="0" applyFont="1" applyBorder="1" applyAlignment="1">
      <alignment horizontal="center" vertical="center"/>
    </xf>
    <xf numFmtId="0" fontId="5" fillId="16" borderId="0" xfId="0" applyFont="1" applyFill="1" applyBorder="1" applyAlignment="1">
      <alignment horizontal="center" vertical="center"/>
    </xf>
    <xf numFmtId="0" fontId="5" fillId="10" borderId="0" xfId="0" applyFont="1" applyFill="1" applyBorder="1" applyAlignment="1">
      <alignment horizontal="center" vertical="center"/>
    </xf>
    <xf numFmtId="0" fontId="0" fillId="0" borderId="0" xfId="0" applyBorder="1" applyAlignment="1">
      <alignment horizontal="left" vertical="center"/>
    </xf>
    <xf numFmtId="0" fontId="0" fillId="16" borderId="0" xfId="0" applyFill="1" applyBorder="1" applyAlignment="1">
      <alignment horizontal="left" vertical="center"/>
    </xf>
    <xf numFmtId="0" fontId="0" fillId="12" borderId="0" xfId="0" applyFill="1" applyBorder="1" applyAlignment="1">
      <alignment horizontal="left" vertical="center"/>
    </xf>
    <xf numFmtId="0" fontId="0" fillId="11" borderId="0" xfId="0" applyFill="1" applyBorder="1" applyAlignment="1">
      <alignment horizontal="left" vertical="center"/>
    </xf>
    <xf numFmtId="0" fontId="0" fillId="14" borderId="0" xfId="0" applyFill="1" applyBorder="1" applyAlignment="1">
      <alignment horizontal="left" vertical="center"/>
    </xf>
    <xf numFmtId="0" fontId="0" fillId="10" borderId="0" xfId="0" applyFill="1" applyBorder="1" applyAlignment="1">
      <alignment horizontal="left" vertical="center"/>
    </xf>
    <xf numFmtId="0" fontId="0" fillId="13" borderId="0" xfId="0" applyFill="1" applyBorder="1" applyAlignment="1">
      <alignment horizontal="left" vertical="center"/>
    </xf>
    <xf numFmtId="0" fontId="0" fillId="9" borderId="0" xfId="0" applyFill="1" applyBorder="1" applyAlignment="1">
      <alignment horizontal="center" vertical="center"/>
    </xf>
    <xf numFmtId="2" fontId="0" fillId="12" borderId="0" xfId="0" applyNumberFormat="1" applyFill="1" applyBorder="1" applyAlignment="1">
      <alignment horizontal="center" vertical="center"/>
    </xf>
    <xf numFmtId="2" fontId="0" fillId="9" borderId="0" xfId="0" applyNumberFormat="1" applyFill="1" applyBorder="1" applyAlignment="1">
      <alignment horizontal="center" vertical="center"/>
    </xf>
    <xf numFmtId="1" fontId="8" fillId="0" borderId="0" xfId="0" applyNumberFormat="1" applyFont="1" applyBorder="1" applyAlignment="1">
      <alignment horizontal="center" vertical="center"/>
    </xf>
    <xf numFmtId="1" fontId="0" fillId="9" borderId="0" xfId="0" applyNumberFormat="1" applyFill="1" applyBorder="1" applyAlignment="1">
      <alignment horizontal="center" vertical="center"/>
    </xf>
    <xf numFmtId="16" fontId="0" fillId="12" borderId="0" xfId="0" applyNumberFormat="1" applyFill="1" applyBorder="1" applyAlignment="1">
      <alignment horizontal="center" vertical="center"/>
    </xf>
    <xf numFmtId="16" fontId="0" fillId="14" borderId="0" xfId="0" applyNumberFormat="1" applyFill="1" applyBorder="1" applyAlignment="1">
      <alignment horizontal="center" vertical="center"/>
    </xf>
    <xf numFmtId="0" fontId="5" fillId="9" borderId="0" xfId="0" applyFont="1" applyFill="1" applyBorder="1" applyAlignment="1">
      <alignment horizontal="center" vertical="center"/>
    </xf>
    <xf numFmtId="0" fontId="5" fillId="12" borderId="0" xfId="0" applyFont="1" applyFill="1" applyBorder="1" applyAlignment="1">
      <alignment horizontal="center" vertical="center"/>
    </xf>
    <xf numFmtId="0" fontId="0" fillId="9" borderId="0" xfId="0" applyFill="1" applyBorder="1" applyAlignment="1">
      <alignment horizontal="left" vertical="center"/>
    </xf>
    <xf numFmtId="0" fontId="8" fillId="16" borderId="0" xfId="0" applyFont="1" applyFill="1" applyBorder="1" applyAlignment="1">
      <alignment horizontal="center" vertical="center"/>
    </xf>
    <xf numFmtId="0" fontId="5" fillId="12" borderId="0" xfId="0" applyFont="1" applyFill="1" applyBorder="1" applyAlignment="1">
      <alignment horizontal="left" vertical="center"/>
    </xf>
    <xf numFmtId="0" fontId="0" fillId="20" borderId="0" xfId="0" applyFill="1" applyBorder="1" applyAlignment="1">
      <alignment horizontal="center" vertical="center"/>
    </xf>
    <xf numFmtId="1" fontId="0" fillId="20" borderId="0" xfId="0" applyNumberFormat="1" applyFill="1" applyBorder="1" applyAlignment="1">
      <alignment horizontal="center" vertical="center"/>
    </xf>
    <xf numFmtId="16" fontId="0" fillId="20" borderId="23" xfId="0" applyNumberFormat="1" applyFill="1" applyBorder="1" applyAlignment="1">
      <alignment horizontal="center" vertical="center"/>
    </xf>
    <xf numFmtId="0" fontId="0" fillId="20" borderId="23" xfId="0" applyFill="1" applyBorder="1" applyAlignment="1">
      <alignment horizontal="center" vertical="center"/>
    </xf>
    <xf numFmtId="0" fontId="0" fillId="20" borderId="0" xfId="0" applyFill="1" applyAlignment="1">
      <alignment horizontal="center" vertical="center"/>
    </xf>
    <xf numFmtId="2" fontId="0" fillId="20" borderId="23" xfId="0" applyNumberFormat="1" applyFill="1" applyBorder="1" applyAlignment="1">
      <alignment horizontal="center" vertical="center"/>
    </xf>
    <xf numFmtId="1" fontId="0" fillId="20" borderId="23" xfId="0" applyNumberFormat="1" applyFill="1" applyBorder="1" applyAlignment="1">
      <alignment horizontal="center" vertical="center"/>
    </xf>
    <xf numFmtId="0" fontId="0" fillId="20" borderId="23" xfId="0" applyFill="1" applyBorder="1" applyAlignment="1">
      <alignment horizontal="left" vertical="center"/>
    </xf>
    <xf numFmtId="0" fontId="5" fillId="20" borderId="0" xfId="0" applyFont="1" applyFill="1" applyBorder="1" applyAlignment="1">
      <alignment horizontal="center" vertical="center"/>
    </xf>
    <xf numFmtId="0" fontId="0" fillId="20" borderId="0" xfId="0" applyFill="1" applyBorder="1" applyAlignment="1">
      <alignment horizontal="left" vertical="center"/>
    </xf>
    <xf numFmtId="0" fontId="5" fillId="20" borderId="23" xfId="0" applyFont="1" applyFill="1" applyBorder="1" applyAlignment="1">
      <alignment horizontal="center" vertical="center"/>
    </xf>
    <xf numFmtId="2" fontId="0" fillId="20" borderId="0" xfId="0" applyNumberFormat="1" applyFill="1" applyBorder="1" applyAlignment="1">
      <alignment horizontal="center" vertical="center"/>
    </xf>
    <xf numFmtId="2" fontId="0" fillId="19" borderId="0" xfId="0" applyNumberFormat="1" applyFill="1" applyBorder="1" applyAlignment="1">
      <alignment horizontal="center" vertical="center"/>
    </xf>
    <xf numFmtId="0" fontId="0" fillId="11" borderId="0" xfId="0" applyFill="1" applyAlignment="1">
      <alignment horizontal="center" vertical="center"/>
    </xf>
    <xf numFmtId="0" fontId="3" fillId="2" borderId="19"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2" xfId="0" applyFont="1" applyFill="1" applyBorder="1" applyAlignment="1">
      <alignment horizontal="center"/>
    </xf>
    <xf numFmtId="0" fontId="3" fillId="2" borderId="20" xfId="0" applyFont="1" applyFill="1" applyBorder="1" applyAlignment="1">
      <alignment horizontal="center"/>
    </xf>
    <xf numFmtId="0" fontId="3" fillId="2" borderId="21" xfId="0" applyFont="1" applyFill="1" applyBorder="1" applyAlignment="1">
      <alignment horizontal="center"/>
    </xf>
    <xf numFmtId="0" fontId="8" fillId="12" borderId="0" xfId="0" applyFont="1" applyFill="1" applyBorder="1" applyAlignment="1">
      <alignment horizontal="center" vertical="center"/>
    </xf>
    <xf numFmtId="0" fontId="0" fillId="18" borderId="24" xfId="0" applyFill="1" applyBorder="1" applyAlignment="1">
      <alignment horizontal="center" vertical="center"/>
    </xf>
    <xf numFmtId="0" fontId="0" fillId="6" borderId="20" xfId="0" applyFill="1" applyBorder="1" applyAlignment="1">
      <alignment horizontal="center" vertical="center"/>
    </xf>
    <xf numFmtId="0" fontId="7" fillId="6" borderId="23" xfId="0" applyFont="1" applyFill="1" applyBorder="1" applyAlignment="1">
      <alignment horizontal="center" vertical="center"/>
    </xf>
    <xf numFmtId="2" fontId="0" fillId="0" borderId="23" xfId="0" applyNumberFormat="1" applyBorder="1" applyAlignment="1">
      <alignment horizontal="center"/>
    </xf>
    <xf numFmtId="2" fontId="0" fillId="14" borderId="23" xfId="0" applyNumberFormat="1" applyFill="1" applyBorder="1" applyAlignment="1">
      <alignment horizontal="center" vertical="center"/>
    </xf>
    <xf numFmtId="2" fontId="8" fillId="12" borderId="0" xfId="0" applyNumberFormat="1" applyFont="1" applyFill="1" applyBorder="1" applyAlignment="1">
      <alignment horizontal="center" vertical="center"/>
    </xf>
    <xf numFmtId="1" fontId="8" fillId="12" borderId="0" xfId="0" applyNumberFormat="1" applyFont="1" applyFill="1" applyBorder="1" applyAlignment="1">
      <alignment horizontal="center" vertical="center"/>
    </xf>
    <xf numFmtId="1" fontId="0" fillId="20" borderId="20" xfId="0" applyNumberFormat="1" applyFill="1" applyBorder="1" applyAlignment="1">
      <alignment horizontal="center" vertical="center"/>
    </xf>
    <xf numFmtId="0" fontId="0" fillId="0" borderId="23" xfId="0" applyBorder="1" applyAlignment="1">
      <alignment horizontal="center"/>
    </xf>
    <xf numFmtId="0" fontId="0" fillId="13" borderId="24" xfId="0" applyFill="1" applyBorder="1" applyAlignment="1">
      <alignment horizontal="center" vertical="center"/>
    </xf>
    <xf numFmtId="0" fontId="0" fillId="14" borderId="24" xfId="0" applyFill="1" applyBorder="1" applyAlignment="1">
      <alignment horizontal="center" vertical="center"/>
    </xf>
    <xf numFmtId="0" fontId="7" fillId="0" borderId="23" xfId="0" applyFont="1" applyBorder="1" applyAlignment="1">
      <alignment horizontal="center" vertical="center"/>
    </xf>
    <xf numFmtId="0" fontId="7" fillId="16" borderId="23" xfId="0" applyFont="1" applyFill="1" applyBorder="1" applyAlignment="1">
      <alignment horizontal="center" vertical="center"/>
    </xf>
    <xf numFmtId="16" fontId="0" fillId="0" borderId="24" xfId="0" applyNumberFormat="1" applyBorder="1" applyAlignment="1">
      <alignment horizontal="center" vertical="center"/>
    </xf>
    <xf numFmtId="16" fontId="0" fillId="11" borderId="0" xfId="0" applyNumberFormat="1" applyFill="1" applyBorder="1" applyAlignment="1">
      <alignment horizontal="center" vertical="center"/>
    </xf>
    <xf numFmtId="0" fontId="0" fillId="16" borderId="20" xfId="0" applyFill="1" applyBorder="1" applyAlignment="1">
      <alignment horizontal="center" vertical="center"/>
    </xf>
    <xf numFmtId="0" fontId="0" fillId="0" borderId="0" xfId="0" applyFill="1" applyBorder="1" applyAlignment="1">
      <alignment horizontal="center" vertical="center"/>
    </xf>
    <xf numFmtId="0" fontId="8" fillId="14" borderId="23" xfId="0" applyFont="1" applyFill="1" applyBorder="1" applyAlignment="1">
      <alignment horizontal="center" vertical="center"/>
    </xf>
    <xf numFmtId="0" fontId="5" fillId="0" borderId="20" xfId="0" applyFont="1" applyBorder="1" applyAlignment="1">
      <alignment horizontal="center" vertical="center"/>
    </xf>
    <xf numFmtId="0" fontId="5" fillId="13" borderId="23" xfId="0" applyFont="1" applyFill="1" applyBorder="1" applyAlignment="1">
      <alignment horizontal="center" vertical="center"/>
    </xf>
    <xf numFmtId="0" fontId="0" fillId="11" borderId="20" xfId="0" applyFill="1" applyBorder="1" applyAlignment="1">
      <alignment horizontal="center" vertical="center"/>
    </xf>
    <xf numFmtId="0" fontId="0" fillId="0" borderId="24" xfId="0" applyBorder="1" applyAlignment="1">
      <alignment horizontal="left" vertical="center"/>
    </xf>
    <xf numFmtId="0" fontId="0" fillId="20" borderId="18" xfId="0" applyFill="1" applyBorder="1" applyAlignment="1">
      <alignment horizontal="left" vertical="center"/>
    </xf>
  </cellXfs>
  <cellStyles count="2">
    <cellStyle name="Bad" xfId="1" builtinId="27"/>
    <cellStyle name="Normal" xfId="0" builtinId="0"/>
  </cellStyles>
  <dxfs count="0"/>
  <tableStyles count="0" defaultTableStyle="TableStyleMedium9" defaultPivotStyle="PivotStyleMedium7"/>
  <colors>
    <mruColors>
      <color rgb="FFC91B02"/>
      <color rgb="FFAD6BE1"/>
      <color rgb="FF9E4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025"/>
  <sheetViews>
    <sheetView zoomScale="110" zoomScaleNormal="110" zoomScalePageLayoutView="120" workbookViewId="0">
      <selection activeCell="K26" sqref="K26"/>
    </sheetView>
  </sheetViews>
  <sheetFormatPr defaultColWidth="11.125" defaultRowHeight="15" customHeight="1" x14ac:dyDescent="0.25"/>
  <cols>
    <col min="1" max="1" width="10.5" customWidth="1"/>
    <col min="2" max="2" width="10.875" customWidth="1"/>
    <col min="3" max="14" width="10.5" customWidth="1"/>
    <col min="15" max="15" width="12.5" customWidth="1"/>
    <col min="16" max="27" width="10.5" customWidth="1"/>
  </cols>
  <sheetData>
    <row r="1" spans="1:18" ht="15" customHeight="1" x14ac:dyDescent="0.25">
      <c r="A1" t="s">
        <v>677</v>
      </c>
      <c r="B1" t="s">
        <v>678</v>
      </c>
      <c r="K1" s="118" t="s">
        <v>685</v>
      </c>
      <c r="L1" s="119"/>
      <c r="M1" s="119"/>
      <c r="N1" s="119"/>
      <c r="O1" s="119"/>
      <c r="P1" s="119"/>
      <c r="Q1" s="120"/>
      <c r="R1" s="168"/>
    </row>
    <row r="2" spans="1:18" ht="15" customHeight="1" x14ac:dyDescent="0.25">
      <c r="A2" t="s">
        <v>679</v>
      </c>
      <c r="B2" t="s">
        <v>680</v>
      </c>
      <c r="K2" s="131">
        <v>43378</v>
      </c>
      <c r="L2" s="168" t="s">
        <v>696</v>
      </c>
      <c r="M2" s="168"/>
      <c r="N2" s="168"/>
      <c r="O2" s="168"/>
      <c r="P2" s="168"/>
      <c r="Q2" s="121"/>
      <c r="R2" s="168"/>
    </row>
    <row r="3" spans="1:18" ht="15" customHeight="1" x14ac:dyDescent="0.25">
      <c r="A3" t="s">
        <v>681</v>
      </c>
      <c r="B3" t="s">
        <v>682</v>
      </c>
      <c r="K3" s="163" t="s">
        <v>807</v>
      </c>
      <c r="L3" s="168" t="s">
        <v>771</v>
      </c>
      <c r="M3" s="168"/>
      <c r="N3" s="168"/>
      <c r="O3" s="168"/>
      <c r="P3" s="168"/>
      <c r="Q3" s="121"/>
      <c r="R3" s="168"/>
    </row>
    <row r="4" spans="1:18" ht="15" customHeight="1" x14ac:dyDescent="0.25">
      <c r="A4" t="s">
        <v>683</v>
      </c>
      <c r="B4" t="s">
        <v>684</v>
      </c>
      <c r="K4" s="164">
        <v>43550</v>
      </c>
      <c r="L4" s="169" t="s">
        <v>806</v>
      </c>
      <c r="M4" s="168"/>
      <c r="N4" s="168"/>
      <c r="O4" s="168"/>
      <c r="P4" s="168"/>
      <c r="Q4" s="121"/>
      <c r="R4" s="168"/>
    </row>
    <row r="5" spans="1:18" ht="15" customHeight="1" x14ac:dyDescent="0.25">
      <c r="K5" s="164">
        <v>43585</v>
      </c>
      <c r="L5" s="168" t="s">
        <v>808</v>
      </c>
      <c r="M5" s="168"/>
      <c r="N5" s="168"/>
      <c r="O5" s="168"/>
      <c r="P5" s="168"/>
      <c r="Q5" s="121"/>
      <c r="R5" s="168"/>
    </row>
    <row r="6" spans="1:18" ht="15" customHeight="1" x14ac:dyDescent="0.25">
      <c r="A6" s="49" t="s">
        <v>601</v>
      </c>
      <c r="K6" s="164">
        <v>43586</v>
      </c>
      <c r="L6" s="167" t="s">
        <v>809</v>
      </c>
      <c r="M6" s="168"/>
      <c r="N6" s="168"/>
      <c r="O6" s="168"/>
      <c r="P6" s="168"/>
      <c r="Q6" s="121"/>
      <c r="R6" s="168"/>
    </row>
    <row r="7" spans="1:18" ht="15" customHeight="1" x14ac:dyDescent="0.25">
      <c r="A7" s="49" t="s">
        <v>602</v>
      </c>
      <c r="K7" s="164">
        <v>43598</v>
      </c>
      <c r="L7" s="171" t="s">
        <v>811</v>
      </c>
      <c r="M7" s="168"/>
      <c r="N7" s="168"/>
      <c r="O7" s="168"/>
      <c r="P7" s="168"/>
      <c r="Q7" s="121"/>
      <c r="R7" s="168"/>
    </row>
    <row r="8" spans="1:18" ht="15" customHeight="1" x14ac:dyDescent="0.25">
      <c r="K8" s="164">
        <v>43600</v>
      </c>
      <c r="L8" s="171" t="s">
        <v>812</v>
      </c>
      <c r="M8" s="168"/>
      <c r="N8" s="168"/>
      <c r="O8" s="168"/>
      <c r="P8" s="168"/>
      <c r="Q8" s="121"/>
      <c r="R8" s="168"/>
    </row>
    <row r="9" spans="1:18" ht="15.75" customHeight="1" x14ac:dyDescent="0.25">
      <c r="A9" s="49" t="s">
        <v>0</v>
      </c>
      <c r="B9" s="1"/>
      <c r="G9" s="49" t="s">
        <v>494</v>
      </c>
      <c r="K9" s="164">
        <v>43634</v>
      </c>
      <c r="L9" s="171" t="s">
        <v>814</v>
      </c>
      <c r="M9" s="168"/>
      <c r="N9" s="168"/>
      <c r="O9" s="168"/>
      <c r="P9" s="168"/>
      <c r="Q9" s="121"/>
      <c r="R9" s="168"/>
    </row>
    <row r="10" spans="1:18" ht="15.75" customHeight="1" x14ac:dyDescent="0.25">
      <c r="B10" s="3">
        <v>42963</v>
      </c>
      <c r="C10" t="s">
        <v>3</v>
      </c>
      <c r="H10" t="s">
        <v>482</v>
      </c>
      <c r="K10" s="164">
        <v>43641</v>
      </c>
      <c r="L10" s="171" t="s">
        <v>817</v>
      </c>
      <c r="M10" s="168"/>
      <c r="N10" s="168"/>
      <c r="O10" s="168"/>
      <c r="P10" s="168"/>
      <c r="Q10" s="121"/>
      <c r="R10" s="168"/>
    </row>
    <row r="11" spans="1:18" ht="15.75" customHeight="1" x14ac:dyDescent="0.25">
      <c r="B11" s="3">
        <v>43010</v>
      </c>
      <c r="C11" t="s">
        <v>4</v>
      </c>
      <c r="H11" t="s">
        <v>483</v>
      </c>
      <c r="K11" s="164">
        <v>43658</v>
      </c>
      <c r="L11" s="171" t="s">
        <v>818</v>
      </c>
      <c r="M11" s="168"/>
      <c r="N11" s="168"/>
      <c r="O11" s="168"/>
      <c r="P11" s="168"/>
      <c r="Q11" s="121"/>
    </row>
    <row r="12" spans="1:18" ht="15.75" customHeight="1" x14ac:dyDescent="0.25">
      <c r="B12" s="3">
        <v>43011</v>
      </c>
      <c r="C12" t="s">
        <v>5</v>
      </c>
      <c r="H12" t="s">
        <v>484</v>
      </c>
      <c r="K12" s="164">
        <v>43668</v>
      </c>
      <c r="L12" s="171" t="s">
        <v>819</v>
      </c>
      <c r="M12" s="168"/>
      <c r="N12" s="168"/>
      <c r="O12" s="168"/>
      <c r="P12" s="168"/>
      <c r="Q12" s="121"/>
    </row>
    <row r="13" spans="1:18" ht="15.75" customHeight="1" x14ac:dyDescent="0.25">
      <c r="B13" s="3">
        <v>43038</v>
      </c>
      <c r="C13" t="s">
        <v>132</v>
      </c>
      <c r="H13" t="s">
        <v>481</v>
      </c>
      <c r="K13" s="170" t="s">
        <v>820</v>
      </c>
      <c r="L13" s="122"/>
      <c r="M13" s="122"/>
      <c r="N13" s="122"/>
      <c r="O13" s="122"/>
      <c r="P13" s="122"/>
      <c r="Q13" s="123"/>
    </row>
    <row r="14" spans="1:18" ht="15.75" customHeight="1" x14ac:dyDescent="0.25">
      <c r="B14" s="3">
        <v>43050</v>
      </c>
      <c r="C14" t="s">
        <v>133</v>
      </c>
      <c r="H14" t="s">
        <v>485</v>
      </c>
      <c r="K14" s="168"/>
      <c r="L14" s="168"/>
      <c r="M14" s="168"/>
      <c r="N14" s="168"/>
      <c r="O14" s="168"/>
      <c r="P14" s="168"/>
      <c r="Q14" s="168"/>
    </row>
    <row r="15" spans="1:18" ht="15.75" customHeight="1" x14ac:dyDescent="0.25">
      <c r="B15" s="3">
        <v>43051</v>
      </c>
      <c r="C15" t="s">
        <v>134</v>
      </c>
      <c r="H15" t="s">
        <v>486</v>
      </c>
      <c r="K15" s="49" t="s">
        <v>603</v>
      </c>
    </row>
    <row r="16" spans="1:18" ht="15.75" customHeight="1" x14ac:dyDescent="0.25">
      <c r="B16" s="3">
        <v>43077</v>
      </c>
      <c r="C16" t="s">
        <v>424</v>
      </c>
      <c r="H16" t="s">
        <v>495</v>
      </c>
      <c r="K16" s="49"/>
      <c r="L16" t="s">
        <v>622</v>
      </c>
    </row>
    <row r="17" spans="1:65" ht="15.75" customHeight="1" x14ac:dyDescent="0.25">
      <c r="B17" s="3">
        <v>43126</v>
      </c>
      <c r="C17" t="s">
        <v>425</v>
      </c>
      <c r="H17" t="s">
        <v>487</v>
      </c>
      <c r="K17" s="49"/>
      <c r="L17" s="49" t="s">
        <v>623</v>
      </c>
      <c r="M17" t="s">
        <v>624</v>
      </c>
      <c r="R17" s="60" t="s">
        <v>76</v>
      </c>
      <c r="S17" s="32">
        <v>80</v>
      </c>
      <c r="T17" s="32">
        <v>5</v>
      </c>
      <c r="U17" s="32">
        <v>4.5</v>
      </c>
      <c r="V17" s="32">
        <v>2</v>
      </c>
      <c r="W17" s="32">
        <v>3</v>
      </c>
      <c r="X17" s="32">
        <v>3</v>
      </c>
      <c r="Y17" s="32">
        <v>23.5</v>
      </c>
      <c r="Z17" s="32">
        <v>17</v>
      </c>
      <c r="AA17" s="32">
        <v>2</v>
      </c>
      <c r="AB17" s="32">
        <f>SUM(X17:AA17)</f>
        <v>45.5</v>
      </c>
      <c r="AC17" s="32">
        <v>12</v>
      </c>
      <c r="AD17" s="32">
        <f>AB17/12</f>
        <v>3.7916666666666665</v>
      </c>
      <c r="AE17" s="32">
        <v>0</v>
      </c>
      <c r="AF17" s="32">
        <v>0</v>
      </c>
      <c r="AG17" s="32">
        <v>0</v>
      </c>
      <c r="AH17" s="32">
        <v>5</v>
      </c>
      <c r="AI17" s="32">
        <v>7</v>
      </c>
      <c r="AJ17" s="32" t="s">
        <v>451</v>
      </c>
      <c r="AK17" s="32">
        <v>5</v>
      </c>
      <c r="AL17" s="32">
        <v>0.8</v>
      </c>
      <c r="AM17" s="54">
        <v>43217</v>
      </c>
      <c r="AN17" s="32">
        <v>11</v>
      </c>
      <c r="AO17" s="32">
        <v>9.4</v>
      </c>
      <c r="AP17" s="32">
        <v>13.4</v>
      </c>
      <c r="AQ17" s="32">
        <v>13</v>
      </c>
      <c r="AR17" s="32">
        <v>7.1</v>
      </c>
      <c r="AS17" s="32">
        <v>0</v>
      </c>
      <c r="AT17" s="32">
        <v>0</v>
      </c>
      <c r="AU17" s="32">
        <v>0</v>
      </c>
      <c r="AV17" s="32">
        <f t="shared" ref="AV17" si="0">SUM(AO17:AU17)</f>
        <v>42.9</v>
      </c>
      <c r="AW17" s="32">
        <f t="shared" ref="AW17" si="1">AV17/AN17</f>
        <v>3.9</v>
      </c>
      <c r="AX17" s="32">
        <v>1</v>
      </c>
      <c r="AY17" s="32">
        <v>0</v>
      </c>
      <c r="AZ17" s="32">
        <v>2</v>
      </c>
      <c r="BA17" s="32">
        <v>1</v>
      </c>
      <c r="BB17" s="32">
        <v>0</v>
      </c>
      <c r="BC17" s="32">
        <v>92</v>
      </c>
      <c r="BD17" s="32">
        <v>0.38500000000000001</v>
      </c>
      <c r="BE17" s="32">
        <v>9.7000000000000003E-2</v>
      </c>
      <c r="BF17" s="32">
        <v>0.40200000000000002</v>
      </c>
      <c r="BG17" s="32">
        <v>0.13500000000000001</v>
      </c>
      <c r="BH17" s="32">
        <v>0</v>
      </c>
      <c r="BI17" s="32">
        <v>0</v>
      </c>
      <c r="BJ17" s="32">
        <v>0</v>
      </c>
      <c r="BK17" s="32">
        <v>0</v>
      </c>
    </row>
    <row r="18" spans="1:65" ht="15.75" customHeight="1" x14ac:dyDescent="0.25">
      <c r="B18" s="3">
        <v>43168</v>
      </c>
      <c r="C18" t="s">
        <v>426</v>
      </c>
      <c r="H18" t="s">
        <v>488</v>
      </c>
      <c r="L18" t="s">
        <v>113</v>
      </c>
      <c r="M18" s="32">
        <v>4</v>
      </c>
      <c r="N18" s="32" t="s">
        <v>9</v>
      </c>
      <c r="O18" s="32" t="s">
        <v>172</v>
      </c>
      <c r="P18" s="32" t="s">
        <v>175</v>
      </c>
      <c r="Q18" s="52" t="s">
        <v>135</v>
      </c>
      <c r="R18" s="32" t="s">
        <v>120</v>
      </c>
      <c r="S18" s="32" t="s">
        <v>120</v>
      </c>
      <c r="T18" s="32" t="s">
        <v>120</v>
      </c>
      <c r="U18" s="32" t="s">
        <v>120</v>
      </c>
      <c r="V18" s="32" t="s">
        <v>120</v>
      </c>
      <c r="W18" s="32" t="s">
        <v>120</v>
      </c>
      <c r="X18" s="32" t="s">
        <v>120</v>
      </c>
      <c r="Y18" s="32" t="s">
        <v>120</v>
      </c>
      <c r="Z18" s="32" t="s">
        <v>120</v>
      </c>
      <c r="AA18" s="32" t="s">
        <v>120</v>
      </c>
      <c r="AB18" s="32" t="s">
        <v>120</v>
      </c>
      <c r="AC18" s="32" t="s">
        <v>120</v>
      </c>
      <c r="AD18" s="32" t="s">
        <v>120</v>
      </c>
      <c r="AE18" s="32" t="s">
        <v>120</v>
      </c>
      <c r="AF18" s="32" t="s">
        <v>120</v>
      </c>
      <c r="AG18" s="32" t="s">
        <v>120</v>
      </c>
      <c r="AH18" s="32" t="s">
        <v>120</v>
      </c>
      <c r="AI18" s="32" t="s">
        <v>120</v>
      </c>
      <c r="AJ18" s="32" t="s">
        <v>451</v>
      </c>
      <c r="AK18" s="32">
        <v>7</v>
      </c>
      <c r="AL18" s="32">
        <v>0.9</v>
      </c>
      <c r="AM18" s="54">
        <v>43217</v>
      </c>
      <c r="AN18" s="32">
        <v>11</v>
      </c>
      <c r="AO18" s="32">
        <v>6.2</v>
      </c>
      <c r="AP18" s="32">
        <v>6.5</v>
      </c>
      <c r="AQ18" s="32">
        <v>3.2</v>
      </c>
      <c r="AR18" s="32">
        <v>18.600000000000001</v>
      </c>
      <c r="AS18" s="32">
        <v>5.7</v>
      </c>
      <c r="AT18" s="32">
        <v>15.5</v>
      </c>
      <c r="AU18" s="32">
        <v>0</v>
      </c>
      <c r="AV18" s="32">
        <f t="shared" ref="AV18:AV19" si="2">SUM(AO18:AU18)</f>
        <v>55.7</v>
      </c>
      <c r="AW18" s="32">
        <f t="shared" ref="AW18:AW19" si="3">AV18/AN18</f>
        <v>5.0636363636363635</v>
      </c>
      <c r="AX18" s="32">
        <v>0</v>
      </c>
      <c r="AY18" s="32">
        <v>0</v>
      </c>
      <c r="AZ18" s="32">
        <v>1</v>
      </c>
      <c r="BA18" s="32">
        <v>1</v>
      </c>
      <c r="BB18" s="32">
        <v>0</v>
      </c>
      <c r="BC18" s="32">
        <v>84</v>
      </c>
      <c r="BD18" s="32">
        <v>1.7130000000000001</v>
      </c>
      <c r="BE18" s="32">
        <v>0.379</v>
      </c>
      <c r="BF18" s="32">
        <v>0.61</v>
      </c>
      <c r="BG18" s="32">
        <v>0.40899999999999997</v>
      </c>
      <c r="BH18" s="32" t="s">
        <v>120</v>
      </c>
      <c r="BI18" s="32" t="s">
        <v>120</v>
      </c>
      <c r="BJ18" s="32" t="s">
        <v>120</v>
      </c>
      <c r="BK18" s="32" t="s">
        <v>120</v>
      </c>
      <c r="BL18" s="73" t="s">
        <v>540</v>
      </c>
      <c r="BM18" s="32"/>
    </row>
    <row r="19" spans="1:65" ht="15.75" customHeight="1" thickBot="1" x14ac:dyDescent="0.3">
      <c r="B19" s="3">
        <v>43206</v>
      </c>
      <c r="C19" t="s">
        <v>427</v>
      </c>
      <c r="H19" t="s">
        <v>489</v>
      </c>
      <c r="M19" s="32">
        <v>4</v>
      </c>
      <c r="N19" s="32" t="s">
        <v>9</v>
      </c>
      <c r="O19" s="32" t="s">
        <v>172</v>
      </c>
      <c r="P19" s="32" t="s">
        <v>175</v>
      </c>
      <c r="Q19" s="53" t="s">
        <v>452</v>
      </c>
      <c r="R19" s="63" t="s">
        <v>120</v>
      </c>
      <c r="S19" s="63" t="s">
        <v>120</v>
      </c>
      <c r="T19" s="63" t="s">
        <v>120</v>
      </c>
      <c r="U19" s="63" t="s">
        <v>120</v>
      </c>
      <c r="V19" s="63" t="s">
        <v>120</v>
      </c>
      <c r="W19" s="63" t="s">
        <v>120</v>
      </c>
      <c r="X19" s="63" t="s">
        <v>120</v>
      </c>
      <c r="Y19" s="63" t="s">
        <v>120</v>
      </c>
      <c r="Z19" s="63" t="s">
        <v>120</v>
      </c>
      <c r="AA19" s="63" t="s">
        <v>120</v>
      </c>
      <c r="AB19" s="63" t="s">
        <v>120</v>
      </c>
      <c r="AC19" s="63" t="s">
        <v>120</v>
      </c>
      <c r="AD19" s="63" t="s">
        <v>120</v>
      </c>
      <c r="AE19" s="63" t="s">
        <v>120</v>
      </c>
      <c r="AF19" s="63" t="s">
        <v>120</v>
      </c>
      <c r="AG19" s="63" t="s">
        <v>120</v>
      </c>
      <c r="AH19" s="63" t="s">
        <v>120</v>
      </c>
      <c r="AI19" s="63" t="s">
        <v>475</v>
      </c>
      <c r="AJ19" s="63" t="s">
        <v>451</v>
      </c>
      <c r="AK19" s="63">
        <v>2</v>
      </c>
      <c r="AL19" s="63">
        <v>0.5</v>
      </c>
      <c r="AM19" s="65">
        <v>43217</v>
      </c>
      <c r="AN19" s="63">
        <v>11</v>
      </c>
      <c r="AO19" s="63">
        <v>6.5</v>
      </c>
      <c r="AP19" s="63">
        <v>8.6999999999999993</v>
      </c>
      <c r="AQ19" s="63">
        <v>0.8</v>
      </c>
      <c r="AR19" s="63">
        <v>13.5</v>
      </c>
      <c r="AS19" s="63">
        <v>17.399999999999999</v>
      </c>
      <c r="AT19" s="63">
        <v>16.100000000000001</v>
      </c>
      <c r="AU19" s="63">
        <v>0</v>
      </c>
      <c r="AV19" s="63">
        <f t="shared" si="2"/>
        <v>63</v>
      </c>
      <c r="AW19" s="63">
        <f t="shared" si="3"/>
        <v>5.7272727272727275</v>
      </c>
      <c r="AX19" s="63">
        <v>1</v>
      </c>
      <c r="AY19" s="63">
        <v>0</v>
      </c>
      <c r="AZ19" s="63">
        <v>0</v>
      </c>
      <c r="BA19" s="63">
        <v>1</v>
      </c>
      <c r="BB19" s="63">
        <v>0</v>
      </c>
      <c r="BC19" s="63">
        <v>93</v>
      </c>
      <c r="BD19" s="63">
        <v>0.30599999999999999</v>
      </c>
      <c r="BE19" s="63">
        <v>9.6000000000000002E-2</v>
      </c>
      <c r="BF19" s="63">
        <v>0.08</v>
      </c>
      <c r="BG19" s="63">
        <v>4.5999999999999999E-2</v>
      </c>
      <c r="BH19" s="63" t="s">
        <v>120</v>
      </c>
      <c r="BI19" s="63" t="s">
        <v>120</v>
      </c>
      <c r="BJ19" s="63" t="s">
        <v>120</v>
      </c>
      <c r="BK19" s="63" t="s">
        <v>120</v>
      </c>
      <c r="BL19" s="73" t="s">
        <v>540</v>
      </c>
      <c r="BM19" s="32"/>
    </row>
    <row r="20" spans="1:65" ht="15.75" customHeight="1" thickBot="1" x14ac:dyDescent="0.3">
      <c r="B20" s="3">
        <v>43213</v>
      </c>
      <c r="C20" t="s">
        <v>480</v>
      </c>
      <c r="H20" t="s">
        <v>496</v>
      </c>
      <c r="M20" s="63">
        <v>4</v>
      </c>
      <c r="N20" s="63" t="s">
        <v>9</v>
      </c>
      <c r="O20" s="63" t="s">
        <v>172</v>
      </c>
      <c r="P20" s="63" t="s">
        <v>175</v>
      </c>
      <c r="Q20" s="64" t="s">
        <v>453</v>
      </c>
      <c r="BM20" s="63"/>
    </row>
    <row r="21" spans="1:65" ht="15.75" customHeight="1" thickBot="1" x14ac:dyDescent="0.3">
      <c r="B21" s="1"/>
      <c r="H21" t="s">
        <v>490</v>
      </c>
      <c r="L21" t="s">
        <v>113</v>
      </c>
      <c r="M21" s="50" t="s">
        <v>604</v>
      </c>
    </row>
    <row r="22" spans="1:65" ht="15.75" customHeight="1" x14ac:dyDescent="0.25">
      <c r="A22" s="49" t="s">
        <v>6</v>
      </c>
      <c r="B22" s="1" t="s">
        <v>7</v>
      </c>
      <c r="C22" t="s">
        <v>8</v>
      </c>
      <c r="H22" t="s">
        <v>491</v>
      </c>
      <c r="L22" t="s">
        <v>118</v>
      </c>
      <c r="M22" t="s">
        <v>605</v>
      </c>
      <c r="R22" s="60" t="s">
        <v>81</v>
      </c>
      <c r="S22" s="32">
        <v>45.1</v>
      </c>
      <c r="T22" s="32">
        <v>4</v>
      </c>
      <c r="U22" s="32">
        <v>6</v>
      </c>
      <c r="V22" s="32">
        <v>1</v>
      </c>
      <c r="W22" s="32">
        <v>0</v>
      </c>
      <c r="X22" s="32">
        <v>0</v>
      </c>
      <c r="Y22" s="32">
        <v>0</v>
      </c>
      <c r="Z22" s="32">
        <v>0</v>
      </c>
      <c r="AA22" s="32">
        <v>0</v>
      </c>
      <c r="AB22" s="32">
        <v>0</v>
      </c>
      <c r="AC22" s="32">
        <v>12</v>
      </c>
      <c r="AD22" s="32">
        <v>0</v>
      </c>
      <c r="AE22" s="32">
        <v>1</v>
      </c>
      <c r="AF22" s="32">
        <v>0</v>
      </c>
      <c r="AG22" s="32">
        <v>0</v>
      </c>
      <c r="AH22" s="80">
        <v>8</v>
      </c>
      <c r="AI22" s="80">
        <v>14</v>
      </c>
      <c r="AJ22" s="32" t="s">
        <v>121</v>
      </c>
      <c r="AK22" s="32" t="s">
        <v>120</v>
      </c>
      <c r="AL22" s="32" t="s">
        <v>120</v>
      </c>
      <c r="AM22" s="32" t="s">
        <v>120</v>
      </c>
      <c r="AN22" s="32" t="s">
        <v>120</v>
      </c>
      <c r="AO22" s="32" t="s">
        <v>120</v>
      </c>
      <c r="AP22" s="32" t="s">
        <v>120</v>
      </c>
      <c r="AQ22" s="32" t="s">
        <v>120</v>
      </c>
      <c r="AR22" s="32" t="s">
        <v>120</v>
      </c>
      <c r="AS22" s="32" t="s">
        <v>120</v>
      </c>
      <c r="AT22" s="32" t="s">
        <v>120</v>
      </c>
      <c r="AU22" s="32" t="s">
        <v>120</v>
      </c>
      <c r="AV22" s="32" t="s">
        <v>120</v>
      </c>
      <c r="AW22" s="32" t="s">
        <v>120</v>
      </c>
      <c r="AX22" s="32" t="s">
        <v>120</v>
      </c>
      <c r="AY22" s="32" t="s">
        <v>120</v>
      </c>
      <c r="AZ22" s="32" t="s">
        <v>120</v>
      </c>
      <c r="BA22" s="32" t="s">
        <v>120</v>
      </c>
      <c r="BB22" s="32" t="s">
        <v>120</v>
      </c>
      <c r="BC22" s="32" t="s">
        <v>120</v>
      </c>
      <c r="BD22" s="32" t="s">
        <v>120</v>
      </c>
      <c r="BE22" s="32" t="s">
        <v>120</v>
      </c>
      <c r="BF22" s="32" t="s">
        <v>120</v>
      </c>
      <c r="BG22" s="32" t="s">
        <v>120</v>
      </c>
      <c r="BH22" s="32">
        <v>0</v>
      </c>
      <c r="BI22" s="57">
        <v>0</v>
      </c>
      <c r="BJ22" s="32">
        <v>0</v>
      </c>
      <c r="BK22" s="32">
        <v>0</v>
      </c>
      <c r="BL22" s="50"/>
    </row>
    <row r="23" spans="1:65" ht="15.75" customHeight="1" x14ac:dyDescent="0.25">
      <c r="A23" t="s">
        <v>9</v>
      </c>
      <c r="B23" s="1" t="s">
        <v>10</v>
      </c>
      <c r="C23" t="s">
        <v>11</v>
      </c>
      <c r="H23" t="s">
        <v>492</v>
      </c>
      <c r="L23" t="s">
        <v>113</v>
      </c>
      <c r="M23" s="32">
        <v>18</v>
      </c>
      <c r="N23" s="32" t="s">
        <v>12</v>
      </c>
      <c r="O23" s="32" t="s">
        <v>173</v>
      </c>
      <c r="P23" s="32" t="s">
        <v>175</v>
      </c>
      <c r="Q23" s="51" t="s">
        <v>12</v>
      </c>
      <c r="R23" s="60" t="s">
        <v>88</v>
      </c>
      <c r="S23" s="32">
        <v>77.400000000000006</v>
      </c>
      <c r="T23" s="32">
        <v>5</v>
      </c>
      <c r="U23" s="32">
        <v>3.4</v>
      </c>
      <c r="V23" s="32">
        <v>3</v>
      </c>
      <c r="W23" s="32">
        <v>3</v>
      </c>
      <c r="X23" s="32">
        <v>26.8</v>
      </c>
      <c r="Y23" s="32">
        <v>37.6</v>
      </c>
      <c r="Z23" s="32">
        <v>5</v>
      </c>
      <c r="AA23" s="32">
        <v>0</v>
      </c>
      <c r="AB23" s="32">
        <f>SUM(X23:AA23)</f>
        <v>69.400000000000006</v>
      </c>
      <c r="AC23" s="32">
        <v>12</v>
      </c>
      <c r="AD23" s="32">
        <f>AB23/12</f>
        <v>5.7833333333333341</v>
      </c>
      <c r="AE23" s="32">
        <v>0</v>
      </c>
      <c r="AF23" s="32">
        <v>0</v>
      </c>
      <c r="AG23" s="32">
        <v>0</v>
      </c>
      <c r="AH23" s="32" t="s">
        <v>120</v>
      </c>
      <c r="AI23" s="32" t="s">
        <v>120</v>
      </c>
      <c r="AJ23" s="32" t="s">
        <v>451</v>
      </c>
      <c r="AK23" s="32">
        <v>12</v>
      </c>
      <c r="AL23" s="32">
        <v>0.6</v>
      </c>
      <c r="AM23" s="54">
        <v>43220</v>
      </c>
      <c r="AN23" s="32">
        <v>14</v>
      </c>
      <c r="AO23" s="32">
        <v>3</v>
      </c>
      <c r="AP23" s="32">
        <v>22.4</v>
      </c>
      <c r="AQ23" s="32">
        <v>19.5</v>
      </c>
      <c r="AR23" s="32">
        <v>14.5</v>
      </c>
      <c r="AS23" s="32">
        <v>0</v>
      </c>
      <c r="AT23" s="32">
        <v>0</v>
      </c>
      <c r="AU23" s="32">
        <v>0</v>
      </c>
      <c r="AV23" s="32">
        <f t="shared" ref="AV23:AV24" si="4">SUM(AO23:AU23)</f>
        <v>59.4</v>
      </c>
      <c r="AW23" s="32">
        <f t="shared" ref="AW23:AW25" si="5">AV23/AN23</f>
        <v>4.2428571428571429</v>
      </c>
      <c r="AX23" s="32">
        <v>1</v>
      </c>
      <c r="AY23" s="32">
        <v>0</v>
      </c>
      <c r="AZ23" s="32">
        <v>1</v>
      </c>
      <c r="BA23" s="32">
        <v>0</v>
      </c>
      <c r="BB23" s="32">
        <v>0</v>
      </c>
      <c r="BC23" s="32">
        <v>199</v>
      </c>
      <c r="BD23" s="32">
        <v>1.1140000000000001</v>
      </c>
      <c r="BE23" s="32">
        <v>0.76400000000000001</v>
      </c>
      <c r="BF23" s="32">
        <v>0.96599999999999997</v>
      </c>
      <c r="BG23" s="32">
        <v>1.4630000000000001</v>
      </c>
      <c r="BH23" s="32">
        <v>0</v>
      </c>
      <c r="BI23" s="57">
        <v>0</v>
      </c>
      <c r="BJ23" s="32">
        <v>0</v>
      </c>
      <c r="BK23" s="32">
        <v>0</v>
      </c>
      <c r="BL23" s="50"/>
    </row>
    <row r="24" spans="1:65" ht="15.75" customHeight="1" thickBot="1" x14ac:dyDescent="0.3">
      <c r="A24" t="s">
        <v>12</v>
      </c>
      <c r="B24" s="1" t="s">
        <v>13</v>
      </c>
      <c r="C24" t="s">
        <v>11</v>
      </c>
      <c r="H24" t="s">
        <v>493</v>
      </c>
      <c r="M24" s="32">
        <v>18</v>
      </c>
      <c r="N24" s="32" t="s">
        <v>12</v>
      </c>
      <c r="O24" s="32" t="s">
        <v>173</v>
      </c>
      <c r="P24" s="32" t="s">
        <v>175</v>
      </c>
      <c r="Q24" s="52" t="s">
        <v>135</v>
      </c>
      <c r="R24" s="63" t="s">
        <v>120</v>
      </c>
      <c r="S24" s="63" t="s">
        <v>120</v>
      </c>
      <c r="T24" s="63" t="s">
        <v>120</v>
      </c>
      <c r="U24" s="63" t="s">
        <v>120</v>
      </c>
      <c r="V24" s="63" t="s">
        <v>120</v>
      </c>
      <c r="W24" s="63" t="s">
        <v>120</v>
      </c>
      <c r="X24" s="63" t="s">
        <v>120</v>
      </c>
      <c r="Y24" s="63" t="s">
        <v>120</v>
      </c>
      <c r="Z24" s="63" t="s">
        <v>120</v>
      </c>
      <c r="AA24" s="63" t="s">
        <v>120</v>
      </c>
      <c r="AB24" s="63" t="s">
        <v>120</v>
      </c>
      <c r="AC24" s="63" t="s">
        <v>120</v>
      </c>
      <c r="AD24" s="63" t="s">
        <v>120</v>
      </c>
      <c r="AE24" s="63" t="s">
        <v>120</v>
      </c>
      <c r="AF24" s="63" t="s">
        <v>120</v>
      </c>
      <c r="AG24" s="63" t="s">
        <v>120</v>
      </c>
      <c r="AH24" s="63" t="s">
        <v>120</v>
      </c>
      <c r="AI24" s="63" t="s">
        <v>120</v>
      </c>
      <c r="AJ24" s="63" t="s">
        <v>451</v>
      </c>
      <c r="AK24" s="63">
        <v>29</v>
      </c>
      <c r="AL24" s="63">
        <v>0.9</v>
      </c>
      <c r="AM24" s="65">
        <v>43220</v>
      </c>
      <c r="AN24" s="63">
        <v>14</v>
      </c>
      <c r="AO24" s="63">
        <v>20.5</v>
      </c>
      <c r="AP24" s="63">
        <v>5.5</v>
      </c>
      <c r="AQ24" s="63">
        <v>25.1</v>
      </c>
      <c r="AR24" s="63">
        <v>19.5</v>
      </c>
      <c r="AS24" s="63">
        <v>8</v>
      </c>
      <c r="AT24" s="63">
        <v>0</v>
      </c>
      <c r="AU24" s="63">
        <v>0</v>
      </c>
      <c r="AV24" s="63">
        <f t="shared" si="4"/>
        <v>78.599999999999994</v>
      </c>
      <c r="AW24" s="63">
        <f t="shared" si="5"/>
        <v>5.6142857142857139</v>
      </c>
      <c r="AX24" s="63">
        <v>0</v>
      </c>
      <c r="AY24" s="63">
        <v>0</v>
      </c>
      <c r="AZ24" s="63">
        <v>4</v>
      </c>
      <c r="BA24" s="63">
        <v>1</v>
      </c>
      <c r="BB24" s="63">
        <v>0</v>
      </c>
      <c r="BC24" s="63">
        <v>215</v>
      </c>
      <c r="BD24" s="63">
        <v>3.8650000000000002</v>
      </c>
      <c r="BE24" s="63">
        <v>2.129</v>
      </c>
      <c r="BF24" s="63">
        <v>2.4319999999999999</v>
      </c>
      <c r="BG24" s="63">
        <v>2.7749999999999999</v>
      </c>
      <c r="BH24" s="63" t="s">
        <v>120</v>
      </c>
      <c r="BI24" s="63" t="s">
        <v>120</v>
      </c>
      <c r="BJ24" s="63" t="s">
        <v>120</v>
      </c>
      <c r="BK24" s="63" t="s">
        <v>120</v>
      </c>
      <c r="BL24" s="74" t="s">
        <v>542</v>
      </c>
    </row>
    <row r="25" spans="1:65" ht="15.75" customHeight="1" thickBot="1" x14ac:dyDescent="0.3">
      <c r="A25" t="s">
        <v>14</v>
      </c>
      <c r="B25" s="1" t="s">
        <v>10</v>
      </c>
      <c r="C25" t="s">
        <v>8</v>
      </c>
      <c r="H25" t="s">
        <v>497</v>
      </c>
      <c r="M25" s="63">
        <v>18</v>
      </c>
      <c r="N25" s="63" t="s">
        <v>12</v>
      </c>
      <c r="O25" s="63" t="s">
        <v>173</v>
      </c>
      <c r="P25" s="63" t="s">
        <v>175</v>
      </c>
      <c r="Q25" s="64" t="s">
        <v>450</v>
      </c>
      <c r="R25" s="60" t="s">
        <v>83</v>
      </c>
      <c r="S25" s="32">
        <v>54.7</v>
      </c>
      <c r="T25" s="32">
        <v>4</v>
      </c>
      <c r="U25" s="32">
        <v>6</v>
      </c>
      <c r="V25" s="32">
        <v>1</v>
      </c>
      <c r="W25" s="32">
        <v>1</v>
      </c>
      <c r="X25" s="32">
        <v>19.600000000000001</v>
      </c>
      <c r="Y25" s="32">
        <v>15</v>
      </c>
      <c r="Z25" s="32">
        <v>0</v>
      </c>
      <c r="AA25" s="32">
        <v>0</v>
      </c>
      <c r="AB25" s="32">
        <f t="shared" ref="AB25:AB26" si="6">SUM(X25:AA25)</f>
        <v>34.6</v>
      </c>
      <c r="AC25" s="32">
        <v>12</v>
      </c>
      <c r="AD25" s="32">
        <f t="shared" ref="AD25:AD26" si="7">AB25/12</f>
        <v>2.8833333333333333</v>
      </c>
      <c r="AE25" s="32">
        <v>0</v>
      </c>
      <c r="AF25" s="32">
        <v>0</v>
      </c>
      <c r="AG25" s="32">
        <v>0</v>
      </c>
      <c r="AH25" s="32">
        <v>2</v>
      </c>
      <c r="AI25" s="32">
        <v>3</v>
      </c>
      <c r="AJ25" s="32" t="s">
        <v>451</v>
      </c>
      <c r="AK25" s="32">
        <v>2</v>
      </c>
      <c r="AL25" s="32">
        <v>0.7</v>
      </c>
      <c r="AM25" s="54">
        <v>43220</v>
      </c>
      <c r="AN25" s="32">
        <v>14</v>
      </c>
      <c r="AO25" s="32">
        <v>14.9</v>
      </c>
      <c r="AP25" s="32">
        <v>15.1</v>
      </c>
      <c r="AQ25" s="32">
        <v>22.1</v>
      </c>
      <c r="AR25" s="32">
        <v>3</v>
      </c>
      <c r="AS25" s="32">
        <v>2.9</v>
      </c>
      <c r="AT25" s="32">
        <v>11</v>
      </c>
      <c r="AU25" s="32">
        <v>0</v>
      </c>
      <c r="AV25" s="32">
        <f t="shared" ref="AV25" si="8">SUM(AO25:AU25)</f>
        <v>69</v>
      </c>
      <c r="AW25" s="32">
        <f t="shared" si="5"/>
        <v>4.9285714285714288</v>
      </c>
      <c r="AX25" s="32">
        <v>1</v>
      </c>
      <c r="AY25" s="32">
        <v>0</v>
      </c>
      <c r="AZ25" s="32">
        <v>0</v>
      </c>
      <c r="BA25" s="32">
        <v>0</v>
      </c>
      <c r="BB25" s="32">
        <v>0</v>
      </c>
      <c r="BC25" s="32">
        <v>208</v>
      </c>
      <c r="BD25" s="32">
        <v>0.23899999999999999</v>
      </c>
      <c r="BE25" s="32">
        <v>0.14299999999999999</v>
      </c>
      <c r="BF25" s="32">
        <v>0.25700000000000001</v>
      </c>
      <c r="BG25" s="32">
        <v>0.59199999999999997</v>
      </c>
      <c r="BH25" s="32">
        <v>0</v>
      </c>
      <c r="BI25" s="57">
        <v>0</v>
      </c>
      <c r="BJ25" s="32">
        <v>0</v>
      </c>
      <c r="BK25" s="32">
        <v>0</v>
      </c>
      <c r="BL25" s="50"/>
    </row>
    <row r="26" spans="1:65" ht="15.75" customHeight="1" x14ac:dyDescent="0.25">
      <c r="A26" t="s">
        <v>15</v>
      </c>
      <c r="B26" s="1" t="s">
        <v>13</v>
      </c>
      <c r="C26" t="s">
        <v>8</v>
      </c>
      <c r="H26" t="s">
        <v>498</v>
      </c>
      <c r="M26" s="32">
        <v>23</v>
      </c>
      <c r="N26" s="32" t="s">
        <v>15</v>
      </c>
      <c r="O26" s="32" t="s">
        <v>173</v>
      </c>
      <c r="P26" s="32" t="s">
        <v>176</v>
      </c>
      <c r="Q26" s="51" t="s">
        <v>12</v>
      </c>
      <c r="R26" s="60" t="s">
        <v>51</v>
      </c>
      <c r="S26" s="32">
        <v>57.7</v>
      </c>
      <c r="T26" s="32">
        <v>4</v>
      </c>
      <c r="U26" s="32">
        <v>3.3</v>
      </c>
      <c r="V26" s="32">
        <v>2</v>
      </c>
      <c r="W26" s="32">
        <v>2</v>
      </c>
      <c r="X26" s="32">
        <v>8.9</v>
      </c>
      <c r="Y26" s="32">
        <v>3.1</v>
      </c>
      <c r="Z26" s="32">
        <v>0</v>
      </c>
      <c r="AA26" s="32">
        <v>0</v>
      </c>
      <c r="AB26" s="32">
        <f t="shared" si="6"/>
        <v>12</v>
      </c>
      <c r="AC26" s="32">
        <v>12</v>
      </c>
      <c r="AD26" s="32">
        <f t="shared" si="7"/>
        <v>1</v>
      </c>
      <c r="AE26" s="32">
        <v>0</v>
      </c>
      <c r="AF26" s="32">
        <v>0</v>
      </c>
      <c r="AG26" s="32">
        <v>1</v>
      </c>
      <c r="AH26" s="32">
        <v>0</v>
      </c>
      <c r="AI26" s="32">
        <v>0</v>
      </c>
      <c r="AJ26" s="32" t="s">
        <v>121</v>
      </c>
      <c r="AK26" s="32" t="s">
        <v>120</v>
      </c>
      <c r="AL26" s="32" t="s">
        <v>120</v>
      </c>
      <c r="AM26" s="32" t="s">
        <v>120</v>
      </c>
      <c r="AN26" s="32" t="s">
        <v>120</v>
      </c>
      <c r="AO26" s="32" t="s">
        <v>120</v>
      </c>
      <c r="AP26" s="32" t="s">
        <v>120</v>
      </c>
      <c r="AQ26" s="32" t="s">
        <v>120</v>
      </c>
      <c r="AR26" s="32" t="s">
        <v>120</v>
      </c>
      <c r="AS26" s="32" t="s">
        <v>120</v>
      </c>
      <c r="AT26" s="32" t="s">
        <v>120</v>
      </c>
      <c r="AU26" s="32" t="s">
        <v>120</v>
      </c>
      <c r="AV26" s="32" t="s">
        <v>120</v>
      </c>
      <c r="AW26" s="32" t="s">
        <v>120</v>
      </c>
      <c r="AX26" s="32" t="s">
        <v>120</v>
      </c>
      <c r="AY26" s="32" t="s">
        <v>120</v>
      </c>
      <c r="AZ26" s="32" t="s">
        <v>120</v>
      </c>
      <c r="BA26" s="32" t="s">
        <v>120</v>
      </c>
      <c r="BB26" s="32" t="s">
        <v>120</v>
      </c>
      <c r="BC26" s="32" t="s">
        <v>120</v>
      </c>
      <c r="BD26" s="32" t="s">
        <v>120</v>
      </c>
      <c r="BE26" s="32" t="s">
        <v>120</v>
      </c>
      <c r="BF26" s="32" t="s">
        <v>120</v>
      </c>
      <c r="BG26" s="32" t="s">
        <v>120</v>
      </c>
      <c r="BH26" s="32">
        <v>0</v>
      </c>
      <c r="BI26" s="57">
        <v>0</v>
      </c>
      <c r="BJ26" s="32">
        <v>0</v>
      </c>
      <c r="BK26" s="32">
        <v>0</v>
      </c>
      <c r="BL26" s="50"/>
    </row>
    <row r="27" spans="1:65" ht="15.75" customHeight="1" thickBot="1" x14ac:dyDescent="0.3">
      <c r="B27" s="1"/>
      <c r="H27" t="s">
        <v>499</v>
      </c>
      <c r="L27" t="s">
        <v>118</v>
      </c>
      <c r="M27" s="32">
        <v>23</v>
      </c>
      <c r="N27" s="32" t="s">
        <v>15</v>
      </c>
      <c r="O27" s="32" t="s">
        <v>173</v>
      </c>
      <c r="P27" s="32" t="s">
        <v>176</v>
      </c>
      <c r="Q27" s="52" t="s">
        <v>135</v>
      </c>
      <c r="R27" s="63" t="s">
        <v>120</v>
      </c>
      <c r="S27" s="63" t="s">
        <v>120</v>
      </c>
      <c r="T27" s="63" t="s">
        <v>120</v>
      </c>
      <c r="U27" s="63" t="s">
        <v>120</v>
      </c>
      <c r="V27" s="63" t="s">
        <v>120</v>
      </c>
      <c r="W27" s="63" t="s">
        <v>120</v>
      </c>
      <c r="X27" s="63" t="s">
        <v>120</v>
      </c>
      <c r="Y27" s="63" t="s">
        <v>120</v>
      </c>
      <c r="Z27" s="63" t="s">
        <v>120</v>
      </c>
      <c r="AA27" s="63" t="s">
        <v>120</v>
      </c>
      <c r="AB27" s="63" t="s">
        <v>120</v>
      </c>
      <c r="AC27" s="63" t="s">
        <v>120</v>
      </c>
      <c r="AD27" s="63" t="s">
        <v>120</v>
      </c>
      <c r="AE27" s="63" t="s">
        <v>120</v>
      </c>
      <c r="AF27" s="63" t="s">
        <v>120</v>
      </c>
      <c r="AG27" s="63" t="s">
        <v>120</v>
      </c>
      <c r="AH27" s="63" t="s">
        <v>120</v>
      </c>
      <c r="AI27" s="63" t="s">
        <v>120</v>
      </c>
      <c r="AJ27" s="63" t="s">
        <v>451</v>
      </c>
      <c r="AK27" s="63">
        <v>1</v>
      </c>
      <c r="AL27" s="63">
        <v>0.4</v>
      </c>
      <c r="AM27" s="65">
        <v>43220</v>
      </c>
      <c r="AN27" s="63">
        <v>14</v>
      </c>
      <c r="AO27" s="63">
        <v>2.1</v>
      </c>
      <c r="AP27" s="63">
        <v>7.9</v>
      </c>
      <c r="AQ27" s="63">
        <v>3.1</v>
      </c>
      <c r="AR27" s="63">
        <v>8.4</v>
      </c>
      <c r="AS27" s="63">
        <v>0</v>
      </c>
      <c r="AT27" s="63">
        <v>0</v>
      </c>
      <c r="AU27" s="63">
        <v>0</v>
      </c>
      <c r="AV27" s="63">
        <f>SUM(AO27:AU27)</f>
        <v>21.5</v>
      </c>
      <c r="AW27" s="63">
        <f>AV27/AN27</f>
        <v>1.5357142857142858</v>
      </c>
      <c r="AX27" s="63">
        <v>1</v>
      </c>
      <c r="AY27" s="63">
        <v>0</v>
      </c>
      <c r="AZ27" s="63">
        <v>0</v>
      </c>
      <c r="BA27" s="63">
        <v>0</v>
      </c>
      <c r="BB27" s="63">
        <v>0</v>
      </c>
      <c r="BC27" s="63">
        <v>207</v>
      </c>
      <c r="BD27" s="63">
        <v>0.02</v>
      </c>
      <c r="BE27" s="63">
        <v>3.9E-2</v>
      </c>
      <c r="BF27" s="63">
        <v>0.128</v>
      </c>
      <c r="BG27" s="63">
        <v>0.191</v>
      </c>
      <c r="BH27" s="63" t="s">
        <v>120</v>
      </c>
      <c r="BI27" s="63" t="s">
        <v>120</v>
      </c>
      <c r="BJ27" s="63" t="s">
        <v>120</v>
      </c>
      <c r="BK27" s="63" t="s">
        <v>120</v>
      </c>
      <c r="BL27" s="74" t="s">
        <v>541</v>
      </c>
    </row>
    <row r="28" spans="1:65" ht="15.75" customHeight="1" thickBot="1" x14ac:dyDescent="0.3">
      <c r="A28" s="49" t="s">
        <v>16</v>
      </c>
      <c r="B28" s="56" t="s">
        <v>17</v>
      </c>
      <c r="D28" s="49" t="s">
        <v>18</v>
      </c>
      <c r="E28" s="56" t="s">
        <v>19</v>
      </c>
      <c r="F28" s="1"/>
      <c r="H28" t="s">
        <v>500</v>
      </c>
      <c r="M28" s="63">
        <v>23</v>
      </c>
      <c r="N28" s="63" t="s">
        <v>15</v>
      </c>
      <c r="O28" s="63" t="s">
        <v>173</v>
      </c>
      <c r="P28" s="63" t="s">
        <v>176</v>
      </c>
      <c r="Q28" s="64" t="s">
        <v>450</v>
      </c>
    </row>
    <row r="29" spans="1:65" ht="15.75" customHeight="1" x14ac:dyDescent="0.25">
      <c r="A29">
        <v>1</v>
      </c>
      <c r="B29" s="1" t="s">
        <v>20</v>
      </c>
      <c r="D29">
        <v>1</v>
      </c>
      <c r="E29" s="1" t="s">
        <v>21</v>
      </c>
      <c r="F29" s="1"/>
      <c r="H29" t="s">
        <v>501</v>
      </c>
      <c r="L29" t="s">
        <v>118</v>
      </c>
      <c r="M29" t="s">
        <v>606</v>
      </c>
    </row>
    <row r="30" spans="1:65" ht="15.75" customHeight="1" x14ac:dyDescent="0.25">
      <c r="A30">
        <v>2</v>
      </c>
      <c r="B30" s="1" t="s">
        <v>22</v>
      </c>
      <c r="D30">
        <v>2</v>
      </c>
      <c r="E30" s="1" t="s">
        <v>23</v>
      </c>
      <c r="F30" s="1"/>
      <c r="H30" t="s">
        <v>502</v>
      </c>
      <c r="R30" s="133" t="s">
        <v>704</v>
      </c>
      <c r="S30" s="133" t="s">
        <v>705</v>
      </c>
      <c r="T30" s="133" t="s">
        <v>706</v>
      </c>
      <c r="U30" s="133" t="s">
        <v>707</v>
      </c>
      <c r="V30" s="133" t="s">
        <v>708</v>
      </c>
      <c r="W30" s="133" t="s">
        <v>709</v>
      </c>
      <c r="X30" s="133" t="s">
        <v>710</v>
      </c>
      <c r="Y30" s="133" t="s">
        <v>711</v>
      </c>
      <c r="Z30" s="133" t="s">
        <v>712</v>
      </c>
      <c r="AA30" s="133" t="s">
        <v>713</v>
      </c>
      <c r="AB30" s="133" t="s">
        <v>714</v>
      </c>
      <c r="AC30" s="133" t="s">
        <v>715</v>
      </c>
      <c r="AD30" s="133" t="s">
        <v>716</v>
      </c>
      <c r="AE30" s="133" t="s">
        <v>717</v>
      </c>
      <c r="AF30" s="133" t="s">
        <v>718</v>
      </c>
      <c r="AG30" s="133" t="s">
        <v>719</v>
      </c>
      <c r="AH30" s="133" t="s">
        <v>720</v>
      </c>
      <c r="AI30" s="133" t="s">
        <v>721</v>
      </c>
    </row>
    <row r="31" spans="1:65" ht="15.75" customHeight="1" x14ac:dyDescent="0.25">
      <c r="A31">
        <v>3</v>
      </c>
      <c r="B31" s="1" t="s">
        <v>24</v>
      </c>
      <c r="D31">
        <v>3</v>
      </c>
      <c r="E31" s="1" t="s">
        <v>25</v>
      </c>
      <c r="F31" s="1"/>
      <c r="H31" t="s">
        <v>503</v>
      </c>
      <c r="L31" s="133" t="s">
        <v>150</v>
      </c>
      <c r="M31" s="133" t="s">
        <v>699</v>
      </c>
      <c r="N31" s="133" t="s">
        <v>700</v>
      </c>
      <c r="O31" s="133" t="s">
        <v>701</v>
      </c>
      <c r="P31" s="133" t="s">
        <v>702</v>
      </c>
      <c r="Q31" s="133" t="s">
        <v>703</v>
      </c>
      <c r="R31" s="133">
        <v>103</v>
      </c>
      <c r="S31" s="133">
        <v>105</v>
      </c>
      <c r="T31" s="133">
        <v>80</v>
      </c>
      <c r="U31" s="133">
        <v>80</v>
      </c>
      <c r="V31" s="133">
        <v>196</v>
      </c>
      <c r="W31" s="133">
        <v>200</v>
      </c>
      <c r="X31" s="133">
        <v>290</v>
      </c>
      <c r="Y31" s="133">
        <v>290</v>
      </c>
      <c r="Z31" s="133">
        <v>93</v>
      </c>
      <c r="AA31" s="133">
        <v>96</v>
      </c>
      <c r="AB31" s="133">
        <v>240</v>
      </c>
      <c r="AC31" s="133">
        <v>242</v>
      </c>
      <c r="AD31" s="133">
        <v>128</v>
      </c>
      <c r="AE31" s="133">
        <v>128</v>
      </c>
      <c r="AF31" s="133">
        <v>148</v>
      </c>
      <c r="AG31" s="133">
        <v>150</v>
      </c>
      <c r="AH31" s="133">
        <v>238</v>
      </c>
      <c r="AI31" s="133">
        <v>238</v>
      </c>
    </row>
    <row r="32" spans="1:65" ht="15.75" customHeight="1" x14ac:dyDescent="0.25">
      <c r="A32">
        <v>4</v>
      </c>
      <c r="B32" s="1" t="s">
        <v>26</v>
      </c>
      <c r="D32">
        <v>4</v>
      </c>
      <c r="E32" s="1" t="s">
        <v>27</v>
      </c>
      <c r="F32" s="1"/>
      <c r="H32" t="s">
        <v>504</v>
      </c>
      <c r="L32" s="133">
        <v>1</v>
      </c>
      <c r="M32" s="133" t="s">
        <v>722</v>
      </c>
      <c r="N32" s="133">
        <v>165</v>
      </c>
      <c r="O32" s="133">
        <v>165</v>
      </c>
      <c r="P32" s="133">
        <v>96</v>
      </c>
      <c r="Q32" s="133">
        <v>102</v>
      </c>
      <c r="R32" s="133">
        <v>103</v>
      </c>
      <c r="S32" s="133">
        <v>105</v>
      </c>
      <c r="T32" s="133">
        <v>80</v>
      </c>
      <c r="U32" s="133">
        <v>80</v>
      </c>
      <c r="V32" s="133">
        <v>196</v>
      </c>
      <c r="W32" s="133">
        <v>200</v>
      </c>
      <c r="X32" s="133">
        <v>290</v>
      </c>
      <c r="Y32" s="133">
        <v>290</v>
      </c>
      <c r="Z32" s="133">
        <v>93</v>
      </c>
      <c r="AA32" s="133">
        <v>96</v>
      </c>
      <c r="AB32" s="133">
        <v>240</v>
      </c>
      <c r="AC32" s="133">
        <v>242</v>
      </c>
      <c r="AD32" s="133">
        <v>128</v>
      </c>
      <c r="AE32" s="133">
        <v>128</v>
      </c>
      <c r="AF32" s="133">
        <v>148</v>
      </c>
      <c r="AG32" s="133">
        <v>150</v>
      </c>
      <c r="AH32" s="133">
        <v>238</v>
      </c>
      <c r="AI32" s="133">
        <v>238</v>
      </c>
    </row>
    <row r="33" spans="1:65" ht="15.75" customHeight="1" x14ac:dyDescent="0.25">
      <c r="A33">
        <v>5</v>
      </c>
      <c r="B33" s="1" t="s">
        <v>28</v>
      </c>
      <c r="D33">
        <v>5</v>
      </c>
      <c r="E33" s="1" t="s">
        <v>29</v>
      </c>
      <c r="F33" s="1"/>
      <c r="H33" t="s">
        <v>505</v>
      </c>
      <c r="L33" s="133">
        <v>1</v>
      </c>
      <c r="M33" s="133" t="s">
        <v>723</v>
      </c>
      <c r="N33" s="133">
        <v>165</v>
      </c>
      <c r="O33" s="133">
        <v>165</v>
      </c>
      <c r="P33" s="133">
        <v>96</v>
      </c>
      <c r="Q33" s="133">
        <v>102</v>
      </c>
      <c r="R33" s="133" t="s">
        <v>120</v>
      </c>
      <c r="S33" s="133" t="s">
        <v>120</v>
      </c>
      <c r="T33" s="133" t="s">
        <v>120</v>
      </c>
      <c r="U33" s="133" t="s">
        <v>120</v>
      </c>
      <c r="V33" s="133" t="s">
        <v>120</v>
      </c>
      <c r="W33" s="133" t="s">
        <v>120</v>
      </c>
      <c r="X33" s="133" t="s">
        <v>120</v>
      </c>
      <c r="Y33" s="133" t="s">
        <v>120</v>
      </c>
      <c r="Z33" s="133" t="s">
        <v>120</v>
      </c>
      <c r="AA33" s="133" t="s">
        <v>120</v>
      </c>
      <c r="AB33" s="134">
        <v>171</v>
      </c>
      <c r="AC33" s="134">
        <v>173</v>
      </c>
      <c r="AD33" s="134">
        <v>68</v>
      </c>
      <c r="AE33" s="134">
        <v>68</v>
      </c>
      <c r="AF33" s="134">
        <v>84</v>
      </c>
      <c r="AG33" s="134">
        <v>86</v>
      </c>
      <c r="AH33" s="134">
        <v>173</v>
      </c>
      <c r="AI33" s="134">
        <v>173</v>
      </c>
      <c r="BM33" s="103"/>
    </row>
    <row r="34" spans="1:65" ht="15.75" customHeight="1" x14ac:dyDescent="0.25">
      <c r="A34">
        <v>6</v>
      </c>
      <c r="B34" s="1" t="s">
        <v>31</v>
      </c>
      <c r="D34">
        <v>6</v>
      </c>
      <c r="E34" s="1" t="s">
        <v>32</v>
      </c>
      <c r="F34" s="1"/>
      <c r="L34" s="133"/>
      <c r="M34" s="133" t="s">
        <v>186</v>
      </c>
      <c r="N34" s="133" t="s">
        <v>120</v>
      </c>
      <c r="O34" s="133" t="s">
        <v>120</v>
      </c>
      <c r="P34" s="133" t="s">
        <v>120</v>
      </c>
      <c r="Q34" s="133" t="s">
        <v>120</v>
      </c>
      <c r="R34" s="133"/>
      <c r="S34" s="133"/>
      <c r="T34" s="133"/>
      <c r="U34" s="133"/>
      <c r="V34" s="133"/>
      <c r="W34" s="133"/>
      <c r="X34" s="133"/>
      <c r="Y34" s="133"/>
      <c r="Z34" s="133"/>
      <c r="AA34" s="133"/>
      <c r="AB34" s="134"/>
      <c r="AC34" s="134"/>
      <c r="AD34" s="134"/>
      <c r="AE34" s="134"/>
      <c r="AF34" s="134"/>
      <c r="AG34" s="134"/>
      <c r="AH34" s="134"/>
      <c r="AI34" s="134"/>
      <c r="BM34" s="103"/>
    </row>
    <row r="35" spans="1:65" ht="15.75" customHeight="1" thickBot="1" x14ac:dyDescent="0.3">
      <c r="A35">
        <v>7</v>
      </c>
      <c r="B35" s="1" t="s">
        <v>35</v>
      </c>
      <c r="D35">
        <v>7</v>
      </c>
      <c r="E35" s="1" t="s">
        <v>37</v>
      </c>
      <c r="F35" s="1"/>
      <c r="G35" s="49" t="s">
        <v>770</v>
      </c>
      <c r="H35" s="49"/>
      <c r="I35" s="133"/>
      <c r="J35" s="133"/>
      <c r="L35" s="133"/>
      <c r="M35" s="133"/>
      <c r="N35" s="133"/>
      <c r="O35" s="133"/>
      <c r="P35" s="133"/>
      <c r="Q35" s="133"/>
      <c r="R35" s="133">
        <v>105</v>
      </c>
      <c r="S35" s="133">
        <v>105</v>
      </c>
      <c r="T35" s="133">
        <v>80</v>
      </c>
      <c r="U35" s="133">
        <v>94</v>
      </c>
      <c r="V35" s="133">
        <v>200</v>
      </c>
      <c r="W35" s="133">
        <v>200</v>
      </c>
      <c r="X35" s="133">
        <v>290</v>
      </c>
      <c r="Y35" s="133">
        <v>290</v>
      </c>
      <c r="Z35" s="133">
        <v>90</v>
      </c>
      <c r="AA35" s="133">
        <v>90</v>
      </c>
      <c r="AB35" s="133">
        <v>240</v>
      </c>
      <c r="AC35" s="133">
        <v>242</v>
      </c>
      <c r="AD35" s="133">
        <v>128</v>
      </c>
      <c r="AE35" s="133">
        <v>128</v>
      </c>
      <c r="AF35" s="133">
        <v>146</v>
      </c>
      <c r="AG35" s="133">
        <v>150</v>
      </c>
      <c r="AH35" s="133">
        <v>238</v>
      </c>
      <c r="AI35" s="133">
        <v>238</v>
      </c>
      <c r="BM35" s="106"/>
    </row>
    <row r="36" spans="1:65" ht="15.75" customHeight="1" thickBot="1" x14ac:dyDescent="0.3">
      <c r="A36">
        <v>8</v>
      </c>
      <c r="B36" s="1" t="s">
        <v>39</v>
      </c>
      <c r="D36">
        <v>8</v>
      </c>
      <c r="E36" s="1" t="s">
        <v>40</v>
      </c>
      <c r="F36" s="1"/>
      <c r="G36" s="250" t="s">
        <v>434</v>
      </c>
      <c r="H36" s="85" t="s">
        <v>625</v>
      </c>
      <c r="I36" s="85"/>
      <c r="L36" s="133">
        <v>4</v>
      </c>
      <c r="M36" s="133" t="s">
        <v>724</v>
      </c>
      <c r="N36" s="133">
        <v>165</v>
      </c>
      <c r="O36" s="133">
        <v>165</v>
      </c>
      <c r="P36" s="133">
        <v>99</v>
      </c>
      <c r="Q36" s="133">
        <v>102</v>
      </c>
      <c r="R36" s="133">
        <v>105</v>
      </c>
      <c r="S36" s="133">
        <v>105</v>
      </c>
      <c r="T36" s="133">
        <v>80</v>
      </c>
      <c r="U36" s="133">
        <v>94</v>
      </c>
      <c r="V36" s="133">
        <v>200</v>
      </c>
      <c r="W36" s="133">
        <v>200</v>
      </c>
      <c r="X36" s="133">
        <v>290</v>
      </c>
      <c r="Y36" s="133">
        <v>290</v>
      </c>
      <c r="Z36" s="133">
        <v>94</v>
      </c>
      <c r="AA36" s="133">
        <v>94</v>
      </c>
      <c r="AB36" s="133">
        <v>238</v>
      </c>
      <c r="AC36" s="133">
        <v>240</v>
      </c>
      <c r="AD36" s="133">
        <v>128</v>
      </c>
      <c r="AE36" s="133">
        <v>128</v>
      </c>
      <c r="AF36" s="133">
        <v>146</v>
      </c>
      <c r="AG36" s="133">
        <v>150</v>
      </c>
      <c r="AH36" s="133">
        <v>239</v>
      </c>
      <c r="AI36" s="133">
        <v>239</v>
      </c>
    </row>
    <row r="37" spans="1:65" ht="15.75" customHeight="1" x14ac:dyDescent="0.25">
      <c r="A37">
        <v>9</v>
      </c>
      <c r="B37" s="1" t="s">
        <v>41</v>
      </c>
      <c r="D37">
        <v>9</v>
      </c>
      <c r="E37" s="1" t="s">
        <v>42</v>
      </c>
      <c r="F37" s="1"/>
      <c r="G37" s="250"/>
      <c r="H37" s="85" t="s">
        <v>626</v>
      </c>
      <c r="I37" s="85"/>
      <c r="L37" s="133"/>
      <c r="M37" s="135" t="s">
        <v>76</v>
      </c>
      <c r="N37" s="133">
        <v>165</v>
      </c>
      <c r="O37" s="133">
        <v>165</v>
      </c>
      <c r="P37" s="133">
        <v>98</v>
      </c>
      <c r="Q37" s="133">
        <v>101</v>
      </c>
      <c r="R37" s="100">
        <v>56</v>
      </c>
      <c r="S37" s="100">
        <v>4</v>
      </c>
      <c r="T37" s="100">
        <v>4.3</v>
      </c>
      <c r="U37" s="100">
        <v>1</v>
      </c>
      <c r="V37" s="100">
        <v>2</v>
      </c>
      <c r="W37" s="100">
        <v>15.7</v>
      </c>
      <c r="X37" s="100">
        <v>22.6</v>
      </c>
      <c r="Y37" s="100">
        <v>0.8</v>
      </c>
      <c r="Z37" s="100">
        <v>0</v>
      </c>
      <c r="AA37" s="100">
        <f>SUM(W37:Z37)</f>
        <v>39.099999999999994</v>
      </c>
      <c r="AB37" s="100">
        <v>12</v>
      </c>
      <c r="AC37" s="100">
        <f>AA37/12</f>
        <v>3.2583333333333329</v>
      </c>
      <c r="AD37" s="100">
        <v>0</v>
      </c>
      <c r="AE37" s="100">
        <v>0</v>
      </c>
      <c r="AF37" s="100">
        <v>0</v>
      </c>
      <c r="AG37" s="101">
        <v>8</v>
      </c>
      <c r="AH37" s="101">
        <v>2</v>
      </c>
      <c r="AI37" s="100" t="s">
        <v>120</v>
      </c>
      <c r="AJ37" s="100" t="s">
        <v>120</v>
      </c>
      <c r="AK37" s="100" t="s">
        <v>120</v>
      </c>
      <c r="AL37" s="100" t="s">
        <v>120</v>
      </c>
      <c r="AM37" s="100" t="s">
        <v>120</v>
      </c>
      <c r="AN37" s="100" t="s">
        <v>120</v>
      </c>
      <c r="AO37" s="100" t="s">
        <v>120</v>
      </c>
      <c r="AP37" s="100" t="s">
        <v>120</v>
      </c>
      <c r="AQ37" s="100" t="s">
        <v>120</v>
      </c>
      <c r="AR37" s="100" t="s">
        <v>120</v>
      </c>
      <c r="AS37" s="100" t="s">
        <v>120</v>
      </c>
      <c r="AT37" s="100" t="s">
        <v>120</v>
      </c>
      <c r="AU37" s="100" t="s">
        <v>120</v>
      </c>
      <c r="AV37" s="100" t="s">
        <v>120</v>
      </c>
      <c r="AW37" s="100" t="s">
        <v>120</v>
      </c>
      <c r="AX37" s="100" t="s">
        <v>120</v>
      </c>
      <c r="AY37" s="100" t="s">
        <v>120</v>
      </c>
      <c r="AZ37" s="100" t="s">
        <v>120</v>
      </c>
      <c r="BA37" s="100" t="s">
        <v>120</v>
      </c>
      <c r="BB37" s="100" t="s">
        <v>120</v>
      </c>
      <c r="BC37" s="100" t="s">
        <v>120</v>
      </c>
      <c r="BD37" s="100" t="s">
        <v>120</v>
      </c>
      <c r="BE37" s="100" t="s">
        <v>120</v>
      </c>
      <c r="BF37" s="100" t="s">
        <v>120</v>
      </c>
      <c r="BG37" s="100" t="s">
        <v>120</v>
      </c>
      <c r="BH37" s="100">
        <v>0</v>
      </c>
      <c r="BI37" s="100">
        <v>0</v>
      </c>
      <c r="BJ37" s="100">
        <v>0</v>
      </c>
      <c r="BK37" s="100">
        <v>0</v>
      </c>
      <c r="BL37" s="100">
        <v>0</v>
      </c>
    </row>
    <row r="38" spans="1:65" ht="15.75" customHeight="1" x14ac:dyDescent="0.25">
      <c r="A38">
        <v>10</v>
      </c>
      <c r="B38" s="1" t="s">
        <v>43</v>
      </c>
      <c r="D38">
        <v>10</v>
      </c>
      <c r="E38" s="1" t="s">
        <v>44</v>
      </c>
      <c r="F38" s="1"/>
      <c r="G38" s="250"/>
      <c r="H38" s="85" t="s">
        <v>627</v>
      </c>
      <c r="I38" s="85"/>
      <c r="L38" s="100">
        <v>4</v>
      </c>
      <c r="M38" s="100" t="s">
        <v>14</v>
      </c>
      <c r="N38" s="100" t="s">
        <v>172</v>
      </c>
      <c r="O38" s="100" t="s">
        <v>176</v>
      </c>
      <c r="P38" s="100" t="s">
        <v>12</v>
      </c>
      <c r="Q38" s="100" t="s">
        <v>118</v>
      </c>
      <c r="R38" s="108">
        <v>45</v>
      </c>
      <c r="S38" s="108">
        <v>4.5</v>
      </c>
      <c r="T38" s="108">
        <v>5</v>
      </c>
      <c r="U38" s="108">
        <v>1</v>
      </c>
      <c r="V38" s="108">
        <v>1</v>
      </c>
      <c r="W38" s="108">
        <v>24</v>
      </c>
      <c r="X38" s="108">
        <v>9.9</v>
      </c>
      <c r="Y38" s="108">
        <v>2</v>
      </c>
      <c r="Z38" s="108">
        <v>0</v>
      </c>
      <c r="AA38" s="108">
        <f>SUM(W38:Z38)</f>
        <v>35.9</v>
      </c>
      <c r="AB38" s="108">
        <v>12</v>
      </c>
      <c r="AC38" s="108">
        <f>AA38/12</f>
        <v>2.9916666666666667</v>
      </c>
      <c r="AD38" s="100">
        <v>0</v>
      </c>
      <c r="AE38" s="100">
        <v>0</v>
      </c>
      <c r="AF38" s="100">
        <v>0</v>
      </c>
      <c r="AG38" s="100" t="s">
        <v>120</v>
      </c>
      <c r="AH38" s="100" t="s">
        <v>120</v>
      </c>
      <c r="AI38" s="100">
        <v>0</v>
      </c>
      <c r="AJ38" s="100" t="s">
        <v>451</v>
      </c>
      <c r="AK38" s="100">
        <v>7</v>
      </c>
      <c r="AL38" s="100">
        <v>0.6</v>
      </c>
      <c r="AM38" s="102">
        <v>43217</v>
      </c>
      <c r="AN38" s="100">
        <v>11</v>
      </c>
      <c r="AO38" s="100">
        <v>8.9</v>
      </c>
      <c r="AP38" s="100">
        <v>4.5999999999999996</v>
      </c>
      <c r="AQ38" s="100">
        <v>13.3</v>
      </c>
      <c r="AR38" s="100">
        <v>0</v>
      </c>
      <c r="AS38" s="100">
        <v>0</v>
      </c>
      <c r="AT38" s="100">
        <v>0</v>
      </c>
      <c r="AU38" s="100">
        <v>0</v>
      </c>
      <c r="AV38" s="100">
        <f>SUM(AO38:AU38)</f>
        <v>26.8</v>
      </c>
      <c r="AW38" s="100">
        <f>AV38/AN38</f>
        <v>2.4363636363636365</v>
      </c>
      <c r="AX38" s="100">
        <v>1</v>
      </c>
      <c r="AY38" s="100">
        <v>0</v>
      </c>
      <c r="AZ38" s="100">
        <v>0</v>
      </c>
      <c r="BA38" s="100">
        <v>1</v>
      </c>
      <c r="BB38" s="100">
        <v>0</v>
      </c>
      <c r="BC38" s="100">
        <v>88</v>
      </c>
      <c r="BD38" s="100">
        <v>0.123</v>
      </c>
      <c r="BE38" s="100">
        <v>5.8999999999999997E-2</v>
      </c>
      <c r="BF38" s="100">
        <v>9.2999999999999999E-2</v>
      </c>
      <c r="BG38" s="100">
        <v>6.9000000000000006E-2</v>
      </c>
      <c r="BH38" s="100">
        <v>0</v>
      </c>
      <c r="BI38" s="100">
        <v>0</v>
      </c>
      <c r="BJ38" s="100">
        <v>0</v>
      </c>
      <c r="BK38" s="100">
        <v>0</v>
      </c>
      <c r="BL38" s="100">
        <v>0</v>
      </c>
    </row>
    <row r="39" spans="1:65" ht="15.75" customHeight="1" thickBot="1" x14ac:dyDescent="0.3">
      <c r="A39">
        <v>11</v>
      </c>
      <c r="B39" s="1" t="s">
        <v>45</v>
      </c>
      <c r="D39">
        <v>11</v>
      </c>
      <c r="E39" s="1" t="s">
        <v>46</v>
      </c>
      <c r="F39" s="1"/>
      <c r="G39" s="250"/>
      <c r="H39" s="85" t="s">
        <v>628</v>
      </c>
      <c r="I39" s="85"/>
      <c r="L39" s="100">
        <v>4</v>
      </c>
      <c r="M39" s="100" t="s">
        <v>14</v>
      </c>
      <c r="N39" s="100" t="s">
        <v>172</v>
      </c>
      <c r="O39" s="100" t="s">
        <v>176</v>
      </c>
      <c r="P39" s="100" t="s">
        <v>135</v>
      </c>
      <c r="Q39" s="107" t="s">
        <v>76</v>
      </c>
      <c r="R39" s="104" t="s">
        <v>120</v>
      </c>
      <c r="S39" s="104" t="s">
        <v>120</v>
      </c>
      <c r="T39" s="104" t="s">
        <v>120</v>
      </c>
      <c r="U39" s="104" t="s">
        <v>120</v>
      </c>
      <c r="V39" s="104" t="s">
        <v>120</v>
      </c>
      <c r="W39" s="104" t="s">
        <v>120</v>
      </c>
      <c r="X39" s="104" t="s">
        <v>120</v>
      </c>
      <c r="Y39" s="104" t="s">
        <v>120</v>
      </c>
      <c r="Z39" s="104" t="s">
        <v>120</v>
      </c>
      <c r="AA39" s="104" t="s">
        <v>120</v>
      </c>
      <c r="AB39" s="104" t="s">
        <v>120</v>
      </c>
      <c r="AC39" s="104" t="s">
        <v>120</v>
      </c>
      <c r="AD39" s="104" t="s">
        <v>120</v>
      </c>
      <c r="AE39" s="104" t="s">
        <v>120</v>
      </c>
      <c r="AF39" s="104" t="s">
        <v>120</v>
      </c>
      <c r="AG39" s="104" t="s">
        <v>120</v>
      </c>
      <c r="AH39" s="104" t="s">
        <v>120</v>
      </c>
      <c r="AI39" s="104">
        <v>0</v>
      </c>
      <c r="AJ39" s="104" t="s">
        <v>451</v>
      </c>
      <c r="AK39" s="104">
        <v>5</v>
      </c>
      <c r="AL39" s="104">
        <v>0.4</v>
      </c>
      <c r="AM39" s="105">
        <v>43217</v>
      </c>
      <c r="AN39" s="104">
        <v>11</v>
      </c>
      <c r="AO39" s="104">
        <v>9.1</v>
      </c>
      <c r="AP39" s="104">
        <v>1.2</v>
      </c>
      <c r="AQ39" s="104">
        <v>9.1</v>
      </c>
      <c r="AR39" s="104">
        <v>4.2</v>
      </c>
      <c r="AS39" s="104">
        <v>0</v>
      </c>
      <c r="AT39" s="104">
        <v>0</v>
      </c>
      <c r="AU39" s="104">
        <v>0</v>
      </c>
      <c r="AV39" s="104">
        <f>SUM(AO39:AU39)</f>
        <v>23.599999999999998</v>
      </c>
      <c r="AW39" s="104">
        <f>AV39/AN39</f>
        <v>2.1454545454545451</v>
      </c>
      <c r="AX39" s="104">
        <v>1</v>
      </c>
      <c r="AY39" s="104">
        <v>0</v>
      </c>
      <c r="AZ39" s="104">
        <v>0</v>
      </c>
      <c r="BA39" s="104">
        <v>1</v>
      </c>
      <c r="BB39" s="104">
        <v>0</v>
      </c>
      <c r="BC39" s="104">
        <v>91</v>
      </c>
      <c r="BD39" s="104">
        <v>8.2000000000000003E-2</v>
      </c>
      <c r="BE39" s="104">
        <v>3.2000000000000001E-2</v>
      </c>
      <c r="BF39" s="104">
        <v>3.4000000000000002E-2</v>
      </c>
      <c r="BG39" s="104">
        <v>3.4000000000000002E-2</v>
      </c>
      <c r="BH39" s="104" t="s">
        <v>120</v>
      </c>
      <c r="BI39" s="104" t="s">
        <v>120</v>
      </c>
      <c r="BJ39" s="104" t="s">
        <v>120</v>
      </c>
      <c r="BK39" s="104" t="s">
        <v>120</v>
      </c>
      <c r="BL39" s="104">
        <v>0</v>
      </c>
    </row>
    <row r="40" spans="1:65" ht="15.75" customHeight="1" thickBot="1" x14ac:dyDescent="0.3">
      <c r="A40">
        <v>12</v>
      </c>
      <c r="B40" s="1" t="s">
        <v>47</v>
      </c>
      <c r="D40">
        <v>12</v>
      </c>
      <c r="E40" s="1" t="s">
        <v>48</v>
      </c>
      <c r="F40" s="1"/>
      <c r="G40" s="250"/>
      <c r="H40" s="85" t="s">
        <v>629</v>
      </c>
      <c r="I40" s="85"/>
      <c r="L40" s="104">
        <v>4</v>
      </c>
      <c r="M40" s="104" t="s">
        <v>14</v>
      </c>
      <c r="N40" s="104" t="s">
        <v>172</v>
      </c>
      <c r="O40" s="104" t="s">
        <v>176</v>
      </c>
      <c r="P40" s="104" t="s">
        <v>450</v>
      </c>
      <c r="Q40" s="104" t="s">
        <v>120</v>
      </c>
      <c r="R40" s="133"/>
      <c r="S40" s="133"/>
      <c r="T40" s="133"/>
      <c r="U40" s="133"/>
      <c r="V40" s="133"/>
      <c r="W40" s="133"/>
      <c r="X40" s="133"/>
      <c r="Y40" s="133"/>
      <c r="Z40" s="133"/>
      <c r="AA40" s="133"/>
      <c r="AB40" s="133"/>
      <c r="AC40" s="133"/>
      <c r="AD40" s="133"/>
      <c r="AE40" s="133"/>
      <c r="AF40" s="133"/>
      <c r="AG40" s="133"/>
      <c r="AH40" s="133"/>
      <c r="AI40" s="133"/>
      <c r="AJ40" s="100" t="s">
        <v>451</v>
      </c>
      <c r="AK40">
        <v>12</v>
      </c>
      <c r="AL40" s="100">
        <v>0.6</v>
      </c>
      <c r="AM40" s="102">
        <v>43217</v>
      </c>
      <c r="AN40" s="100">
        <v>11</v>
      </c>
      <c r="AO40" s="100">
        <v>8.9</v>
      </c>
      <c r="AP40" s="100">
        <v>4.5999999999999996</v>
      </c>
      <c r="AQ40" s="100">
        <v>13.3</v>
      </c>
      <c r="AR40" s="100">
        <v>0</v>
      </c>
      <c r="AS40" s="100">
        <v>0</v>
      </c>
      <c r="AT40" s="100">
        <v>0</v>
      </c>
      <c r="AU40" s="100">
        <v>0</v>
      </c>
      <c r="AV40" s="100">
        <f>SUM(AO40:AU40)</f>
        <v>26.8</v>
      </c>
      <c r="AW40" s="100">
        <f>AV40/AN40</f>
        <v>2.4363636363636365</v>
      </c>
      <c r="AX40" s="100">
        <v>1</v>
      </c>
      <c r="AY40" s="100">
        <v>0</v>
      </c>
      <c r="AZ40" s="100">
        <v>0</v>
      </c>
      <c r="BA40" s="100">
        <v>1</v>
      </c>
      <c r="BB40" s="100">
        <v>0</v>
      </c>
      <c r="BC40" s="100">
        <v>88</v>
      </c>
      <c r="BD40">
        <f>BD38+BD39</f>
        <v>0.20500000000000002</v>
      </c>
      <c r="BE40">
        <f t="shared" ref="BE40:BG40" si="9">BE38+BE39</f>
        <v>9.0999999999999998E-2</v>
      </c>
      <c r="BF40">
        <f t="shared" si="9"/>
        <v>0.127</v>
      </c>
      <c r="BG40">
        <f t="shared" si="9"/>
        <v>0.10300000000000001</v>
      </c>
      <c r="BH40">
        <v>0</v>
      </c>
      <c r="BI40">
        <v>0</v>
      </c>
      <c r="BJ40">
        <v>0</v>
      </c>
      <c r="BK40">
        <v>0</v>
      </c>
      <c r="BL40" s="100">
        <v>0</v>
      </c>
    </row>
    <row r="41" spans="1:65" ht="15.75" customHeight="1" x14ac:dyDescent="0.25">
      <c r="A41">
        <v>13</v>
      </c>
      <c r="B41" s="1" t="s">
        <v>49</v>
      </c>
      <c r="D41">
        <v>13</v>
      </c>
      <c r="E41" s="1" t="s">
        <v>50</v>
      </c>
      <c r="F41" s="1"/>
      <c r="G41" s="250"/>
      <c r="H41" s="85" t="s">
        <v>630</v>
      </c>
      <c r="I41" s="85"/>
      <c r="K41" s="133"/>
      <c r="L41" s="133"/>
      <c r="M41" s="135"/>
      <c r="N41" s="133"/>
      <c r="O41" s="133"/>
      <c r="P41" s="133"/>
      <c r="Q41" s="133"/>
      <c r="R41" s="133"/>
      <c r="S41" s="133"/>
      <c r="T41" s="133"/>
      <c r="U41" s="133"/>
      <c r="V41" s="133"/>
      <c r="W41" s="133"/>
      <c r="X41" s="133"/>
      <c r="Y41" s="133"/>
      <c r="Z41" s="133"/>
      <c r="AA41" s="133"/>
      <c r="AB41" s="133"/>
      <c r="AC41" s="133"/>
      <c r="AD41" s="133"/>
      <c r="AE41" s="133"/>
      <c r="AF41" s="133"/>
      <c r="AG41" s="133"/>
      <c r="AH41" s="133"/>
      <c r="AI41" s="133"/>
    </row>
    <row r="42" spans="1:65" ht="15.75" customHeight="1" x14ac:dyDescent="0.25">
      <c r="A42">
        <v>14</v>
      </c>
      <c r="B42" s="1" t="s">
        <v>51</v>
      </c>
      <c r="D42">
        <v>14</v>
      </c>
      <c r="E42" s="1" t="s">
        <v>52</v>
      </c>
      <c r="F42" s="1"/>
      <c r="G42" s="250"/>
      <c r="H42" s="85" t="s">
        <v>631</v>
      </c>
      <c r="I42" s="85"/>
      <c r="M42" s="135"/>
      <c r="N42" s="133"/>
      <c r="O42" s="133"/>
      <c r="P42" s="133"/>
      <c r="Q42" s="133"/>
      <c r="R42" s="133">
        <v>105</v>
      </c>
      <c r="S42" s="133">
        <v>105</v>
      </c>
      <c r="T42" s="133">
        <v>80</v>
      </c>
      <c r="U42" s="133">
        <v>94</v>
      </c>
      <c r="V42" s="133">
        <v>196</v>
      </c>
      <c r="W42" s="133">
        <v>200</v>
      </c>
      <c r="X42" s="133">
        <v>284</v>
      </c>
      <c r="Y42" s="133">
        <v>284</v>
      </c>
      <c r="Z42" s="133">
        <v>90</v>
      </c>
      <c r="AA42" s="133">
        <v>96</v>
      </c>
      <c r="AB42" s="133">
        <v>240</v>
      </c>
      <c r="AC42" s="133">
        <v>248</v>
      </c>
      <c r="AD42" s="133">
        <v>134</v>
      </c>
      <c r="AE42" s="133">
        <v>136</v>
      </c>
      <c r="AF42" s="133">
        <v>146</v>
      </c>
      <c r="AG42" s="133">
        <v>148</v>
      </c>
      <c r="AH42" s="133">
        <v>240</v>
      </c>
      <c r="AI42" s="133">
        <v>246</v>
      </c>
    </row>
    <row r="43" spans="1:65" ht="15.75" customHeight="1" thickBot="1" x14ac:dyDescent="0.3">
      <c r="A43">
        <v>15</v>
      </c>
      <c r="B43" s="1" t="s">
        <v>53</v>
      </c>
      <c r="D43">
        <v>15</v>
      </c>
      <c r="E43" s="1" t="s">
        <v>54</v>
      </c>
      <c r="F43" s="1"/>
      <c r="G43" s="250"/>
      <c r="H43" s="85" t="s">
        <v>632</v>
      </c>
      <c r="I43" s="85"/>
      <c r="L43" s="133">
        <v>7</v>
      </c>
      <c r="M43" s="133" t="s">
        <v>725</v>
      </c>
      <c r="N43" s="133">
        <v>171</v>
      </c>
      <c r="O43" s="133">
        <v>171</v>
      </c>
      <c r="P43" s="133">
        <v>96</v>
      </c>
      <c r="Q43" s="133">
        <v>96</v>
      </c>
      <c r="R43" s="133">
        <v>105</v>
      </c>
      <c r="S43" s="133">
        <v>105</v>
      </c>
      <c r="T43" s="133">
        <v>80</v>
      </c>
      <c r="U43" s="133">
        <v>94</v>
      </c>
      <c r="V43" s="133">
        <v>196</v>
      </c>
      <c r="W43" s="133">
        <v>200</v>
      </c>
      <c r="X43" s="133">
        <v>284</v>
      </c>
      <c r="Y43" s="133">
        <v>284</v>
      </c>
      <c r="Z43" s="133">
        <v>94</v>
      </c>
      <c r="AA43" s="133">
        <v>100</v>
      </c>
      <c r="AB43" s="133">
        <v>238</v>
      </c>
      <c r="AC43" s="133">
        <v>246</v>
      </c>
      <c r="AD43" s="133">
        <v>134</v>
      </c>
      <c r="AE43" s="133">
        <v>136</v>
      </c>
      <c r="AF43" s="133">
        <v>146</v>
      </c>
      <c r="AG43" s="133">
        <v>148</v>
      </c>
      <c r="AH43" s="133">
        <v>241</v>
      </c>
      <c r="AI43" s="133">
        <v>247</v>
      </c>
    </row>
    <row r="44" spans="1:65" ht="15.75" customHeight="1" x14ac:dyDescent="0.25">
      <c r="A44">
        <v>16</v>
      </c>
      <c r="B44" s="1" t="s">
        <v>55</v>
      </c>
      <c r="D44">
        <v>16</v>
      </c>
      <c r="E44" s="1" t="s">
        <v>56</v>
      </c>
      <c r="F44" s="1"/>
      <c r="G44" s="250"/>
      <c r="H44" s="85" t="s">
        <v>633</v>
      </c>
      <c r="I44" s="85"/>
      <c r="L44" s="133"/>
      <c r="M44" s="135" t="s">
        <v>78</v>
      </c>
      <c r="N44" s="133">
        <v>171</v>
      </c>
      <c r="O44" s="133">
        <v>171</v>
      </c>
      <c r="P44" s="133">
        <v>95</v>
      </c>
      <c r="Q44" s="133">
        <v>95</v>
      </c>
      <c r="R44" s="100">
        <v>73</v>
      </c>
      <c r="S44" s="100">
        <v>3.5</v>
      </c>
      <c r="T44" s="100">
        <v>3.5</v>
      </c>
      <c r="U44" s="100">
        <v>1</v>
      </c>
      <c r="V44" s="109">
        <v>3</v>
      </c>
      <c r="W44" s="109">
        <v>45.2</v>
      </c>
      <c r="X44" s="109">
        <v>21.5</v>
      </c>
      <c r="Y44" s="109">
        <v>0</v>
      </c>
      <c r="Z44" s="109">
        <v>0</v>
      </c>
      <c r="AA44" s="109">
        <f>SUM(W44:Z44)</f>
        <v>66.7</v>
      </c>
      <c r="AB44" s="109">
        <v>12</v>
      </c>
      <c r="AC44" s="109">
        <f>AA44/12</f>
        <v>5.5583333333333336</v>
      </c>
      <c r="AD44" s="109">
        <v>0</v>
      </c>
      <c r="AE44" s="100">
        <v>0</v>
      </c>
      <c r="AF44" s="109">
        <v>0</v>
      </c>
      <c r="AG44" s="101">
        <v>10</v>
      </c>
      <c r="AH44" s="101">
        <v>18</v>
      </c>
      <c r="AI44" s="100">
        <v>0</v>
      </c>
      <c r="AJ44" s="100" t="s">
        <v>451</v>
      </c>
      <c r="AK44" s="100">
        <v>25</v>
      </c>
      <c r="AL44" s="100">
        <v>0.6</v>
      </c>
      <c r="AM44" s="102">
        <v>43219</v>
      </c>
      <c r="AN44" s="100">
        <v>13</v>
      </c>
      <c r="AO44" s="100">
        <v>10.8</v>
      </c>
      <c r="AP44" s="100">
        <v>4.4000000000000004</v>
      </c>
      <c r="AQ44" s="100">
        <v>9.3000000000000007</v>
      </c>
      <c r="AR44" s="100">
        <v>13.2</v>
      </c>
      <c r="AS44" s="100">
        <v>0</v>
      </c>
      <c r="AT44" s="100">
        <v>0</v>
      </c>
      <c r="AU44" s="100">
        <v>0</v>
      </c>
      <c r="AV44" s="100">
        <f>SUM(AO44:AU44)</f>
        <v>37.700000000000003</v>
      </c>
      <c r="AW44" s="100">
        <f>AV44/AN44</f>
        <v>2.9000000000000004</v>
      </c>
      <c r="AX44" s="100">
        <v>1</v>
      </c>
      <c r="AY44" s="100">
        <v>0</v>
      </c>
      <c r="AZ44" s="100">
        <v>0</v>
      </c>
      <c r="BA44" s="100">
        <v>0</v>
      </c>
      <c r="BB44" s="100">
        <v>0</v>
      </c>
      <c r="BC44" s="100">
        <v>144</v>
      </c>
      <c r="BD44" s="100">
        <v>0.22</v>
      </c>
      <c r="BE44" s="100">
        <v>0.11799999999999999</v>
      </c>
      <c r="BF44" s="100">
        <v>0.13900000000000001</v>
      </c>
      <c r="BG44" s="100">
        <v>0.17</v>
      </c>
      <c r="BH44" s="109">
        <v>0</v>
      </c>
      <c r="BI44" s="109">
        <v>0</v>
      </c>
      <c r="BJ44" s="100">
        <v>0</v>
      </c>
      <c r="BK44" s="100">
        <v>0</v>
      </c>
      <c r="BL44" s="100">
        <v>0</v>
      </c>
    </row>
    <row r="45" spans="1:65" ht="15.75" customHeight="1" x14ac:dyDescent="0.25">
      <c r="A45">
        <v>17</v>
      </c>
      <c r="B45" s="1" t="s">
        <v>57</v>
      </c>
      <c r="D45">
        <v>17</v>
      </c>
      <c r="E45" s="1" t="s">
        <v>58</v>
      </c>
      <c r="F45" s="1"/>
      <c r="G45" s="250"/>
      <c r="H45" s="85" t="s">
        <v>634</v>
      </c>
      <c r="I45" s="85"/>
      <c r="L45" s="100">
        <v>7</v>
      </c>
      <c r="M45" s="100" t="s">
        <v>12</v>
      </c>
      <c r="N45" s="100" t="s">
        <v>173</v>
      </c>
      <c r="O45" s="100" t="s">
        <v>175</v>
      </c>
      <c r="P45" s="100" t="s">
        <v>12</v>
      </c>
      <c r="Q45" s="100" t="s">
        <v>185</v>
      </c>
      <c r="R45" s="100">
        <v>67</v>
      </c>
      <c r="S45" s="100">
        <v>4</v>
      </c>
      <c r="T45" s="100">
        <v>5.5</v>
      </c>
      <c r="U45" s="100">
        <v>3</v>
      </c>
      <c r="V45" s="100">
        <v>3</v>
      </c>
      <c r="W45" s="100">
        <v>20.100000000000001</v>
      </c>
      <c r="X45" s="100">
        <v>14.8</v>
      </c>
      <c r="Y45" s="100">
        <v>0</v>
      </c>
      <c r="Z45" s="100">
        <v>0</v>
      </c>
      <c r="AA45" s="100">
        <f>SUM(W45:Z45)</f>
        <v>34.900000000000006</v>
      </c>
      <c r="AB45" s="100">
        <v>12</v>
      </c>
      <c r="AC45" s="100">
        <f>AA45/12</f>
        <v>2.9083333333333337</v>
      </c>
      <c r="AD45" s="100">
        <v>0</v>
      </c>
      <c r="AE45" s="100">
        <v>0</v>
      </c>
      <c r="AF45" s="100">
        <v>0</v>
      </c>
      <c r="AG45" s="100" t="s">
        <v>120</v>
      </c>
      <c r="AH45" s="100" t="s">
        <v>120</v>
      </c>
      <c r="AI45" s="100">
        <v>0</v>
      </c>
      <c r="AJ45" s="100" t="s">
        <v>451</v>
      </c>
      <c r="AK45" s="100">
        <v>3</v>
      </c>
      <c r="AL45" s="100">
        <v>0.6</v>
      </c>
      <c r="AM45" s="102">
        <v>43219</v>
      </c>
      <c r="AN45" s="100">
        <v>13</v>
      </c>
      <c r="AO45" s="100">
        <v>17</v>
      </c>
      <c r="AP45" s="100">
        <v>15.9</v>
      </c>
      <c r="AQ45" s="100">
        <v>7.8</v>
      </c>
      <c r="AR45" s="100">
        <v>0</v>
      </c>
      <c r="AS45" s="100">
        <v>0</v>
      </c>
      <c r="AT45" s="100">
        <v>0</v>
      </c>
      <c r="AU45" s="100">
        <v>0</v>
      </c>
      <c r="AV45" s="100">
        <f>SUM(AO45:AU45)</f>
        <v>40.699999999999996</v>
      </c>
      <c r="AW45" s="100">
        <f>AV45/AN45</f>
        <v>3.1307692307692303</v>
      </c>
      <c r="AX45" s="100">
        <v>1</v>
      </c>
      <c r="AY45" s="100">
        <v>0</v>
      </c>
      <c r="AZ45" s="100">
        <v>0</v>
      </c>
      <c r="BA45" s="100">
        <v>0</v>
      </c>
      <c r="BB45" s="100">
        <v>0</v>
      </c>
      <c r="BC45" s="100">
        <v>143</v>
      </c>
      <c r="BD45" s="100">
        <v>5.8540000000000001</v>
      </c>
      <c r="BE45" s="100">
        <v>3.2970000000000002</v>
      </c>
      <c r="BF45" s="100">
        <v>1.179</v>
      </c>
      <c r="BG45" s="100">
        <v>5.4790000000000001</v>
      </c>
      <c r="BH45" s="100">
        <v>0</v>
      </c>
      <c r="BI45" s="109">
        <v>0</v>
      </c>
      <c r="BJ45" s="100">
        <v>0</v>
      </c>
      <c r="BK45" s="100">
        <v>0</v>
      </c>
      <c r="BL45" s="100">
        <v>0</v>
      </c>
    </row>
    <row r="46" spans="1:65" ht="15.75" customHeight="1" thickBot="1" x14ac:dyDescent="0.3">
      <c r="A46">
        <v>18</v>
      </c>
      <c r="B46" s="1" t="s">
        <v>59</v>
      </c>
      <c r="D46">
        <v>18</v>
      </c>
      <c r="E46" s="1" t="s">
        <v>60</v>
      </c>
      <c r="F46" s="1"/>
      <c r="G46" s="250"/>
      <c r="H46" s="85" t="s">
        <v>635</v>
      </c>
      <c r="I46" s="85"/>
      <c r="L46" s="100">
        <v>7</v>
      </c>
      <c r="M46" s="100" t="s">
        <v>12</v>
      </c>
      <c r="N46" s="100" t="s">
        <v>173</v>
      </c>
      <c r="O46" s="100" t="s">
        <v>175</v>
      </c>
      <c r="P46" s="100" t="s">
        <v>135</v>
      </c>
      <c r="Q46" s="99" t="s">
        <v>78</v>
      </c>
      <c r="R46" s="104" t="s">
        <v>120</v>
      </c>
      <c r="S46" s="104" t="s">
        <v>120</v>
      </c>
      <c r="T46" s="104" t="s">
        <v>120</v>
      </c>
      <c r="U46" s="104" t="s">
        <v>120</v>
      </c>
      <c r="V46" s="104" t="s">
        <v>120</v>
      </c>
      <c r="W46" s="104" t="s">
        <v>120</v>
      </c>
      <c r="X46" s="104" t="s">
        <v>120</v>
      </c>
      <c r="Y46" s="104" t="s">
        <v>120</v>
      </c>
      <c r="Z46" s="104" t="s">
        <v>120</v>
      </c>
      <c r="AA46" s="104" t="s">
        <v>120</v>
      </c>
      <c r="AB46" s="104" t="s">
        <v>120</v>
      </c>
      <c r="AC46" s="104" t="s">
        <v>120</v>
      </c>
      <c r="AD46" s="104" t="s">
        <v>120</v>
      </c>
      <c r="AE46" s="104" t="s">
        <v>120</v>
      </c>
      <c r="AF46" s="104" t="s">
        <v>120</v>
      </c>
      <c r="AG46" s="104" t="s">
        <v>120</v>
      </c>
      <c r="AH46" s="104" t="s">
        <v>120</v>
      </c>
      <c r="AI46" s="104">
        <v>0</v>
      </c>
      <c r="AJ46" s="104" t="s">
        <v>451</v>
      </c>
      <c r="AK46" s="104">
        <v>5</v>
      </c>
      <c r="AL46" s="104">
        <v>0.7</v>
      </c>
      <c r="AM46" s="105">
        <v>43219</v>
      </c>
      <c r="AN46" s="104">
        <v>13</v>
      </c>
      <c r="AO46" s="104">
        <v>26.4</v>
      </c>
      <c r="AP46" s="104">
        <v>14.8</v>
      </c>
      <c r="AQ46" s="104">
        <v>23.8</v>
      </c>
      <c r="AR46" s="104">
        <v>0</v>
      </c>
      <c r="AS46" s="104">
        <v>0</v>
      </c>
      <c r="AT46" s="104">
        <v>0</v>
      </c>
      <c r="AU46" s="104">
        <v>0</v>
      </c>
      <c r="AV46" s="104">
        <f>SUM(AO46:AU46)</f>
        <v>65</v>
      </c>
      <c r="AW46" s="104">
        <f>AV46/AN46</f>
        <v>5</v>
      </c>
      <c r="AX46" s="104">
        <v>0</v>
      </c>
      <c r="AY46" s="104">
        <v>0</v>
      </c>
      <c r="AZ46" s="104">
        <v>0</v>
      </c>
      <c r="BA46" s="104">
        <v>0</v>
      </c>
      <c r="BB46" s="104">
        <v>0</v>
      </c>
      <c r="BC46" s="104">
        <v>145</v>
      </c>
      <c r="BD46" s="104">
        <v>0.64200000000000002</v>
      </c>
      <c r="BE46" s="104">
        <v>0.39900000000000002</v>
      </c>
      <c r="BF46" s="104">
        <v>4.9000000000000002E-2</v>
      </c>
      <c r="BG46" s="104">
        <v>0.219</v>
      </c>
      <c r="BH46" s="104" t="s">
        <v>120</v>
      </c>
      <c r="BI46" s="104" t="s">
        <v>120</v>
      </c>
      <c r="BJ46" s="104" t="s">
        <v>120</v>
      </c>
      <c r="BK46" s="104" t="s">
        <v>120</v>
      </c>
      <c r="BL46" s="104">
        <v>0</v>
      </c>
    </row>
    <row r="47" spans="1:65" ht="15.75" customHeight="1" thickBot="1" x14ac:dyDescent="0.3">
      <c r="A47">
        <v>19</v>
      </c>
      <c r="B47" s="1" t="s">
        <v>62</v>
      </c>
      <c r="D47">
        <v>19</v>
      </c>
      <c r="E47" s="1" t="s">
        <v>63</v>
      </c>
      <c r="F47" s="1"/>
      <c r="G47" s="250"/>
      <c r="H47" s="85" t="s">
        <v>636</v>
      </c>
      <c r="I47" s="85"/>
      <c r="L47" s="104">
        <v>7</v>
      </c>
      <c r="M47" s="104" t="s">
        <v>12</v>
      </c>
      <c r="N47" s="104" t="s">
        <v>173</v>
      </c>
      <c r="O47" s="104" t="s">
        <v>175</v>
      </c>
      <c r="P47" s="104" t="s">
        <v>450</v>
      </c>
      <c r="Q47" s="104" t="s">
        <v>120</v>
      </c>
      <c r="R47" s="133"/>
      <c r="S47" s="133"/>
      <c r="T47" s="133"/>
      <c r="U47" s="133"/>
      <c r="V47" s="133"/>
      <c r="W47" s="133"/>
      <c r="X47" s="133"/>
      <c r="Y47" s="133"/>
      <c r="Z47" s="133"/>
      <c r="AA47" s="133"/>
      <c r="AB47" s="133"/>
      <c r="AC47" s="133"/>
      <c r="AD47" s="133"/>
      <c r="AE47" s="133"/>
      <c r="AF47" s="133"/>
      <c r="AG47" s="133"/>
      <c r="AH47" s="133"/>
      <c r="AI47" s="133"/>
      <c r="AJ47" s="100" t="s">
        <v>451</v>
      </c>
      <c r="AK47" s="100">
        <v>8</v>
      </c>
      <c r="AL47" s="100">
        <v>0.7</v>
      </c>
      <c r="AM47" s="105">
        <v>43219</v>
      </c>
      <c r="AN47" s="104">
        <v>13</v>
      </c>
      <c r="AO47" s="104">
        <v>26.4</v>
      </c>
      <c r="AP47" s="104">
        <v>14.8</v>
      </c>
      <c r="AQ47" s="104">
        <v>23.8</v>
      </c>
      <c r="AR47" s="104">
        <v>0</v>
      </c>
      <c r="AS47" s="104">
        <v>0</v>
      </c>
      <c r="AT47" s="104">
        <v>0</v>
      </c>
      <c r="AU47" s="104">
        <v>0</v>
      </c>
      <c r="AV47" s="104">
        <f>SUM(AO47:AU47)</f>
        <v>65</v>
      </c>
      <c r="AW47" s="104">
        <f>AV47/AN47</f>
        <v>5</v>
      </c>
      <c r="AX47" s="104">
        <v>1</v>
      </c>
      <c r="AY47" s="104">
        <v>0</v>
      </c>
      <c r="AZ47" s="104">
        <v>0</v>
      </c>
      <c r="BA47" s="104">
        <v>0</v>
      </c>
      <c r="BB47" s="104">
        <v>0</v>
      </c>
      <c r="BC47" s="104">
        <v>145</v>
      </c>
      <c r="BD47">
        <f>BD45+BD46</f>
        <v>6.4960000000000004</v>
      </c>
      <c r="BE47">
        <f t="shared" ref="BE47:BG47" si="10">BE45+BE46</f>
        <v>3.6960000000000002</v>
      </c>
      <c r="BF47">
        <f t="shared" si="10"/>
        <v>1.228</v>
      </c>
      <c r="BG47">
        <f t="shared" si="10"/>
        <v>5.6980000000000004</v>
      </c>
      <c r="BH47" s="104" t="s">
        <v>120</v>
      </c>
      <c r="BI47" s="104" t="s">
        <v>120</v>
      </c>
      <c r="BJ47" s="104" t="s">
        <v>120</v>
      </c>
      <c r="BK47" s="104" t="s">
        <v>120</v>
      </c>
      <c r="BL47" s="104">
        <v>1</v>
      </c>
    </row>
    <row r="48" spans="1:65" ht="15.75" customHeight="1" x14ac:dyDescent="0.25">
      <c r="A48">
        <v>20</v>
      </c>
      <c r="B48" s="1" t="s">
        <v>64</v>
      </c>
      <c r="D48">
        <v>20</v>
      </c>
      <c r="E48" s="1" t="s">
        <v>65</v>
      </c>
      <c r="F48" s="1"/>
      <c r="G48" s="250"/>
      <c r="H48" s="85" t="s">
        <v>637</v>
      </c>
      <c r="I48" s="85"/>
      <c r="L48" s="133"/>
      <c r="M48" s="135"/>
      <c r="N48" s="133"/>
      <c r="O48" s="133"/>
      <c r="P48" s="133"/>
      <c r="Q48" s="133"/>
      <c r="R48" s="133"/>
      <c r="S48" s="133"/>
      <c r="T48" s="133"/>
      <c r="U48" s="133"/>
      <c r="V48" s="133"/>
      <c r="W48" s="133"/>
      <c r="X48" s="133"/>
      <c r="Y48" s="133"/>
      <c r="Z48" s="133"/>
      <c r="AA48" s="133"/>
      <c r="AB48" s="133"/>
      <c r="AC48" s="133"/>
      <c r="AD48" s="133"/>
      <c r="AE48" s="133"/>
      <c r="AF48" s="133"/>
      <c r="AG48" s="133"/>
      <c r="AH48" s="133"/>
      <c r="AI48" s="133"/>
    </row>
    <row r="49" spans="1:65" ht="15.75" customHeight="1" x14ac:dyDescent="0.25">
      <c r="A49">
        <v>21</v>
      </c>
      <c r="B49" s="1" t="s">
        <v>66</v>
      </c>
      <c r="D49">
        <v>21</v>
      </c>
      <c r="E49" s="1" t="s">
        <v>67</v>
      </c>
      <c r="F49" s="1"/>
      <c r="G49" s="250"/>
      <c r="H49" s="85" t="s">
        <v>638</v>
      </c>
      <c r="I49" s="85"/>
      <c r="L49" s="133"/>
      <c r="M49" s="135"/>
      <c r="N49" s="133"/>
      <c r="O49" s="133"/>
      <c r="P49" s="133"/>
      <c r="Q49" s="133"/>
      <c r="R49" s="133">
        <v>105</v>
      </c>
      <c r="S49" s="133">
        <v>105</v>
      </c>
      <c r="T49" s="133">
        <v>80</v>
      </c>
      <c r="U49" s="133">
        <v>94</v>
      </c>
      <c r="V49" s="133">
        <v>196</v>
      </c>
      <c r="W49" s="133">
        <v>196</v>
      </c>
      <c r="X49" s="133">
        <v>290</v>
      </c>
      <c r="Y49" s="133">
        <v>290</v>
      </c>
      <c r="Z49" s="133">
        <v>87</v>
      </c>
      <c r="AA49" s="133">
        <v>90</v>
      </c>
      <c r="AB49" s="133">
        <v>240</v>
      </c>
      <c r="AC49" s="133">
        <v>242</v>
      </c>
      <c r="AD49" s="136">
        <v>128</v>
      </c>
      <c r="AE49" s="136">
        <v>134</v>
      </c>
      <c r="AF49" s="133">
        <v>146</v>
      </c>
      <c r="AG49" s="133">
        <v>146</v>
      </c>
      <c r="AH49" s="136">
        <v>238</v>
      </c>
      <c r="AI49" s="136">
        <v>238</v>
      </c>
      <c r="AJ49" s="136"/>
    </row>
    <row r="50" spans="1:65" ht="15.75" customHeight="1" x14ac:dyDescent="0.25">
      <c r="A50">
        <v>22</v>
      </c>
      <c r="B50" s="1" t="s">
        <v>70</v>
      </c>
      <c r="D50">
        <v>22</v>
      </c>
      <c r="E50" s="1" t="s">
        <v>72</v>
      </c>
      <c r="F50" s="1"/>
      <c r="G50" s="250"/>
      <c r="H50" s="85" t="s">
        <v>639</v>
      </c>
      <c r="I50" s="85"/>
      <c r="K50" s="140"/>
      <c r="L50" s="133">
        <v>7</v>
      </c>
      <c r="M50" s="133" t="s">
        <v>726</v>
      </c>
      <c r="N50" s="133">
        <v>165</v>
      </c>
      <c r="O50" s="133">
        <v>165</v>
      </c>
      <c r="P50" s="133">
        <v>102</v>
      </c>
      <c r="Q50" s="133">
        <v>102</v>
      </c>
      <c r="R50" s="133" t="s">
        <v>120</v>
      </c>
      <c r="S50" s="133" t="s">
        <v>120</v>
      </c>
      <c r="T50" s="133" t="s">
        <v>120</v>
      </c>
      <c r="U50" s="133" t="s">
        <v>120</v>
      </c>
      <c r="V50" s="133" t="s">
        <v>120</v>
      </c>
      <c r="W50" s="133" t="s">
        <v>120</v>
      </c>
      <c r="X50" s="133" t="s">
        <v>120</v>
      </c>
      <c r="Y50" s="133" t="s">
        <v>120</v>
      </c>
      <c r="Z50" s="133" t="s">
        <v>120</v>
      </c>
      <c r="AA50" s="133" t="s">
        <v>120</v>
      </c>
      <c r="AB50" s="133">
        <v>177</v>
      </c>
      <c r="AC50" s="133">
        <v>179</v>
      </c>
      <c r="AD50" s="136">
        <v>68</v>
      </c>
      <c r="AE50" s="136">
        <v>68</v>
      </c>
      <c r="AF50" s="133">
        <v>86</v>
      </c>
      <c r="AG50" s="133">
        <v>86</v>
      </c>
      <c r="AH50" s="136">
        <v>173</v>
      </c>
      <c r="AI50" s="136">
        <v>181</v>
      </c>
      <c r="AJ50" s="136"/>
      <c r="BM50" s="103"/>
    </row>
    <row r="51" spans="1:65" ht="15.75" customHeight="1" x14ac:dyDescent="0.25">
      <c r="A51">
        <v>23</v>
      </c>
      <c r="B51" s="1" t="s">
        <v>74</v>
      </c>
      <c r="D51">
        <v>23</v>
      </c>
      <c r="E51" s="1" t="s">
        <v>77</v>
      </c>
      <c r="F51" s="1"/>
      <c r="G51" s="250"/>
      <c r="H51" s="85" t="s">
        <v>640</v>
      </c>
      <c r="I51" s="85"/>
      <c r="L51" s="142" t="s">
        <v>772</v>
      </c>
      <c r="M51" s="141" t="s">
        <v>24</v>
      </c>
      <c r="N51" s="133" t="s">
        <v>120</v>
      </c>
      <c r="O51" s="133" t="s">
        <v>120</v>
      </c>
      <c r="P51" s="133" t="s">
        <v>120</v>
      </c>
      <c r="Q51" s="133" t="s">
        <v>120</v>
      </c>
      <c r="R51" s="133"/>
      <c r="S51" s="133"/>
      <c r="T51" s="133"/>
      <c r="U51" s="133"/>
      <c r="V51" s="133"/>
      <c r="W51" s="133"/>
      <c r="X51" s="133"/>
      <c r="Y51" s="133"/>
      <c r="Z51" s="133"/>
      <c r="AA51" s="133"/>
      <c r="AB51" s="133"/>
      <c r="AC51" s="133"/>
      <c r="AD51" s="133"/>
      <c r="AE51" s="133"/>
      <c r="AF51" s="133"/>
      <c r="AG51" s="133"/>
      <c r="AH51" s="133"/>
      <c r="AI51" s="133"/>
      <c r="AJ51" s="133"/>
      <c r="BM51" s="103"/>
    </row>
    <row r="52" spans="1:65" ht="15.75" customHeight="1" thickBot="1" x14ac:dyDescent="0.3">
      <c r="A52">
        <v>24</v>
      </c>
      <c r="B52" s="1" t="s">
        <v>79</v>
      </c>
      <c r="D52">
        <v>24</v>
      </c>
      <c r="E52" s="1" t="s">
        <v>80</v>
      </c>
      <c r="F52" s="1"/>
      <c r="G52" s="250"/>
      <c r="H52" s="85" t="s">
        <v>641</v>
      </c>
      <c r="I52" s="85"/>
      <c r="L52" s="133"/>
      <c r="M52" s="133"/>
      <c r="N52" s="133"/>
      <c r="O52" s="133"/>
      <c r="P52" s="133"/>
      <c r="Q52" s="133"/>
      <c r="R52" s="133">
        <v>105</v>
      </c>
      <c r="S52" s="133">
        <v>105</v>
      </c>
      <c r="T52" s="133">
        <v>80</v>
      </c>
      <c r="U52" s="133">
        <v>80</v>
      </c>
      <c r="V52" s="133">
        <v>200</v>
      </c>
      <c r="W52" s="133">
        <v>204</v>
      </c>
      <c r="X52" s="133">
        <v>284</v>
      </c>
      <c r="Y52" s="133">
        <v>290</v>
      </c>
      <c r="Z52" s="133">
        <v>87</v>
      </c>
      <c r="AA52" s="133">
        <v>93</v>
      </c>
      <c r="AB52" s="133">
        <v>242</v>
      </c>
      <c r="AC52" s="133">
        <v>242</v>
      </c>
      <c r="AD52" s="133">
        <v>128</v>
      </c>
      <c r="AE52" s="133">
        <v>136</v>
      </c>
      <c r="AF52" s="133">
        <v>146</v>
      </c>
      <c r="AG52" s="133">
        <v>146</v>
      </c>
      <c r="AH52" s="133">
        <v>236</v>
      </c>
      <c r="AI52" s="133">
        <v>238</v>
      </c>
      <c r="AJ52" s="133"/>
      <c r="BM52" s="106"/>
    </row>
    <row r="53" spans="1:65" ht="15.75" customHeight="1" thickBot="1" x14ac:dyDescent="0.3">
      <c r="A53">
        <v>25</v>
      </c>
      <c r="B53" s="1" t="s">
        <v>81</v>
      </c>
      <c r="D53">
        <v>25</v>
      </c>
      <c r="E53" s="1" t="s">
        <v>82</v>
      </c>
      <c r="F53" s="1"/>
      <c r="G53" s="250"/>
      <c r="H53" s="85" t="s">
        <v>642</v>
      </c>
      <c r="I53" s="85"/>
      <c r="L53" s="133">
        <v>11</v>
      </c>
      <c r="M53" s="133" t="s">
        <v>727</v>
      </c>
      <c r="N53" s="133">
        <v>165</v>
      </c>
      <c r="O53" s="133">
        <v>171</v>
      </c>
      <c r="P53" s="133">
        <v>96</v>
      </c>
      <c r="Q53" s="133">
        <v>102</v>
      </c>
      <c r="R53" s="133">
        <v>105</v>
      </c>
      <c r="S53" s="133">
        <v>105</v>
      </c>
      <c r="T53" s="133">
        <v>80</v>
      </c>
      <c r="U53" s="133">
        <v>80</v>
      </c>
      <c r="V53" s="133">
        <v>200</v>
      </c>
      <c r="W53" s="133">
        <v>204</v>
      </c>
      <c r="X53" s="133">
        <v>284</v>
      </c>
      <c r="Y53" s="133">
        <v>290</v>
      </c>
      <c r="Z53" s="133">
        <v>91</v>
      </c>
      <c r="AA53" s="133">
        <v>97</v>
      </c>
      <c r="AB53" s="133">
        <v>240</v>
      </c>
      <c r="AC53" s="133">
        <v>240</v>
      </c>
      <c r="AD53" s="133">
        <v>128</v>
      </c>
      <c r="AE53" s="133">
        <v>136</v>
      </c>
      <c r="AF53" s="133">
        <v>144</v>
      </c>
      <c r="AG53" s="133">
        <v>146</v>
      </c>
      <c r="AH53" s="133">
        <v>237</v>
      </c>
      <c r="AI53" s="133">
        <v>239</v>
      </c>
      <c r="AJ53" s="133"/>
    </row>
    <row r="54" spans="1:65" ht="15.75" customHeight="1" x14ac:dyDescent="0.25">
      <c r="A54">
        <v>26</v>
      </c>
      <c r="B54" s="1" t="s">
        <v>83</v>
      </c>
      <c r="D54">
        <v>26</v>
      </c>
      <c r="E54" s="1" t="s">
        <v>84</v>
      </c>
      <c r="F54" s="1"/>
      <c r="G54" s="250"/>
      <c r="H54" s="85" t="s">
        <v>643</v>
      </c>
      <c r="I54" s="85"/>
      <c r="L54" s="133"/>
      <c r="M54" s="135" t="s">
        <v>45</v>
      </c>
      <c r="N54" s="133">
        <v>165</v>
      </c>
      <c r="O54" s="133">
        <v>171</v>
      </c>
      <c r="P54" s="133">
        <v>95</v>
      </c>
      <c r="Q54" s="133">
        <v>101</v>
      </c>
      <c r="R54" s="100">
        <v>34.4</v>
      </c>
      <c r="S54" s="100">
        <v>4</v>
      </c>
      <c r="T54" s="100">
        <v>2.8</v>
      </c>
      <c r="U54" s="100">
        <v>2</v>
      </c>
      <c r="V54" s="100">
        <v>2</v>
      </c>
      <c r="W54" s="100">
        <v>3.7</v>
      </c>
      <c r="X54" s="100">
        <v>32.9</v>
      </c>
      <c r="Y54" s="100">
        <v>8.6</v>
      </c>
      <c r="Z54" s="100">
        <v>0</v>
      </c>
      <c r="AA54" s="100">
        <f t="shared" ref="AA54:AA55" si="11">SUM(W54:Z54)</f>
        <v>45.2</v>
      </c>
      <c r="AB54" s="100">
        <v>12</v>
      </c>
      <c r="AC54" s="100">
        <f t="shared" ref="AC54:AC55" si="12">AA54/12</f>
        <v>3.7666666666666671</v>
      </c>
      <c r="AD54" s="100">
        <v>0</v>
      </c>
      <c r="AE54" s="100">
        <v>0</v>
      </c>
      <c r="AF54" s="100">
        <v>0</v>
      </c>
      <c r="AG54" s="101">
        <v>10</v>
      </c>
      <c r="AH54" s="101">
        <v>15</v>
      </c>
      <c r="AI54" s="100">
        <v>0</v>
      </c>
      <c r="AJ54" s="100" t="s">
        <v>451</v>
      </c>
      <c r="AK54" s="100">
        <v>12</v>
      </c>
      <c r="AL54" s="100">
        <v>0.6</v>
      </c>
      <c r="AM54" s="102">
        <v>43222</v>
      </c>
      <c r="AN54" s="100">
        <v>16</v>
      </c>
      <c r="AO54" s="100">
        <v>8.5</v>
      </c>
      <c r="AP54" s="100">
        <v>23.2</v>
      </c>
      <c r="AQ54" s="100">
        <v>17.5</v>
      </c>
      <c r="AR54" s="100">
        <v>8.6</v>
      </c>
      <c r="AS54" s="100">
        <v>0</v>
      </c>
      <c r="AT54" s="100">
        <v>0</v>
      </c>
      <c r="AU54" s="100">
        <v>0</v>
      </c>
      <c r="AV54" s="100">
        <f t="shared" ref="AV54:AV55" si="13">SUM(AO54:AU54)</f>
        <v>57.800000000000004</v>
      </c>
      <c r="AW54" s="100">
        <f t="shared" ref="AW54:AW55" si="14">AV54/AN54</f>
        <v>3.6125000000000003</v>
      </c>
      <c r="AX54" s="100">
        <v>1</v>
      </c>
      <c r="AY54" s="100">
        <v>0</v>
      </c>
      <c r="AZ54" s="100">
        <v>3</v>
      </c>
      <c r="BA54" s="100">
        <v>0</v>
      </c>
      <c r="BB54" s="100">
        <v>0</v>
      </c>
      <c r="BC54" s="100">
        <v>228</v>
      </c>
      <c r="BD54" s="100">
        <v>0.65</v>
      </c>
      <c r="BE54" s="100">
        <v>0.36099999999999999</v>
      </c>
      <c r="BF54" s="100">
        <v>0.35899999999999999</v>
      </c>
      <c r="BG54" s="100">
        <v>0.44800000000000001</v>
      </c>
      <c r="BH54" s="100">
        <v>0</v>
      </c>
      <c r="BI54" s="109">
        <v>0</v>
      </c>
      <c r="BJ54" s="100">
        <v>0</v>
      </c>
      <c r="BK54" s="100">
        <v>0</v>
      </c>
      <c r="BL54" s="100">
        <v>0</v>
      </c>
    </row>
    <row r="55" spans="1:65" ht="15.75" customHeight="1" x14ac:dyDescent="0.25">
      <c r="A55">
        <v>27</v>
      </c>
      <c r="B55" s="1" t="s">
        <v>68</v>
      </c>
      <c r="D55">
        <v>27</v>
      </c>
      <c r="E55" s="1" t="s">
        <v>85</v>
      </c>
      <c r="F55" s="1"/>
      <c r="G55" s="250"/>
      <c r="H55" s="85" t="s">
        <v>644</v>
      </c>
      <c r="I55" s="85"/>
      <c r="L55" s="100">
        <v>11</v>
      </c>
      <c r="M55" s="100" t="s">
        <v>12</v>
      </c>
      <c r="N55" s="100" t="s">
        <v>173</v>
      </c>
      <c r="O55" s="100" t="s">
        <v>175</v>
      </c>
      <c r="P55" s="100" t="s">
        <v>12</v>
      </c>
      <c r="Q55" s="99" t="s">
        <v>57</v>
      </c>
      <c r="R55" s="100">
        <v>28.1</v>
      </c>
      <c r="S55" s="100">
        <v>4</v>
      </c>
      <c r="T55" s="100">
        <v>2.4</v>
      </c>
      <c r="U55" s="100">
        <v>3</v>
      </c>
      <c r="V55" s="100">
        <v>5</v>
      </c>
      <c r="W55" s="100">
        <v>6.7</v>
      </c>
      <c r="X55" s="100">
        <v>34.9</v>
      </c>
      <c r="Y55" s="100">
        <v>29.1</v>
      </c>
      <c r="Z55" s="100">
        <v>0.9</v>
      </c>
      <c r="AA55" s="100">
        <f t="shared" si="11"/>
        <v>71.600000000000009</v>
      </c>
      <c r="AB55" s="100">
        <v>12</v>
      </c>
      <c r="AC55" s="100">
        <f t="shared" si="12"/>
        <v>5.9666666666666677</v>
      </c>
      <c r="AD55" s="100">
        <v>0</v>
      </c>
      <c r="AE55" s="100">
        <v>0</v>
      </c>
      <c r="AF55" s="100">
        <v>0</v>
      </c>
      <c r="AG55" s="100" t="s">
        <v>120</v>
      </c>
      <c r="AH55" s="100" t="s">
        <v>120</v>
      </c>
      <c r="AI55" s="100">
        <v>0</v>
      </c>
      <c r="AJ55" s="100" t="s">
        <v>451</v>
      </c>
      <c r="AK55" s="100">
        <v>13</v>
      </c>
      <c r="AL55" s="100">
        <v>1</v>
      </c>
      <c r="AM55" s="102">
        <v>43222</v>
      </c>
      <c r="AN55" s="100">
        <v>16</v>
      </c>
      <c r="AO55" s="100">
        <v>25.1</v>
      </c>
      <c r="AP55" s="100">
        <v>17</v>
      </c>
      <c r="AQ55" s="100">
        <v>28.7</v>
      </c>
      <c r="AR55" s="100">
        <v>9.5</v>
      </c>
      <c r="AS55" s="100">
        <v>0</v>
      </c>
      <c r="AT55" s="100">
        <v>0</v>
      </c>
      <c r="AU55" s="100">
        <v>0</v>
      </c>
      <c r="AV55" s="100">
        <f t="shared" si="13"/>
        <v>80.3</v>
      </c>
      <c r="AW55" s="100">
        <f t="shared" si="14"/>
        <v>5.0187499999999998</v>
      </c>
      <c r="AX55" s="100">
        <v>0</v>
      </c>
      <c r="AY55" s="100">
        <v>1</v>
      </c>
      <c r="AZ55" s="100">
        <v>5</v>
      </c>
      <c r="BA55" s="100">
        <v>0</v>
      </c>
      <c r="BB55" s="100">
        <v>0</v>
      </c>
      <c r="BC55" s="100">
        <v>230</v>
      </c>
      <c r="BD55" s="100">
        <v>1.2190000000000001</v>
      </c>
      <c r="BE55" s="100">
        <v>0.86199999999999999</v>
      </c>
      <c r="BF55" s="100">
        <v>0.879</v>
      </c>
      <c r="BG55" s="100">
        <v>0.628</v>
      </c>
      <c r="BH55" s="100">
        <v>0</v>
      </c>
      <c r="BI55" s="109">
        <v>0</v>
      </c>
      <c r="BJ55" s="100">
        <v>0</v>
      </c>
      <c r="BK55" s="100">
        <v>0</v>
      </c>
      <c r="BL55" s="100">
        <v>0</v>
      </c>
    </row>
    <row r="56" spans="1:65" ht="15.75" customHeight="1" thickBot="1" x14ac:dyDescent="0.3">
      <c r="A56">
        <v>28</v>
      </c>
      <c r="B56" s="1" t="s">
        <v>74</v>
      </c>
      <c r="D56">
        <v>28</v>
      </c>
      <c r="E56" s="1" t="s">
        <v>87</v>
      </c>
      <c r="F56" s="1"/>
      <c r="G56" s="250"/>
      <c r="H56" s="85" t="s">
        <v>645</v>
      </c>
      <c r="I56" s="85"/>
      <c r="L56" s="100">
        <v>11</v>
      </c>
      <c r="M56" s="100" t="s">
        <v>12</v>
      </c>
      <c r="N56" s="100" t="s">
        <v>173</v>
      </c>
      <c r="O56" s="100" t="s">
        <v>175</v>
      </c>
      <c r="P56" s="100" t="s">
        <v>135</v>
      </c>
      <c r="Q56" s="99" t="s">
        <v>45</v>
      </c>
      <c r="R56" s="104" t="s">
        <v>120</v>
      </c>
      <c r="S56" s="104" t="s">
        <v>120</v>
      </c>
      <c r="T56" s="104" t="s">
        <v>120</v>
      </c>
      <c r="U56" s="104" t="s">
        <v>120</v>
      </c>
      <c r="V56" s="104" t="s">
        <v>120</v>
      </c>
      <c r="W56" s="104" t="s">
        <v>120</v>
      </c>
      <c r="X56" s="104" t="s">
        <v>120</v>
      </c>
      <c r="Y56" s="104" t="s">
        <v>120</v>
      </c>
      <c r="Z56" s="104" t="s">
        <v>120</v>
      </c>
      <c r="AA56" s="104" t="s">
        <v>120</v>
      </c>
      <c r="AB56" s="104" t="s">
        <v>120</v>
      </c>
      <c r="AC56" s="104" t="s">
        <v>120</v>
      </c>
      <c r="AD56" s="104" t="s">
        <v>120</v>
      </c>
      <c r="AE56" s="104" t="s">
        <v>120</v>
      </c>
      <c r="AF56" s="104" t="s">
        <v>120</v>
      </c>
      <c r="AG56" s="104" t="s">
        <v>120</v>
      </c>
      <c r="AH56" s="104" t="s">
        <v>120</v>
      </c>
      <c r="AI56" s="104">
        <v>0</v>
      </c>
      <c r="AJ56" s="104" t="s">
        <v>451</v>
      </c>
      <c r="AK56" s="104">
        <v>1</v>
      </c>
      <c r="AL56" s="104" t="s">
        <v>120</v>
      </c>
      <c r="AM56" s="105">
        <v>43222</v>
      </c>
      <c r="AN56" s="104">
        <v>16</v>
      </c>
      <c r="AO56" s="104" t="s">
        <v>120</v>
      </c>
      <c r="AP56" s="104" t="s">
        <v>120</v>
      </c>
      <c r="AQ56" s="104" t="s">
        <v>120</v>
      </c>
      <c r="AR56" s="104" t="s">
        <v>120</v>
      </c>
      <c r="AS56" s="104" t="s">
        <v>120</v>
      </c>
      <c r="AT56" s="104" t="s">
        <v>120</v>
      </c>
      <c r="AU56" s="104" t="s">
        <v>120</v>
      </c>
      <c r="AV56" s="104" t="s">
        <v>120</v>
      </c>
      <c r="AW56" s="104" t="s">
        <v>120</v>
      </c>
      <c r="AX56" s="104" t="s">
        <v>120</v>
      </c>
      <c r="AY56" s="104" t="s">
        <v>120</v>
      </c>
      <c r="AZ56" s="104" t="s">
        <v>120</v>
      </c>
      <c r="BA56" s="104" t="s">
        <v>120</v>
      </c>
      <c r="BB56" s="104" t="s">
        <v>120</v>
      </c>
      <c r="BC56" s="104">
        <v>229</v>
      </c>
      <c r="BD56" s="104">
        <v>0.09</v>
      </c>
      <c r="BE56" s="104">
        <v>6.5000000000000002E-2</v>
      </c>
      <c r="BF56" s="104">
        <v>4.4999999999999998E-2</v>
      </c>
      <c r="BG56" s="104">
        <v>5.6000000000000001E-2</v>
      </c>
      <c r="BH56" s="104" t="s">
        <v>120</v>
      </c>
      <c r="BI56" s="104" t="s">
        <v>120</v>
      </c>
      <c r="BJ56" s="104" t="s">
        <v>120</v>
      </c>
      <c r="BK56" s="104" t="s">
        <v>120</v>
      </c>
      <c r="BL56" s="104">
        <v>0</v>
      </c>
    </row>
    <row r="57" spans="1:65" ht="15.75" customHeight="1" thickBot="1" x14ac:dyDescent="0.3">
      <c r="A57">
        <v>29</v>
      </c>
      <c r="B57" s="1" t="s">
        <v>86</v>
      </c>
      <c r="D57">
        <v>29</v>
      </c>
      <c r="E57" s="1" t="s">
        <v>89</v>
      </c>
      <c r="F57" s="1"/>
      <c r="G57" s="250"/>
      <c r="H57" s="85" t="s">
        <v>646</v>
      </c>
      <c r="I57" s="85"/>
      <c r="L57" s="104">
        <v>11</v>
      </c>
      <c r="M57" s="104" t="s">
        <v>12</v>
      </c>
      <c r="N57" s="104" t="s">
        <v>173</v>
      </c>
      <c r="O57" s="104" t="s">
        <v>175</v>
      </c>
      <c r="P57" s="104" t="s">
        <v>450</v>
      </c>
      <c r="Q57" s="104" t="s">
        <v>120</v>
      </c>
      <c r="R57" s="133"/>
      <c r="S57" s="133"/>
      <c r="T57" s="133"/>
      <c r="U57" s="133"/>
      <c r="V57" s="133"/>
      <c r="W57" s="133"/>
      <c r="X57" s="133"/>
      <c r="Y57" s="133"/>
      <c r="Z57" s="133"/>
      <c r="AA57" s="133"/>
      <c r="AB57" s="133"/>
      <c r="AC57" s="133"/>
      <c r="AD57" s="133"/>
      <c r="AE57" s="133"/>
      <c r="AF57" s="133"/>
      <c r="AG57" s="133"/>
      <c r="AH57" s="133"/>
      <c r="AI57" s="133"/>
      <c r="AJ57" s="142" t="s">
        <v>451</v>
      </c>
      <c r="AK57" s="100">
        <v>14</v>
      </c>
      <c r="AL57">
        <v>1</v>
      </c>
      <c r="AM57" s="102">
        <v>43222</v>
      </c>
      <c r="AN57" s="100">
        <v>16</v>
      </c>
      <c r="AO57" s="100">
        <v>25.1</v>
      </c>
      <c r="AP57" s="100">
        <v>17</v>
      </c>
      <c r="AQ57" s="100">
        <v>28.7</v>
      </c>
      <c r="AR57" s="100">
        <v>9.5</v>
      </c>
      <c r="AS57" s="100">
        <v>0</v>
      </c>
      <c r="AT57" s="100">
        <v>0</v>
      </c>
      <c r="AU57" s="100">
        <v>0</v>
      </c>
      <c r="AV57" s="100">
        <f t="shared" ref="AV57" si="15">SUM(AO57:AU57)</f>
        <v>80.3</v>
      </c>
      <c r="AW57" s="100">
        <f t="shared" ref="AW57" si="16">AV57/AN57</f>
        <v>5.0187499999999998</v>
      </c>
      <c r="AX57" s="100">
        <v>0</v>
      </c>
      <c r="AY57" s="100">
        <v>1</v>
      </c>
      <c r="AZ57" s="100">
        <v>5</v>
      </c>
      <c r="BA57" s="100">
        <v>0</v>
      </c>
      <c r="BB57" s="100">
        <v>0</v>
      </c>
      <c r="BC57" s="100">
        <v>230</v>
      </c>
      <c r="BD57">
        <f>SUM(BD55:BD56)</f>
        <v>1.3090000000000002</v>
      </c>
      <c r="BE57">
        <f t="shared" ref="BE57:BG57" si="17">SUM(BE55:BE56)</f>
        <v>0.92700000000000005</v>
      </c>
      <c r="BF57">
        <f t="shared" si="17"/>
        <v>0.92400000000000004</v>
      </c>
      <c r="BG57">
        <f t="shared" si="17"/>
        <v>0.68400000000000005</v>
      </c>
      <c r="BH57" s="100">
        <v>0</v>
      </c>
      <c r="BI57" s="109">
        <v>0</v>
      </c>
      <c r="BJ57" s="100">
        <v>0</v>
      </c>
      <c r="BK57" s="100">
        <v>0</v>
      </c>
      <c r="BL57" s="100">
        <v>0</v>
      </c>
    </row>
    <row r="58" spans="1:65" ht="15.75" customHeight="1" x14ac:dyDescent="0.25">
      <c r="A58">
        <v>30</v>
      </c>
      <c r="B58" s="1" t="s">
        <v>816</v>
      </c>
      <c r="D58">
        <v>30</v>
      </c>
      <c r="E58" s="1" t="s">
        <v>92</v>
      </c>
      <c r="F58" s="1"/>
      <c r="G58" s="250"/>
      <c r="H58" s="85" t="s">
        <v>647</v>
      </c>
      <c r="I58" s="85"/>
      <c r="L58" s="133"/>
      <c r="M58" s="135"/>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row>
    <row r="59" spans="1:65" ht="15.75" customHeight="1" x14ac:dyDescent="0.25">
      <c r="A59">
        <v>31</v>
      </c>
      <c r="B59" s="1" t="s">
        <v>76</v>
      </c>
      <c r="D59">
        <v>31</v>
      </c>
      <c r="E59" s="1" t="s">
        <v>94</v>
      </c>
      <c r="F59" s="1"/>
      <c r="G59" s="250"/>
      <c r="H59" s="85" t="s">
        <v>648</v>
      </c>
      <c r="I59" s="85"/>
      <c r="L59" s="133"/>
      <c r="M59" s="135"/>
      <c r="N59" s="133"/>
      <c r="O59" s="133"/>
      <c r="P59" s="133"/>
      <c r="Q59" s="133"/>
      <c r="R59" s="133">
        <v>99</v>
      </c>
      <c r="S59" s="133">
        <v>105</v>
      </c>
      <c r="T59" s="133">
        <v>80</v>
      </c>
      <c r="U59" s="133">
        <v>80</v>
      </c>
      <c r="V59" s="133">
        <v>196</v>
      </c>
      <c r="W59" s="133">
        <v>196</v>
      </c>
      <c r="X59" s="133">
        <v>290</v>
      </c>
      <c r="Y59" s="133">
        <v>290</v>
      </c>
      <c r="Z59" s="133">
        <v>90</v>
      </c>
      <c r="AA59" s="133">
        <v>93</v>
      </c>
      <c r="AB59" s="133">
        <v>240</v>
      </c>
      <c r="AC59" s="133">
        <v>248</v>
      </c>
      <c r="AD59" s="133">
        <v>134</v>
      </c>
      <c r="AE59" s="133">
        <v>134</v>
      </c>
      <c r="AF59" s="133">
        <v>146</v>
      </c>
      <c r="AG59" s="133">
        <v>146</v>
      </c>
      <c r="AH59" s="133">
        <v>238</v>
      </c>
      <c r="AI59" s="133">
        <v>240</v>
      </c>
      <c r="AJ59" s="133"/>
    </row>
    <row r="60" spans="1:65" ht="15.75" customHeight="1" x14ac:dyDescent="0.25">
      <c r="A60">
        <v>32</v>
      </c>
      <c r="B60" s="1" t="s">
        <v>90</v>
      </c>
      <c r="D60">
        <v>32</v>
      </c>
      <c r="E60" s="1" t="s">
        <v>95</v>
      </c>
      <c r="F60" s="1"/>
      <c r="G60" s="250"/>
      <c r="H60" s="85" t="s">
        <v>649</v>
      </c>
      <c r="I60" s="85"/>
      <c r="L60" s="133">
        <v>12</v>
      </c>
      <c r="M60" s="133" t="s">
        <v>728</v>
      </c>
      <c r="N60" s="133">
        <v>165</v>
      </c>
      <c r="O60" s="133">
        <v>165</v>
      </c>
      <c r="P60" s="133">
        <v>96</v>
      </c>
      <c r="Q60" s="133">
        <v>102</v>
      </c>
      <c r="R60" s="133">
        <v>99</v>
      </c>
      <c r="S60" s="133">
        <v>105</v>
      </c>
      <c r="T60" s="133">
        <v>80</v>
      </c>
      <c r="U60" s="133">
        <v>80</v>
      </c>
      <c r="V60" s="133">
        <v>196</v>
      </c>
      <c r="W60" s="133">
        <v>196</v>
      </c>
      <c r="X60" s="133">
        <v>290</v>
      </c>
      <c r="Y60" s="133">
        <v>290</v>
      </c>
      <c r="Z60" s="133">
        <v>94</v>
      </c>
      <c r="AA60" s="133">
        <v>97</v>
      </c>
      <c r="AB60" s="133">
        <v>238</v>
      </c>
      <c r="AC60" s="133">
        <v>246</v>
      </c>
      <c r="AD60" s="133">
        <v>134</v>
      </c>
      <c r="AE60" s="133">
        <v>134</v>
      </c>
      <c r="AF60" s="133">
        <v>146</v>
      </c>
      <c r="AG60" s="133">
        <v>146</v>
      </c>
      <c r="AH60" s="133">
        <v>239</v>
      </c>
      <c r="AI60" s="133">
        <v>241</v>
      </c>
      <c r="AJ60" s="133"/>
    </row>
    <row r="61" spans="1:65" ht="15.75" customHeight="1" x14ac:dyDescent="0.25">
      <c r="A61">
        <v>33</v>
      </c>
      <c r="B61" s="1" t="s">
        <v>97</v>
      </c>
      <c r="D61">
        <v>33</v>
      </c>
      <c r="E61" s="1" t="s">
        <v>98</v>
      </c>
      <c r="F61" s="1"/>
      <c r="G61" s="250"/>
      <c r="H61" s="85" t="s">
        <v>650</v>
      </c>
      <c r="I61" s="85"/>
      <c r="L61" s="133"/>
      <c r="M61" s="135" t="s">
        <v>97</v>
      </c>
      <c r="N61" s="133">
        <v>165</v>
      </c>
      <c r="O61" s="133">
        <v>165</v>
      </c>
      <c r="P61" s="133">
        <v>95</v>
      </c>
      <c r="Q61" s="133">
        <v>101</v>
      </c>
      <c r="R61" s="100">
        <v>63.2</v>
      </c>
      <c r="S61" s="100">
        <v>4</v>
      </c>
      <c r="T61" s="100">
        <v>2.7</v>
      </c>
      <c r="U61" s="100">
        <v>2</v>
      </c>
      <c r="V61" s="100">
        <v>2</v>
      </c>
      <c r="W61" s="100">
        <v>20</v>
      </c>
      <c r="X61" s="100">
        <v>3</v>
      </c>
      <c r="Y61" s="100">
        <v>0</v>
      </c>
      <c r="Z61" s="100">
        <v>0</v>
      </c>
      <c r="AA61" s="100">
        <f>SUM(W61:Z61)</f>
        <v>23</v>
      </c>
      <c r="AB61" s="100">
        <v>12</v>
      </c>
      <c r="AC61" s="100">
        <f>AA61/12</f>
        <v>1.9166666666666667</v>
      </c>
      <c r="AD61" s="100">
        <v>0</v>
      </c>
      <c r="AE61" s="100">
        <v>0</v>
      </c>
      <c r="AF61" s="100">
        <v>0</v>
      </c>
      <c r="AG61" s="100">
        <v>8</v>
      </c>
      <c r="AH61" s="100">
        <v>9</v>
      </c>
      <c r="AI61" s="100">
        <v>0</v>
      </c>
      <c r="AJ61" s="100" t="s">
        <v>451</v>
      </c>
      <c r="AK61" s="100">
        <v>4</v>
      </c>
      <c r="AL61" s="100">
        <v>0.5</v>
      </c>
      <c r="AM61" s="102">
        <v>43217</v>
      </c>
      <c r="AN61" s="100">
        <v>11</v>
      </c>
      <c r="AO61" s="100">
        <v>10.5</v>
      </c>
      <c r="AP61" s="100">
        <v>9.4</v>
      </c>
      <c r="AQ61" s="100">
        <v>12.9</v>
      </c>
      <c r="AR61" s="100">
        <v>0</v>
      </c>
      <c r="AS61" s="100">
        <v>0</v>
      </c>
      <c r="AT61" s="100">
        <v>0</v>
      </c>
      <c r="AU61" s="100">
        <v>0</v>
      </c>
      <c r="AV61" s="100">
        <f>SUM(AO61:AU61)</f>
        <v>32.799999999999997</v>
      </c>
      <c r="AW61" s="100">
        <f>AV61/AN61</f>
        <v>2.9818181818181815</v>
      </c>
      <c r="AX61" s="100">
        <v>1</v>
      </c>
      <c r="AY61" s="100">
        <v>0</v>
      </c>
      <c r="AZ61" s="100">
        <v>0</v>
      </c>
      <c r="BA61" s="100">
        <v>1</v>
      </c>
      <c r="BB61" s="100">
        <v>1</v>
      </c>
      <c r="BC61" s="100">
        <v>65</v>
      </c>
      <c r="BD61" s="100">
        <v>0.129</v>
      </c>
      <c r="BE61" s="100">
        <v>5.6000000000000001E-2</v>
      </c>
      <c r="BF61" s="100">
        <v>0.20100000000000001</v>
      </c>
      <c r="BG61" s="100">
        <v>0.19600000000000001</v>
      </c>
      <c r="BH61" s="100">
        <v>0</v>
      </c>
      <c r="BI61" s="109">
        <v>0</v>
      </c>
      <c r="BJ61" s="100">
        <v>0</v>
      </c>
      <c r="BK61" s="100">
        <v>0</v>
      </c>
      <c r="BL61" s="100">
        <v>0</v>
      </c>
    </row>
    <row r="62" spans="1:65" ht="15.75" customHeight="1" x14ac:dyDescent="0.25">
      <c r="A62">
        <v>34</v>
      </c>
      <c r="B62" s="1" t="s">
        <v>71</v>
      </c>
      <c r="D62">
        <v>34</v>
      </c>
      <c r="E62" s="1" t="s">
        <v>99</v>
      </c>
      <c r="F62" s="1"/>
      <c r="G62" s="250"/>
      <c r="H62" s="85" t="s">
        <v>651</v>
      </c>
      <c r="I62" s="85"/>
      <c r="L62" s="100">
        <v>12</v>
      </c>
      <c r="M62" s="100" t="s">
        <v>14</v>
      </c>
      <c r="N62" s="100" t="s">
        <v>172</v>
      </c>
      <c r="O62" s="100" t="s">
        <v>176</v>
      </c>
      <c r="P62" s="100" t="s">
        <v>12</v>
      </c>
      <c r="Q62" s="99" t="s">
        <v>97</v>
      </c>
      <c r="R62" s="100">
        <v>71.900000000000006</v>
      </c>
      <c r="S62" s="100">
        <v>4</v>
      </c>
      <c r="T62" s="100">
        <v>2.1</v>
      </c>
      <c r="U62" s="100">
        <v>1</v>
      </c>
      <c r="V62" s="100">
        <v>3</v>
      </c>
      <c r="W62" s="100">
        <v>27.4</v>
      </c>
      <c r="X62" s="100">
        <v>22.6</v>
      </c>
      <c r="Y62" s="100">
        <v>0</v>
      </c>
      <c r="Z62" s="100">
        <v>0</v>
      </c>
      <c r="AA62" s="100">
        <f>SUM(W62:Z62)</f>
        <v>50</v>
      </c>
      <c r="AB62" s="100">
        <v>12</v>
      </c>
      <c r="AC62" s="100">
        <f>AA62/12</f>
        <v>4.166666666666667</v>
      </c>
      <c r="AD62" s="100">
        <v>0</v>
      </c>
      <c r="AE62" s="100">
        <v>0</v>
      </c>
      <c r="AF62" s="100">
        <v>0</v>
      </c>
      <c r="AG62" s="100" t="s">
        <v>120</v>
      </c>
      <c r="AH62" s="100" t="s">
        <v>120</v>
      </c>
      <c r="AI62" s="100">
        <v>0</v>
      </c>
      <c r="AJ62" s="100" t="s">
        <v>451</v>
      </c>
      <c r="AK62" s="100">
        <v>3</v>
      </c>
      <c r="AL62" s="100">
        <v>0.7</v>
      </c>
      <c r="AM62" s="102">
        <v>43217</v>
      </c>
      <c r="AN62" s="100">
        <v>11</v>
      </c>
      <c r="AO62" s="100">
        <v>2.1</v>
      </c>
      <c r="AP62" s="100">
        <v>6.2</v>
      </c>
      <c r="AQ62" s="100">
        <v>5</v>
      </c>
      <c r="AR62" s="100">
        <v>0</v>
      </c>
      <c r="AS62" s="100">
        <v>0</v>
      </c>
      <c r="AT62" s="100">
        <v>0</v>
      </c>
      <c r="AU62" s="100">
        <v>0</v>
      </c>
      <c r="AV62" s="100">
        <f>SUM(AO62:AU62)</f>
        <v>13.3</v>
      </c>
      <c r="AW62" s="100">
        <f>AV62/AN62</f>
        <v>1.2090909090909092</v>
      </c>
      <c r="AX62" s="100">
        <v>1</v>
      </c>
      <c r="AY62" s="100">
        <v>0</v>
      </c>
      <c r="AZ62" s="100">
        <v>1</v>
      </c>
      <c r="BA62" s="100">
        <v>1</v>
      </c>
      <c r="BB62" s="100">
        <v>0</v>
      </c>
      <c r="BC62" s="100">
        <v>66</v>
      </c>
      <c r="BD62" s="100">
        <v>0.123</v>
      </c>
      <c r="BE62" s="100">
        <v>2.5000000000000001E-2</v>
      </c>
      <c r="BF62" s="100">
        <v>0.30299999999999999</v>
      </c>
      <c r="BG62" s="100">
        <v>0.223</v>
      </c>
      <c r="BH62" s="100">
        <v>0</v>
      </c>
      <c r="BI62" s="109">
        <v>0</v>
      </c>
      <c r="BJ62" s="100">
        <v>0</v>
      </c>
      <c r="BK62" s="100">
        <v>0</v>
      </c>
      <c r="BL62" s="100">
        <v>0</v>
      </c>
    </row>
    <row r="63" spans="1:65" ht="15.75" customHeight="1" thickBot="1" x14ac:dyDescent="0.3">
      <c r="A63">
        <v>35</v>
      </c>
      <c r="B63" s="1" t="s">
        <v>93</v>
      </c>
      <c r="D63">
        <v>35</v>
      </c>
      <c r="E63" s="1" t="s">
        <v>100</v>
      </c>
      <c r="F63" s="1"/>
      <c r="G63" s="250"/>
      <c r="H63" s="85" t="s">
        <v>652</v>
      </c>
      <c r="I63" s="85"/>
      <c r="L63" s="100">
        <v>12</v>
      </c>
      <c r="M63" s="100" t="s">
        <v>14</v>
      </c>
      <c r="N63" s="100" t="s">
        <v>172</v>
      </c>
      <c r="O63" s="100" t="s">
        <v>176</v>
      </c>
      <c r="P63" s="100" t="s">
        <v>135</v>
      </c>
      <c r="Q63" s="99" t="s">
        <v>39</v>
      </c>
      <c r="R63" s="104" t="s">
        <v>120</v>
      </c>
      <c r="S63" s="104" t="s">
        <v>120</v>
      </c>
      <c r="T63" s="104" t="s">
        <v>120</v>
      </c>
      <c r="U63" s="104" t="s">
        <v>120</v>
      </c>
      <c r="V63" s="104" t="s">
        <v>120</v>
      </c>
      <c r="W63" s="104" t="s">
        <v>120</v>
      </c>
      <c r="X63" s="104" t="s">
        <v>120</v>
      </c>
      <c r="Y63" s="104" t="s">
        <v>120</v>
      </c>
      <c r="Z63" s="104" t="s">
        <v>120</v>
      </c>
      <c r="AA63" s="104" t="s">
        <v>120</v>
      </c>
      <c r="AB63" s="104" t="s">
        <v>120</v>
      </c>
      <c r="AC63" s="104" t="s">
        <v>120</v>
      </c>
      <c r="AD63" s="104" t="s">
        <v>120</v>
      </c>
      <c r="AE63" s="104" t="s">
        <v>120</v>
      </c>
      <c r="AF63" s="104" t="s">
        <v>120</v>
      </c>
      <c r="AG63" s="104" t="s">
        <v>120</v>
      </c>
      <c r="AH63" s="104" t="s">
        <v>120</v>
      </c>
      <c r="AI63" s="104">
        <v>0</v>
      </c>
      <c r="AJ63" s="104" t="s">
        <v>451</v>
      </c>
      <c r="AK63" s="104">
        <v>3</v>
      </c>
      <c r="AL63" s="104">
        <v>0.5</v>
      </c>
      <c r="AM63" s="105">
        <v>43217</v>
      </c>
      <c r="AN63" s="104">
        <v>11</v>
      </c>
      <c r="AO63" s="104" t="s">
        <v>120</v>
      </c>
      <c r="AP63" s="104" t="s">
        <v>120</v>
      </c>
      <c r="AQ63" s="104" t="s">
        <v>120</v>
      </c>
      <c r="AR63" s="104" t="s">
        <v>120</v>
      </c>
      <c r="AS63" s="104" t="s">
        <v>120</v>
      </c>
      <c r="AT63" s="104" t="s">
        <v>120</v>
      </c>
      <c r="AU63" s="104" t="s">
        <v>120</v>
      </c>
      <c r="AV63" s="104" t="s">
        <v>120</v>
      </c>
      <c r="AW63" s="104" t="s">
        <v>120</v>
      </c>
      <c r="AX63" s="104">
        <v>1</v>
      </c>
      <c r="AY63" s="104">
        <v>0</v>
      </c>
      <c r="AZ63" s="104">
        <v>3</v>
      </c>
      <c r="BA63" s="104">
        <v>0</v>
      </c>
      <c r="BB63" s="104">
        <v>0</v>
      </c>
      <c r="BC63" s="104">
        <v>79</v>
      </c>
      <c r="BD63" s="104">
        <v>8.2000000000000003E-2</v>
      </c>
      <c r="BE63" s="104" t="s">
        <v>120</v>
      </c>
      <c r="BF63" s="104">
        <v>0.10199999999999999</v>
      </c>
      <c r="BG63" s="104">
        <v>0.188</v>
      </c>
      <c r="BH63" s="104" t="s">
        <v>120</v>
      </c>
      <c r="BI63" s="104" t="s">
        <v>120</v>
      </c>
      <c r="BJ63" s="104" t="s">
        <v>120</v>
      </c>
      <c r="BK63" s="104" t="s">
        <v>120</v>
      </c>
      <c r="BL63" s="104">
        <v>0</v>
      </c>
    </row>
    <row r="64" spans="1:65" ht="15.75" customHeight="1" thickBot="1" x14ac:dyDescent="0.3">
      <c r="A64">
        <v>36</v>
      </c>
      <c r="B64" s="1" t="s">
        <v>69</v>
      </c>
      <c r="D64">
        <v>36</v>
      </c>
      <c r="E64" s="1" t="s">
        <v>101</v>
      </c>
      <c r="F64" s="1"/>
      <c r="G64" s="143" t="s">
        <v>611</v>
      </c>
      <c r="H64" s="84" t="s">
        <v>612</v>
      </c>
      <c r="I64" s="84"/>
      <c r="L64" s="104">
        <v>12</v>
      </c>
      <c r="M64" s="104" t="s">
        <v>14</v>
      </c>
      <c r="N64" s="104" t="s">
        <v>172</v>
      </c>
      <c r="O64" s="104" t="s">
        <v>176</v>
      </c>
      <c r="P64" s="104" t="s">
        <v>450</v>
      </c>
      <c r="Q64" s="104" t="s">
        <v>120</v>
      </c>
      <c r="R64" s="133"/>
      <c r="S64" s="133"/>
      <c r="T64" s="133"/>
      <c r="U64" s="133"/>
      <c r="V64" s="133"/>
      <c r="W64" s="133"/>
      <c r="X64" s="133"/>
      <c r="Y64" s="133"/>
      <c r="Z64" s="133"/>
      <c r="AA64" s="133"/>
      <c r="AB64" s="133"/>
      <c r="AC64" s="133"/>
      <c r="AD64" s="133"/>
      <c r="AE64" s="133"/>
      <c r="AF64" s="133"/>
      <c r="AG64" s="133"/>
      <c r="AH64" s="133"/>
      <c r="AI64" s="133"/>
      <c r="AJ64" s="133" t="s">
        <v>451</v>
      </c>
      <c r="AK64" s="100">
        <v>7</v>
      </c>
      <c r="AL64" s="100">
        <v>0.5</v>
      </c>
      <c r="AM64" s="102">
        <v>43217</v>
      </c>
      <c r="AN64" s="100">
        <v>11</v>
      </c>
      <c r="AO64" s="100">
        <v>10.5</v>
      </c>
      <c r="AP64" s="100">
        <v>9.4</v>
      </c>
      <c r="AQ64" s="100">
        <v>12.9</v>
      </c>
      <c r="AR64" s="100">
        <v>0</v>
      </c>
      <c r="AS64" s="100">
        <v>0</v>
      </c>
      <c r="AT64" s="100">
        <v>0</v>
      </c>
      <c r="AU64" s="100">
        <v>0</v>
      </c>
      <c r="AV64" s="100">
        <f>SUM(AO64:AU64)</f>
        <v>32.799999999999997</v>
      </c>
      <c r="AW64" s="100">
        <f>AV64/AN64</f>
        <v>2.9818181818181815</v>
      </c>
      <c r="AX64" s="100">
        <v>1</v>
      </c>
      <c r="AY64" s="100">
        <v>0</v>
      </c>
      <c r="AZ64" s="100">
        <v>3</v>
      </c>
      <c r="BA64" s="100">
        <v>1</v>
      </c>
      <c r="BB64" s="100">
        <v>1</v>
      </c>
      <c r="BC64" s="100">
        <v>65</v>
      </c>
      <c r="BD64">
        <f>SUM(BD61+BD63)</f>
        <v>0.21100000000000002</v>
      </c>
      <c r="BE64" t="s">
        <v>773</v>
      </c>
      <c r="BF64">
        <f>SUM(BF61+BF63)</f>
        <v>0.30299999999999999</v>
      </c>
      <c r="BG64">
        <f>SUM(BG61+BG63)</f>
        <v>0.38400000000000001</v>
      </c>
      <c r="BH64">
        <v>0</v>
      </c>
      <c r="BI64">
        <v>0</v>
      </c>
      <c r="BJ64">
        <v>0</v>
      </c>
      <c r="BK64">
        <v>0</v>
      </c>
      <c r="BL64" s="100">
        <v>0</v>
      </c>
    </row>
    <row r="65" spans="1:65" ht="15.75" customHeight="1" x14ac:dyDescent="0.25">
      <c r="A65">
        <v>37</v>
      </c>
      <c r="B65" s="1" t="s">
        <v>75</v>
      </c>
      <c r="D65">
        <v>37</v>
      </c>
      <c r="E65" s="1" t="s">
        <v>103</v>
      </c>
      <c r="F65" s="1"/>
      <c r="G65" s="143"/>
      <c r="H65" s="84" t="s">
        <v>613</v>
      </c>
      <c r="I65" s="84"/>
      <c r="L65" s="133"/>
      <c r="M65" s="135"/>
      <c r="N65" s="133"/>
      <c r="O65" s="133"/>
      <c r="P65" s="133"/>
      <c r="Q65" s="133"/>
      <c r="R65" s="133">
        <v>105</v>
      </c>
      <c r="S65" s="133">
        <v>105</v>
      </c>
      <c r="T65" s="133">
        <v>80</v>
      </c>
      <c r="U65" s="133">
        <v>80</v>
      </c>
      <c r="V65" s="133">
        <v>196</v>
      </c>
      <c r="W65" s="133">
        <v>204</v>
      </c>
      <c r="X65" s="133">
        <v>290</v>
      </c>
      <c r="Y65" s="133">
        <v>290</v>
      </c>
      <c r="Z65" s="133">
        <v>90</v>
      </c>
      <c r="AA65" s="133">
        <v>96</v>
      </c>
      <c r="AB65" s="133">
        <v>240</v>
      </c>
      <c r="AC65" s="133">
        <v>240</v>
      </c>
      <c r="AD65" s="133">
        <v>132</v>
      </c>
      <c r="AE65" s="133">
        <v>134</v>
      </c>
      <c r="AF65" s="133">
        <v>146</v>
      </c>
      <c r="AG65" s="133">
        <v>148</v>
      </c>
      <c r="AH65" s="133">
        <v>240</v>
      </c>
      <c r="AI65" s="133">
        <v>246</v>
      </c>
      <c r="AJ65" s="133"/>
    </row>
    <row r="66" spans="1:65" ht="15.75" customHeight="1" thickBot="1" x14ac:dyDescent="0.3">
      <c r="A66">
        <v>38</v>
      </c>
      <c r="B66" s="1" t="s">
        <v>96</v>
      </c>
      <c r="D66">
        <v>38</v>
      </c>
      <c r="E66" s="1" t="s">
        <v>104</v>
      </c>
      <c r="F66" s="1"/>
      <c r="G66" s="143"/>
      <c r="H66" s="84" t="s">
        <v>614</v>
      </c>
      <c r="I66" s="84"/>
      <c r="L66" s="133">
        <v>13</v>
      </c>
      <c r="M66" s="133" t="s">
        <v>730</v>
      </c>
      <c r="N66" s="133">
        <v>165</v>
      </c>
      <c r="O66" s="133">
        <v>165</v>
      </c>
      <c r="P66" s="133">
        <v>102</v>
      </c>
      <c r="Q66" s="133">
        <v>102</v>
      </c>
      <c r="R66" s="133">
        <v>105</v>
      </c>
      <c r="S66" s="133">
        <v>105</v>
      </c>
      <c r="T66" s="133">
        <v>80</v>
      </c>
      <c r="U66" s="133">
        <v>80</v>
      </c>
      <c r="V66" s="133">
        <v>196</v>
      </c>
      <c r="W66" s="133">
        <v>204</v>
      </c>
      <c r="X66" s="133">
        <v>290</v>
      </c>
      <c r="Y66" s="133">
        <v>290</v>
      </c>
      <c r="Z66" s="133">
        <v>94</v>
      </c>
      <c r="AA66" s="133">
        <v>100</v>
      </c>
      <c r="AB66" s="133">
        <v>238</v>
      </c>
      <c r="AC66" s="133">
        <v>238</v>
      </c>
      <c r="AD66" s="133">
        <v>132</v>
      </c>
      <c r="AE66" s="133">
        <v>134</v>
      </c>
      <c r="AF66" s="133">
        <v>146</v>
      </c>
      <c r="AG66" s="133">
        <v>148</v>
      </c>
      <c r="AH66" s="133">
        <v>241</v>
      </c>
      <c r="AI66" s="133">
        <v>247</v>
      </c>
      <c r="AJ66" s="133"/>
    </row>
    <row r="67" spans="1:65" ht="15.75" customHeight="1" x14ac:dyDescent="0.25">
      <c r="A67">
        <v>39</v>
      </c>
      <c r="B67" s="1" t="s">
        <v>815</v>
      </c>
      <c r="D67">
        <v>39</v>
      </c>
      <c r="E67" s="1" t="s">
        <v>105</v>
      </c>
      <c r="F67" s="1"/>
      <c r="G67" s="143"/>
      <c r="H67" s="84" t="s">
        <v>615</v>
      </c>
      <c r="I67" s="84"/>
      <c r="L67" s="133"/>
      <c r="M67" s="135" t="s">
        <v>93</v>
      </c>
      <c r="N67" s="133">
        <v>165</v>
      </c>
      <c r="O67" s="133">
        <v>165</v>
      </c>
      <c r="P67" s="133">
        <v>101</v>
      </c>
      <c r="Q67" s="133">
        <v>101</v>
      </c>
      <c r="R67" s="100">
        <v>72</v>
      </c>
      <c r="S67" s="100">
        <v>5</v>
      </c>
      <c r="T67" s="100">
        <v>6</v>
      </c>
      <c r="U67" s="100">
        <v>3</v>
      </c>
      <c r="V67" s="100">
        <v>3</v>
      </c>
      <c r="W67" s="100">
        <v>5</v>
      </c>
      <c r="X67" s="100">
        <v>4.5</v>
      </c>
      <c r="Y67" s="100">
        <v>0</v>
      </c>
      <c r="Z67" s="100">
        <v>0</v>
      </c>
      <c r="AA67" s="100">
        <f>SUM(W67:Z67)</f>
        <v>9.5</v>
      </c>
      <c r="AB67" s="100">
        <v>12</v>
      </c>
      <c r="AC67" s="100">
        <f>AA67/12</f>
        <v>0.79166666666666663</v>
      </c>
      <c r="AD67" s="100">
        <v>0</v>
      </c>
      <c r="AE67" s="100">
        <v>0</v>
      </c>
      <c r="AF67" s="100">
        <v>0</v>
      </c>
      <c r="AG67" s="101">
        <v>5</v>
      </c>
      <c r="AH67" s="101">
        <v>6</v>
      </c>
      <c r="AI67" s="100">
        <v>0</v>
      </c>
      <c r="AJ67" s="100" t="s">
        <v>451</v>
      </c>
      <c r="AK67" s="100">
        <v>9</v>
      </c>
      <c r="AL67" s="100">
        <v>0.75</v>
      </c>
      <c r="AM67" s="102">
        <v>43217</v>
      </c>
      <c r="AN67" s="100">
        <v>11</v>
      </c>
      <c r="AO67" s="100">
        <v>8.6999999999999993</v>
      </c>
      <c r="AP67" s="100">
        <v>3.8</v>
      </c>
      <c r="AQ67" s="100">
        <v>7.5</v>
      </c>
      <c r="AR67" s="100">
        <v>0</v>
      </c>
      <c r="AS67" s="100">
        <v>0</v>
      </c>
      <c r="AT67" s="100">
        <v>0</v>
      </c>
      <c r="AU67" s="100">
        <v>0</v>
      </c>
      <c r="AV67" s="100">
        <f>SUM(AO67:AU67)</f>
        <v>20</v>
      </c>
      <c r="AW67" s="100">
        <f>AV67/AN67</f>
        <v>1.8181818181818181</v>
      </c>
      <c r="AX67" s="100">
        <v>1</v>
      </c>
      <c r="AY67" s="100">
        <v>0</v>
      </c>
      <c r="AZ67" s="100">
        <v>1</v>
      </c>
      <c r="BA67" s="100">
        <v>0</v>
      </c>
      <c r="BB67" s="100">
        <v>0</v>
      </c>
      <c r="BC67" s="100">
        <v>61</v>
      </c>
      <c r="BD67" s="100">
        <v>0.27800000000000002</v>
      </c>
      <c r="BE67" s="100">
        <v>0.06</v>
      </c>
      <c r="BF67" s="100">
        <v>0.67100000000000004</v>
      </c>
      <c r="BG67" s="100">
        <v>0.41299999999999998</v>
      </c>
      <c r="BH67" s="100">
        <v>1</v>
      </c>
      <c r="BI67" s="109">
        <v>0</v>
      </c>
      <c r="BJ67" s="100">
        <v>0</v>
      </c>
      <c r="BK67" s="100">
        <v>0</v>
      </c>
      <c r="BL67" s="100">
        <v>0</v>
      </c>
    </row>
    <row r="68" spans="1:65" ht="15.75" customHeight="1" x14ac:dyDescent="0.25">
      <c r="A68">
        <v>40</v>
      </c>
      <c r="B68" s="1" t="s">
        <v>62</v>
      </c>
      <c r="D68">
        <v>40</v>
      </c>
      <c r="E68" s="1" t="s">
        <v>106</v>
      </c>
      <c r="F68" s="1"/>
      <c r="G68" s="143"/>
      <c r="H68" s="150" t="s">
        <v>620</v>
      </c>
      <c r="I68" s="84"/>
      <c r="L68" s="100">
        <v>13</v>
      </c>
      <c r="M68" s="100" t="s">
        <v>12</v>
      </c>
      <c r="N68" s="100" t="s">
        <v>173</v>
      </c>
      <c r="O68" s="100" t="s">
        <v>175</v>
      </c>
      <c r="P68" s="100" t="s">
        <v>12</v>
      </c>
      <c r="Q68" s="99" t="s">
        <v>93</v>
      </c>
      <c r="R68" s="100">
        <v>24.2</v>
      </c>
      <c r="S68" s="100">
        <v>4</v>
      </c>
      <c r="T68" s="100">
        <v>5.0999999999999996</v>
      </c>
      <c r="U68" s="100">
        <v>1</v>
      </c>
      <c r="V68" s="100">
        <v>1</v>
      </c>
      <c r="W68" s="100" t="s">
        <v>120</v>
      </c>
      <c r="X68" s="100" t="s">
        <v>120</v>
      </c>
      <c r="Y68" s="100" t="s">
        <v>120</v>
      </c>
      <c r="Z68" s="100" t="s">
        <v>120</v>
      </c>
      <c r="AA68" s="100" t="s">
        <v>120</v>
      </c>
      <c r="AB68" s="100">
        <v>12</v>
      </c>
      <c r="AC68" s="100" t="s">
        <v>120</v>
      </c>
      <c r="AD68" s="100">
        <v>0</v>
      </c>
      <c r="AE68" s="100">
        <v>0</v>
      </c>
      <c r="AF68" s="100">
        <v>0</v>
      </c>
      <c r="AG68" s="100" t="s">
        <v>120</v>
      </c>
      <c r="AH68" s="100" t="s">
        <v>120</v>
      </c>
      <c r="AI68" s="100" t="s">
        <v>120</v>
      </c>
      <c r="AJ68" s="100" t="s">
        <v>120</v>
      </c>
      <c r="AK68" s="100" t="s">
        <v>120</v>
      </c>
      <c r="AL68" s="100" t="s">
        <v>120</v>
      </c>
      <c r="AM68" s="100" t="s">
        <v>120</v>
      </c>
      <c r="AN68" s="100" t="s">
        <v>120</v>
      </c>
      <c r="AO68" s="100" t="s">
        <v>120</v>
      </c>
      <c r="AP68" s="100" t="s">
        <v>120</v>
      </c>
      <c r="AQ68" s="100" t="s">
        <v>120</v>
      </c>
      <c r="AR68" s="100" t="s">
        <v>120</v>
      </c>
      <c r="AS68" s="100" t="s">
        <v>120</v>
      </c>
      <c r="AT68" s="100" t="s">
        <v>120</v>
      </c>
      <c r="AU68" s="100" t="s">
        <v>120</v>
      </c>
      <c r="AV68" s="100" t="s">
        <v>120</v>
      </c>
      <c r="AW68" s="100" t="s">
        <v>120</v>
      </c>
      <c r="AX68" s="100" t="s">
        <v>120</v>
      </c>
      <c r="AY68" s="100" t="s">
        <v>120</v>
      </c>
      <c r="AZ68" s="100" t="s">
        <v>120</v>
      </c>
      <c r="BA68" s="100" t="s">
        <v>120</v>
      </c>
      <c r="BB68" s="100" t="s">
        <v>120</v>
      </c>
      <c r="BC68" s="100" t="s">
        <v>120</v>
      </c>
      <c r="BD68" s="100" t="s">
        <v>120</v>
      </c>
      <c r="BE68" s="100" t="s">
        <v>120</v>
      </c>
      <c r="BF68" s="100" t="s">
        <v>120</v>
      </c>
      <c r="BG68" s="100" t="s">
        <v>120</v>
      </c>
      <c r="BH68" s="100">
        <v>0</v>
      </c>
      <c r="BI68" s="109">
        <v>0</v>
      </c>
      <c r="BJ68" s="100">
        <v>0</v>
      </c>
      <c r="BK68" s="100">
        <v>0</v>
      </c>
      <c r="BL68" s="100">
        <v>0</v>
      </c>
    </row>
    <row r="69" spans="1:65" ht="15.75" customHeight="1" thickBot="1" x14ac:dyDescent="0.3">
      <c r="A69">
        <v>41</v>
      </c>
      <c r="B69" s="1" t="s">
        <v>93</v>
      </c>
      <c r="D69">
        <v>41</v>
      </c>
      <c r="E69" s="1" t="s">
        <v>107</v>
      </c>
      <c r="F69" s="1"/>
      <c r="G69" s="159" t="s">
        <v>610</v>
      </c>
      <c r="H69" s="83" t="s">
        <v>616</v>
      </c>
      <c r="I69" s="83"/>
      <c r="L69" s="100">
        <v>13</v>
      </c>
      <c r="M69" s="100" t="s">
        <v>12</v>
      </c>
      <c r="N69" s="100" t="s">
        <v>173</v>
      </c>
      <c r="O69" s="100" t="s">
        <v>175</v>
      </c>
      <c r="P69" s="100" t="s">
        <v>135</v>
      </c>
      <c r="Q69" s="99" t="s">
        <v>73</v>
      </c>
      <c r="R69" s="104" t="s">
        <v>120</v>
      </c>
      <c r="S69" s="104" t="s">
        <v>120</v>
      </c>
      <c r="T69" s="104" t="s">
        <v>120</v>
      </c>
      <c r="U69" s="104" t="s">
        <v>120</v>
      </c>
      <c r="V69" s="104" t="s">
        <v>120</v>
      </c>
      <c r="W69" s="104" t="s">
        <v>120</v>
      </c>
      <c r="X69" s="104" t="s">
        <v>120</v>
      </c>
      <c r="Y69" s="104" t="s">
        <v>120</v>
      </c>
      <c r="Z69" s="104" t="s">
        <v>120</v>
      </c>
      <c r="AA69" s="104" t="s">
        <v>120</v>
      </c>
      <c r="AB69" s="104" t="s">
        <v>120</v>
      </c>
      <c r="AC69" s="104" t="s">
        <v>120</v>
      </c>
      <c r="AD69" s="104" t="s">
        <v>120</v>
      </c>
      <c r="AE69" s="104" t="s">
        <v>120</v>
      </c>
      <c r="AF69" s="104" t="s">
        <v>120</v>
      </c>
      <c r="AG69" s="104" t="s">
        <v>120</v>
      </c>
      <c r="AH69" s="104" t="s">
        <v>120</v>
      </c>
      <c r="AI69" s="104">
        <v>0</v>
      </c>
      <c r="AJ69" s="104" t="s">
        <v>451</v>
      </c>
      <c r="AK69" s="104">
        <v>23</v>
      </c>
      <c r="AL69" s="104">
        <v>0.8</v>
      </c>
      <c r="AM69" s="105">
        <v>43217</v>
      </c>
      <c r="AN69" s="104">
        <v>11</v>
      </c>
      <c r="AO69" s="104">
        <v>9.5</v>
      </c>
      <c r="AP69" s="104">
        <v>1.8</v>
      </c>
      <c r="AQ69" s="104">
        <v>12.8</v>
      </c>
      <c r="AR69" s="104">
        <v>10.5</v>
      </c>
      <c r="AS69" s="104">
        <v>0</v>
      </c>
      <c r="AT69" s="104">
        <v>0</v>
      </c>
      <c r="AU69" s="104">
        <v>0</v>
      </c>
      <c r="AV69" s="104">
        <f>SUM(AO69:AU69)</f>
        <v>34.6</v>
      </c>
      <c r="AW69" s="104">
        <f>AV69/AN69</f>
        <v>3.1454545454545455</v>
      </c>
      <c r="AX69" s="104">
        <v>1</v>
      </c>
      <c r="AY69" s="104">
        <v>1</v>
      </c>
      <c r="AZ69" s="104">
        <v>1</v>
      </c>
      <c r="BA69" s="104">
        <v>1</v>
      </c>
      <c r="BB69" s="104">
        <v>0</v>
      </c>
      <c r="BC69" s="104">
        <v>63</v>
      </c>
      <c r="BD69" s="104">
        <v>0.78200000000000003</v>
      </c>
      <c r="BE69" s="104">
        <v>0.13</v>
      </c>
      <c r="BF69" s="104">
        <v>0.41699999999999998</v>
      </c>
      <c r="BG69" s="104">
        <v>0.26500000000000001</v>
      </c>
      <c r="BH69" s="104" t="s">
        <v>120</v>
      </c>
      <c r="BI69" s="104" t="s">
        <v>120</v>
      </c>
      <c r="BJ69" s="104" t="s">
        <v>120</v>
      </c>
      <c r="BK69" s="104" t="s">
        <v>120</v>
      </c>
      <c r="BL69" s="104">
        <v>0</v>
      </c>
    </row>
    <row r="70" spans="1:65" ht="15.75" customHeight="1" thickBot="1" x14ac:dyDescent="0.3">
      <c r="A70">
        <v>42</v>
      </c>
      <c r="B70" s="1" t="s">
        <v>96</v>
      </c>
      <c r="D70">
        <v>42</v>
      </c>
      <c r="E70" s="1" t="s">
        <v>108</v>
      </c>
      <c r="F70" s="1"/>
      <c r="G70" s="159"/>
      <c r="H70" s="160" t="s">
        <v>675</v>
      </c>
      <c r="I70" s="83"/>
      <c r="L70" s="104">
        <v>13</v>
      </c>
      <c r="M70" s="104" t="s">
        <v>12</v>
      </c>
      <c r="N70" s="104" t="s">
        <v>173</v>
      </c>
      <c r="O70" s="104" t="s">
        <v>175</v>
      </c>
      <c r="P70" s="104" t="s">
        <v>450</v>
      </c>
      <c r="Q70" s="104" t="s">
        <v>120</v>
      </c>
      <c r="R70" s="133"/>
      <c r="S70" s="133"/>
      <c r="T70" s="133"/>
      <c r="U70" s="133"/>
      <c r="V70" s="133"/>
      <c r="W70" s="133"/>
      <c r="X70" s="133"/>
      <c r="Y70" s="133"/>
      <c r="Z70" s="133"/>
      <c r="AA70" s="133"/>
      <c r="AB70" s="133"/>
      <c r="AC70" s="133"/>
      <c r="AD70" s="133"/>
      <c r="AE70" s="133"/>
      <c r="AF70" s="133"/>
      <c r="AG70" s="133"/>
      <c r="AH70" s="133"/>
      <c r="AI70" s="133"/>
      <c r="AJ70" s="133" t="s">
        <v>451</v>
      </c>
      <c r="AK70">
        <v>32</v>
      </c>
      <c r="AL70" s="104">
        <v>0.8</v>
      </c>
      <c r="AM70" s="105">
        <v>43217</v>
      </c>
      <c r="AN70" s="104">
        <v>11</v>
      </c>
      <c r="AO70" s="104">
        <v>9.5</v>
      </c>
      <c r="AP70" s="104">
        <v>1.8</v>
      </c>
      <c r="AQ70" s="104">
        <v>12.8</v>
      </c>
      <c r="AR70" s="104">
        <v>10.5</v>
      </c>
      <c r="AS70" s="104">
        <v>0</v>
      </c>
      <c r="AT70" s="104">
        <v>0</v>
      </c>
      <c r="AU70" s="104">
        <v>0</v>
      </c>
      <c r="AV70" s="104">
        <f>SUM(AO70:AU70)</f>
        <v>34.6</v>
      </c>
      <c r="AW70" s="104">
        <f>AV70/AN70</f>
        <v>3.1454545454545455</v>
      </c>
      <c r="AX70" s="104">
        <v>1</v>
      </c>
      <c r="AY70" s="104">
        <v>1</v>
      </c>
      <c r="AZ70" s="104">
        <v>1</v>
      </c>
      <c r="BA70" s="104">
        <v>1</v>
      </c>
      <c r="BB70" s="104">
        <v>0</v>
      </c>
      <c r="BC70" s="104">
        <v>63</v>
      </c>
      <c r="BD70">
        <f>SUM(BD67,BD69)</f>
        <v>1.06</v>
      </c>
      <c r="BE70">
        <f t="shared" ref="BE70:BG70" si="18">SUM(BE67,BE69)</f>
        <v>0.19</v>
      </c>
      <c r="BF70">
        <f t="shared" si="18"/>
        <v>1.0880000000000001</v>
      </c>
      <c r="BG70">
        <f t="shared" si="18"/>
        <v>0.67799999999999994</v>
      </c>
      <c r="BH70">
        <v>1</v>
      </c>
      <c r="BI70">
        <v>0</v>
      </c>
      <c r="BJ70">
        <v>0</v>
      </c>
      <c r="BK70">
        <v>0</v>
      </c>
      <c r="BL70" s="100">
        <v>0</v>
      </c>
    </row>
    <row r="71" spans="1:65" ht="15.75" customHeight="1" x14ac:dyDescent="0.25">
      <c r="A71">
        <v>43</v>
      </c>
      <c r="B71" s="1" t="s">
        <v>102</v>
      </c>
      <c r="D71">
        <v>43</v>
      </c>
      <c r="E71" s="1" t="s">
        <v>109</v>
      </c>
      <c r="F71" s="1"/>
      <c r="G71" s="159"/>
      <c r="H71" s="83" t="s">
        <v>617</v>
      </c>
      <c r="I71" s="83"/>
      <c r="L71" s="133"/>
      <c r="M71" s="135"/>
      <c r="N71" s="133"/>
      <c r="O71" s="133"/>
      <c r="P71" s="133"/>
      <c r="Q71" s="133"/>
      <c r="R71" s="133"/>
      <c r="S71" s="133"/>
      <c r="T71" s="133"/>
      <c r="U71" s="133"/>
      <c r="V71" s="133"/>
      <c r="W71" s="133"/>
      <c r="X71" s="133"/>
      <c r="Y71" s="133"/>
      <c r="Z71" s="133"/>
      <c r="AA71" s="133"/>
      <c r="AB71" s="133"/>
      <c r="AC71" s="133"/>
      <c r="AD71" s="133"/>
      <c r="AE71" s="133"/>
      <c r="AF71" s="133"/>
      <c r="AG71" s="133"/>
      <c r="AH71" s="133"/>
      <c r="AI71" s="133"/>
      <c r="AJ71" s="133"/>
      <c r="AL71" s="100"/>
      <c r="AM71" s="102"/>
      <c r="AN71" s="100"/>
      <c r="AO71" s="100"/>
      <c r="AP71" s="100"/>
      <c r="AQ71" s="100"/>
      <c r="AR71" s="100"/>
      <c r="AS71" s="100"/>
      <c r="AT71" s="100"/>
      <c r="AU71" s="100"/>
      <c r="AV71" s="100"/>
      <c r="AW71" s="100"/>
      <c r="AX71" s="100"/>
      <c r="AY71" s="100"/>
      <c r="AZ71" s="100"/>
      <c r="BA71" s="100"/>
      <c r="BB71" s="100"/>
      <c r="BC71" s="100"/>
      <c r="BL71" s="100"/>
      <c r="BM71" s="103" t="s">
        <v>529</v>
      </c>
    </row>
    <row r="72" spans="1:65" ht="15.75" customHeight="1" x14ac:dyDescent="0.25">
      <c r="A72">
        <v>44</v>
      </c>
      <c r="B72" s="1" t="s">
        <v>39</v>
      </c>
      <c r="D72">
        <v>44</v>
      </c>
      <c r="E72" s="1" t="s">
        <v>110</v>
      </c>
      <c r="F72" s="1"/>
      <c r="G72" s="154" t="s">
        <v>803</v>
      </c>
      <c r="H72" s="82" t="s">
        <v>618</v>
      </c>
      <c r="I72" s="157"/>
      <c r="L72" s="133"/>
      <c r="M72" s="135"/>
      <c r="N72" s="133"/>
      <c r="O72" s="133"/>
      <c r="P72" s="133"/>
      <c r="Q72" s="133"/>
      <c r="R72" s="133"/>
      <c r="S72" s="133"/>
      <c r="T72" s="133"/>
      <c r="U72" s="133"/>
      <c r="V72" s="133"/>
      <c r="W72" s="133"/>
      <c r="X72" s="133"/>
      <c r="Y72" s="133"/>
      <c r="Z72" s="133"/>
      <c r="AA72" s="133"/>
      <c r="AB72" s="133"/>
      <c r="AC72" s="133"/>
      <c r="AD72" s="133"/>
      <c r="AE72" s="133"/>
      <c r="AF72" s="133"/>
      <c r="AG72" s="133"/>
      <c r="AH72" s="133"/>
      <c r="AI72" s="133"/>
      <c r="AJ72" s="133"/>
      <c r="AL72" s="100"/>
      <c r="AM72" s="102"/>
      <c r="AN72" s="100"/>
      <c r="AO72" s="100"/>
      <c r="AP72" s="100"/>
      <c r="AQ72" s="100"/>
      <c r="AR72" s="100"/>
      <c r="AS72" s="100"/>
      <c r="AT72" s="100"/>
      <c r="AU72" s="100"/>
      <c r="AV72" s="100"/>
      <c r="AW72" s="100"/>
      <c r="AX72" s="100"/>
      <c r="AY72" s="100"/>
      <c r="AZ72" s="100"/>
      <c r="BA72" s="100"/>
      <c r="BB72" s="100"/>
      <c r="BC72" s="100"/>
      <c r="BL72" s="100"/>
      <c r="BM72" s="103" t="s">
        <v>139</v>
      </c>
    </row>
    <row r="73" spans="1:65" ht="15.75" customHeight="1" thickBot="1" x14ac:dyDescent="0.3">
      <c r="A73">
        <v>45</v>
      </c>
      <c r="B73" s="1" t="s">
        <v>83</v>
      </c>
      <c r="D73">
        <v>45</v>
      </c>
      <c r="E73" s="1" t="s">
        <v>111</v>
      </c>
      <c r="F73" s="1"/>
      <c r="G73" s="149"/>
      <c r="H73" s="82" t="s">
        <v>619</v>
      </c>
      <c r="I73" s="82"/>
      <c r="L73" s="133"/>
      <c r="M73" s="135"/>
      <c r="N73" s="133"/>
      <c r="O73" s="133"/>
      <c r="P73" s="133"/>
      <c r="Q73" s="133"/>
      <c r="R73" s="133">
        <v>105</v>
      </c>
      <c r="S73" s="133">
        <v>105</v>
      </c>
      <c r="T73" s="133">
        <v>80</v>
      </c>
      <c r="U73" s="133">
        <v>80</v>
      </c>
      <c r="V73" s="133">
        <v>196</v>
      </c>
      <c r="W73" s="133">
        <v>204</v>
      </c>
      <c r="X73" s="133">
        <v>290</v>
      </c>
      <c r="Y73" s="133">
        <v>290</v>
      </c>
      <c r="Z73" s="133">
        <v>90</v>
      </c>
      <c r="AA73" s="133">
        <v>96</v>
      </c>
      <c r="AB73" s="133">
        <v>240</v>
      </c>
      <c r="AC73" s="133">
        <v>240</v>
      </c>
      <c r="AD73" s="133">
        <v>132</v>
      </c>
      <c r="AE73" s="133">
        <v>134</v>
      </c>
      <c r="AF73" s="133">
        <v>146</v>
      </c>
      <c r="AG73" s="133">
        <v>148</v>
      </c>
      <c r="AH73" s="133">
        <v>240</v>
      </c>
      <c r="AI73" s="133">
        <v>246</v>
      </c>
      <c r="AJ73" s="133"/>
      <c r="BM73" s="106"/>
    </row>
    <row r="74" spans="1:65" ht="15.75" customHeight="1" x14ac:dyDescent="0.25">
      <c r="A74">
        <v>46</v>
      </c>
      <c r="B74" s="1" t="s">
        <v>75</v>
      </c>
      <c r="D74">
        <v>46</v>
      </c>
      <c r="E74" s="1" t="s">
        <v>112</v>
      </c>
      <c r="F74" s="1"/>
      <c r="G74" s="149"/>
      <c r="H74" s="82" t="s">
        <v>621</v>
      </c>
      <c r="I74" s="82"/>
      <c r="L74" s="133">
        <v>13</v>
      </c>
      <c r="M74" s="133" t="s">
        <v>729</v>
      </c>
      <c r="N74" s="133">
        <v>165</v>
      </c>
      <c r="O74" s="133">
        <v>165</v>
      </c>
      <c r="P74" s="133">
        <v>102</v>
      </c>
      <c r="Q74" s="133">
        <v>102</v>
      </c>
      <c r="R74" s="133">
        <v>101</v>
      </c>
      <c r="S74" s="133">
        <v>105</v>
      </c>
      <c r="T74" s="133">
        <v>105</v>
      </c>
      <c r="U74" s="133">
        <v>80</v>
      </c>
      <c r="V74" s="133">
        <v>80</v>
      </c>
      <c r="W74" s="133">
        <v>196</v>
      </c>
      <c r="X74" s="133">
        <v>204</v>
      </c>
      <c r="Y74" s="133">
        <v>290</v>
      </c>
      <c r="Z74" s="133">
        <v>290</v>
      </c>
      <c r="AA74" s="133">
        <v>94</v>
      </c>
      <c r="AB74" s="133">
        <v>100</v>
      </c>
      <c r="AC74" s="133">
        <v>238</v>
      </c>
      <c r="AD74" s="133">
        <v>238</v>
      </c>
      <c r="AE74" s="133">
        <v>132</v>
      </c>
      <c r="AF74" s="133">
        <v>134</v>
      </c>
      <c r="AG74" s="133">
        <v>146</v>
      </c>
      <c r="AH74" s="133">
        <v>148</v>
      </c>
      <c r="AI74" s="133">
        <v>241</v>
      </c>
      <c r="AJ74" s="133">
        <v>247</v>
      </c>
      <c r="BM74" s="103"/>
    </row>
    <row r="75" spans="1:65" ht="15.75" customHeight="1" x14ac:dyDescent="0.25">
      <c r="A75">
        <v>47</v>
      </c>
      <c r="B75" s="1" t="s">
        <v>43</v>
      </c>
      <c r="D75">
        <v>47</v>
      </c>
      <c r="E75" s="1" t="s">
        <v>114</v>
      </c>
      <c r="F75" s="1"/>
      <c r="G75" s="152" t="s">
        <v>800</v>
      </c>
      <c r="H75" s="87" t="s">
        <v>656</v>
      </c>
      <c r="I75" s="87"/>
      <c r="L75" s="133"/>
      <c r="M75" s="133" t="s">
        <v>93</v>
      </c>
      <c r="N75" s="135" t="s">
        <v>93</v>
      </c>
      <c r="O75" s="133">
        <v>165</v>
      </c>
      <c r="P75" s="133">
        <v>165</v>
      </c>
      <c r="Q75" s="133">
        <v>101</v>
      </c>
      <c r="R75" s="100">
        <v>57.2</v>
      </c>
      <c r="S75" s="100">
        <v>4</v>
      </c>
      <c r="T75" s="100">
        <v>4.5999999999999996</v>
      </c>
      <c r="U75" s="100">
        <v>1</v>
      </c>
      <c r="V75" s="100">
        <v>2</v>
      </c>
      <c r="W75" s="100">
        <v>8</v>
      </c>
      <c r="X75" s="100">
        <v>21</v>
      </c>
      <c r="Y75" s="100">
        <v>0</v>
      </c>
      <c r="Z75" s="100">
        <v>0</v>
      </c>
      <c r="AA75" s="100">
        <f>SUM(W75:Z75)</f>
        <v>29</v>
      </c>
      <c r="AB75" s="100">
        <v>12</v>
      </c>
      <c r="AC75" s="100">
        <f>AA75/12</f>
        <v>2.4166666666666665</v>
      </c>
      <c r="AD75" s="100">
        <v>0</v>
      </c>
      <c r="AE75" s="100">
        <v>0</v>
      </c>
      <c r="AF75" s="100">
        <v>0</v>
      </c>
      <c r="AG75" s="100">
        <v>4</v>
      </c>
      <c r="AH75" s="100">
        <v>4</v>
      </c>
      <c r="AI75" s="100" t="s">
        <v>120</v>
      </c>
      <c r="AJ75" s="100" t="s">
        <v>451</v>
      </c>
      <c r="AK75" s="100">
        <v>2</v>
      </c>
      <c r="AL75" s="100">
        <v>0.2</v>
      </c>
      <c r="AM75" s="102">
        <v>43220</v>
      </c>
      <c r="AN75" s="100">
        <v>14</v>
      </c>
      <c r="AO75" s="100" t="s">
        <v>120</v>
      </c>
      <c r="AP75" s="100" t="s">
        <v>120</v>
      </c>
      <c r="AQ75" s="100" t="s">
        <v>120</v>
      </c>
      <c r="AR75" s="100" t="s">
        <v>120</v>
      </c>
      <c r="AS75" s="100" t="s">
        <v>120</v>
      </c>
      <c r="AT75" s="100" t="s">
        <v>120</v>
      </c>
      <c r="AU75" s="100" t="s">
        <v>120</v>
      </c>
      <c r="AV75" s="100" t="s">
        <v>120</v>
      </c>
      <c r="AW75" s="100" t="s">
        <v>120</v>
      </c>
      <c r="AX75" s="100" t="s">
        <v>120</v>
      </c>
      <c r="AY75" s="100" t="s">
        <v>120</v>
      </c>
      <c r="AZ75" s="100">
        <v>2</v>
      </c>
      <c r="BA75" s="100" t="s">
        <v>120</v>
      </c>
      <c r="BB75" s="100" t="s">
        <v>120</v>
      </c>
      <c r="BC75" s="100">
        <v>205</v>
      </c>
      <c r="BD75" s="100">
        <v>1.0999999999999999E-2</v>
      </c>
      <c r="BE75" s="100" t="s">
        <v>120</v>
      </c>
      <c r="BF75" s="100">
        <v>7.1999999999999995E-2</v>
      </c>
      <c r="BG75" s="100">
        <v>0.123</v>
      </c>
      <c r="BH75" s="100" t="s">
        <v>120</v>
      </c>
      <c r="BI75" s="100" t="s">
        <v>120</v>
      </c>
      <c r="BJ75" s="100" t="s">
        <v>120</v>
      </c>
      <c r="BK75" s="100" t="s">
        <v>120</v>
      </c>
      <c r="BL75" s="100">
        <v>0</v>
      </c>
      <c r="BM75" s="103"/>
    </row>
    <row r="76" spans="1:65" ht="15.75" customHeight="1" x14ac:dyDescent="0.25">
      <c r="A76">
        <v>48</v>
      </c>
      <c r="B76" s="1" t="s">
        <v>64</v>
      </c>
      <c r="D76">
        <v>48</v>
      </c>
      <c r="E76" s="1" t="s">
        <v>115</v>
      </c>
      <c r="F76" s="1"/>
      <c r="G76" s="87"/>
      <c r="H76" s="87" t="s">
        <v>657</v>
      </c>
      <c r="I76" s="87"/>
      <c r="L76" s="100">
        <v>13</v>
      </c>
      <c r="M76" s="100" t="s">
        <v>14</v>
      </c>
      <c r="N76" s="100" t="s">
        <v>172</v>
      </c>
      <c r="O76" s="100" t="s">
        <v>176</v>
      </c>
      <c r="P76" s="100" t="s">
        <v>12</v>
      </c>
      <c r="Q76" s="99" t="s">
        <v>93</v>
      </c>
      <c r="R76" s="100">
        <v>36.5</v>
      </c>
      <c r="S76" s="100">
        <v>5</v>
      </c>
      <c r="T76" s="100">
        <v>3.6</v>
      </c>
      <c r="U76" s="100">
        <v>2</v>
      </c>
      <c r="V76" s="100">
        <v>2</v>
      </c>
      <c r="W76" s="100">
        <v>12</v>
      </c>
      <c r="X76" s="100">
        <v>1</v>
      </c>
      <c r="Y76" s="100">
        <v>0</v>
      </c>
      <c r="Z76" s="100">
        <v>0</v>
      </c>
      <c r="AA76" s="100">
        <f>SUM(W76:Z76)</f>
        <v>13</v>
      </c>
      <c r="AB76" s="100">
        <v>12</v>
      </c>
      <c r="AC76" s="100">
        <f>AA76/12</f>
        <v>1.0833333333333333</v>
      </c>
      <c r="AD76" s="100">
        <v>0</v>
      </c>
      <c r="AE76" s="100">
        <v>0</v>
      </c>
      <c r="AF76" s="100">
        <v>0</v>
      </c>
      <c r="AG76" s="100" t="s">
        <v>120</v>
      </c>
      <c r="AH76" s="100" t="s">
        <v>120</v>
      </c>
      <c r="AI76" s="100" t="s">
        <v>120</v>
      </c>
      <c r="AJ76" s="100" t="s">
        <v>120</v>
      </c>
      <c r="AK76" s="100" t="s">
        <v>120</v>
      </c>
      <c r="AL76" s="100" t="s">
        <v>120</v>
      </c>
      <c r="AM76" s="100" t="s">
        <v>120</v>
      </c>
      <c r="AN76" s="100" t="s">
        <v>120</v>
      </c>
      <c r="AO76" s="100" t="s">
        <v>120</v>
      </c>
      <c r="AP76" s="100" t="s">
        <v>120</v>
      </c>
      <c r="AQ76" s="100" t="s">
        <v>120</v>
      </c>
      <c r="AR76" s="100" t="s">
        <v>120</v>
      </c>
      <c r="AS76" s="100" t="s">
        <v>120</v>
      </c>
      <c r="AT76" s="100" t="s">
        <v>120</v>
      </c>
      <c r="AU76" s="100" t="s">
        <v>120</v>
      </c>
      <c r="AV76" s="100" t="s">
        <v>120</v>
      </c>
      <c r="AW76" s="100" t="s">
        <v>120</v>
      </c>
      <c r="AX76" s="100" t="s">
        <v>120</v>
      </c>
      <c r="AY76" s="100" t="s">
        <v>120</v>
      </c>
      <c r="AZ76" s="100" t="s">
        <v>120</v>
      </c>
      <c r="BA76" s="100" t="s">
        <v>120</v>
      </c>
      <c r="BB76" s="100" t="s">
        <v>120</v>
      </c>
      <c r="BC76" s="100" t="s">
        <v>120</v>
      </c>
      <c r="BD76" s="100" t="s">
        <v>120</v>
      </c>
      <c r="BE76" s="100" t="s">
        <v>120</v>
      </c>
      <c r="BF76" s="100" t="s">
        <v>120</v>
      </c>
      <c r="BG76" s="100" t="s">
        <v>120</v>
      </c>
      <c r="BH76" s="100">
        <v>0</v>
      </c>
      <c r="BI76" s="109">
        <v>0</v>
      </c>
      <c r="BJ76" s="100">
        <v>0</v>
      </c>
      <c r="BK76" s="100">
        <v>0</v>
      </c>
      <c r="BL76" s="100">
        <v>0</v>
      </c>
    </row>
    <row r="77" spans="1:65" ht="15.75" customHeight="1" thickBot="1" x14ac:dyDescent="0.3">
      <c r="A77">
        <v>49</v>
      </c>
      <c r="B77" s="1" t="s">
        <v>97</v>
      </c>
      <c r="D77">
        <v>49</v>
      </c>
      <c r="E77" s="1" t="s">
        <v>116</v>
      </c>
      <c r="F77" s="1"/>
      <c r="G77" s="112" t="s">
        <v>472</v>
      </c>
      <c r="H77" s="112" t="s">
        <v>661</v>
      </c>
      <c r="I77" s="158" t="s">
        <v>804</v>
      </c>
      <c r="L77" s="100">
        <v>13</v>
      </c>
      <c r="M77" s="100" t="s">
        <v>14</v>
      </c>
      <c r="N77" s="100" t="s">
        <v>172</v>
      </c>
      <c r="O77" s="100" t="s">
        <v>176</v>
      </c>
      <c r="P77" s="100" t="s">
        <v>135</v>
      </c>
      <c r="Q77" s="99" t="s">
        <v>73</v>
      </c>
      <c r="R77" s="104" t="s">
        <v>120</v>
      </c>
      <c r="S77" s="104" t="s">
        <v>120</v>
      </c>
      <c r="T77" s="104" t="s">
        <v>120</v>
      </c>
      <c r="U77" s="104" t="s">
        <v>120</v>
      </c>
      <c r="V77" s="104" t="s">
        <v>120</v>
      </c>
      <c r="W77" s="104" t="s">
        <v>120</v>
      </c>
      <c r="X77" s="104" t="s">
        <v>120</v>
      </c>
      <c r="Y77" s="104" t="s">
        <v>120</v>
      </c>
      <c r="Z77" s="104" t="s">
        <v>120</v>
      </c>
      <c r="AA77" s="104" t="s">
        <v>120</v>
      </c>
      <c r="AB77" s="104" t="s">
        <v>120</v>
      </c>
      <c r="AC77" s="104" t="s">
        <v>120</v>
      </c>
      <c r="AD77" s="104" t="s">
        <v>120</v>
      </c>
      <c r="AE77" s="104" t="s">
        <v>120</v>
      </c>
      <c r="AF77" s="104" t="s">
        <v>120</v>
      </c>
      <c r="AG77" s="104" t="s">
        <v>120</v>
      </c>
      <c r="AH77" s="104" t="s">
        <v>120</v>
      </c>
      <c r="AI77" s="104">
        <v>0</v>
      </c>
      <c r="AJ77" s="104" t="s">
        <v>451</v>
      </c>
      <c r="AK77" s="104">
        <v>2</v>
      </c>
      <c r="AL77" s="104">
        <v>0.3</v>
      </c>
      <c r="AM77" s="105">
        <v>43220</v>
      </c>
      <c r="AN77" s="104">
        <v>14</v>
      </c>
      <c r="AO77" s="104" t="s">
        <v>120</v>
      </c>
      <c r="AP77" s="104" t="s">
        <v>120</v>
      </c>
      <c r="AQ77" s="104" t="s">
        <v>120</v>
      </c>
      <c r="AR77" s="104" t="s">
        <v>120</v>
      </c>
      <c r="AS77" s="104" t="s">
        <v>120</v>
      </c>
      <c r="AT77" s="104" t="s">
        <v>120</v>
      </c>
      <c r="AU77" s="104" t="s">
        <v>120</v>
      </c>
      <c r="AV77" s="104" t="s">
        <v>120</v>
      </c>
      <c r="AW77" s="104" t="s">
        <v>120</v>
      </c>
      <c r="AX77" s="104" t="s">
        <v>120</v>
      </c>
      <c r="AY77" s="104" t="s">
        <v>120</v>
      </c>
      <c r="AZ77" s="104">
        <v>2</v>
      </c>
      <c r="BA77" s="104" t="s">
        <v>120</v>
      </c>
      <c r="BB77" s="104" t="s">
        <v>120</v>
      </c>
      <c r="BC77" s="104">
        <v>206</v>
      </c>
      <c r="BD77" s="104">
        <v>1.0999999999999999E-2</v>
      </c>
      <c r="BE77" s="104" t="s">
        <v>120</v>
      </c>
      <c r="BF77" s="104">
        <v>8.5999999999999993E-2</v>
      </c>
      <c r="BG77" s="104">
        <v>0.124</v>
      </c>
      <c r="BH77" s="104" t="s">
        <v>120</v>
      </c>
      <c r="BI77" s="104" t="s">
        <v>120</v>
      </c>
      <c r="BJ77" s="104" t="s">
        <v>120</v>
      </c>
      <c r="BK77" s="104" t="s">
        <v>120</v>
      </c>
      <c r="BL77" s="104">
        <v>0</v>
      </c>
    </row>
    <row r="78" spans="1:65" ht="15.75" customHeight="1" thickBot="1" x14ac:dyDescent="0.3">
      <c r="A78">
        <v>50</v>
      </c>
      <c r="B78" s="1" t="s">
        <v>51</v>
      </c>
      <c r="D78">
        <v>50</v>
      </c>
      <c r="E78" s="1" t="s">
        <v>117</v>
      </c>
      <c r="F78" s="1"/>
      <c r="G78" s="126"/>
      <c r="H78" s="126" t="s">
        <v>686</v>
      </c>
      <c r="I78" s="126"/>
      <c r="L78" s="104">
        <v>13</v>
      </c>
      <c r="M78" s="104" t="s">
        <v>14</v>
      </c>
      <c r="N78" s="104" t="s">
        <v>172</v>
      </c>
      <c r="O78" s="104" t="s">
        <v>176</v>
      </c>
      <c r="P78" s="104" t="s">
        <v>453</v>
      </c>
      <c r="Q78" s="104" t="s">
        <v>120</v>
      </c>
      <c r="R78" s="100"/>
      <c r="S78" s="100"/>
      <c r="T78" s="100"/>
      <c r="U78" s="100"/>
      <c r="V78" s="100"/>
      <c r="W78" s="100"/>
      <c r="X78" s="100"/>
      <c r="Y78" s="100"/>
      <c r="Z78" s="100"/>
      <c r="AA78" s="100"/>
      <c r="AB78" s="100"/>
      <c r="AC78" s="100"/>
      <c r="AD78" s="100"/>
      <c r="AE78" s="100"/>
      <c r="AF78" s="100"/>
      <c r="AG78" s="100"/>
      <c r="AH78" s="100"/>
      <c r="AI78" s="100"/>
      <c r="AJ78" s="100"/>
      <c r="AK78" s="100"/>
      <c r="AL78" s="100"/>
      <c r="AM78" s="102"/>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row>
    <row r="79" spans="1:65" ht="15.75" customHeight="1" x14ac:dyDescent="0.25">
      <c r="B79" s="1"/>
      <c r="G79" s="126"/>
      <c r="H79" s="126" t="s">
        <v>687</v>
      </c>
      <c r="I79" s="126"/>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2"/>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row>
    <row r="80" spans="1:65" ht="15.75" customHeight="1" x14ac:dyDescent="0.25">
      <c r="B80" s="1"/>
      <c r="G80" s="153" t="s">
        <v>801</v>
      </c>
      <c r="H80" s="126" t="s">
        <v>688</v>
      </c>
      <c r="I80" s="153" t="s">
        <v>804</v>
      </c>
      <c r="L80" s="100"/>
      <c r="M80" s="100"/>
      <c r="N80" s="100"/>
      <c r="O80" s="100"/>
      <c r="P80" s="100"/>
      <c r="Q80" s="100"/>
      <c r="R80" s="133">
        <v>105</v>
      </c>
      <c r="S80" s="133">
        <v>105</v>
      </c>
      <c r="T80" s="133">
        <v>80</v>
      </c>
      <c r="U80" s="133">
        <v>80</v>
      </c>
      <c r="V80" s="133">
        <v>192</v>
      </c>
      <c r="W80" s="133">
        <v>204</v>
      </c>
      <c r="X80" s="133">
        <v>290</v>
      </c>
      <c r="Y80" s="133">
        <v>290</v>
      </c>
      <c r="Z80" s="133">
        <v>91</v>
      </c>
      <c r="AA80" s="133">
        <v>94</v>
      </c>
      <c r="AB80" s="133">
        <v>238</v>
      </c>
      <c r="AC80" s="133">
        <v>238</v>
      </c>
      <c r="AD80" s="133">
        <v>134</v>
      </c>
      <c r="AE80" s="133">
        <v>136</v>
      </c>
      <c r="AF80" s="133">
        <v>150</v>
      </c>
      <c r="AG80" s="133">
        <v>150</v>
      </c>
      <c r="AH80" s="133">
        <v>239</v>
      </c>
      <c r="AI80" s="133">
        <v>241</v>
      </c>
      <c r="AJ80" s="133"/>
    </row>
    <row r="81" spans="1:64" ht="15.75" customHeight="1" x14ac:dyDescent="0.25">
      <c r="A81" s="49" t="s">
        <v>544</v>
      </c>
      <c r="C81" s="49" t="s">
        <v>549</v>
      </c>
      <c r="G81" s="126"/>
      <c r="H81" s="126" t="s">
        <v>689</v>
      </c>
      <c r="I81" s="126"/>
      <c r="L81" s="133"/>
      <c r="M81" s="135" t="s">
        <v>73</v>
      </c>
      <c r="N81" s="133">
        <v>165</v>
      </c>
      <c r="O81" s="133">
        <v>165</v>
      </c>
      <c r="P81" s="133">
        <v>95</v>
      </c>
      <c r="Q81" s="133">
        <v>101</v>
      </c>
      <c r="R81" s="133">
        <v>101</v>
      </c>
      <c r="S81" s="133">
        <v>105</v>
      </c>
      <c r="T81" s="133">
        <v>80</v>
      </c>
      <c r="U81" s="133">
        <v>80</v>
      </c>
      <c r="V81" s="133">
        <v>196</v>
      </c>
      <c r="W81" s="133">
        <v>200</v>
      </c>
      <c r="X81" s="133">
        <v>290</v>
      </c>
      <c r="Y81" s="133">
        <v>290</v>
      </c>
      <c r="Z81" s="133">
        <v>96</v>
      </c>
      <c r="AA81" s="133">
        <v>96</v>
      </c>
      <c r="AB81" s="133">
        <v>242</v>
      </c>
      <c r="AC81" s="133">
        <v>242</v>
      </c>
      <c r="AD81" s="133">
        <v>134</v>
      </c>
      <c r="AE81" s="133">
        <v>134</v>
      </c>
      <c r="AF81" s="133">
        <v>148</v>
      </c>
      <c r="AG81" s="133">
        <v>150</v>
      </c>
      <c r="AH81" s="133">
        <v>238</v>
      </c>
      <c r="AI81" s="133">
        <v>238</v>
      </c>
      <c r="AJ81" s="133"/>
    </row>
    <row r="82" spans="1:64" ht="15.75" customHeight="1" x14ac:dyDescent="0.25">
      <c r="B82" t="s">
        <v>150</v>
      </c>
      <c r="C82" t="s">
        <v>545</v>
      </c>
      <c r="F82" t="s">
        <v>769</v>
      </c>
      <c r="G82" s="126"/>
      <c r="H82" s="126" t="s">
        <v>690</v>
      </c>
      <c r="I82" s="126"/>
      <c r="L82" s="133" t="s">
        <v>242</v>
      </c>
      <c r="M82" s="133" t="s">
        <v>731</v>
      </c>
      <c r="N82" s="133">
        <v>165</v>
      </c>
      <c r="O82" s="133">
        <v>165</v>
      </c>
      <c r="P82" s="133">
        <v>99</v>
      </c>
      <c r="Q82" s="133">
        <v>102</v>
      </c>
      <c r="R82" s="133"/>
      <c r="S82" s="133"/>
      <c r="T82" s="133"/>
      <c r="U82" s="133"/>
      <c r="V82" s="133"/>
      <c r="W82" s="133"/>
      <c r="X82" s="133"/>
      <c r="Y82" s="133"/>
      <c r="Z82" s="133"/>
      <c r="AA82" s="133"/>
      <c r="AB82" s="133"/>
      <c r="AC82" s="133"/>
      <c r="AD82" s="133"/>
      <c r="AE82" s="133"/>
      <c r="AF82" s="133"/>
      <c r="AG82" s="133"/>
      <c r="AH82" s="133"/>
      <c r="AI82" s="133"/>
      <c r="AJ82" s="133"/>
    </row>
    <row r="83" spans="1:64" ht="15.75" customHeight="1" x14ac:dyDescent="0.25">
      <c r="B83" t="s">
        <v>151</v>
      </c>
      <c r="C83" t="s">
        <v>546</v>
      </c>
      <c r="F83" t="s">
        <v>769</v>
      </c>
      <c r="G83" s="126"/>
      <c r="H83" s="126" t="s">
        <v>691</v>
      </c>
      <c r="I83" s="126"/>
      <c r="L83" s="133"/>
      <c r="M83" s="133" t="s">
        <v>774</v>
      </c>
      <c r="N83" s="133"/>
      <c r="O83" s="133"/>
      <c r="P83" s="133"/>
      <c r="Q83" s="133"/>
      <c r="R83" s="133">
        <v>105</v>
      </c>
      <c r="S83" s="133">
        <v>105</v>
      </c>
      <c r="T83" s="133">
        <v>80</v>
      </c>
      <c r="U83" s="133">
        <v>94</v>
      </c>
      <c r="V83" s="133">
        <v>196</v>
      </c>
      <c r="W83" s="133">
        <v>200</v>
      </c>
      <c r="X83" s="133">
        <v>290</v>
      </c>
      <c r="Y83" s="133">
        <v>290</v>
      </c>
      <c r="Z83" s="133">
        <v>90</v>
      </c>
      <c r="AA83" s="133">
        <v>93</v>
      </c>
      <c r="AB83" s="133">
        <v>240</v>
      </c>
      <c r="AC83" s="133">
        <v>244</v>
      </c>
      <c r="AD83" s="133">
        <v>128</v>
      </c>
      <c r="AE83" s="133">
        <v>134</v>
      </c>
      <c r="AF83" s="133">
        <v>148</v>
      </c>
      <c r="AG83" s="133">
        <v>150</v>
      </c>
      <c r="AH83" s="133">
        <v>236</v>
      </c>
      <c r="AI83" s="133">
        <v>238</v>
      </c>
      <c r="AJ83" s="133"/>
    </row>
    <row r="84" spans="1:64" ht="15.75" customHeight="1" x14ac:dyDescent="0.25">
      <c r="B84" t="s">
        <v>171</v>
      </c>
      <c r="C84" t="s">
        <v>547</v>
      </c>
      <c r="F84" t="s">
        <v>769</v>
      </c>
      <c r="G84" s="126"/>
      <c r="H84" s="126" t="s">
        <v>692</v>
      </c>
      <c r="I84" s="126"/>
      <c r="L84" s="133" t="s">
        <v>240</v>
      </c>
      <c r="M84" s="133" t="s">
        <v>732</v>
      </c>
      <c r="N84" s="133">
        <v>165</v>
      </c>
      <c r="O84" s="133">
        <v>171</v>
      </c>
      <c r="P84" s="133">
        <v>96</v>
      </c>
      <c r="Q84" s="133">
        <v>96</v>
      </c>
      <c r="R84" s="133"/>
      <c r="S84" s="133"/>
      <c r="T84" s="133"/>
      <c r="U84" s="133"/>
      <c r="V84" s="133"/>
      <c r="W84" s="133"/>
      <c r="X84" s="133"/>
      <c r="Y84" s="133"/>
      <c r="Z84" s="133"/>
      <c r="AA84" s="133"/>
      <c r="AB84" s="133"/>
      <c r="AC84" s="133"/>
      <c r="AD84" s="133"/>
      <c r="AE84" s="133"/>
      <c r="AF84" s="133"/>
      <c r="AG84" s="133"/>
      <c r="AH84" s="133"/>
      <c r="AI84" s="133"/>
      <c r="AJ84" s="133"/>
    </row>
    <row r="85" spans="1:64" ht="15.75" customHeight="1" x14ac:dyDescent="0.25">
      <c r="B85" t="s">
        <v>176</v>
      </c>
      <c r="C85" t="s">
        <v>548</v>
      </c>
      <c r="F85" t="s">
        <v>769</v>
      </c>
      <c r="G85" s="126"/>
      <c r="H85" s="126" t="s">
        <v>692</v>
      </c>
      <c r="I85" s="126"/>
      <c r="L85" s="133"/>
      <c r="M85" s="133" t="s">
        <v>774</v>
      </c>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row>
    <row r="86" spans="1:64" ht="15.75" customHeight="1" x14ac:dyDescent="0.25">
      <c r="B86" t="s">
        <v>152</v>
      </c>
      <c r="C86" t="s">
        <v>550</v>
      </c>
      <c r="F86" t="s">
        <v>769</v>
      </c>
      <c r="G86" s="126"/>
      <c r="H86" s="126" t="s">
        <v>693</v>
      </c>
      <c r="I86" s="126"/>
      <c r="K86" s="140" t="s">
        <v>794</v>
      </c>
      <c r="L86" s="133"/>
      <c r="M86" s="133"/>
      <c r="N86" s="133"/>
      <c r="O86" s="133"/>
      <c r="P86" s="133"/>
      <c r="Q86" s="133"/>
      <c r="R86" s="133">
        <v>105</v>
      </c>
      <c r="S86" s="133">
        <v>105</v>
      </c>
      <c r="T86" s="133">
        <v>80</v>
      </c>
      <c r="U86" s="133">
        <v>94</v>
      </c>
      <c r="V86" s="133">
        <v>196</v>
      </c>
      <c r="W86" s="133">
        <v>204</v>
      </c>
      <c r="X86" s="133">
        <v>284</v>
      </c>
      <c r="Y86" s="133">
        <v>290</v>
      </c>
      <c r="Z86" s="133">
        <v>87</v>
      </c>
      <c r="AA86" s="133">
        <v>90</v>
      </c>
      <c r="AB86" s="133">
        <v>240</v>
      </c>
      <c r="AC86" s="133">
        <v>242</v>
      </c>
      <c r="AD86" s="133">
        <v>128</v>
      </c>
      <c r="AE86" s="133">
        <v>134</v>
      </c>
      <c r="AF86" s="133">
        <v>150</v>
      </c>
      <c r="AG86" s="133">
        <v>150</v>
      </c>
      <c r="AH86" s="133">
        <v>238</v>
      </c>
      <c r="AI86" s="133">
        <v>238</v>
      </c>
      <c r="AJ86" s="133"/>
    </row>
    <row r="87" spans="1:64" ht="15.75" customHeight="1" x14ac:dyDescent="0.25">
      <c r="B87" t="s">
        <v>449</v>
      </c>
      <c r="C87" t="s">
        <v>551</v>
      </c>
      <c r="F87" t="s">
        <v>769</v>
      </c>
      <c r="G87" s="126"/>
      <c r="H87" s="126" t="s">
        <v>694</v>
      </c>
      <c r="I87" s="126"/>
      <c r="L87" s="133" t="s">
        <v>254</v>
      </c>
      <c r="M87" s="133" t="s">
        <v>733</v>
      </c>
      <c r="N87" s="136">
        <v>165</v>
      </c>
      <c r="O87" s="136">
        <v>171</v>
      </c>
      <c r="P87" s="133">
        <v>96</v>
      </c>
      <c r="Q87" s="133">
        <v>102</v>
      </c>
      <c r="R87" s="133">
        <v>105</v>
      </c>
      <c r="S87" s="133">
        <v>105</v>
      </c>
      <c r="T87" s="133">
        <v>80</v>
      </c>
      <c r="U87" s="133">
        <v>94</v>
      </c>
      <c r="V87" s="133">
        <v>196</v>
      </c>
      <c r="W87" s="133">
        <v>204</v>
      </c>
      <c r="X87" s="133">
        <v>284</v>
      </c>
      <c r="Y87" s="133">
        <v>290</v>
      </c>
      <c r="Z87" s="133">
        <v>87</v>
      </c>
      <c r="AA87" s="133">
        <v>90</v>
      </c>
      <c r="AB87" s="133">
        <v>240</v>
      </c>
      <c r="AC87" s="133">
        <v>242</v>
      </c>
      <c r="AD87" s="133">
        <v>128</v>
      </c>
      <c r="AE87" s="133">
        <v>134</v>
      </c>
      <c r="AF87" s="133">
        <v>150</v>
      </c>
      <c r="AG87" s="133">
        <v>150</v>
      </c>
      <c r="AH87" s="133">
        <v>238</v>
      </c>
      <c r="AI87" s="133">
        <v>238</v>
      </c>
      <c r="AJ87" s="133"/>
    </row>
    <row r="88" spans="1:64" ht="15.75" customHeight="1" thickBot="1" x14ac:dyDescent="0.3">
      <c r="B88" s="58" t="s">
        <v>180</v>
      </c>
      <c r="C88" t="s">
        <v>552</v>
      </c>
      <c r="F88" t="s">
        <v>769</v>
      </c>
      <c r="G88" s="126"/>
      <c r="H88" s="126" t="s">
        <v>695</v>
      </c>
      <c r="I88" s="126"/>
      <c r="L88" s="133" t="s">
        <v>254</v>
      </c>
      <c r="M88" s="133" t="s">
        <v>734</v>
      </c>
      <c r="N88" s="136">
        <v>165</v>
      </c>
      <c r="O88" s="136">
        <v>171</v>
      </c>
      <c r="P88" s="133">
        <v>96</v>
      </c>
      <c r="Q88" s="133">
        <v>102</v>
      </c>
      <c r="R88" s="133">
        <v>105</v>
      </c>
      <c r="S88" s="133">
        <v>105</v>
      </c>
      <c r="T88" s="133">
        <v>80</v>
      </c>
      <c r="U88" s="133">
        <v>94</v>
      </c>
      <c r="V88" s="133">
        <v>196</v>
      </c>
      <c r="W88" s="133">
        <v>204</v>
      </c>
      <c r="X88" s="133">
        <v>284</v>
      </c>
      <c r="Y88" s="133">
        <v>290</v>
      </c>
      <c r="Z88" s="133">
        <v>97</v>
      </c>
      <c r="AA88" s="133">
        <v>100</v>
      </c>
      <c r="AB88" s="133">
        <v>238</v>
      </c>
      <c r="AC88" s="133">
        <v>240</v>
      </c>
      <c r="AD88" s="133">
        <v>128</v>
      </c>
      <c r="AE88" s="133">
        <v>134</v>
      </c>
      <c r="AF88" s="133">
        <v>150</v>
      </c>
      <c r="AG88" s="133">
        <v>150</v>
      </c>
      <c r="AH88" s="133">
        <v>239</v>
      </c>
      <c r="AI88" s="133">
        <v>239</v>
      </c>
      <c r="AJ88" s="133"/>
    </row>
    <row r="89" spans="1:64" ht="15.75" customHeight="1" x14ac:dyDescent="0.25">
      <c r="B89" s="58" t="s">
        <v>181</v>
      </c>
      <c r="C89" t="s">
        <v>553</v>
      </c>
      <c r="F89" t="s">
        <v>769</v>
      </c>
      <c r="G89" s="126"/>
      <c r="H89" s="126" t="s">
        <v>697</v>
      </c>
      <c r="I89" s="126"/>
      <c r="L89" s="133"/>
      <c r="M89" s="135" t="s">
        <v>64</v>
      </c>
      <c r="N89" s="136">
        <v>171</v>
      </c>
      <c r="O89" s="136">
        <v>171</v>
      </c>
      <c r="P89" s="133">
        <v>95</v>
      </c>
      <c r="Q89" s="133">
        <v>101</v>
      </c>
      <c r="R89" s="100">
        <v>73.099999999999994</v>
      </c>
      <c r="S89" s="100">
        <v>5</v>
      </c>
      <c r="T89" s="100">
        <v>6</v>
      </c>
      <c r="U89" s="100">
        <v>2</v>
      </c>
      <c r="V89" s="100">
        <v>3</v>
      </c>
      <c r="W89" s="100">
        <v>7.5</v>
      </c>
      <c r="X89" s="100">
        <v>26</v>
      </c>
      <c r="Y89" s="100">
        <v>9</v>
      </c>
      <c r="Z89" s="100">
        <v>0</v>
      </c>
      <c r="AA89" s="100">
        <f>SUM(W89:Z89)</f>
        <v>42.5</v>
      </c>
      <c r="AB89" s="100">
        <v>12</v>
      </c>
      <c r="AC89" s="100">
        <f>AA89/12</f>
        <v>3.5416666666666665</v>
      </c>
      <c r="AD89" s="100">
        <v>0</v>
      </c>
      <c r="AE89" s="100">
        <v>0</v>
      </c>
      <c r="AF89" s="100">
        <v>0</v>
      </c>
      <c r="AG89" s="101">
        <v>7</v>
      </c>
      <c r="AH89" s="101">
        <v>12</v>
      </c>
      <c r="AI89" s="100">
        <v>0</v>
      </c>
      <c r="AJ89" s="100" t="s">
        <v>451</v>
      </c>
      <c r="AK89" s="100">
        <v>6</v>
      </c>
      <c r="AL89" s="100">
        <v>0.7</v>
      </c>
      <c r="AM89" s="102">
        <v>43219</v>
      </c>
      <c r="AN89" s="100">
        <v>13</v>
      </c>
      <c r="AO89" s="100">
        <v>13.2</v>
      </c>
      <c r="AP89" s="100">
        <v>18</v>
      </c>
      <c r="AQ89" s="100">
        <v>0</v>
      </c>
      <c r="AR89" s="100">
        <v>0</v>
      </c>
      <c r="AS89" s="100">
        <v>0</v>
      </c>
      <c r="AT89" s="100">
        <v>0</v>
      </c>
      <c r="AU89" s="100">
        <v>0</v>
      </c>
      <c r="AV89" s="100">
        <f>SUM(AO89:AU89)</f>
        <v>31.2</v>
      </c>
      <c r="AW89" s="100">
        <f>AV89/AN89</f>
        <v>2.4</v>
      </c>
      <c r="AX89" s="100">
        <v>1</v>
      </c>
      <c r="AY89" s="100">
        <v>0</v>
      </c>
      <c r="AZ89" s="100">
        <v>0</v>
      </c>
      <c r="BA89" s="100">
        <v>0</v>
      </c>
      <c r="BB89" s="100">
        <v>0</v>
      </c>
      <c r="BC89" s="100">
        <v>120</v>
      </c>
      <c r="BD89" s="100">
        <v>0.36299999999999999</v>
      </c>
      <c r="BE89" s="100">
        <v>0.183</v>
      </c>
      <c r="BF89" s="100">
        <v>0.54</v>
      </c>
      <c r="BG89" s="100">
        <v>0.192</v>
      </c>
      <c r="BH89" s="100">
        <v>0</v>
      </c>
      <c r="BI89" s="109">
        <v>0</v>
      </c>
      <c r="BJ89" s="100">
        <v>0</v>
      </c>
      <c r="BK89" s="100">
        <v>0</v>
      </c>
      <c r="BL89" s="100">
        <v>0</v>
      </c>
    </row>
    <row r="90" spans="1:64" ht="15.75" customHeight="1" x14ac:dyDescent="0.25">
      <c r="B90" s="58" t="s">
        <v>182</v>
      </c>
      <c r="C90" t="s">
        <v>554</v>
      </c>
      <c r="F90" t="s">
        <v>769</v>
      </c>
      <c r="G90" s="126"/>
      <c r="H90" s="126" t="s">
        <v>698</v>
      </c>
      <c r="I90" s="126"/>
      <c r="L90" s="100">
        <v>16</v>
      </c>
      <c r="M90" s="100" t="s">
        <v>14</v>
      </c>
      <c r="N90" s="100" t="s">
        <v>172</v>
      </c>
      <c r="O90" s="100" t="s">
        <v>176</v>
      </c>
      <c r="P90" s="100" t="s">
        <v>12</v>
      </c>
      <c r="Q90" s="99" t="s">
        <v>64</v>
      </c>
      <c r="R90" s="100">
        <v>30.6</v>
      </c>
      <c r="S90" s="100">
        <v>4</v>
      </c>
      <c r="T90" s="100">
        <v>5.0999999999999996</v>
      </c>
      <c r="U90" s="100">
        <v>1</v>
      </c>
      <c r="V90" s="100">
        <v>2</v>
      </c>
      <c r="W90" s="100">
        <v>8</v>
      </c>
      <c r="X90" s="100">
        <v>13.5</v>
      </c>
      <c r="Y90" s="100">
        <v>28</v>
      </c>
      <c r="Z90" s="100">
        <v>0</v>
      </c>
      <c r="AA90" s="100">
        <f>SUM(W90:Z90)</f>
        <v>49.5</v>
      </c>
      <c r="AB90" s="100">
        <v>12</v>
      </c>
      <c r="AC90" s="100">
        <f>AA90/12</f>
        <v>4.125</v>
      </c>
      <c r="AD90" s="100">
        <v>0</v>
      </c>
      <c r="AE90" s="100">
        <v>0</v>
      </c>
      <c r="AF90" s="100">
        <v>0</v>
      </c>
      <c r="AG90" s="100" t="s">
        <v>120</v>
      </c>
      <c r="AH90" s="100" t="s">
        <v>120</v>
      </c>
      <c r="AI90" s="100" t="s">
        <v>120</v>
      </c>
      <c r="AJ90" s="100" t="s">
        <v>120</v>
      </c>
      <c r="AK90" s="100" t="s">
        <v>120</v>
      </c>
      <c r="AL90" s="100" t="s">
        <v>120</v>
      </c>
      <c r="AM90" s="100" t="s">
        <v>120</v>
      </c>
      <c r="AN90" s="100" t="s">
        <v>120</v>
      </c>
      <c r="AO90" s="100" t="s">
        <v>120</v>
      </c>
      <c r="AP90" s="100" t="s">
        <v>120</v>
      </c>
      <c r="AQ90" s="100" t="s">
        <v>120</v>
      </c>
      <c r="AR90" s="100" t="s">
        <v>120</v>
      </c>
      <c r="AS90" s="100" t="s">
        <v>120</v>
      </c>
      <c r="AT90" s="100" t="s">
        <v>120</v>
      </c>
      <c r="AU90" s="100" t="s">
        <v>120</v>
      </c>
      <c r="AV90" s="100" t="s">
        <v>120</v>
      </c>
      <c r="AW90" s="100" t="s">
        <v>120</v>
      </c>
      <c r="AX90" s="100" t="s">
        <v>120</v>
      </c>
      <c r="AY90" s="100" t="s">
        <v>120</v>
      </c>
      <c r="AZ90" s="100" t="s">
        <v>120</v>
      </c>
      <c r="BA90" s="100" t="s">
        <v>120</v>
      </c>
      <c r="BB90" s="100" t="s">
        <v>120</v>
      </c>
      <c r="BC90" s="100" t="s">
        <v>120</v>
      </c>
      <c r="BD90" s="100" t="s">
        <v>120</v>
      </c>
      <c r="BE90" s="100" t="s">
        <v>120</v>
      </c>
      <c r="BF90" s="100" t="s">
        <v>120</v>
      </c>
      <c r="BG90" s="100" t="s">
        <v>120</v>
      </c>
      <c r="BH90" s="100">
        <v>0</v>
      </c>
      <c r="BI90" s="109">
        <v>0</v>
      </c>
      <c r="BJ90" s="100">
        <v>0</v>
      </c>
      <c r="BK90" s="100">
        <v>0</v>
      </c>
      <c r="BL90" s="100">
        <v>0</v>
      </c>
    </row>
    <row r="91" spans="1:64" ht="15.75" customHeight="1" x14ac:dyDescent="0.25">
      <c r="B91" s="58" t="s">
        <v>413</v>
      </c>
      <c r="C91" t="s">
        <v>555</v>
      </c>
      <c r="F91" t="s">
        <v>769</v>
      </c>
      <c r="G91" s="116" t="s">
        <v>660</v>
      </c>
      <c r="H91" t="s">
        <v>664</v>
      </c>
      <c r="L91" s="100">
        <v>16</v>
      </c>
      <c r="M91" s="100" t="s">
        <v>14</v>
      </c>
      <c r="N91" s="100" t="s">
        <v>172</v>
      </c>
      <c r="O91" s="100" t="s">
        <v>176</v>
      </c>
      <c r="P91" s="100" t="s">
        <v>135</v>
      </c>
      <c r="Q91" s="99" t="s">
        <v>96</v>
      </c>
      <c r="R91" s="100" t="s">
        <v>120</v>
      </c>
      <c r="S91" s="100" t="s">
        <v>120</v>
      </c>
      <c r="T91" s="100" t="s">
        <v>120</v>
      </c>
      <c r="U91" s="100" t="s">
        <v>120</v>
      </c>
      <c r="V91" s="100" t="s">
        <v>120</v>
      </c>
      <c r="W91" s="100" t="s">
        <v>120</v>
      </c>
      <c r="X91" s="100" t="s">
        <v>120</v>
      </c>
      <c r="Y91" s="100" t="s">
        <v>120</v>
      </c>
      <c r="Z91" s="100" t="s">
        <v>120</v>
      </c>
      <c r="AA91" s="100" t="s">
        <v>120</v>
      </c>
      <c r="AB91" s="100" t="s">
        <v>120</v>
      </c>
      <c r="AC91" s="100" t="s">
        <v>120</v>
      </c>
      <c r="AD91" s="100" t="s">
        <v>120</v>
      </c>
      <c r="AE91" s="100" t="s">
        <v>120</v>
      </c>
      <c r="AF91" s="100" t="s">
        <v>120</v>
      </c>
      <c r="AG91" s="100" t="s">
        <v>120</v>
      </c>
      <c r="AH91" s="100" t="s">
        <v>120</v>
      </c>
      <c r="AI91" s="100">
        <v>0</v>
      </c>
      <c r="AJ91" s="100" t="s">
        <v>451</v>
      </c>
      <c r="AK91" s="100">
        <v>5</v>
      </c>
      <c r="AL91" s="100">
        <v>0.5</v>
      </c>
      <c r="AM91" s="102">
        <v>43219</v>
      </c>
      <c r="AN91" s="100">
        <v>13</v>
      </c>
      <c r="AO91" s="100">
        <v>13.6</v>
      </c>
      <c r="AP91" s="100">
        <v>8.4</v>
      </c>
      <c r="AQ91" s="100">
        <v>10.5</v>
      </c>
      <c r="AR91" s="100">
        <v>11.1</v>
      </c>
      <c r="AS91" s="100">
        <v>0</v>
      </c>
      <c r="AT91" s="100">
        <v>0</v>
      </c>
      <c r="AU91" s="100">
        <v>0</v>
      </c>
      <c r="AV91" s="100">
        <f t="shared" ref="AV91:AV92" si="19">SUM(AO91:AU91)</f>
        <v>43.6</v>
      </c>
      <c r="AW91" s="100">
        <f t="shared" ref="AW91:AW92" si="20">AV91/AN91</f>
        <v>3.3538461538461539</v>
      </c>
      <c r="AX91" s="100">
        <v>1</v>
      </c>
      <c r="AY91" s="100">
        <v>0</v>
      </c>
      <c r="AZ91" s="100">
        <v>0</v>
      </c>
      <c r="BA91" s="100">
        <v>0</v>
      </c>
      <c r="BB91" s="100">
        <v>0</v>
      </c>
      <c r="BC91" s="100">
        <v>119</v>
      </c>
      <c r="BD91" s="100">
        <v>0.20799999999999999</v>
      </c>
      <c r="BE91" s="100">
        <v>8.6999999999999994E-2</v>
      </c>
      <c r="BF91" s="100">
        <v>0.47</v>
      </c>
      <c r="BG91" s="100">
        <v>1.155</v>
      </c>
      <c r="BH91" s="100" t="s">
        <v>120</v>
      </c>
      <c r="BI91" s="100" t="s">
        <v>120</v>
      </c>
      <c r="BJ91" s="100" t="s">
        <v>120</v>
      </c>
      <c r="BK91" s="100" t="s">
        <v>120</v>
      </c>
      <c r="BL91" s="100">
        <v>0</v>
      </c>
    </row>
    <row r="92" spans="1:64" ht="15.75" customHeight="1" thickBot="1" x14ac:dyDescent="0.3">
      <c r="B92" s="81" t="s">
        <v>414</v>
      </c>
      <c r="C92" t="s">
        <v>556</v>
      </c>
      <c r="F92" t="s">
        <v>769</v>
      </c>
      <c r="H92" t="s">
        <v>668</v>
      </c>
      <c r="L92" s="100">
        <v>16</v>
      </c>
      <c r="M92" s="100" t="s">
        <v>14</v>
      </c>
      <c r="N92" s="100" t="s">
        <v>172</v>
      </c>
      <c r="O92" s="100" t="s">
        <v>176</v>
      </c>
      <c r="P92" s="100" t="s">
        <v>452</v>
      </c>
      <c r="Q92" s="100" t="s">
        <v>120</v>
      </c>
      <c r="R92" s="104" t="s">
        <v>120</v>
      </c>
      <c r="S92" s="104" t="s">
        <v>120</v>
      </c>
      <c r="T92" s="104" t="s">
        <v>120</v>
      </c>
      <c r="U92" s="104" t="s">
        <v>120</v>
      </c>
      <c r="V92" s="104" t="s">
        <v>120</v>
      </c>
      <c r="W92" s="104" t="s">
        <v>120</v>
      </c>
      <c r="X92" s="104" t="s">
        <v>120</v>
      </c>
      <c r="Y92" s="104" t="s">
        <v>120</v>
      </c>
      <c r="Z92" s="104" t="s">
        <v>120</v>
      </c>
      <c r="AA92" s="104" t="s">
        <v>120</v>
      </c>
      <c r="AB92" s="104" t="s">
        <v>120</v>
      </c>
      <c r="AC92" s="104" t="s">
        <v>120</v>
      </c>
      <c r="AD92" s="104" t="s">
        <v>120</v>
      </c>
      <c r="AE92" s="104" t="s">
        <v>120</v>
      </c>
      <c r="AF92" s="104" t="s">
        <v>120</v>
      </c>
      <c r="AG92" s="104" t="s">
        <v>120</v>
      </c>
      <c r="AH92" s="104" t="s">
        <v>120</v>
      </c>
      <c r="AI92" s="104">
        <v>0</v>
      </c>
      <c r="AJ92" s="104" t="s">
        <v>451</v>
      </c>
      <c r="AK92" s="104">
        <v>3</v>
      </c>
      <c r="AL92" s="104">
        <v>0.6</v>
      </c>
      <c r="AM92" s="105">
        <v>43219</v>
      </c>
      <c r="AN92" s="104">
        <v>13</v>
      </c>
      <c r="AO92" s="104">
        <v>5.3</v>
      </c>
      <c r="AP92" s="104">
        <v>7.1</v>
      </c>
      <c r="AQ92" s="104">
        <v>0</v>
      </c>
      <c r="AR92" s="104">
        <v>0</v>
      </c>
      <c r="AS92" s="104">
        <v>0</v>
      </c>
      <c r="AT92" s="104">
        <v>0</v>
      </c>
      <c r="AU92" s="104">
        <v>0</v>
      </c>
      <c r="AV92" s="104">
        <f t="shared" si="19"/>
        <v>12.399999999999999</v>
      </c>
      <c r="AW92" s="104">
        <f t="shared" si="20"/>
        <v>0.95384615384615379</v>
      </c>
      <c r="AX92" s="104">
        <v>0</v>
      </c>
      <c r="AY92" s="104">
        <v>0</v>
      </c>
      <c r="AZ92" s="104">
        <v>0</v>
      </c>
      <c r="BA92" s="104">
        <v>0</v>
      </c>
      <c r="BB92" s="104">
        <v>0</v>
      </c>
      <c r="BC92" s="104">
        <v>121</v>
      </c>
      <c r="BD92" s="104">
        <v>8.7999999999999995E-2</v>
      </c>
      <c r="BE92" s="104">
        <v>3.3000000000000002E-2</v>
      </c>
      <c r="BF92" s="104">
        <v>3.3000000000000002E-2</v>
      </c>
      <c r="BG92" s="104">
        <v>4.8000000000000001E-2</v>
      </c>
      <c r="BH92" s="104" t="s">
        <v>120</v>
      </c>
      <c r="BI92" s="104" t="s">
        <v>120</v>
      </c>
      <c r="BJ92" s="104" t="s">
        <v>120</v>
      </c>
      <c r="BK92" s="104" t="s">
        <v>120</v>
      </c>
      <c r="BL92" s="104">
        <v>0</v>
      </c>
    </row>
    <row r="93" spans="1:64" ht="15.75" customHeight="1" thickBot="1" x14ac:dyDescent="0.3">
      <c r="B93" s="81" t="s">
        <v>557</v>
      </c>
      <c r="C93" t="s">
        <v>561</v>
      </c>
      <c r="F93" t="s">
        <v>769</v>
      </c>
      <c r="H93" t="s">
        <v>669</v>
      </c>
      <c r="L93" s="104">
        <v>16</v>
      </c>
      <c r="M93" s="104" t="s">
        <v>14</v>
      </c>
      <c r="N93" s="104" t="s">
        <v>172</v>
      </c>
      <c r="O93" s="104" t="s">
        <v>176</v>
      </c>
      <c r="P93" s="104" t="s">
        <v>453</v>
      </c>
      <c r="Q93" s="104" t="s">
        <v>120</v>
      </c>
      <c r="R93" s="133"/>
      <c r="S93" s="133"/>
      <c r="T93" s="133"/>
      <c r="U93" s="133"/>
      <c r="V93" s="133"/>
      <c r="W93" s="133"/>
      <c r="X93" s="133"/>
      <c r="Y93" s="133"/>
      <c r="Z93" s="133"/>
      <c r="AA93" s="133"/>
      <c r="AB93" s="133"/>
      <c r="AC93" s="133"/>
      <c r="AD93" s="133"/>
      <c r="AE93" s="133"/>
      <c r="AF93" s="133"/>
      <c r="AG93" s="133"/>
      <c r="AH93" s="133"/>
      <c r="AI93" s="133"/>
      <c r="AJ93" s="133" t="s">
        <v>789</v>
      </c>
      <c r="AK93">
        <f>AK89+AK91+AK92</f>
        <v>14</v>
      </c>
      <c r="AL93" s="100">
        <v>0.7</v>
      </c>
      <c r="AM93" s="102">
        <v>43219</v>
      </c>
      <c r="AN93" s="100">
        <v>13</v>
      </c>
      <c r="AO93" s="100">
        <v>13.2</v>
      </c>
      <c r="AP93" s="100">
        <v>18</v>
      </c>
      <c r="AQ93" s="100">
        <v>0</v>
      </c>
      <c r="AR93" s="100">
        <v>0</v>
      </c>
      <c r="AS93" s="100">
        <v>0</v>
      </c>
      <c r="AT93" s="100">
        <v>0</v>
      </c>
      <c r="AU93" s="100">
        <v>0</v>
      </c>
      <c r="AV93" s="100">
        <f>SUM(AO93:AU93)</f>
        <v>31.2</v>
      </c>
      <c r="AW93" s="100">
        <f>AV93/AN93</f>
        <v>2.4</v>
      </c>
      <c r="AX93" s="100">
        <v>1</v>
      </c>
      <c r="AY93" s="100">
        <v>0</v>
      </c>
      <c r="AZ93" s="100">
        <v>0</v>
      </c>
      <c r="BA93" s="100">
        <v>0</v>
      </c>
      <c r="BB93" s="100">
        <v>0</v>
      </c>
      <c r="BC93" s="100" t="s">
        <v>788</v>
      </c>
      <c r="BD93">
        <f>SUM(BD89:BD92)</f>
        <v>0.65899999999999992</v>
      </c>
      <c r="BE93">
        <f t="shared" ref="BE93:BG93" si="21">SUM(BE89:BE92)</f>
        <v>0.30300000000000005</v>
      </c>
      <c r="BF93">
        <f t="shared" si="21"/>
        <v>1.0429999999999999</v>
      </c>
      <c r="BG93">
        <f t="shared" si="21"/>
        <v>1.395</v>
      </c>
      <c r="BH93" s="100">
        <v>0</v>
      </c>
      <c r="BI93" s="109">
        <v>0</v>
      </c>
      <c r="BJ93" s="100">
        <v>0</v>
      </c>
      <c r="BK93" s="100">
        <v>0</v>
      </c>
      <c r="BL93" s="100">
        <v>0</v>
      </c>
    </row>
    <row r="94" spans="1:64" ht="15.75" customHeight="1" x14ac:dyDescent="0.25">
      <c r="B94" s="81" t="s">
        <v>558</v>
      </c>
      <c r="C94" t="s">
        <v>562</v>
      </c>
      <c r="F94" t="s">
        <v>769</v>
      </c>
      <c r="H94" t="s">
        <v>670</v>
      </c>
      <c r="L94" s="133"/>
      <c r="M94" s="135"/>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row>
    <row r="95" spans="1:64" ht="15.75" customHeight="1" x14ac:dyDescent="0.25">
      <c r="B95" s="81" t="s">
        <v>559</v>
      </c>
      <c r="C95" t="s">
        <v>563</v>
      </c>
      <c r="F95" t="s">
        <v>769</v>
      </c>
      <c r="H95" t="s">
        <v>671</v>
      </c>
      <c r="L95" s="133"/>
      <c r="M95" s="133"/>
      <c r="N95" s="133"/>
      <c r="O95" s="133"/>
      <c r="P95" s="133"/>
      <c r="Q95" s="133"/>
      <c r="R95" s="133">
        <v>105</v>
      </c>
      <c r="S95" s="133">
        <v>105</v>
      </c>
      <c r="T95" s="133">
        <v>80</v>
      </c>
      <c r="U95" s="133">
        <v>94</v>
      </c>
      <c r="V95" s="133">
        <v>188</v>
      </c>
      <c r="W95" s="133">
        <v>196</v>
      </c>
      <c r="X95" s="133">
        <v>284</v>
      </c>
      <c r="Y95" s="133">
        <v>290</v>
      </c>
      <c r="Z95" s="133">
        <v>87</v>
      </c>
      <c r="AA95" s="133">
        <v>90</v>
      </c>
      <c r="AB95" s="133">
        <v>232</v>
      </c>
      <c r="AC95" s="133">
        <v>248</v>
      </c>
      <c r="AD95" s="133">
        <v>124</v>
      </c>
      <c r="AE95" s="133">
        <v>134</v>
      </c>
      <c r="AF95" s="133">
        <v>148</v>
      </c>
      <c r="AG95" s="133">
        <v>150</v>
      </c>
      <c r="AH95" s="133">
        <v>240</v>
      </c>
      <c r="AI95" s="133">
        <v>240</v>
      </c>
      <c r="AJ95" s="133"/>
    </row>
    <row r="96" spans="1:64" ht="15.75" customHeight="1" thickBot="1" x14ac:dyDescent="0.3">
      <c r="B96" s="81" t="s">
        <v>560</v>
      </c>
      <c r="C96" t="s">
        <v>564</v>
      </c>
      <c r="F96" t="s">
        <v>769</v>
      </c>
      <c r="H96" t="s">
        <v>672</v>
      </c>
      <c r="L96" s="133">
        <v>16</v>
      </c>
      <c r="M96" s="133" t="s">
        <v>735</v>
      </c>
      <c r="N96" s="133">
        <v>165</v>
      </c>
      <c r="O96" s="133">
        <v>165</v>
      </c>
      <c r="P96" s="133">
        <v>96</v>
      </c>
      <c r="Q96" s="133">
        <v>102</v>
      </c>
      <c r="R96" s="133">
        <v>105</v>
      </c>
      <c r="S96" s="133">
        <v>105</v>
      </c>
      <c r="T96" s="133">
        <v>80</v>
      </c>
      <c r="U96" s="133">
        <v>94</v>
      </c>
      <c r="V96" s="133">
        <v>188</v>
      </c>
      <c r="W96" s="133">
        <v>196</v>
      </c>
      <c r="X96" s="133">
        <v>284</v>
      </c>
      <c r="Y96" s="133">
        <v>290</v>
      </c>
      <c r="Z96" s="133">
        <v>91</v>
      </c>
      <c r="AA96" s="133">
        <v>94</v>
      </c>
      <c r="AB96" s="133">
        <v>230</v>
      </c>
      <c r="AC96" s="133">
        <v>246</v>
      </c>
      <c r="AD96" s="133">
        <v>124</v>
      </c>
      <c r="AE96" s="133">
        <v>134</v>
      </c>
      <c r="AF96" s="133">
        <v>148</v>
      </c>
      <c r="AG96" s="133">
        <v>150</v>
      </c>
      <c r="AH96" s="133">
        <v>241</v>
      </c>
      <c r="AI96" s="133">
        <v>241</v>
      </c>
      <c r="AJ96" s="133"/>
    </row>
    <row r="97" spans="2:65" ht="15.75" customHeight="1" x14ac:dyDescent="0.25">
      <c r="B97" s="81" t="s">
        <v>566</v>
      </c>
      <c r="C97" t="s">
        <v>567</v>
      </c>
      <c r="F97" t="s">
        <v>769</v>
      </c>
      <c r="H97" t="s">
        <v>673</v>
      </c>
      <c r="L97" s="133"/>
      <c r="M97" s="135" t="s">
        <v>96</v>
      </c>
      <c r="N97" s="133">
        <v>165</v>
      </c>
      <c r="O97" s="133">
        <v>165</v>
      </c>
      <c r="P97" s="133">
        <v>95</v>
      </c>
      <c r="Q97" s="133">
        <v>101</v>
      </c>
      <c r="R97" s="100">
        <v>58.4</v>
      </c>
      <c r="S97" s="100">
        <v>5</v>
      </c>
      <c r="T97" s="100">
        <v>5.9</v>
      </c>
      <c r="U97" s="100">
        <v>2</v>
      </c>
      <c r="V97" s="100">
        <v>4</v>
      </c>
      <c r="W97" s="100">
        <v>25.2</v>
      </c>
      <c r="X97" s="100">
        <v>15.9</v>
      </c>
      <c r="Y97" s="100">
        <v>0</v>
      </c>
      <c r="Z97" s="100">
        <v>0</v>
      </c>
      <c r="AA97" s="100">
        <f t="shared" ref="AA97:AA98" si="22">SUM(W97:Z97)</f>
        <v>41.1</v>
      </c>
      <c r="AB97" s="100">
        <v>12</v>
      </c>
      <c r="AC97" s="100">
        <f t="shared" ref="AC97:AC98" si="23">AA97/12</f>
        <v>3.4250000000000003</v>
      </c>
      <c r="AD97" s="100">
        <v>0</v>
      </c>
      <c r="AE97" s="100">
        <v>0</v>
      </c>
      <c r="AF97" s="100">
        <v>0</v>
      </c>
      <c r="AG97" s="101">
        <v>7</v>
      </c>
      <c r="AH97" s="101">
        <v>10</v>
      </c>
      <c r="AI97" s="100">
        <v>0</v>
      </c>
      <c r="AJ97" s="100" t="s">
        <v>451</v>
      </c>
      <c r="AK97" s="100">
        <v>7</v>
      </c>
      <c r="AL97" s="100">
        <v>0.8</v>
      </c>
      <c r="AM97" s="102">
        <v>43213</v>
      </c>
      <c r="AN97" s="100">
        <v>7</v>
      </c>
      <c r="AO97" s="100">
        <v>4.3</v>
      </c>
      <c r="AP97" s="100">
        <v>5</v>
      </c>
      <c r="AQ97" s="100">
        <v>8</v>
      </c>
      <c r="AR97" s="100">
        <v>8</v>
      </c>
      <c r="AS97" s="100">
        <v>0</v>
      </c>
      <c r="AT97" s="100">
        <v>0</v>
      </c>
      <c r="AU97" s="100">
        <v>0</v>
      </c>
      <c r="AV97" s="100">
        <f>SUM(AO97:AU97)</f>
        <v>25.3</v>
      </c>
      <c r="AW97" s="100">
        <f>AV97/AN97</f>
        <v>3.6142857142857143</v>
      </c>
      <c r="AX97" s="100">
        <v>1</v>
      </c>
      <c r="AY97" s="100">
        <v>0</v>
      </c>
      <c r="AZ97" s="100">
        <v>2</v>
      </c>
      <c r="BA97" s="100">
        <v>1</v>
      </c>
      <c r="BB97" s="100">
        <v>0</v>
      </c>
      <c r="BC97" s="100">
        <v>25</v>
      </c>
      <c r="BD97" s="100">
        <v>1.1779999999999999</v>
      </c>
      <c r="BE97" s="100">
        <v>0.17499999999999999</v>
      </c>
      <c r="BF97" s="100">
        <v>0.61799999999999999</v>
      </c>
      <c r="BG97" s="100">
        <v>0.24</v>
      </c>
      <c r="BH97" s="100">
        <v>0</v>
      </c>
      <c r="BI97" s="109">
        <v>0</v>
      </c>
      <c r="BJ97" s="100">
        <v>0</v>
      </c>
      <c r="BK97" s="100">
        <v>0</v>
      </c>
      <c r="BL97" s="100">
        <v>0</v>
      </c>
    </row>
    <row r="98" spans="2:65" ht="15.75" customHeight="1" x14ac:dyDescent="0.25">
      <c r="B98" s="81" t="s">
        <v>506</v>
      </c>
      <c r="C98" t="s">
        <v>568</v>
      </c>
      <c r="F98" t="s">
        <v>769</v>
      </c>
      <c r="H98" t="s">
        <v>674</v>
      </c>
      <c r="L98" s="100">
        <v>16</v>
      </c>
      <c r="M98" s="100" t="s">
        <v>9</v>
      </c>
      <c r="N98" s="100" t="s">
        <v>172</v>
      </c>
      <c r="O98" s="100" t="s">
        <v>175</v>
      </c>
      <c r="P98" s="100" t="s">
        <v>12</v>
      </c>
      <c r="Q98" s="99" t="s">
        <v>64</v>
      </c>
      <c r="R98" s="100">
        <v>44.7</v>
      </c>
      <c r="S98" s="100">
        <v>4</v>
      </c>
      <c r="T98" s="100">
        <v>5.8</v>
      </c>
      <c r="U98" s="100">
        <v>2</v>
      </c>
      <c r="V98" s="100">
        <v>2</v>
      </c>
      <c r="W98" s="100">
        <v>12.1</v>
      </c>
      <c r="X98" s="100">
        <v>13</v>
      </c>
      <c r="Y98" s="100">
        <v>1.2</v>
      </c>
      <c r="Z98" s="100">
        <v>0</v>
      </c>
      <c r="AA98" s="100">
        <f t="shared" si="22"/>
        <v>26.3</v>
      </c>
      <c r="AB98" s="100">
        <v>12</v>
      </c>
      <c r="AC98" s="100">
        <f t="shared" si="23"/>
        <v>2.1916666666666669</v>
      </c>
      <c r="AD98" s="100">
        <v>0</v>
      </c>
      <c r="AE98" s="100">
        <v>0</v>
      </c>
      <c r="AF98" s="100">
        <v>0</v>
      </c>
      <c r="AG98" s="100" t="s">
        <v>120</v>
      </c>
      <c r="AH98" s="100" t="s">
        <v>120</v>
      </c>
      <c r="AI98" s="100">
        <v>0</v>
      </c>
      <c r="AJ98" s="100" t="s">
        <v>451</v>
      </c>
      <c r="AK98" s="100">
        <v>13</v>
      </c>
      <c r="AL98" s="100">
        <v>0.9</v>
      </c>
      <c r="AM98" s="102">
        <v>43213</v>
      </c>
      <c r="AN98" s="100">
        <v>7</v>
      </c>
      <c r="AO98" s="100">
        <v>9</v>
      </c>
      <c r="AP98" s="100">
        <v>8</v>
      </c>
      <c r="AQ98" s="100">
        <v>5.7</v>
      </c>
      <c r="AR98" s="100">
        <v>0</v>
      </c>
      <c r="AS98" s="100">
        <v>0</v>
      </c>
      <c r="AT98" s="100">
        <v>0</v>
      </c>
      <c r="AU98" s="100">
        <v>0</v>
      </c>
      <c r="AV98" s="100">
        <f>SUM(AO98:AU98)</f>
        <v>22.7</v>
      </c>
      <c r="AW98" s="100">
        <f>AV98/AN98</f>
        <v>3.2428571428571429</v>
      </c>
      <c r="AX98" s="100">
        <v>1</v>
      </c>
      <c r="AY98" s="100">
        <v>0</v>
      </c>
      <c r="AZ98" s="100">
        <v>1</v>
      </c>
      <c r="BA98" s="100">
        <v>1</v>
      </c>
      <c r="BB98" s="100">
        <v>0</v>
      </c>
      <c r="BC98" s="100">
        <v>26</v>
      </c>
      <c r="BD98" s="100">
        <v>1.179</v>
      </c>
      <c r="BE98" s="100">
        <v>0.22700000000000001</v>
      </c>
      <c r="BF98" s="100">
        <v>0.83799999999999997</v>
      </c>
      <c r="BG98" s="100">
        <v>0.30499999999999999</v>
      </c>
      <c r="BH98" s="100">
        <v>0</v>
      </c>
      <c r="BI98" s="109">
        <v>0</v>
      </c>
      <c r="BJ98" s="100">
        <v>0</v>
      </c>
      <c r="BK98" s="100">
        <v>0</v>
      </c>
      <c r="BL98" s="100">
        <v>0</v>
      </c>
    </row>
    <row r="99" spans="2:65" ht="15.75" customHeight="1" thickBot="1" x14ac:dyDescent="0.3">
      <c r="B99" s="81" t="s">
        <v>543</v>
      </c>
      <c r="C99" t="s">
        <v>585</v>
      </c>
      <c r="F99" t="s">
        <v>769</v>
      </c>
      <c r="H99" t="s">
        <v>676</v>
      </c>
      <c r="L99" s="100">
        <v>16</v>
      </c>
      <c r="M99" s="100" t="s">
        <v>9</v>
      </c>
      <c r="N99" s="100" t="s">
        <v>172</v>
      </c>
      <c r="O99" s="100" t="s">
        <v>175</v>
      </c>
      <c r="P99" s="100" t="s">
        <v>135</v>
      </c>
      <c r="Q99" s="99" t="s">
        <v>96</v>
      </c>
      <c r="R99" s="104" t="s">
        <v>120</v>
      </c>
      <c r="S99" s="104" t="s">
        <v>120</v>
      </c>
      <c r="T99" s="104" t="s">
        <v>120</v>
      </c>
      <c r="U99" s="104" t="s">
        <v>120</v>
      </c>
      <c r="V99" s="104" t="s">
        <v>120</v>
      </c>
      <c r="W99" s="104" t="s">
        <v>120</v>
      </c>
      <c r="X99" s="104" t="s">
        <v>120</v>
      </c>
      <c r="Y99" s="104" t="s">
        <v>120</v>
      </c>
      <c r="Z99" s="104" t="s">
        <v>120</v>
      </c>
      <c r="AA99" s="104" t="s">
        <v>120</v>
      </c>
      <c r="AB99" s="104" t="s">
        <v>120</v>
      </c>
      <c r="AC99" s="104" t="s">
        <v>120</v>
      </c>
      <c r="AD99" s="104" t="s">
        <v>120</v>
      </c>
      <c r="AE99" s="104" t="s">
        <v>120</v>
      </c>
      <c r="AF99" s="104" t="s">
        <v>120</v>
      </c>
      <c r="AG99" s="104" t="s">
        <v>120</v>
      </c>
      <c r="AH99" s="104" t="s">
        <v>120</v>
      </c>
      <c r="AI99" s="104">
        <v>0</v>
      </c>
      <c r="AJ99" s="104" t="s">
        <v>451</v>
      </c>
      <c r="AK99" s="104">
        <v>4</v>
      </c>
      <c r="AL99" s="104" t="s">
        <v>120</v>
      </c>
      <c r="AM99" s="105" t="s">
        <v>120</v>
      </c>
      <c r="AN99" s="104" t="s">
        <v>120</v>
      </c>
      <c r="AO99" s="104" t="s">
        <v>120</v>
      </c>
      <c r="AP99" s="104" t="s">
        <v>120</v>
      </c>
      <c r="AQ99" s="104" t="s">
        <v>120</v>
      </c>
      <c r="AR99" s="104" t="s">
        <v>120</v>
      </c>
      <c r="AS99" s="104" t="s">
        <v>120</v>
      </c>
      <c r="AT99" s="104" t="s">
        <v>120</v>
      </c>
      <c r="AU99" s="104" t="s">
        <v>120</v>
      </c>
      <c r="AV99" s="104" t="s">
        <v>120</v>
      </c>
      <c r="AW99" s="104" t="s">
        <v>120</v>
      </c>
      <c r="AX99" s="104">
        <v>0</v>
      </c>
      <c r="AY99" s="104">
        <v>0</v>
      </c>
      <c r="AZ99" s="104">
        <v>0</v>
      </c>
      <c r="BA99" s="104">
        <v>0</v>
      </c>
      <c r="BB99" s="104">
        <v>0</v>
      </c>
      <c r="BC99" s="104">
        <v>23</v>
      </c>
      <c r="BD99" s="104">
        <v>0.247</v>
      </c>
      <c r="BE99" s="104">
        <v>7.0999999999999994E-2</v>
      </c>
      <c r="BF99" s="104">
        <v>6.5000000000000002E-2</v>
      </c>
      <c r="BG99" s="104">
        <v>6.9000000000000006E-2</v>
      </c>
      <c r="BH99" s="104" t="s">
        <v>120</v>
      </c>
      <c r="BI99" s="104" t="s">
        <v>120</v>
      </c>
      <c r="BJ99" s="104" t="s">
        <v>120</v>
      </c>
      <c r="BK99" s="104" t="s">
        <v>120</v>
      </c>
      <c r="BL99" s="104">
        <v>0</v>
      </c>
    </row>
    <row r="100" spans="2:65" ht="15.75" customHeight="1" thickBot="1" x14ac:dyDescent="0.3">
      <c r="B100" s="81" t="s">
        <v>523</v>
      </c>
      <c r="C100" t="s">
        <v>569</v>
      </c>
      <c r="F100" t="s">
        <v>769</v>
      </c>
      <c r="L100" s="104">
        <v>16</v>
      </c>
      <c r="M100" s="104" t="s">
        <v>9</v>
      </c>
      <c r="N100" s="104" t="s">
        <v>172</v>
      </c>
      <c r="O100" s="104" t="s">
        <v>175</v>
      </c>
      <c r="P100" s="104" t="s">
        <v>450</v>
      </c>
      <c r="Q100" s="104" t="s">
        <v>120</v>
      </c>
      <c r="R100" s="133"/>
      <c r="S100" s="133"/>
      <c r="T100" s="133"/>
      <c r="U100" s="133"/>
      <c r="V100" s="133"/>
      <c r="W100" s="133"/>
      <c r="X100" s="133"/>
      <c r="Y100" s="133"/>
      <c r="Z100" s="133"/>
      <c r="AA100" s="133"/>
      <c r="AB100" s="133"/>
      <c r="AC100" s="133"/>
      <c r="AD100" s="133"/>
      <c r="AE100" s="133"/>
      <c r="AF100" s="133"/>
      <c r="AG100" s="133"/>
      <c r="AH100" s="133"/>
      <c r="AI100" s="133"/>
      <c r="AJ100" s="133" t="s">
        <v>775</v>
      </c>
      <c r="AK100">
        <f>AK98+AK99</f>
        <v>17</v>
      </c>
      <c r="AL100" s="100">
        <v>0.9</v>
      </c>
      <c r="AM100" s="102">
        <v>43213</v>
      </c>
      <c r="AN100" s="100">
        <v>7</v>
      </c>
      <c r="AO100" s="100">
        <v>9</v>
      </c>
      <c r="AP100" s="100">
        <v>8</v>
      </c>
      <c r="AQ100" s="100">
        <v>5.7</v>
      </c>
      <c r="AR100" s="100">
        <v>0</v>
      </c>
      <c r="AS100" s="100">
        <v>0</v>
      </c>
      <c r="AT100" s="100">
        <v>0</v>
      </c>
      <c r="AU100" s="100">
        <v>0</v>
      </c>
      <c r="AV100" s="100">
        <f>SUM(AO100:AU100)</f>
        <v>22.7</v>
      </c>
      <c r="AW100" s="100">
        <f>AV100/AN100</f>
        <v>3.2428571428571429</v>
      </c>
      <c r="AX100" s="100">
        <v>1</v>
      </c>
      <c r="AY100" s="100">
        <v>0</v>
      </c>
      <c r="AZ100" s="100">
        <v>1</v>
      </c>
      <c r="BA100" s="100">
        <v>1</v>
      </c>
      <c r="BB100" s="100">
        <v>0</v>
      </c>
      <c r="BC100" t="s">
        <v>776</v>
      </c>
      <c r="BD100">
        <f>BD98+BD99</f>
        <v>1.4260000000000002</v>
      </c>
      <c r="BE100">
        <f t="shared" ref="BE100:BG100" si="24">BE98+BE99</f>
        <v>0.29799999999999999</v>
      </c>
      <c r="BF100">
        <f t="shared" si="24"/>
        <v>0.90300000000000002</v>
      </c>
      <c r="BG100">
        <f t="shared" si="24"/>
        <v>0.374</v>
      </c>
      <c r="BH100" s="100">
        <v>0</v>
      </c>
      <c r="BI100" s="109">
        <v>0</v>
      </c>
      <c r="BJ100" s="100">
        <v>0</v>
      </c>
      <c r="BK100" s="100">
        <v>0</v>
      </c>
      <c r="BL100" s="100">
        <v>0</v>
      </c>
    </row>
    <row r="101" spans="2:65" ht="15.75" customHeight="1" x14ac:dyDescent="0.25">
      <c r="B101" s="81" t="s">
        <v>521</v>
      </c>
      <c r="C101" t="s">
        <v>570</v>
      </c>
      <c r="F101" t="s">
        <v>769</v>
      </c>
      <c r="L101" s="133"/>
      <c r="M101" s="135"/>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row>
    <row r="102" spans="2:65" ht="15.75" customHeight="1" x14ac:dyDescent="0.25">
      <c r="B102" s="81" t="s">
        <v>520</v>
      </c>
      <c r="C102" t="s">
        <v>571</v>
      </c>
      <c r="F102" t="s">
        <v>769</v>
      </c>
      <c r="L102" s="133"/>
      <c r="M102" s="135"/>
      <c r="N102" s="133"/>
      <c r="O102" s="133"/>
      <c r="P102" s="133"/>
      <c r="Q102" s="133"/>
      <c r="R102" s="133">
        <v>105</v>
      </c>
      <c r="S102" s="133">
        <v>105</v>
      </c>
      <c r="T102" s="133">
        <v>80</v>
      </c>
      <c r="U102" s="133">
        <v>80</v>
      </c>
      <c r="V102" s="133">
        <v>192</v>
      </c>
      <c r="W102" s="133">
        <v>204</v>
      </c>
      <c r="X102" s="133">
        <v>284</v>
      </c>
      <c r="Y102" s="133">
        <v>290</v>
      </c>
      <c r="Z102" s="133">
        <v>87</v>
      </c>
      <c r="AA102" s="133">
        <v>96</v>
      </c>
      <c r="AB102" s="133">
        <v>240</v>
      </c>
      <c r="AC102" s="133">
        <v>240</v>
      </c>
      <c r="AD102" s="133">
        <v>134</v>
      </c>
      <c r="AE102" s="133">
        <v>134</v>
      </c>
      <c r="AF102" s="133">
        <v>146</v>
      </c>
      <c r="AG102" s="133">
        <v>150</v>
      </c>
      <c r="AH102" s="133">
        <v>238</v>
      </c>
      <c r="AI102" s="133">
        <v>240</v>
      </c>
      <c r="AJ102" s="133"/>
    </row>
    <row r="103" spans="2:65" ht="15.75" customHeight="1" thickBot="1" x14ac:dyDescent="0.3">
      <c r="B103" s="81" t="s">
        <v>525</v>
      </c>
      <c r="C103" t="s">
        <v>572</v>
      </c>
      <c r="F103" t="s">
        <v>769</v>
      </c>
      <c r="L103" s="133">
        <v>17</v>
      </c>
      <c r="M103" s="133" t="s">
        <v>736</v>
      </c>
      <c r="N103" s="133">
        <v>171</v>
      </c>
      <c r="O103" s="133">
        <v>171</v>
      </c>
      <c r="P103" s="133">
        <v>96</v>
      </c>
      <c r="Q103" s="133">
        <v>99</v>
      </c>
      <c r="R103" s="133">
        <v>105</v>
      </c>
      <c r="S103" s="133">
        <v>105</v>
      </c>
      <c r="T103" s="133">
        <v>80</v>
      </c>
      <c r="U103" s="133">
        <v>80</v>
      </c>
      <c r="V103" s="133">
        <v>192</v>
      </c>
      <c r="W103" s="133">
        <v>204</v>
      </c>
      <c r="X103" s="133">
        <v>284</v>
      </c>
      <c r="Y103" s="133">
        <v>290</v>
      </c>
      <c r="Z103" s="133">
        <v>91</v>
      </c>
      <c r="AA103" s="133">
        <v>100</v>
      </c>
      <c r="AB103" s="133">
        <v>238</v>
      </c>
      <c r="AC103" s="133">
        <v>238</v>
      </c>
      <c r="AD103" s="133">
        <v>134</v>
      </c>
      <c r="AE103" s="133">
        <v>134</v>
      </c>
      <c r="AF103" s="133">
        <v>146</v>
      </c>
      <c r="AG103" s="133">
        <v>150</v>
      </c>
      <c r="AH103" s="133">
        <v>239</v>
      </c>
      <c r="AI103" s="133">
        <v>241</v>
      </c>
      <c r="AJ103" s="133"/>
    </row>
    <row r="104" spans="2:65" ht="15.75" customHeight="1" x14ac:dyDescent="0.25">
      <c r="B104" s="81" t="s">
        <v>524</v>
      </c>
      <c r="C104" t="s">
        <v>573</v>
      </c>
      <c r="F104" t="s">
        <v>769</v>
      </c>
      <c r="L104" s="133"/>
      <c r="M104" s="135" t="s">
        <v>90</v>
      </c>
      <c r="N104" s="133">
        <v>171</v>
      </c>
      <c r="O104" s="133">
        <v>171</v>
      </c>
      <c r="P104" s="133">
        <v>95</v>
      </c>
      <c r="Q104" s="133">
        <v>98</v>
      </c>
      <c r="R104" s="100">
        <v>42.9</v>
      </c>
      <c r="S104" s="100">
        <v>3</v>
      </c>
      <c r="T104" s="100">
        <v>3.8</v>
      </c>
      <c r="U104" s="100">
        <v>1</v>
      </c>
      <c r="V104" s="100">
        <v>3</v>
      </c>
      <c r="W104" s="100">
        <v>31</v>
      </c>
      <c r="X104" s="100">
        <v>35</v>
      </c>
      <c r="Y104" s="100">
        <v>6</v>
      </c>
      <c r="Z104" s="100">
        <v>1</v>
      </c>
      <c r="AA104" s="100">
        <f>SUM(W104:Z104)</f>
        <v>73</v>
      </c>
      <c r="AB104" s="100">
        <v>12</v>
      </c>
      <c r="AC104" s="100">
        <f>AA104/12</f>
        <v>6.083333333333333</v>
      </c>
      <c r="AD104" s="100">
        <v>0</v>
      </c>
      <c r="AE104" s="100">
        <v>0</v>
      </c>
      <c r="AF104" s="100">
        <v>0</v>
      </c>
      <c r="AG104" s="101">
        <v>6</v>
      </c>
      <c r="AH104" s="101">
        <v>10</v>
      </c>
      <c r="AI104" s="100">
        <v>0</v>
      </c>
      <c r="AJ104" s="100" t="s">
        <v>451</v>
      </c>
      <c r="AK104" s="100">
        <v>12</v>
      </c>
      <c r="AL104" s="100">
        <v>0.8</v>
      </c>
      <c r="AM104" s="102">
        <v>43217</v>
      </c>
      <c r="AN104" s="100">
        <v>11</v>
      </c>
      <c r="AO104" s="100">
        <v>17.899999999999999</v>
      </c>
      <c r="AP104" s="100">
        <v>5</v>
      </c>
      <c r="AQ104" s="100">
        <v>14</v>
      </c>
      <c r="AR104" s="100">
        <v>16</v>
      </c>
      <c r="AS104" s="100">
        <v>10.1</v>
      </c>
      <c r="AT104" s="100">
        <v>4.5999999999999996</v>
      </c>
      <c r="AU104" s="100">
        <v>2.2999999999999998</v>
      </c>
      <c r="AV104" s="100">
        <f t="shared" ref="AV104:AV105" si="25">SUM(AO104:AU104)</f>
        <v>69.899999999999991</v>
      </c>
      <c r="AW104" s="100">
        <f t="shared" ref="AW104:AW105" si="26">AV104/AN104</f>
        <v>6.3545454545454536</v>
      </c>
      <c r="AX104" s="100">
        <v>1</v>
      </c>
      <c r="AY104" s="100">
        <v>1</v>
      </c>
      <c r="AZ104" s="100">
        <v>0</v>
      </c>
      <c r="BA104" s="100">
        <v>1</v>
      </c>
      <c r="BB104" s="100">
        <v>0</v>
      </c>
      <c r="BC104" s="100">
        <v>95</v>
      </c>
      <c r="BD104" s="100">
        <v>1.524</v>
      </c>
      <c r="BE104" s="100">
        <v>0.504</v>
      </c>
      <c r="BF104" s="100">
        <v>1.018</v>
      </c>
      <c r="BG104" s="100">
        <v>0.40699999999999997</v>
      </c>
      <c r="BH104" s="100">
        <v>0</v>
      </c>
      <c r="BI104" s="109">
        <v>0</v>
      </c>
      <c r="BJ104" s="100">
        <v>0</v>
      </c>
      <c r="BK104" s="100">
        <v>1</v>
      </c>
      <c r="BL104" s="100">
        <v>0</v>
      </c>
    </row>
    <row r="105" spans="2:65" ht="15.75" customHeight="1" x14ac:dyDescent="0.25">
      <c r="B105" s="86" t="s">
        <v>654</v>
      </c>
      <c r="C105" t="s">
        <v>655</v>
      </c>
      <c r="F105" t="s">
        <v>769</v>
      </c>
      <c r="L105" s="100">
        <v>17</v>
      </c>
      <c r="M105" s="100" t="s">
        <v>12</v>
      </c>
      <c r="N105" s="100" t="s">
        <v>173</v>
      </c>
      <c r="O105" s="100" t="s">
        <v>175</v>
      </c>
      <c r="P105" s="100" t="s">
        <v>12</v>
      </c>
      <c r="Q105" s="99" t="s">
        <v>90</v>
      </c>
      <c r="R105" s="100">
        <v>50.9</v>
      </c>
      <c r="S105" s="100">
        <v>4</v>
      </c>
      <c r="T105" s="100">
        <v>4.4000000000000004</v>
      </c>
      <c r="U105" s="100">
        <v>1</v>
      </c>
      <c r="V105" s="100" t="s">
        <v>120</v>
      </c>
      <c r="W105" s="100" t="s">
        <v>120</v>
      </c>
      <c r="X105" s="100" t="s">
        <v>120</v>
      </c>
      <c r="Y105" s="100" t="s">
        <v>120</v>
      </c>
      <c r="Z105" s="100" t="s">
        <v>120</v>
      </c>
      <c r="AA105" s="100" t="s">
        <v>120</v>
      </c>
      <c r="AB105" s="100">
        <v>12</v>
      </c>
      <c r="AC105" s="100" t="s">
        <v>120</v>
      </c>
      <c r="AD105" s="100">
        <v>0</v>
      </c>
      <c r="AE105" s="100">
        <v>0</v>
      </c>
      <c r="AF105" s="100">
        <v>0</v>
      </c>
      <c r="AG105" s="100" t="s">
        <v>120</v>
      </c>
      <c r="AH105" s="100" t="s">
        <v>120</v>
      </c>
      <c r="AI105" s="100">
        <v>0</v>
      </c>
      <c r="AJ105" s="100" t="s">
        <v>451</v>
      </c>
      <c r="AK105" s="100">
        <v>1</v>
      </c>
      <c r="AL105" s="100">
        <v>0.7</v>
      </c>
      <c r="AM105" s="102">
        <v>43217</v>
      </c>
      <c r="AN105" s="100">
        <v>11</v>
      </c>
      <c r="AO105" s="100">
        <v>4.5</v>
      </c>
      <c r="AP105" s="100">
        <v>21</v>
      </c>
      <c r="AQ105" s="100">
        <v>7.8</v>
      </c>
      <c r="AR105" s="100">
        <v>17.8</v>
      </c>
      <c r="AS105" s="100">
        <v>9.6999999999999993</v>
      </c>
      <c r="AT105" s="100">
        <v>0</v>
      </c>
      <c r="AU105" s="100">
        <v>0</v>
      </c>
      <c r="AV105" s="100">
        <f t="shared" si="25"/>
        <v>60.8</v>
      </c>
      <c r="AW105" s="100">
        <f t="shared" si="26"/>
        <v>5.5272727272727273</v>
      </c>
      <c r="AX105" s="100">
        <v>0</v>
      </c>
      <c r="AY105" s="100">
        <v>0</v>
      </c>
      <c r="AZ105" s="100">
        <v>0</v>
      </c>
      <c r="BA105" s="100">
        <v>1</v>
      </c>
      <c r="BB105" s="100">
        <v>0</v>
      </c>
      <c r="BC105" s="100">
        <v>96</v>
      </c>
      <c r="BD105" s="100">
        <v>0.218</v>
      </c>
      <c r="BE105" s="100">
        <v>0.10199999999999999</v>
      </c>
      <c r="BF105" s="100">
        <v>5.8000000000000003E-2</v>
      </c>
      <c r="BG105" s="100">
        <v>4.2999999999999997E-2</v>
      </c>
      <c r="BH105" s="100">
        <v>0</v>
      </c>
      <c r="BI105" s="109">
        <v>0</v>
      </c>
      <c r="BJ105" s="100">
        <v>0</v>
      </c>
      <c r="BK105" s="100">
        <v>1</v>
      </c>
      <c r="BL105" s="100">
        <v>0</v>
      </c>
    </row>
    <row r="106" spans="2:65" ht="15.75" customHeight="1" thickBot="1" x14ac:dyDescent="0.3">
      <c r="B106" s="58" t="s">
        <v>517</v>
      </c>
      <c r="C106" t="s">
        <v>608</v>
      </c>
      <c r="F106" t="s">
        <v>769</v>
      </c>
      <c r="L106" s="100">
        <v>17</v>
      </c>
      <c r="M106" s="100" t="s">
        <v>12</v>
      </c>
      <c r="N106" s="100" t="s">
        <v>173</v>
      </c>
      <c r="O106" s="100" t="s">
        <v>175</v>
      </c>
      <c r="P106" s="100" t="s">
        <v>135</v>
      </c>
      <c r="Q106" s="99" t="s">
        <v>83</v>
      </c>
      <c r="R106" s="104" t="s">
        <v>120</v>
      </c>
      <c r="S106" s="104" t="s">
        <v>120</v>
      </c>
      <c r="T106" s="104" t="s">
        <v>120</v>
      </c>
      <c r="U106" s="104" t="s">
        <v>120</v>
      </c>
      <c r="V106" s="104" t="s">
        <v>120</v>
      </c>
      <c r="W106" s="104" t="s">
        <v>120</v>
      </c>
      <c r="X106" s="104" t="s">
        <v>120</v>
      </c>
      <c r="Y106" s="104" t="s">
        <v>120</v>
      </c>
      <c r="Z106" s="104" t="s">
        <v>120</v>
      </c>
      <c r="AA106" s="104" t="s">
        <v>120</v>
      </c>
      <c r="AB106" s="104" t="s">
        <v>120</v>
      </c>
      <c r="AC106" s="104" t="s">
        <v>120</v>
      </c>
      <c r="AD106" s="104" t="s">
        <v>120</v>
      </c>
      <c r="AE106" s="104" t="s">
        <v>120</v>
      </c>
      <c r="AF106" s="104" t="s">
        <v>120</v>
      </c>
      <c r="AG106" s="104" t="s">
        <v>120</v>
      </c>
      <c r="AH106" s="104" t="s">
        <v>120</v>
      </c>
      <c r="AI106" s="104">
        <v>0</v>
      </c>
      <c r="AJ106" s="104" t="s">
        <v>451</v>
      </c>
      <c r="AK106" s="104">
        <v>1</v>
      </c>
      <c r="AL106" s="104" t="s">
        <v>120</v>
      </c>
      <c r="AM106" s="104" t="s">
        <v>120</v>
      </c>
      <c r="AN106" s="104" t="s">
        <v>120</v>
      </c>
      <c r="AO106" s="104" t="s">
        <v>120</v>
      </c>
      <c r="AP106" s="104" t="s">
        <v>120</v>
      </c>
      <c r="AQ106" s="104" t="s">
        <v>120</v>
      </c>
      <c r="AR106" s="104" t="s">
        <v>120</v>
      </c>
      <c r="AS106" s="104" t="s">
        <v>120</v>
      </c>
      <c r="AT106" s="104" t="s">
        <v>120</v>
      </c>
      <c r="AU106" s="104" t="s">
        <v>120</v>
      </c>
      <c r="AV106" s="104" t="s">
        <v>120</v>
      </c>
      <c r="AW106" s="104" t="s">
        <v>120</v>
      </c>
      <c r="AX106" s="104">
        <v>0</v>
      </c>
      <c r="AY106" s="104">
        <v>0</v>
      </c>
      <c r="AZ106" s="104">
        <v>0</v>
      </c>
      <c r="BA106" s="104">
        <v>0</v>
      </c>
      <c r="BB106" s="104">
        <v>0</v>
      </c>
      <c r="BC106" s="104">
        <v>97</v>
      </c>
      <c r="BD106" s="104">
        <v>3.5000000000000003E-2</v>
      </c>
      <c r="BE106" s="104">
        <v>5.0000000000000001E-3</v>
      </c>
      <c r="BF106" s="104">
        <v>1.7000000000000001E-2</v>
      </c>
      <c r="BG106" s="104">
        <v>0</v>
      </c>
      <c r="BH106" s="104" t="s">
        <v>120</v>
      </c>
      <c r="BI106" s="104" t="s">
        <v>120</v>
      </c>
      <c r="BJ106" s="104" t="s">
        <v>120</v>
      </c>
      <c r="BK106" s="104" t="s">
        <v>120</v>
      </c>
      <c r="BL106" s="104">
        <v>0</v>
      </c>
    </row>
    <row r="107" spans="2:65" ht="15.75" customHeight="1" thickBot="1" x14ac:dyDescent="0.3">
      <c r="B107" s="58" t="s">
        <v>507</v>
      </c>
      <c r="C107" s="140" t="s">
        <v>802</v>
      </c>
      <c r="F107" t="s">
        <v>769</v>
      </c>
      <c r="L107" s="104">
        <v>17</v>
      </c>
      <c r="M107" s="104" t="s">
        <v>12</v>
      </c>
      <c r="N107" s="104" t="s">
        <v>173</v>
      </c>
      <c r="O107" s="104" t="s">
        <v>175</v>
      </c>
      <c r="P107" s="104" t="s">
        <v>450</v>
      </c>
      <c r="Q107" s="104" t="s">
        <v>120</v>
      </c>
      <c r="R107" s="133"/>
      <c r="S107" s="133"/>
      <c r="T107" s="133"/>
      <c r="U107" s="133"/>
      <c r="V107" s="133"/>
      <c r="W107" s="133"/>
      <c r="X107" s="133"/>
      <c r="Y107" s="133"/>
      <c r="Z107" s="133"/>
      <c r="AA107" s="133"/>
      <c r="AB107" s="133"/>
      <c r="AC107" s="133"/>
      <c r="AD107" s="133"/>
      <c r="AE107" s="133"/>
      <c r="AF107" s="133"/>
      <c r="AG107" s="133"/>
      <c r="AH107" s="133"/>
      <c r="AI107" s="133"/>
      <c r="AJ107" s="133"/>
      <c r="AK107">
        <f>AK104+1</f>
        <v>13</v>
      </c>
      <c r="AL107" s="100">
        <v>0.8</v>
      </c>
      <c r="AM107" s="102">
        <v>43217</v>
      </c>
      <c r="AN107" s="100">
        <v>11</v>
      </c>
      <c r="AO107" s="100">
        <v>17.899999999999999</v>
      </c>
      <c r="AP107" s="100">
        <v>5</v>
      </c>
      <c r="AQ107" s="100">
        <v>14</v>
      </c>
      <c r="AR107" s="100">
        <v>16</v>
      </c>
      <c r="AS107" s="100">
        <v>10.1</v>
      </c>
      <c r="AT107" s="100">
        <v>4.5999999999999996</v>
      </c>
      <c r="AU107" s="100">
        <v>2.2999999999999998</v>
      </c>
      <c r="AV107" s="100">
        <f t="shared" ref="AV107" si="27">SUM(AO107:AU107)</f>
        <v>69.899999999999991</v>
      </c>
      <c r="AW107" s="100">
        <f t="shared" ref="AW107" si="28">AV107/AN107</f>
        <v>6.3545454545454536</v>
      </c>
      <c r="AX107" s="100">
        <v>1</v>
      </c>
      <c r="AY107" s="100">
        <v>1</v>
      </c>
      <c r="AZ107" s="100">
        <v>0</v>
      </c>
      <c r="BA107" s="100">
        <v>1</v>
      </c>
      <c r="BB107" s="100">
        <v>0</v>
      </c>
      <c r="BC107" t="s">
        <v>777</v>
      </c>
      <c r="BD107">
        <f>BD104+BD106</f>
        <v>1.5589999999999999</v>
      </c>
      <c r="BE107">
        <f>BE104+BE106</f>
        <v>0.50900000000000001</v>
      </c>
      <c r="BF107">
        <f>BF104+BF106</f>
        <v>1.0349999999999999</v>
      </c>
      <c r="BG107">
        <f>BG104+BG106</f>
        <v>0.40699999999999997</v>
      </c>
      <c r="BH107" s="100">
        <v>0</v>
      </c>
      <c r="BI107" s="109">
        <v>0</v>
      </c>
      <c r="BJ107" s="100">
        <v>0</v>
      </c>
      <c r="BK107" s="100">
        <v>1</v>
      </c>
      <c r="BL107" s="100">
        <v>0</v>
      </c>
      <c r="BM107" s="103" t="s">
        <v>141</v>
      </c>
    </row>
    <row r="108" spans="2:65" ht="15.75" customHeight="1" x14ac:dyDescent="0.25">
      <c r="B108" s="58" t="s">
        <v>508</v>
      </c>
      <c r="C108" t="s">
        <v>574</v>
      </c>
      <c r="F108" t="s">
        <v>769</v>
      </c>
      <c r="L108" s="133"/>
      <c r="M108" s="135"/>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BM108" s="103"/>
    </row>
    <row r="109" spans="2:65" ht="15.75" customHeight="1" thickBot="1" x14ac:dyDescent="0.3">
      <c r="B109" s="58" t="s">
        <v>509</v>
      </c>
      <c r="C109" t="s">
        <v>575</v>
      </c>
      <c r="F109" t="s">
        <v>769</v>
      </c>
      <c r="L109" s="133"/>
      <c r="M109" s="135"/>
      <c r="N109" s="133"/>
      <c r="O109" s="133"/>
      <c r="P109" s="133"/>
      <c r="Q109" s="133"/>
      <c r="R109" s="133">
        <v>105</v>
      </c>
      <c r="S109" s="133">
        <v>105</v>
      </c>
      <c r="T109" s="133">
        <v>80</v>
      </c>
      <c r="U109" s="133">
        <v>94</v>
      </c>
      <c r="V109" s="133">
        <v>192</v>
      </c>
      <c r="W109" s="133">
        <v>196</v>
      </c>
      <c r="X109" s="133">
        <v>284</v>
      </c>
      <c r="Y109" s="133">
        <v>290</v>
      </c>
      <c r="Z109" s="133">
        <v>90</v>
      </c>
      <c r="AA109" s="133">
        <v>93</v>
      </c>
      <c r="AB109" s="133">
        <v>242</v>
      </c>
      <c r="AC109" s="133">
        <v>242</v>
      </c>
      <c r="AD109" s="133">
        <v>128</v>
      </c>
      <c r="AE109" s="133">
        <v>128</v>
      </c>
      <c r="AF109" s="133">
        <v>148</v>
      </c>
      <c r="AG109" s="133">
        <v>150</v>
      </c>
      <c r="AH109" s="133">
        <v>238</v>
      </c>
      <c r="AI109" s="133">
        <v>240</v>
      </c>
      <c r="AJ109" s="133"/>
      <c r="BM109" s="106"/>
    </row>
    <row r="110" spans="2:65" ht="15.75" customHeight="1" thickBot="1" x14ac:dyDescent="0.3">
      <c r="B110" s="58" t="s">
        <v>518</v>
      </c>
      <c r="C110" t="s">
        <v>576</v>
      </c>
      <c r="F110" t="s">
        <v>769</v>
      </c>
      <c r="L110" s="133">
        <v>19</v>
      </c>
      <c r="M110" s="133" t="s">
        <v>737</v>
      </c>
      <c r="N110" s="133">
        <v>165</v>
      </c>
      <c r="O110" s="133">
        <v>171</v>
      </c>
      <c r="P110" s="133">
        <v>102</v>
      </c>
      <c r="Q110" s="133">
        <v>102</v>
      </c>
      <c r="R110" s="133">
        <v>105</v>
      </c>
      <c r="S110" s="133">
        <v>105</v>
      </c>
      <c r="T110" s="133">
        <v>80</v>
      </c>
      <c r="U110" s="133">
        <v>94</v>
      </c>
      <c r="V110" s="133">
        <v>192</v>
      </c>
      <c r="W110" s="133">
        <v>196</v>
      </c>
      <c r="X110" s="133">
        <v>284</v>
      </c>
      <c r="Y110" s="133">
        <v>290</v>
      </c>
      <c r="Z110" s="133">
        <v>94</v>
      </c>
      <c r="AA110" s="133">
        <v>97</v>
      </c>
      <c r="AB110" s="133">
        <v>240</v>
      </c>
      <c r="AC110" s="133">
        <v>240</v>
      </c>
      <c r="AD110" s="133">
        <v>128</v>
      </c>
      <c r="AE110" s="133">
        <v>128</v>
      </c>
      <c r="AF110" s="133">
        <v>148</v>
      </c>
      <c r="AG110" s="133">
        <v>150</v>
      </c>
      <c r="AH110" s="133">
        <v>239</v>
      </c>
      <c r="AI110" s="133">
        <v>241</v>
      </c>
      <c r="AJ110" s="133"/>
    </row>
    <row r="111" spans="2:65" ht="15.75" customHeight="1" x14ac:dyDescent="0.25">
      <c r="B111" s="58" t="s">
        <v>510</v>
      </c>
      <c r="C111" t="s">
        <v>578</v>
      </c>
      <c r="F111" t="s">
        <v>769</v>
      </c>
      <c r="L111" s="133"/>
      <c r="M111" s="135" t="s">
        <v>47</v>
      </c>
      <c r="N111" s="133">
        <v>165</v>
      </c>
      <c r="O111" s="133">
        <v>171</v>
      </c>
      <c r="P111" s="133">
        <v>101</v>
      </c>
      <c r="Q111" s="133">
        <v>101</v>
      </c>
      <c r="R111" s="100">
        <v>86.6</v>
      </c>
      <c r="S111" s="100">
        <v>6</v>
      </c>
      <c r="T111" s="100">
        <v>4.5</v>
      </c>
      <c r="U111" s="100">
        <v>2</v>
      </c>
      <c r="V111" s="100">
        <v>1</v>
      </c>
      <c r="W111" s="100">
        <v>19</v>
      </c>
      <c r="X111" s="100">
        <v>10</v>
      </c>
      <c r="Y111" s="100">
        <v>0</v>
      </c>
      <c r="Z111" s="100">
        <v>0</v>
      </c>
      <c r="AA111" s="100">
        <f t="shared" ref="AA111:AA112" si="29">SUM(W111:Z111)</f>
        <v>29</v>
      </c>
      <c r="AB111" s="100">
        <v>12</v>
      </c>
      <c r="AC111" s="100">
        <f t="shared" ref="AC111:AC112" si="30">AA111/12</f>
        <v>2.4166666666666665</v>
      </c>
      <c r="AD111" s="100">
        <v>0</v>
      </c>
      <c r="AE111" s="100">
        <v>0</v>
      </c>
      <c r="AF111" s="100">
        <v>0</v>
      </c>
      <c r="AG111" s="101">
        <v>2</v>
      </c>
      <c r="AH111" s="101">
        <v>4</v>
      </c>
      <c r="AI111" s="100" t="s">
        <v>120</v>
      </c>
      <c r="AJ111" s="100" t="s">
        <v>120</v>
      </c>
      <c r="AK111" s="100" t="s">
        <v>120</v>
      </c>
      <c r="AL111" s="100" t="s">
        <v>120</v>
      </c>
      <c r="AM111" s="100" t="s">
        <v>120</v>
      </c>
      <c r="AN111" s="100" t="s">
        <v>120</v>
      </c>
      <c r="AO111" s="100" t="s">
        <v>120</v>
      </c>
      <c r="AP111" s="100" t="s">
        <v>120</v>
      </c>
      <c r="AQ111" s="100" t="s">
        <v>120</v>
      </c>
      <c r="AR111" s="100" t="s">
        <v>120</v>
      </c>
      <c r="AS111" s="100" t="s">
        <v>120</v>
      </c>
      <c r="AT111" s="100" t="s">
        <v>120</v>
      </c>
      <c r="AU111" s="100" t="s">
        <v>120</v>
      </c>
      <c r="AV111" s="100" t="s">
        <v>120</v>
      </c>
      <c r="AW111" s="100" t="s">
        <v>120</v>
      </c>
      <c r="AX111" s="100" t="s">
        <v>120</v>
      </c>
      <c r="AY111" s="100" t="s">
        <v>120</v>
      </c>
      <c r="AZ111" s="100" t="s">
        <v>120</v>
      </c>
      <c r="BA111" s="100" t="s">
        <v>120</v>
      </c>
      <c r="BB111" s="100" t="s">
        <v>120</v>
      </c>
      <c r="BC111" s="100" t="s">
        <v>120</v>
      </c>
      <c r="BD111" s="100" t="s">
        <v>120</v>
      </c>
      <c r="BE111" s="100" t="s">
        <v>120</v>
      </c>
      <c r="BF111" s="100">
        <v>0.55800000000000005</v>
      </c>
      <c r="BG111" s="100">
        <v>0.33300000000000002</v>
      </c>
      <c r="BH111" s="100">
        <v>1</v>
      </c>
      <c r="BI111" s="109">
        <v>0</v>
      </c>
      <c r="BJ111" s="100">
        <v>0</v>
      </c>
      <c r="BK111" s="100">
        <v>0</v>
      </c>
      <c r="BL111" s="100">
        <v>0</v>
      </c>
    </row>
    <row r="112" spans="2:65" ht="15.75" customHeight="1" x14ac:dyDescent="0.25">
      <c r="B112" s="58" t="s">
        <v>511</v>
      </c>
      <c r="C112" t="s">
        <v>579</v>
      </c>
      <c r="F112" t="s">
        <v>769</v>
      </c>
      <c r="L112" s="100">
        <v>19</v>
      </c>
      <c r="M112" s="100" t="s">
        <v>14</v>
      </c>
      <c r="N112" s="100" t="s">
        <v>172</v>
      </c>
      <c r="O112" s="100" t="s">
        <v>176</v>
      </c>
      <c r="P112" s="100" t="s">
        <v>12</v>
      </c>
      <c r="Q112" s="100" t="s">
        <v>113</v>
      </c>
      <c r="R112" s="100">
        <v>23.6</v>
      </c>
      <c r="S112" s="100">
        <v>3</v>
      </c>
      <c r="T112" s="100">
        <v>4.9000000000000004</v>
      </c>
      <c r="U112" s="100">
        <v>2</v>
      </c>
      <c r="V112" s="100">
        <v>2</v>
      </c>
      <c r="W112" s="100">
        <v>1</v>
      </c>
      <c r="X112" s="100">
        <v>7</v>
      </c>
      <c r="Y112" s="100">
        <v>0</v>
      </c>
      <c r="Z112" s="100">
        <v>0</v>
      </c>
      <c r="AA112" s="100">
        <f t="shared" si="29"/>
        <v>8</v>
      </c>
      <c r="AB112" s="100">
        <v>12</v>
      </c>
      <c r="AC112" s="100">
        <f t="shared" si="30"/>
        <v>0.66666666666666663</v>
      </c>
      <c r="AD112" s="100">
        <v>0</v>
      </c>
      <c r="AE112" s="100">
        <v>0</v>
      </c>
      <c r="AF112" s="100">
        <v>0</v>
      </c>
      <c r="AG112" s="100" t="s">
        <v>120</v>
      </c>
      <c r="AH112" s="100" t="s">
        <v>120</v>
      </c>
      <c r="AI112" s="100">
        <v>0</v>
      </c>
      <c r="AJ112" s="100" t="s">
        <v>451</v>
      </c>
      <c r="AK112" s="100">
        <v>1</v>
      </c>
      <c r="AL112" s="100">
        <v>0.4</v>
      </c>
      <c r="AM112" s="100" t="s">
        <v>120</v>
      </c>
      <c r="AN112" s="100" t="s">
        <v>120</v>
      </c>
      <c r="AO112" s="100" t="s">
        <v>120</v>
      </c>
      <c r="AP112" s="100" t="s">
        <v>120</v>
      </c>
      <c r="AQ112" s="100" t="s">
        <v>120</v>
      </c>
      <c r="AR112" s="100" t="s">
        <v>120</v>
      </c>
      <c r="AS112" s="100" t="s">
        <v>120</v>
      </c>
      <c r="AT112" s="100" t="s">
        <v>120</v>
      </c>
      <c r="AU112" s="100" t="s">
        <v>120</v>
      </c>
      <c r="AV112" s="100" t="s">
        <v>120</v>
      </c>
      <c r="AW112" s="100" t="s">
        <v>120</v>
      </c>
      <c r="AX112" s="100">
        <v>0</v>
      </c>
      <c r="AY112" s="100">
        <v>0</v>
      </c>
      <c r="AZ112" s="100">
        <v>0</v>
      </c>
      <c r="BA112" s="100">
        <v>0</v>
      </c>
      <c r="BB112" s="100">
        <v>0</v>
      </c>
      <c r="BC112" s="100">
        <v>281</v>
      </c>
      <c r="BD112" s="100">
        <v>9.7000000000000003E-2</v>
      </c>
      <c r="BE112" s="100" t="s">
        <v>120</v>
      </c>
      <c r="BF112" s="100">
        <v>2.7E-2</v>
      </c>
      <c r="BG112" s="100">
        <v>1.4E-2</v>
      </c>
      <c r="BH112" s="100">
        <v>0</v>
      </c>
      <c r="BI112" s="100">
        <v>1</v>
      </c>
      <c r="BJ112" s="100">
        <v>0</v>
      </c>
      <c r="BK112" s="100">
        <v>0</v>
      </c>
      <c r="BL112" s="100">
        <v>0</v>
      </c>
    </row>
    <row r="113" spans="2:65" ht="15.75" customHeight="1" thickBot="1" x14ac:dyDescent="0.3">
      <c r="B113" s="58" t="s">
        <v>512</v>
      </c>
      <c r="C113" t="s">
        <v>580</v>
      </c>
      <c r="F113" t="s">
        <v>769</v>
      </c>
      <c r="L113" s="100">
        <v>19</v>
      </c>
      <c r="M113" s="100" t="s">
        <v>14</v>
      </c>
      <c r="N113" s="100" t="s">
        <v>172</v>
      </c>
      <c r="O113" s="100" t="s">
        <v>176</v>
      </c>
      <c r="P113" s="100" t="s">
        <v>135</v>
      </c>
      <c r="Q113" s="99" t="s">
        <v>47</v>
      </c>
      <c r="R113" s="104" t="s">
        <v>120</v>
      </c>
      <c r="S113" s="104" t="s">
        <v>120</v>
      </c>
      <c r="T113" s="104" t="s">
        <v>120</v>
      </c>
      <c r="U113" s="104" t="s">
        <v>120</v>
      </c>
      <c r="V113" s="104" t="s">
        <v>120</v>
      </c>
      <c r="W113" s="104" t="s">
        <v>120</v>
      </c>
      <c r="X113" s="104" t="s">
        <v>120</v>
      </c>
      <c r="Y113" s="104" t="s">
        <v>120</v>
      </c>
      <c r="Z113" s="104" t="s">
        <v>120</v>
      </c>
      <c r="AA113" s="104" t="s">
        <v>120</v>
      </c>
      <c r="AB113" s="104" t="s">
        <v>120</v>
      </c>
      <c r="AC113" s="104" t="s">
        <v>120</v>
      </c>
      <c r="AD113" s="104" t="s">
        <v>120</v>
      </c>
      <c r="AE113" s="104" t="s">
        <v>120</v>
      </c>
      <c r="AF113" s="104" t="s">
        <v>120</v>
      </c>
      <c r="AG113" s="104" t="s">
        <v>120</v>
      </c>
      <c r="AH113" s="104" t="s">
        <v>120</v>
      </c>
      <c r="AI113" s="104">
        <v>0</v>
      </c>
      <c r="AJ113" s="104" t="s">
        <v>451</v>
      </c>
      <c r="AK113" s="104">
        <v>1</v>
      </c>
      <c r="AL113" s="104">
        <v>0.5</v>
      </c>
      <c r="AM113" s="104" t="s">
        <v>120</v>
      </c>
      <c r="AN113" s="104" t="s">
        <v>120</v>
      </c>
      <c r="AO113" s="104" t="s">
        <v>120</v>
      </c>
      <c r="AP113" s="104" t="s">
        <v>120</v>
      </c>
      <c r="AQ113" s="104" t="s">
        <v>120</v>
      </c>
      <c r="AR113" s="104" t="s">
        <v>120</v>
      </c>
      <c r="AS113" s="104" t="s">
        <v>120</v>
      </c>
      <c r="AT113" s="104" t="s">
        <v>120</v>
      </c>
      <c r="AU113" s="104" t="s">
        <v>120</v>
      </c>
      <c r="AV113" s="104" t="s">
        <v>120</v>
      </c>
      <c r="AW113" s="104" t="s">
        <v>120</v>
      </c>
      <c r="AX113" s="104">
        <v>0</v>
      </c>
      <c r="AY113" s="104">
        <v>0</v>
      </c>
      <c r="AZ113" s="104">
        <v>1</v>
      </c>
      <c r="BA113" s="104">
        <v>0</v>
      </c>
      <c r="BB113" s="104"/>
      <c r="BC113" s="104">
        <v>282</v>
      </c>
      <c r="BD113" s="104">
        <v>2.9000000000000001E-2</v>
      </c>
      <c r="BE113" s="104" t="s">
        <v>120</v>
      </c>
      <c r="BF113" s="104">
        <v>1.7000000000000001E-2</v>
      </c>
      <c r="BG113" s="104">
        <v>7.0000000000000001E-3</v>
      </c>
      <c r="BH113" s="104" t="s">
        <v>120</v>
      </c>
      <c r="BI113" s="104" t="s">
        <v>120</v>
      </c>
      <c r="BJ113" s="104" t="s">
        <v>120</v>
      </c>
      <c r="BK113" s="104" t="s">
        <v>120</v>
      </c>
      <c r="BL113" s="104">
        <v>0</v>
      </c>
    </row>
    <row r="114" spans="2:65" ht="15.75" customHeight="1" thickBot="1" x14ac:dyDescent="0.3">
      <c r="B114" s="58" t="s">
        <v>513</v>
      </c>
      <c r="C114" t="s">
        <v>581</v>
      </c>
      <c r="F114" t="s">
        <v>769</v>
      </c>
      <c r="L114" s="104">
        <v>19</v>
      </c>
      <c r="M114" s="104" t="s">
        <v>14</v>
      </c>
      <c r="N114" s="104" t="s">
        <v>172</v>
      </c>
      <c r="O114" s="104" t="s">
        <v>176</v>
      </c>
      <c r="P114" s="104" t="s">
        <v>450</v>
      </c>
      <c r="Q114" s="104" t="s">
        <v>120</v>
      </c>
      <c r="R114" s="133"/>
      <c r="S114" s="133"/>
      <c r="T114" s="133"/>
      <c r="U114" s="133"/>
      <c r="V114" s="133"/>
      <c r="W114" s="133"/>
      <c r="X114" s="133"/>
      <c r="Y114" s="133"/>
      <c r="Z114" s="133"/>
      <c r="AA114" s="133"/>
      <c r="AB114" s="133"/>
      <c r="AC114" s="133"/>
      <c r="AD114" s="133"/>
      <c r="AE114" s="133"/>
      <c r="AF114" s="133"/>
      <c r="AG114" s="133"/>
      <c r="AH114" s="133"/>
      <c r="AI114" s="133"/>
      <c r="AJ114" s="133"/>
      <c r="AK114">
        <v>2</v>
      </c>
      <c r="AL114" s="104">
        <v>0.5</v>
      </c>
      <c r="AM114" s="104" t="s">
        <v>120</v>
      </c>
      <c r="AN114" s="104" t="s">
        <v>120</v>
      </c>
      <c r="AO114" s="104" t="s">
        <v>120</v>
      </c>
      <c r="AP114" s="104" t="s">
        <v>120</v>
      </c>
      <c r="AQ114" s="104" t="s">
        <v>120</v>
      </c>
      <c r="AR114" s="104" t="s">
        <v>120</v>
      </c>
      <c r="AS114" s="104" t="s">
        <v>120</v>
      </c>
      <c r="AT114" s="104" t="s">
        <v>120</v>
      </c>
      <c r="AU114" s="104" t="s">
        <v>120</v>
      </c>
      <c r="AV114" s="104" t="s">
        <v>120</v>
      </c>
      <c r="AW114" s="104" t="s">
        <v>120</v>
      </c>
      <c r="AX114" s="104">
        <v>0</v>
      </c>
      <c r="AY114" s="104">
        <v>0</v>
      </c>
      <c r="AZ114" s="104">
        <v>1</v>
      </c>
      <c r="BA114" s="104">
        <v>0</v>
      </c>
      <c r="BB114" s="104">
        <v>0</v>
      </c>
      <c r="BC114" t="s">
        <v>778</v>
      </c>
      <c r="BD114">
        <f>BD112+BD113</f>
        <v>0.126</v>
      </c>
      <c r="BE114" t="s">
        <v>120</v>
      </c>
      <c r="BF114">
        <f t="shared" ref="BF114:BG114" si="31">BF112+BF113</f>
        <v>4.3999999999999997E-2</v>
      </c>
      <c r="BG114">
        <f t="shared" si="31"/>
        <v>2.1000000000000001E-2</v>
      </c>
      <c r="BH114" s="100">
        <v>0</v>
      </c>
      <c r="BI114" s="100">
        <v>1</v>
      </c>
      <c r="BJ114" s="100">
        <v>0</v>
      </c>
      <c r="BK114" s="100">
        <v>0</v>
      </c>
      <c r="BL114" s="100">
        <v>0</v>
      </c>
      <c r="BM114" s="103" t="s">
        <v>529</v>
      </c>
    </row>
    <row r="115" spans="2:65" ht="15.75" customHeight="1" x14ac:dyDescent="0.25">
      <c r="B115" s="58" t="s">
        <v>514</v>
      </c>
      <c r="C115" t="s">
        <v>582</v>
      </c>
      <c r="F115" t="s">
        <v>769</v>
      </c>
      <c r="L115" s="133"/>
      <c r="M115" s="135"/>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BM115" s="103"/>
    </row>
    <row r="116" spans="2:65" ht="15.75" customHeight="1" thickBot="1" x14ac:dyDescent="0.3">
      <c r="B116" s="58" t="s">
        <v>515</v>
      </c>
      <c r="C116" t="s">
        <v>583</v>
      </c>
      <c r="F116" t="s">
        <v>769</v>
      </c>
      <c r="L116" s="133"/>
      <c r="M116" s="135"/>
      <c r="N116" s="133"/>
      <c r="O116" s="133"/>
      <c r="P116" s="133"/>
      <c r="Q116" s="133"/>
      <c r="R116" s="133">
        <v>105</v>
      </c>
      <c r="S116" s="133">
        <v>105</v>
      </c>
      <c r="T116" s="133">
        <v>80</v>
      </c>
      <c r="U116" s="133">
        <v>80</v>
      </c>
      <c r="V116" s="133">
        <v>192</v>
      </c>
      <c r="W116" s="133">
        <v>196</v>
      </c>
      <c r="X116" s="133">
        <v>290</v>
      </c>
      <c r="Y116" s="133">
        <v>290</v>
      </c>
      <c r="Z116" s="133">
        <v>90</v>
      </c>
      <c r="AA116" s="133">
        <v>90</v>
      </c>
      <c r="AB116" s="133">
        <v>242</v>
      </c>
      <c r="AC116" s="133">
        <v>248</v>
      </c>
      <c r="AD116" s="133">
        <v>128</v>
      </c>
      <c r="AE116" s="133">
        <v>136</v>
      </c>
      <c r="AF116" s="133">
        <v>148</v>
      </c>
      <c r="AG116" s="133">
        <v>148</v>
      </c>
      <c r="AH116" s="133">
        <v>236</v>
      </c>
      <c r="AI116" s="133">
        <v>240</v>
      </c>
      <c r="AJ116" s="133"/>
      <c r="BM116" s="106"/>
    </row>
    <row r="117" spans="2:65" ht="15.75" customHeight="1" thickBot="1" x14ac:dyDescent="0.3">
      <c r="B117" s="58" t="s">
        <v>516</v>
      </c>
      <c r="C117" t="s">
        <v>584</v>
      </c>
      <c r="F117" t="s">
        <v>769</v>
      </c>
      <c r="L117" s="133">
        <v>20</v>
      </c>
      <c r="M117" s="133" t="s">
        <v>738</v>
      </c>
      <c r="N117" s="133">
        <v>165</v>
      </c>
      <c r="O117" s="133">
        <v>165</v>
      </c>
      <c r="P117" s="133">
        <v>96</v>
      </c>
      <c r="Q117" s="133">
        <v>96</v>
      </c>
      <c r="R117" s="133">
        <v>105</v>
      </c>
      <c r="S117" s="133">
        <v>105</v>
      </c>
      <c r="T117" s="133">
        <v>80</v>
      </c>
      <c r="U117" s="133">
        <v>80</v>
      </c>
      <c r="V117" s="133">
        <v>192</v>
      </c>
      <c r="W117" s="133">
        <v>196</v>
      </c>
      <c r="X117" s="133">
        <v>290</v>
      </c>
      <c r="Y117" s="133">
        <v>290</v>
      </c>
      <c r="Z117" s="133">
        <v>94</v>
      </c>
      <c r="AA117" s="133">
        <v>94</v>
      </c>
      <c r="AB117" s="133">
        <v>240</v>
      </c>
      <c r="AC117" s="133">
        <v>246</v>
      </c>
      <c r="AD117" s="133">
        <v>128</v>
      </c>
      <c r="AE117" s="133">
        <v>136</v>
      </c>
      <c r="AF117" s="133">
        <v>148</v>
      </c>
      <c r="AG117" s="133">
        <v>148</v>
      </c>
      <c r="AH117" s="133">
        <v>237</v>
      </c>
      <c r="AI117" s="133">
        <v>241</v>
      </c>
      <c r="AJ117" s="133"/>
    </row>
    <row r="118" spans="2:65" ht="15.75" customHeight="1" x14ac:dyDescent="0.25">
      <c r="B118" s="58" t="s">
        <v>565</v>
      </c>
      <c r="C118" t="s">
        <v>577</v>
      </c>
      <c r="F118" t="s">
        <v>769</v>
      </c>
      <c r="L118" s="133"/>
      <c r="M118" s="135" t="s">
        <v>70</v>
      </c>
      <c r="N118" s="133">
        <v>165</v>
      </c>
      <c r="O118" s="133">
        <v>165</v>
      </c>
      <c r="P118" s="133">
        <v>95</v>
      </c>
      <c r="Q118" s="133">
        <v>95</v>
      </c>
      <c r="R118" s="100">
        <v>50.9</v>
      </c>
      <c r="S118" s="100">
        <v>4</v>
      </c>
      <c r="T118" s="100">
        <v>2.2000000000000002</v>
      </c>
      <c r="U118" s="100">
        <v>2</v>
      </c>
      <c r="V118" s="100">
        <v>4</v>
      </c>
      <c r="W118" s="100">
        <v>9.8000000000000007</v>
      </c>
      <c r="X118" s="100">
        <v>17.399999999999999</v>
      </c>
      <c r="Y118" s="100">
        <v>2.9</v>
      </c>
      <c r="Z118" s="100">
        <v>0</v>
      </c>
      <c r="AA118" s="100">
        <f t="shared" ref="AA118:AA119" si="32">SUM(W118:Z118)</f>
        <v>30.099999999999998</v>
      </c>
      <c r="AB118" s="100">
        <v>12</v>
      </c>
      <c r="AC118" s="100">
        <f t="shared" ref="AC118:AC119" si="33">AA118/12</f>
        <v>2.5083333333333333</v>
      </c>
      <c r="AD118" s="100">
        <v>0</v>
      </c>
      <c r="AE118" s="100">
        <v>0</v>
      </c>
      <c r="AF118" s="100">
        <v>0</v>
      </c>
      <c r="AG118" s="101">
        <v>11</v>
      </c>
      <c r="AH118" s="101">
        <v>13</v>
      </c>
      <c r="AI118" s="100">
        <v>0</v>
      </c>
      <c r="AJ118" s="100" t="s">
        <v>451</v>
      </c>
      <c r="AK118" s="100">
        <v>24</v>
      </c>
      <c r="AL118" s="100">
        <v>0.8</v>
      </c>
      <c r="AM118" s="102">
        <v>43217</v>
      </c>
      <c r="AN118" s="100">
        <v>11</v>
      </c>
      <c r="AO118" s="100">
        <v>13.6</v>
      </c>
      <c r="AP118" s="100">
        <v>1</v>
      </c>
      <c r="AQ118" s="100">
        <v>11.5</v>
      </c>
      <c r="AR118" s="100">
        <v>10.8</v>
      </c>
      <c r="AS118" s="100">
        <v>16.100000000000001</v>
      </c>
      <c r="AT118" s="100">
        <v>0</v>
      </c>
      <c r="AU118" s="100">
        <v>0</v>
      </c>
      <c r="AV118" s="100">
        <f>SUM(AO118:AU118)</f>
        <v>53.000000000000007</v>
      </c>
      <c r="AW118" s="100">
        <f>AV118/AN118</f>
        <v>4.8181818181818192</v>
      </c>
      <c r="AX118" s="100">
        <v>1</v>
      </c>
      <c r="AY118" s="100">
        <v>1</v>
      </c>
      <c r="AZ118" s="100">
        <v>0</v>
      </c>
      <c r="BA118" s="100">
        <v>0</v>
      </c>
      <c r="BB118" s="100">
        <v>0</v>
      </c>
      <c r="BC118" s="100">
        <v>81</v>
      </c>
      <c r="BD118" s="100">
        <v>0.42799999999999999</v>
      </c>
      <c r="BE118" s="100">
        <v>0.13400000000000001</v>
      </c>
      <c r="BF118" s="100">
        <v>0.36799999999999999</v>
      </c>
      <c r="BG118" s="100">
        <v>0.39</v>
      </c>
      <c r="BH118" s="100">
        <v>0</v>
      </c>
      <c r="BI118" s="109">
        <v>0</v>
      </c>
      <c r="BJ118" s="100">
        <v>0</v>
      </c>
      <c r="BK118" s="100">
        <v>0</v>
      </c>
      <c r="BL118" s="100">
        <v>0</v>
      </c>
    </row>
    <row r="119" spans="2:65" ht="15.75" customHeight="1" x14ac:dyDescent="0.25">
      <c r="B119" s="58" t="s">
        <v>519</v>
      </c>
      <c r="C119" t="s">
        <v>586</v>
      </c>
      <c r="F119" t="s">
        <v>769</v>
      </c>
      <c r="L119" s="100">
        <v>20</v>
      </c>
      <c r="M119" s="100" t="s">
        <v>14</v>
      </c>
      <c r="N119" s="100" t="s">
        <v>172</v>
      </c>
      <c r="O119" s="100" t="s">
        <v>176</v>
      </c>
      <c r="P119" s="100" t="s">
        <v>12</v>
      </c>
      <c r="Q119" s="99" t="s">
        <v>70</v>
      </c>
      <c r="R119" s="100">
        <v>59.7</v>
      </c>
      <c r="S119" s="100">
        <v>4</v>
      </c>
      <c r="T119" s="100">
        <v>4.5</v>
      </c>
      <c r="U119" s="100">
        <v>3</v>
      </c>
      <c r="V119" s="100">
        <v>5</v>
      </c>
      <c r="W119" s="100">
        <v>11.1</v>
      </c>
      <c r="X119" s="100">
        <v>7.9</v>
      </c>
      <c r="Y119" s="100">
        <v>0</v>
      </c>
      <c r="Z119" s="100">
        <v>0</v>
      </c>
      <c r="AA119" s="100">
        <f t="shared" si="32"/>
        <v>19</v>
      </c>
      <c r="AB119" s="100">
        <v>12</v>
      </c>
      <c r="AC119" s="100">
        <f t="shared" si="33"/>
        <v>1.5833333333333333</v>
      </c>
      <c r="AD119" s="100">
        <v>0</v>
      </c>
      <c r="AE119" s="100">
        <v>0</v>
      </c>
      <c r="AF119" s="100">
        <v>0</v>
      </c>
      <c r="AG119" s="100" t="s">
        <v>120</v>
      </c>
      <c r="AH119" s="100" t="s">
        <v>120</v>
      </c>
      <c r="AI119" s="100">
        <v>0</v>
      </c>
      <c r="AJ119" s="100" t="s">
        <v>451</v>
      </c>
      <c r="AK119" s="100">
        <v>18</v>
      </c>
      <c r="AL119" s="100">
        <v>0.4</v>
      </c>
      <c r="AM119" s="102">
        <v>43217</v>
      </c>
      <c r="AN119" s="100">
        <v>11</v>
      </c>
      <c r="AO119" s="100">
        <v>10</v>
      </c>
      <c r="AP119" s="100">
        <v>6.1</v>
      </c>
      <c r="AQ119" s="100">
        <v>10.5</v>
      </c>
      <c r="AR119" s="100">
        <v>0</v>
      </c>
      <c r="AS119" s="100">
        <v>0</v>
      </c>
      <c r="AT119" s="100">
        <v>0</v>
      </c>
      <c r="AU119" s="100">
        <v>0</v>
      </c>
      <c r="AV119" s="100">
        <f>SUM(AO119:AU119)</f>
        <v>26.6</v>
      </c>
      <c r="AW119" s="100">
        <f>AV119/AN119</f>
        <v>2.4181818181818184</v>
      </c>
      <c r="AX119" s="100">
        <v>0</v>
      </c>
      <c r="AY119" s="100">
        <v>0</v>
      </c>
      <c r="AZ119" s="100">
        <v>0</v>
      </c>
      <c r="BA119" s="100">
        <v>0</v>
      </c>
      <c r="BB119" s="100">
        <v>0</v>
      </c>
      <c r="BC119" s="100">
        <v>75</v>
      </c>
      <c r="BD119" s="100">
        <v>0.17799999999999999</v>
      </c>
      <c r="BE119" s="100">
        <v>5.7000000000000002E-2</v>
      </c>
      <c r="BF119" s="100">
        <v>0.25600000000000001</v>
      </c>
      <c r="BG119" s="100">
        <v>0.246</v>
      </c>
      <c r="BH119" s="100">
        <v>0</v>
      </c>
      <c r="BI119" s="109">
        <v>0</v>
      </c>
      <c r="BJ119" s="100">
        <v>0</v>
      </c>
      <c r="BK119" s="100">
        <v>0</v>
      </c>
      <c r="BL119" s="100">
        <v>0</v>
      </c>
    </row>
    <row r="120" spans="2:65" ht="15.75" customHeight="1" thickBot="1" x14ac:dyDescent="0.3">
      <c r="B120" s="162" t="s">
        <v>445</v>
      </c>
      <c r="C120" t="s">
        <v>587</v>
      </c>
      <c r="F120" t="s">
        <v>769</v>
      </c>
      <c r="L120" s="100">
        <v>20</v>
      </c>
      <c r="M120" s="100" t="s">
        <v>14</v>
      </c>
      <c r="N120" s="100" t="s">
        <v>172</v>
      </c>
      <c r="O120" s="100" t="s">
        <v>176</v>
      </c>
      <c r="P120" s="100" t="s">
        <v>135</v>
      </c>
      <c r="Q120" s="99" t="s">
        <v>41</v>
      </c>
      <c r="R120" s="104" t="s">
        <v>120</v>
      </c>
      <c r="S120" s="104" t="s">
        <v>120</v>
      </c>
      <c r="T120" s="104" t="s">
        <v>120</v>
      </c>
      <c r="U120" s="104" t="s">
        <v>120</v>
      </c>
      <c r="V120" s="104" t="s">
        <v>120</v>
      </c>
      <c r="W120" s="104" t="s">
        <v>120</v>
      </c>
      <c r="X120" s="104" t="s">
        <v>120</v>
      </c>
      <c r="Y120" s="104" t="s">
        <v>120</v>
      </c>
      <c r="Z120" s="104" t="s">
        <v>120</v>
      </c>
      <c r="AA120" s="104" t="s">
        <v>120</v>
      </c>
      <c r="AB120" s="104" t="s">
        <v>120</v>
      </c>
      <c r="AC120" s="104" t="s">
        <v>120</v>
      </c>
      <c r="AD120" s="104" t="s">
        <v>120</v>
      </c>
      <c r="AE120" s="104" t="s">
        <v>120</v>
      </c>
      <c r="AF120" s="104" t="s">
        <v>120</v>
      </c>
      <c r="AG120" s="104" t="s">
        <v>120</v>
      </c>
      <c r="AH120" s="104" t="s">
        <v>120</v>
      </c>
      <c r="AI120" s="104">
        <v>0</v>
      </c>
      <c r="AJ120" s="104" t="s">
        <v>451</v>
      </c>
      <c r="AK120" s="104">
        <v>6</v>
      </c>
      <c r="AL120" s="104">
        <v>0.6</v>
      </c>
      <c r="AM120" s="105">
        <v>43217</v>
      </c>
      <c r="AN120" s="104">
        <v>11</v>
      </c>
      <c r="AO120" s="104">
        <v>13</v>
      </c>
      <c r="AP120" s="104">
        <v>11.8</v>
      </c>
      <c r="AQ120" s="104">
        <v>8.1999999999999993</v>
      </c>
      <c r="AR120" s="104">
        <v>12.5</v>
      </c>
      <c r="AS120" s="104">
        <v>0</v>
      </c>
      <c r="AT120" s="104">
        <v>0</v>
      </c>
      <c r="AU120" s="104">
        <v>0</v>
      </c>
      <c r="AV120" s="104">
        <f>SUM(AO120:AU120)</f>
        <v>45.5</v>
      </c>
      <c r="AW120" s="104">
        <f>AV120/AN120</f>
        <v>4.1363636363636367</v>
      </c>
      <c r="AX120" s="104">
        <v>1</v>
      </c>
      <c r="AY120" s="104">
        <v>0</v>
      </c>
      <c r="AZ120" s="104">
        <v>0</v>
      </c>
      <c r="BA120" s="104">
        <v>0</v>
      </c>
      <c r="BB120" s="104">
        <v>0</v>
      </c>
      <c r="BC120" s="104">
        <v>82</v>
      </c>
      <c r="BD120" s="104">
        <v>0.13900000000000001</v>
      </c>
      <c r="BE120" s="104">
        <v>0.106</v>
      </c>
      <c r="BF120" s="104">
        <v>5.7000000000000002E-2</v>
      </c>
      <c r="BG120" s="104">
        <v>5.7000000000000002E-2</v>
      </c>
      <c r="BH120" s="104" t="s">
        <v>120</v>
      </c>
      <c r="BI120" s="104" t="s">
        <v>120</v>
      </c>
      <c r="BJ120" s="104" t="s">
        <v>120</v>
      </c>
      <c r="BK120" s="104" t="s">
        <v>120</v>
      </c>
      <c r="BL120" s="104">
        <v>0</v>
      </c>
    </row>
    <row r="121" spans="2:65" ht="15.75" customHeight="1" thickBot="1" x14ac:dyDescent="0.3">
      <c r="B121" s="58" t="s">
        <v>465</v>
      </c>
      <c r="C121" t="s">
        <v>588</v>
      </c>
      <c r="F121" t="s">
        <v>769</v>
      </c>
      <c r="L121" s="104">
        <v>20</v>
      </c>
      <c r="M121" s="104" t="s">
        <v>14</v>
      </c>
      <c r="N121" s="104" t="s">
        <v>172</v>
      </c>
      <c r="O121" s="104" t="s">
        <v>176</v>
      </c>
      <c r="P121" s="104" t="s">
        <v>450</v>
      </c>
      <c r="Q121" s="104" t="s">
        <v>120</v>
      </c>
      <c r="R121" s="133"/>
      <c r="S121" s="133"/>
      <c r="T121" s="133"/>
      <c r="U121" s="133"/>
      <c r="V121" s="133"/>
      <c r="W121" s="133"/>
      <c r="X121" s="133"/>
      <c r="Y121" s="133"/>
      <c r="Z121" s="133"/>
      <c r="AA121" s="133"/>
      <c r="AB121" s="133"/>
      <c r="AC121" s="133"/>
      <c r="AD121" s="133"/>
      <c r="AE121" s="133"/>
      <c r="AF121" s="133"/>
      <c r="AG121" s="133"/>
      <c r="AH121" s="133"/>
      <c r="AI121" s="133"/>
      <c r="AJ121" s="133"/>
      <c r="AK121">
        <f>AK118+AK120</f>
        <v>30</v>
      </c>
      <c r="AL121" s="100">
        <v>0.8</v>
      </c>
      <c r="AM121" s="102">
        <v>43217</v>
      </c>
      <c r="AN121" s="100">
        <v>11</v>
      </c>
      <c r="AO121" s="100">
        <v>13.6</v>
      </c>
      <c r="AP121" s="100">
        <v>1</v>
      </c>
      <c r="AQ121" s="100">
        <v>11.5</v>
      </c>
      <c r="AR121" s="100">
        <v>10.8</v>
      </c>
      <c r="AS121" s="100">
        <v>16.100000000000001</v>
      </c>
      <c r="AT121" s="100">
        <v>0</v>
      </c>
      <c r="AU121" s="100">
        <v>0</v>
      </c>
      <c r="AV121" s="100">
        <f>SUM(AO121:AU121)</f>
        <v>53.000000000000007</v>
      </c>
      <c r="AW121" s="100">
        <f>AV121/AN121</f>
        <v>4.8181818181818192</v>
      </c>
      <c r="AX121" s="100">
        <v>1</v>
      </c>
      <c r="AY121" s="100">
        <v>1</v>
      </c>
      <c r="AZ121" s="100">
        <v>0</v>
      </c>
      <c r="BA121" s="100">
        <v>0</v>
      </c>
      <c r="BB121" s="100">
        <v>0</v>
      </c>
      <c r="BC121" t="s">
        <v>779</v>
      </c>
      <c r="BD121">
        <f>BD118+BD120</f>
        <v>0.56699999999999995</v>
      </c>
      <c r="BE121">
        <f t="shared" ref="BE121:BG121" si="34">BE118+BE120</f>
        <v>0.24</v>
      </c>
      <c r="BF121">
        <f t="shared" si="34"/>
        <v>0.42499999999999999</v>
      </c>
      <c r="BG121">
        <f t="shared" si="34"/>
        <v>0.44700000000000001</v>
      </c>
      <c r="BH121" s="100">
        <v>0</v>
      </c>
      <c r="BI121" s="109">
        <v>0</v>
      </c>
      <c r="BJ121" s="100">
        <v>0</v>
      </c>
      <c r="BK121" s="100">
        <v>0</v>
      </c>
      <c r="BL121" s="100">
        <v>0</v>
      </c>
    </row>
    <row r="122" spans="2:65" ht="15.75" customHeight="1" x14ac:dyDescent="0.25">
      <c r="B122" s="58" t="s">
        <v>470</v>
      </c>
      <c r="C122" t="s">
        <v>589</v>
      </c>
      <c r="F122" t="s">
        <v>769</v>
      </c>
      <c r="L122" s="133"/>
      <c r="M122" s="135"/>
      <c r="N122" s="133"/>
      <c r="O122" s="133"/>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row>
    <row r="123" spans="2:65" ht="15.75" customHeight="1" x14ac:dyDescent="0.25">
      <c r="B123" s="58" t="s">
        <v>471</v>
      </c>
      <c r="C123" t="s">
        <v>590</v>
      </c>
      <c r="F123" t="s">
        <v>769</v>
      </c>
      <c r="L123" s="133"/>
      <c r="M123" s="133"/>
      <c r="N123" s="133"/>
      <c r="O123" s="133"/>
      <c r="P123" s="133"/>
      <c r="Q123" s="133"/>
      <c r="R123" s="133">
        <v>101</v>
      </c>
      <c r="S123" s="133">
        <v>109</v>
      </c>
      <c r="T123" s="133">
        <v>80</v>
      </c>
      <c r="U123" s="133">
        <v>94</v>
      </c>
      <c r="V123" s="133">
        <v>196</v>
      </c>
      <c r="W123" s="133">
        <v>200</v>
      </c>
      <c r="X123" s="133">
        <v>284</v>
      </c>
      <c r="Y123" s="133">
        <v>290</v>
      </c>
      <c r="Z123" s="133">
        <v>93</v>
      </c>
      <c r="AA123" s="133">
        <v>96</v>
      </c>
      <c r="AB123" s="133">
        <v>240</v>
      </c>
      <c r="AC123" s="133">
        <v>240</v>
      </c>
      <c r="AD123" s="133">
        <v>128</v>
      </c>
      <c r="AE123" s="133">
        <v>134</v>
      </c>
      <c r="AF123" s="133">
        <v>150</v>
      </c>
      <c r="AG123" s="133">
        <v>150</v>
      </c>
      <c r="AH123" s="133">
        <v>238</v>
      </c>
      <c r="AI123" s="133">
        <v>238</v>
      </c>
      <c r="AJ123" s="133"/>
    </row>
    <row r="124" spans="2:65" ht="15.75" customHeight="1" x14ac:dyDescent="0.25">
      <c r="B124" s="58" t="s">
        <v>472</v>
      </c>
      <c r="C124" s="140" t="s">
        <v>805</v>
      </c>
      <c r="F124" t="s">
        <v>769</v>
      </c>
      <c r="L124" s="133">
        <v>21</v>
      </c>
      <c r="M124" s="133" t="s">
        <v>739</v>
      </c>
      <c r="N124" s="133">
        <v>165</v>
      </c>
      <c r="O124" s="133">
        <v>165</v>
      </c>
      <c r="P124" s="133">
        <v>96</v>
      </c>
      <c r="Q124" s="133">
        <v>102</v>
      </c>
      <c r="R124" s="133">
        <v>101</v>
      </c>
      <c r="S124" s="133">
        <v>109</v>
      </c>
      <c r="T124" s="133">
        <v>80</v>
      </c>
      <c r="U124" s="133">
        <v>94</v>
      </c>
      <c r="V124" s="133">
        <v>196</v>
      </c>
      <c r="W124" s="133">
        <v>200</v>
      </c>
      <c r="X124" s="133">
        <v>284</v>
      </c>
      <c r="Y124" s="133">
        <v>290</v>
      </c>
      <c r="Z124" s="133">
        <v>97</v>
      </c>
      <c r="AA124" s="133">
        <v>100</v>
      </c>
      <c r="AB124" s="133">
        <v>238</v>
      </c>
      <c r="AC124" s="133">
        <v>238</v>
      </c>
      <c r="AD124" s="133">
        <v>128</v>
      </c>
      <c r="AE124" s="133">
        <v>134</v>
      </c>
      <c r="AF124" s="133">
        <v>150</v>
      </c>
      <c r="AG124" s="133">
        <v>150</v>
      </c>
      <c r="AH124" s="133">
        <v>239</v>
      </c>
      <c r="AI124" s="133">
        <v>239</v>
      </c>
      <c r="AJ124" s="133"/>
    </row>
    <row r="125" spans="2:65" ht="15.75" customHeight="1" x14ac:dyDescent="0.25">
      <c r="B125" s="58" t="s">
        <v>474</v>
      </c>
      <c r="C125" t="s">
        <v>591</v>
      </c>
      <c r="F125" t="s">
        <v>769</v>
      </c>
      <c r="L125" s="133"/>
      <c r="M125" s="135" t="s">
        <v>74</v>
      </c>
      <c r="N125" s="133">
        <v>165</v>
      </c>
      <c r="O125" s="133">
        <v>165</v>
      </c>
      <c r="P125" s="133">
        <v>95</v>
      </c>
      <c r="Q125" s="133">
        <v>101</v>
      </c>
      <c r="R125" s="133"/>
      <c r="S125" s="133"/>
      <c r="T125" s="133"/>
      <c r="U125" s="133"/>
      <c r="V125" s="133"/>
      <c r="W125" s="133"/>
      <c r="X125" s="133"/>
      <c r="Y125" s="133"/>
      <c r="Z125" s="133"/>
      <c r="AA125" s="133"/>
      <c r="AB125" s="133"/>
      <c r="AC125" s="133"/>
      <c r="AD125" s="133"/>
      <c r="AE125" s="133"/>
      <c r="AF125" s="133"/>
      <c r="AG125" s="133"/>
      <c r="AH125" s="133"/>
      <c r="AI125" s="133"/>
      <c r="AJ125" s="133"/>
    </row>
    <row r="126" spans="2:65" ht="15.75" customHeight="1" x14ac:dyDescent="0.25">
      <c r="B126" s="58" t="s">
        <v>461</v>
      </c>
      <c r="C126" t="s">
        <v>593</v>
      </c>
      <c r="F126" t="s">
        <v>769</v>
      </c>
      <c r="L126" s="133"/>
      <c r="M126" s="133"/>
      <c r="N126" s="133"/>
      <c r="O126" s="133"/>
      <c r="P126" s="133"/>
      <c r="Q126" s="133"/>
      <c r="R126" s="133">
        <v>103</v>
      </c>
      <c r="S126" s="133">
        <v>105</v>
      </c>
      <c r="T126" s="133">
        <v>80</v>
      </c>
      <c r="U126" s="133">
        <v>94</v>
      </c>
      <c r="V126" s="133">
        <v>196</v>
      </c>
      <c r="W126" s="133">
        <v>196</v>
      </c>
      <c r="X126" s="133">
        <v>284</v>
      </c>
      <c r="Y126" s="133">
        <v>290</v>
      </c>
      <c r="Z126" s="133">
        <v>96</v>
      </c>
      <c r="AA126" s="133">
        <v>96</v>
      </c>
      <c r="AB126" s="133">
        <v>242</v>
      </c>
      <c r="AC126" s="133">
        <v>248</v>
      </c>
      <c r="AD126" s="133">
        <v>128</v>
      </c>
      <c r="AE126" s="133">
        <v>134</v>
      </c>
      <c r="AF126" s="133">
        <v>148</v>
      </c>
      <c r="AG126" s="133">
        <v>150</v>
      </c>
      <c r="AH126" s="133">
        <v>236</v>
      </c>
      <c r="AI126" s="133">
        <v>238</v>
      </c>
      <c r="AJ126" s="133"/>
    </row>
    <row r="127" spans="2:65" ht="15.75" customHeight="1" x14ac:dyDescent="0.25">
      <c r="B127" s="58" t="s">
        <v>462</v>
      </c>
      <c r="C127" t="s">
        <v>592</v>
      </c>
      <c r="F127" t="s">
        <v>769</v>
      </c>
      <c r="L127" s="133">
        <v>21</v>
      </c>
      <c r="M127" s="133" t="s">
        <v>740</v>
      </c>
      <c r="N127" s="133">
        <v>165</v>
      </c>
      <c r="O127" s="133">
        <v>165</v>
      </c>
      <c r="P127" s="133">
        <v>102</v>
      </c>
      <c r="Q127" s="133">
        <v>102</v>
      </c>
      <c r="R127" s="133">
        <v>103</v>
      </c>
      <c r="S127" s="133">
        <v>105</v>
      </c>
      <c r="T127" s="133">
        <v>80</v>
      </c>
      <c r="U127" s="133">
        <v>94</v>
      </c>
      <c r="V127" s="133">
        <v>196</v>
      </c>
      <c r="W127" s="133">
        <v>196</v>
      </c>
      <c r="X127" s="133">
        <v>284</v>
      </c>
      <c r="Y127" s="133">
        <v>290</v>
      </c>
      <c r="Z127" s="133">
        <v>96</v>
      </c>
      <c r="AA127" s="133">
        <v>96</v>
      </c>
      <c r="AB127" s="133">
        <v>242</v>
      </c>
      <c r="AC127" s="133">
        <v>248</v>
      </c>
      <c r="AD127" s="133">
        <v>128</v>
      </c>
      <c r="AE127" s="133">
        <v>134</v>
      </c>
      <c r="AF127" s="133">
        <v>148</v>
      </c>
      <c r="AG127" s="133">
        <v>150</v>
      </c>
      <c r="AH127" s="133">
        <v>236</v>
      </c>
      <c r="AI127" s="133">
        <v>238</v>
      </c>
      <c r="AJ127" s="133"/>
    </row>
    <row r="128" spans="2:65" ht="15.75" customHeight="1" x14ac:dyDescent="0.25">
      <c r="B128" s="58" t="s">
        <v>463</v>
      </c>
      <c r="C128" t="s">
        <v>594</v>
      </c>
      <c r="F128" t="s">
        <v>769</v>
      </c>
      <c r="L128" s="133">
        <v>21</v>
      </c>
      <c r="M128" s="133" t="s">
        <v>741</v>
      </c>
      <c r="N128" s="133">
        <v>165</v>
      </c>
      <c r="O128" s="133">
        <v>165</v>
      </c>
      <c r="P128" s="133">
        <v>102</v>
      </c>
      <c r="Q128" s="133">
        <v>102</v>
      </c>
      <c r="R128" s="133">
        <v>103</v>
      </c>
      <c r="S128" s="133">
        <v>105</v>
      </c>
      <c r="T128" s="133">
        <v>80</v>
      </c>
      <c r="U128" s="133">
        <v>94</v>
      </c>
      <c r="V128" s="133">
        <v>196</v>
      </c>
      <c r="W128" s="133">
        <v>196</v>
      </c>
      <c r="X128" s="133">
        <v>284</v>
      </c>
      <c r="Y128" s="133">
        <v>290</v>
      </c>
      <c r="Z128" s="133">
        <v>96</v>
      </c>
      <c r="AA128" s="133">
        <v>96</v>
      </c>
      <c r="AB128" s="133">
        <v>242</v>
      </c>
      <c r="AC128" s="133">
        <v>248</v>
      </c>
      <c r="AD128" s="133">
        <v>128</v>
      </c>
      <c r="AE128" s="133">
        <v>134</v>
      </c>
      <c r="AF128" s="133">
        <v>148</v>
      </c>
      <c r="AG128" s="133">
        <v>150</v>
      </c>
      <c r="AH128" s="133">
        <v>236</v>
      </c>
      <c r="AI128" s="133">
        <v>238</v>
      </c>
      <c r="AJ128" s="133"/>
    </row>
    <row r="129" spans="2:65" ht="15.75" customHeight="1" thickBot="1" x14ac:dyDescent="0.3">
      <c r="B129" s="58" t="s">
        <v>464</v>
      </c>
      <c r="C129" t="s">
        <v>595</v>
      </c>
      <c r="F129" t="s">
        <v>769</v>
      </c>
      <c r="L129" s="133">
        <v>21</v>
      </c>
      <c r="M129" s="133" t="s">
        <v>742</v>
      </c>
      <c r="N129" s="133">
        <v>165</v>
      </c>
      <c r="O129" s="133">
        <v>165</v>
      </c>
      <c r="P129" s="133">
        <v>102</v>
      </c>
      <c r="Q129" s="133">
        <v>102</v>
      </c>
      <c r="R129" s="133">
        <v>103</v>
      </c>
      <c r="S129" s="133">
        <v>105</v>
      </c>
      <c r="T129" s="133">
        <v>80</v>
      </c>
      <c r="U129" s="133">
        <v>94</v>
      </c>
      <c r="V129" s="133">
        <v>196</v>
      </c>
      <c r="W129" s="133">
        <v>196</v>
      </c>
      <c r="X129" s="133">
        <v>284</v>
      </c>
      <c r="Y129" s="133">
        <v>290</v>
      </c>
      <c r="Z129" s="133">
        <v>100</v>
      </c>
      <c r="AA129" s="133">
        <v>100</v>
      </c>
      <c r="AB129" s="133">
        <v>240</v>
      </c>
      <c r="AC129" s="133">
        <v>246</v>
      </c>
      <c r="AD129" s="133">
        <v>128</v>
      </c>
      <c r="AE129" s="133">
        <v>134</v>
      </c>
      <c r="AF129" s="133">
        <v>148</v>
      </c>
      <c r="AG129" s="133">
        <v>150</v>
      </c>
      <c r="AH129" s="133">
        <v>237</v>
      </c>
      <c r="AI129" s="133">
        <v>239</v>
      </c>
      <c r="AJ129" s="133"/>
    </row>
    <row r="130" spans="2:65" ht="15.75" customHeight="1" x14ac:dyDescent="0.25">
      <c r="B130" s="81" t="s">
        <v>392</v>
      </c>
      <c r="C130" t="s">
        <v>596</v>
      </c>
      <c r="F130" t="s">
        <v>769</v>
      </c>
      <c r="L130" s="133"/>
      <c r="M130" s="135" t="s">
        <v>51</v>
      </c>
      <c r="N130" s="133">
        <v>165</v>
      </c>
      <c r="O130" s="133">
        <v>165</v>
      </c>
      <c r="P130" s="133">
        <v>101</v>
      </c>
      <c r="Q130" s="133">
        <v>101</v>
      </c>
      <c r="R130" s="100">
        <v>77.3</v>
      </c>
      <c r="S130" s="100">
        <v>4</v>
      </c>
      <c r="T130" s="100">
        <v>6</v>
      </c>
      <c r="U130" s="100">
        <v>2</v>
      </c>
      <c r="V130" s="100">
        <v>4</v>
      </c>
      <c r="W130" s="100">
        <v>7.5</v>
      </c>
      <c r="X130" s="100">
        <v>19.5</v>
      </c>
      <c r="Y130" s="100">
        <v>9.6999999999999993</v>
      </c>
      <c r="Z130" s="100">
        <v>0</v>
      </c>
      <c r="AA130" s="100">
        <f>SUM(W130:Z130)</f>
        <v>36.700000000000003</v>
      </c>
      <c r="AB130" s="100">
        <v>12</v>
      </c>
      <c r="AC130" s="100">
        <f>AA130/12</f>
        <v>3.0583333333333336</v>
      </c>
      <c r="AD130" s="100">
        <v>0</v>
      </c>
      <c r="AE130" s="100">
        <v>0</v>
      </c>
      <c r="AF130" s="100">
        <v>0</v>
      </c>
      <c r="AG130" s="101">
        <v>12</v>
      </c>
      <c r="AH130" s="101">
        <v>19</v>
      </c>
      <c r="AI130" s="100">
        <v>0</v>
      </c>
      <c r="AJ130" s="100" t="s">
        <v>451</v>
      </c>
      <c r="AK130" s="100">
        <v>11</v>
      </c>
      <c r="AL130" s="100">
        <v>0.9</v>
      </c>
      <c r="AM130" s="102">
        <v>43213</v>
      </c>
      <c r="AN130" s="100">
        <v>7</v>
      </c>
      <c r="AO130" s="100">
        <v>6</v>
      </c>
      <c r="AP130" s="100">
        <v>7.9</v>
      </c>
      <c r="AQ130" s="100">
        <v>10.1</v>
      </c>
      <c r="AR130" s="100">
        <v>8.1999999999999993</v>
      </c>
      <c r="AS130" s="100">
        <v>0</v>
      </c>
      <c r="AT130" s="100">
        <v>0</v>
      </c>
      <c r="AU130" s="100">
        <v>0</v>
      </c>
      <c r="AV130" s="100">
        <f>SUM(AO130:AU130)</f>
        <v>32.200000000000003</v>
      </c>
      <c r="AW130" s="100">
        <f>AV130/AN130</f>
        <v>4.6000000000000005</v>
      </c>
      <c r="AX130" s="100">
        <v>0</v>
      </c>
      <c r="AY130" s="100">
        <v>0</v>
      </c>
      <c r="AZ130" s="100">
        <v>0</v>
      </c>
      <c r="BA130" s="100">
        <v>1</v>
      </c>
      <c r="BB130" s="100">
        <v>1</v>
      </c>
      <c r="BC130" s="100">
        <v>34</v>
      </c>
      <c r="BD130" s="100">
        <v>2.0680000000000001</v>
      </c>
      <c r="BE130" s="100">
        <v>0.24199999999999999</v>
      </c>
      <c r="BF130" s="100">
        <v>0.63</v>
      </c>
      <c r="BG130" s="100">
        <v>0.59</v>
      </c>
      <c r="BH130" s="100">
        <v>0</v>
      </c>
      <c r="BI130" s="109">
        <v>0</v>
      </c>
      <c r="BJ130" s="100">
        <v>0</v>
      </c>
      <c r="BK130" s="100">
        <v>1</v>
      </c>
      <c r="BL130" s="100">
        <v>0</v>
      </c>
    </row>
    <row r="131" spans="2:65" ht="15.75" customHeight="1" x14ac:dyDescent="0.25">
      <c r="B131" s="81" t="s">
        <v>522</v>
      </c>
      <c r="C131" t="s">
        <v>597</v>
      </c>
      <c r="F131" t="s">
        <v>769</v>
      </c>
      <c r="L131" s="100">
        <v>21</v>
      </c>
      <c r="M131" s="100" t="s">
        <v>9</v>
      </c>
      <c r="N131" s="100" t="s">
        <v>172</v>
      </c>
      <c r="O131" s="100" t="s">
        <v>175</v>
      </c>
      <c r="P131" s="100" t="s">
        <v>12</v>
      </c>
      <c r="Q131" s="99" t="s">
        <v>74</v>
      </c>
      <c r="R131" s="100">
        <v>77.900000000000006</v>
      </c>
      <c r="S131" s="100">
        <v>5</v>
      </c>
      <c r="T131" s="100">
        <v>4</v>
      </c>
      <c r="U131" s="100">
        <v>3</v>
      </c>
      <c r="V131" s="100">
        <v>3</v>
      </c>
      <c r="W131" s="100">
        <v>23.8</v>
      </c>
      <c r="X131" s="100">
        <v>18.100000000000001</v>
      </c>
      <c r="Y131" s="100">
        <v>0</v>
      </c>
      <c r="Z131" s="100">
        <v>0</v>
      </c>
      <c r="AA131" s="100">
        <f>SUM(W131:Z131)</f>
        <v>41.900000000000006</v>
      </c>
      <c r="AB131" s="100">
        <v>12</v>
      </c>
      <c r="AC131" s="100">
        <f>AA131/12</f>
        <v>3.4916666666666671</v>
      </c>
      <c r="AD131" s="100">
        <v>0</v>
      </c>
      <c r="AE131" s="100">
        <v>0</v>
      </c>
      <c r="AF131" s="100">
        <v>0</v>
      </c>
      <c r="AG131" s="100" t="s">
        <v>120</v>
      </c>
      <c r="AH131" s="100" t="s">
        <v>120</v>
      </c>
      <c r="AI131" s="100">
        <v>0</v>
      </c>
      <c r="AJ131" s="100" t="s">
        <v>451</v>
      </c>
      <c r="AK131" s="100">
        <v>9</v>
      </c>
      <c r="AL131" s="100">
        <v>1</v>
      </c>
      <c r="AM131" s="102">
        <v>43213</v>
      </c>
      <c r="AN131" s="100">
        <v>7</v>
      </c>
      <c r="AO131" s="100">
        <v>10.4</v>
      </c>
      <c r="AP131" s="100">
        <v>5.0999999999999996</v>
      </c>
      <c r="AQ131" s="100">
        <v>6</v>
      </c>
      <c r="AR131" s="100">
        <v>10.3</v>
      </c>
      <c r="AS131" s="100">
        <v>5.5</v>
      </c>
      <c r="AT131" s="100">
        <v>0</v>
      </c>
      <c r="AU131" s="100">
        <v>0</v>
      </c>
      <c r="AV131" s="100">
        <f>SUM(AO131:AU131)</f>
        <v>37.299999999999997</v>
      </c>
      <c r="AW131" s="100">
        <f>AV131/AN131</f>
        <v>5.3285714285714283</v>
      </c>
      <c r="AX131" s="100">
        <v>0</v>
      </c>
      <c r="AY131" s="100">
        <v>0</v>
      </c>
      <c r="AZ131" s="100">
        <v>0</v>
      </c>
      <c r="BA131" s="100">
        <v>0</v>
      </c>
      <c r="BB131" s="100">
        <v>0</v>
      </c>
      <c r="BC131" s="100">
        <v>35</v>
      </c>
      <c r="BD131" s="100">
        <v>1.9550000000000001</v>
      </c>
      <c r="BE131" s="100">
        <v>0.36</v>
      </c>
      <c r="BF131" s="100">
        <v>1.26</v>
      </c>
      <c r="BG131" s="100">
        <v>0.73299999999999998</v>
      </c>
      <c r="BH131" s="100">
        <v>0</v>
      </c>
      <c r="BI131" s="109">
        <v>0</v>
      </c>
      <c r="BJ131" s="100">
        <v>0</v>
      </c>
      <c r="BK131" s="100">
        <v>1</v>
      </c>
      <c r="BL131" s="100">
        <v>0</v>
      </c>
    </row>
    <row r="132" spans="2:65" ht="15.75" customHeight="1" x14ac:dyDescent="0.25">
      <c r="B132" s="58" t="s">
        <v>539</v>
      </c>
      <c r="C132" t="s">
        <v>598</v>
      </c>
      <c r="F132" t="s">
        <v>769</v>
      </c>
      <c r="L132" s="100">
        <v>21</v>
      </c>
      <c r="M132" s="100" t="s">
        <v>9</v>
      </c>
      <c r="N132" s="100" t="s">
        <v>172</v>
      </c>
      <c r="O132" s="100" t="s">
        <v>175</v>
      </c>
      <c r="P132" s="100" t="s">
        <v>135</v>
      </c>
      <c r="Q132" s="99" t="s">
        <v>51</v>
      </c>
      <c r="R132" s="100" t="s">
        <v>120</v>
      </c>
      <c r="S132" s="100" t="s">
        <v>120</v>
      </c>
      <c r="T132" s="100" t="s">
        <v>120</v>
      </c>
      <c r="U132" s="100" t="s">
        <v>120</v>
      </c>
      <c r="V132" s="100" t="s">
        <v>120</v>
      </c>
      <c r="W132" s="100" t="s">
        <v>120</v>
      </c>
      <c r="X132" s="100" t="s">
        <v>120</v>
      </c>
      <c r="Y132" s="100" t="s">
        <v>120</v>
      </c>
      <c r="Z132" s="100" t="s">
        <v>120</v>
      </c>
      <c r="AA132" s="100" t="s">
        <v>120</v>
      </c>
      <c r="AB132" s="100" t="s">
        <v>120</v>
      </c>
      <c r="AC132" s="100" t="s">
        <v>120</v>
      </c>
      <c r="AD132" s="100" t="s">
        <v>120</v>
      </c>
      <c r="AE132" s="100" t="s">
        <v>120</v>
      </c>
      <c r="AF132" s="100" t="s">
        <v>120</v>
      </c>
      <c r="AG132" s="100" t="s">
        <v>120</v>
      </c>
      <c r="AH132" s="100" t="s">
        <v>120</v>
      </c>
      <c r="AI132" s="100">
        <v>0</v>
      </c>
      <c r="AJ132" s="100" t="s">
        <v>451</v>
      </c>
      <c r="AK132" s="100">
        <v>1</v>
      </c>
      <c r="AL132" s="100" t="s">
        <v>120</v>
      </c>
      <c r="AM132" s="102">
        <v>43213</v>
      </c>
      <c r="AN132" s="100">
        <v>7</v>
      </c>
      <c r="AO132" s="100" t="s">
        <v>120</v>
      </c>
      <c r="AP132" s="100" t="s">
        <v>120</v>
      </c>
      <c r="AQ132" s="100" t="s">
        <v>120</v>
      </c>
      <c r="AR132" s="100" t="s">
        <v>120</v>
      </c>
      <c r="AS132" s="100" t="s">
        <v>120</v>
      </c>
      <c r="AT132" s="100" t="s">
        <v>120</v>
      </c>
      <c r="AU132" s="100" t="s">
        <v>120</v>
      </c>
      <c r="AV132" s="100" t="s">
        <v>120</v>
      </c>
      <c r="AW132" s="100" t="s">
        <v>120</v>
      </c>
      <c r="AX132" s="100">
        <v>1</v>
      </c>
      <c r="AY132" s="100">
        <v>1</v>
      </c>
      <c r="AZ132" s="100">
        <v>0</v>
      </c>
      <c r="BA132" s="100">
        <v>0</v>
      </c>
      <c r="BB132" s="100">
        <v>0</v>
      </c>
      <c r="BC132" s="100">
        <v>32</v>
      </c>
      <c r="BD132" s="100">
        <v>0.35799999999999998</v>
      </c>
      <c r="BE132" s="100">
        <v>8.4000000000000005E-2</v>
      </c>
      <c r="BF132" s="100">
        <v>5.6000000000000001E-2</v>
      </c>
      <c r="BG132" s="100">
        <v>7.8E-2</v>
      </c>
      <c r="BH132" s="100" t="s">
        <v>120</v>
      </c>
      <c r="BI132" s="100" t="s">
        <v>120</v>
      </c>
      <c r="BJ132" s="100" t="s">
        <v>120</v>
      </c>
      <c r="BK132" s="100" t="s">
        <v>120</v>
      </c>
      <c r="BL132" s="100">
        <v>0</v>
      </c>
    </row>
    <row r="133" spans="2:65" ht="15.75" customHeight="1" x14ac:dyDescent="0.25">
      <c r="B133" s="58" t="s">
        <v>538</v>
      </c>
      <c r="C133" t="s">
        <v>599</v>
      </c>
      <c r="F133" t="s">
        <v>769</v>
      </c>
      <c r="L133" s="100">
        <v>21</v>
      </c>
      <c r="M133" s="100" t="s">
        <v>9</v>
      </c>
      <c r="N133" s="100" t="s">
        <v>172</v>
      </c>
      <c r="O133" s="100" t="s">
        <v>175</v>
      </c>
      <c r="P133" s="100" t="s">
        <v>452</v>
      </c>
      <c r="Q133" s="100" t="s">
        <v>120</v>
      </c>
      <c r="R133" s="100" t="s">
        <v>120</v>
      </c>
      <c r="S133" s="100" t="s">
        <v>120</v>
      </c>
      <c r="T133" s="100" t="s">
        <v>120</v>
      </c>
      <c r="U133" s="100" t="s">
        <v>120</v>
      </c>
      <c r="V133" s="100" t="s">
        <v>120</v>
      </c>
      <c r="W133" s="100" t="s">
        <v>120</v>
      </c>
      <c r="X133" s="100" t="s">
        <v>120</v>
      </c>
      <c r="Y133" s="100" t="s">
        <v>120</v>
      </c>
      <c r="Z133" s="100" t="s">
        <v>120</v>
      </c>
      <c r="AA133" s="100" t="s">
        <v>120</v>
      </c>
      <c r="AB133" s="100" t="s">
        <v>120</v>
      </c>
      <c r="AC133" s="100" t="s">
        <v>120</v>
      </c>
      <c r="AD133" s="100" t="s">
        <v>120</v>
      </c>
      <c r="AE133" s="100" t="s">
        <v>120</v>
      </c>
      <c r="AF133" s="100" t="s">
        <v>120</v>
      </c>
      <c r="AG133" s="100" t="s">
        <v>120</v>
      </c>
      <c r="AH133" s="100" t="s">
        <v>120</v>
      </c>
      <c r="AI133" s="100">
        <v>0</v>
      </c>
      <c r="AJ133" s="100" t="s">
        <v>451</v>
      </c>
      <c r="AK133" s="100">
        <v>1</v>
      </c>
      <c r="AL133" s="100" t="s">
        <v>120</v>
      </c>
      <c r="AM133" s="102">
        <v>43213</v>
      </c>
      <c r="AN133" s="100">
        <v>7</v>
      </c>
      <c r="AO133" s="100" t="s">
        <v>120</v>
      </c>
      <c r="AP133" s="100" t="s">
        <v>120</v>
      </c>
      <c r="AQ133" s="100" t="s">
        <v>120</v>
      </c>
      <c r="AR133" s="100" t="s">
        <v>120</v>
      </c>
      <c r="AS133" s="100" t="s">
        <v>120</v>
      </c>
      <c r="AT133" s="100" t="s">
        <v>120</v>
      </c>
      <c r="AU133" s="100" t="s">
        <v>120</v>
      </c>
      <c r="AV133" s="100" t="s">
        <v>120</v>
      </c>
      <c r="AW133" s="100" t="s">
        <v>120</v>
      </c>
      <c r="AX133" s="100">
        <v>0</v>
      </c>
      <c r="AY133" s="100">
        <v>0</v>
      </c>
      <c r="AZ133" s="100">
        <v>0</v>
      </c>
      <c r="BA133" s="100">
        <v>0</v>
      </c>
      <c r="BB133" s="100">
        <v>0</v>
      </c>
      <c r="BC133" s="100">
        <v>36</v>
      </c>
      <c r="BD133" s="100" t="s">
        <v>120</v>
      </c>
      <c r="BE133" s="100">
        <v>0.14299999999999999</v>
      </c>
      <c r="BF133" s="100">
        <v>0.18099999999999999</v>
      </c>
      <c r="BG133" s="100">
        <v>2.1000000000000001E-2</v>
      </c>
      <c r="BH133" s="100" t="s">
        <v>120</v>
      </c>
      <c r="BI133" s="100" t="s">
        <v>120</v>
      </c>
      <c r="BJ133" s="100" t="s">
        <v>120</v>
      </c>
      <c r="BK133" s="100" t="s">
        <v>120</v>
      </c>
      <c r="BL133" s="100">
        <v>0</v>
      </c>
    </row>
    <row r="134" spans="2:65" ht="15.75" customHeight="1" x14ac:dyDescent="0.25">
      <c r="B134" s="58" t="s">
        <v>162</v>
      </c>
      <c r="C134" t="s">
        <v>600</v>
      </c>
      <c r="F134" t="s">
        <v>769</v>
      </c>
      <c r="L134" s="100">
        <v>21</v>
      </c>
      <c r="M134" s="100" t="s">
        <v>9</v>
      </c>
      <c r="N134" s="100" t="s">
        <v>172</v>
      </c>
      <c r="O134" s="100" t="s">
        <v>175</v>
      </c>
      <c r="P134" s="100" t="s">
        <v>453</v>
      </c>
      <c r="Q134" s="100" t="s">
        <v>120</v>
      </c>
      <c r="R134" s="100" t="s">
        <v>120</v>
      </c>
      <c r="S134" s="100" t="s">
        <v>120</v>
      </c>
      <c r="T134" s="100" t="s">
        <v>120</v>
      </c>
      <c r="U134" s="100" t="s">
        <v>120</v>
      </c>
      <c r="V134" s="100" t="s">
        <v>120</v>
      </c>
      <c r="W134" s="100" t="s">
        <v>120</v>
      </c>
      <c r="X134" s="100" t="s">
        <v>120</v>
      </c>
      <c r="Y134" s="100" t="s">
        <v>120</v>
      </c>
      <c r="Z134" s="100" t="s">
        <v>120</v>
      </c>
      <c r="AA134" s="100" t="s">
        <v>120</v>
      </c>
      <c r="AB134" s="100" t="s">
        <v>120</v>
      </c>
      <c r="AC134" s="100" t="s">
        <v>120</v>
      </c>
      <c r="AD134" s="100" t="s">
        <v>120</v>
      </c>
      <c r="AE134" s="100" t="s">
        <v>120</v>
      </c>
      <c r="AF134" s="100" t="s">
        <v>120</v>
      </c>
      <c r="AG134" s="100" t="s">
        <v>120</v>
      </c>
      <c r="AH134" s="100" t="s">
        <v>120</v>
      </c>
      <c r="AI134" s="100">
        <v>0</v>
      </c>
      <c r="AJ134" s="100" t="s">
        <v>451</v>
      </c>
      <c r="AK134" s="100">
        <v>5</v>
      </c>
      <c r="AL134" s="100" t="s">
        <v>120</v>
      </c>
      <c r="AM134" s="102">
        <v>43213</v>
      </c>
      <c r="AN134" s="100">
        <v>7</v>
      </c>
      <c r="AO134" s="100" t="s">
        <v>120</v>
      </c>
      <c r="AP134" s="100" t="s">
        <v>120</v>
      </c>
      <c r="AQ134" s="100" t="s">
        <v>120</v>
      </c>
      <c r="AR134" s="100" t="s">
        <v>120</v>
      </c>
      <c r="AS134" s="100" t="s">
        <v>120</v>
      </c>
      <c r="AT134" s="100" t="s">
        <v>120</v>
      </c>
      <c r="AU134" s="100" t="s">
        <v>120</v>
      </c>
      <c r="AV134" s="100" t="s">
        <v>120</v>
      </c>
      <c r="AW134" s="100" t="s">
        <v>120</v>
      </c>
      <c r="AX134" s="100">
        <v>0</v>
      </c>
      <c r="AY134" s="100">
        <v>0</v>
      </c>
      <c r="AZ134" s="100">
        <v>1</v>
      </c>
      <c r="BA134" s="100">
        <v>1</v>
      </c>
      <c r="BB134" s="100">
        <v>0</v>
      </c>
      <c r="BC134" s="100">
        <v>33</v>
      </c>
      <c r="BD134" s="100">
        <v>1.377</v>
      </c>
      <c r="BE134" s="100">
        <v>0.215</v>
      </c>
      <c r="BF134" s="100">
        <v>0.61</v>
      </c>
      <c r="BG134" s="100">
        <v>0.317</v>
      </c>
      <c r="BH134" s="100" t="s">
        <v>120</v>
      </c>
      <c r="BI134" s="100" t="s">
        <v>120</v>
      </c>
      <c r="BJ134" s="100" t="s">
        <v>120</v>
      </c>
      <c r="BK134" s="100" t="s">
        <v>120</v>
      </c>
      <c r="BL134" s="100">
        <v>0</v>
      </c>
    </row>
    <row r="135" spans="2:65" ht="15.75" customHeight="1" thickBot="1" x14ac:dyDescent="0.3">
      <c r="B135" s="156" t="s">
        <v>607</v>
      </c>
      <c r="C135" s="140" t="s">
        <v>810</v>
      </c>
      <c r="F135" s="140" t="s">
        <v>769</v>
      </c>
      <c r="L135" s="100">
        <v>21</v>
      </c>
      <c r="M135" s="100" t="s">
        <v>9</v>
      </c>
      <c r="N135" s="100" t="s">
        <v>172</v>
      </c>
      <c r="O135" s="100" t="s">
        <v>175</v>
      </c>
      <c r="P135" s="100" t="s">
        <v>459</v>
      </c>
      <c r="Q135" s="100" t="s">
        <v>120</v>
      </c>
      <c r="R135" s="104" t="s">
        <v>120</v>
      </c>
      <c r="S135" s="104" t="s">
        <v>120</v>
      </c>
      <c r="T135" s="104" t="s">
        <v>120</v>
      </c>
      <c r="U135" s="104" t="s">
        <v>120</v>
      </c>
      <c r="V135" s="104" t="s">
        <v>120</v>
      </c>
      <c r="W135" s="104" t="s">
        <v>120</v>
      </c>
      <c r="X135" s="104" t="s">
        <v>120</v>
      </c>
      <c r="Y135" s="104" t="s">
        <v>120</v>
      </c>
      <c r="Z135" s="104" t="s">
        <v>120</v>
      </c>
      <c r="AA135" s="104" t="s">
        <v>120</v>
      </c>
      <c r="AB135" s="104" t="s">
        <v>120</v>
      </c>
      <c r="AC135" s="104" t="s">
        <v>120</v>
      </c>
      <c r="AD135" s="104" t="s">
        <v>120</v>
      </c>
      <c r="AE135" s="104" t="s">
        <v>120</v>
      </c>
      <c r="AF135" s="104" t="s">
        <v>120</v>
      </c>
      <c r="AG135" s="104" t="s">
        <v>120</v>
      </c>
      <c r="AH135" s="104" t="s">
        <v>120</v>
      </c>
      <c r="AI135" s="104">
        <v>0</v>
      </c>
      <c r="AJ135" s="104" t="s">
        <v>451</v>
      </c>
      <c r="AK135" s="104">
        <v>13</v>
      </c>
      <c r="AL135" s="104" t="s">
        <v>120</v>
      </c>
      <c r="AM135" s="105">
        <v>43213</v>
      </c>
      <c r="AN135" s="104">
        <v>7</v>
      </c>
      <c r="AO135" s="104" t="s">
        <v>120</v>
      </c>
      <c r="AP135" s="104" t="s">
        <v>120</v>
      </c>
      <c r="AQ135" s="104" t="s">
        <v>120</v>
      </c>
      <c r="AR135" s="104" t="s">
        <v>120</v>
      </c>
      <c r="AS135" s="104" t="s">
        <v>120</v>
      </c>
      <c r="AT135" s="104" t="s">
        <v>120</v>
      </c>
      <c r="AU135" s="104" t="s">
        <v>120</v>
      </c>
      <c r="AV135" s="104" t="s">
        <v>120</v>
      </c>
      <c r="AW135" s="104" t="s">
        <v>120</v>
      </c>
      <c r="AX135" s="104">
        <v>0</v>
      </c>
      <c r="AY135" s="104">
        <v>0</v>
      </c>
      <c r="AZ135" s="104">
        <v>2</v>
      </c>
      <c r="BA135" s="104">
        <v>0</v>
      </c>
      <c r="BB135" s="104">
        <v>0</v>
      </c>
      <c r="BC135" s="104">
        <v>31</v>
      </c>
      <c r="BD135" s="104">
        <v>3.2919999999999998</v>
      </c>
      <c r="BE135" s="104">
        <v>0.58299999999999996</v>
      </c>
      <c r="BF135" s="104">
        <v>0.97799999999999998</v>
      </c>
      <c r="BG135" s="104">
        <v>0.46</v>
      </c>
      <c r="BH135" s="104" t="s">
        <v>120</v>
      </c>
      <c r="BI135" s="104" t="s">
        <v>120</v>
      </c>
      <c r="BJ135" s="104" t="s">
        <v>120</v>
      </c>
      <c r="BK135" s="104" t="s">
        <v>120</v>
      </c>
      <c r="BL135" s="104">
        <v>0</v>
      </c>
    </row>
    <row r="136" spans="2:65" ht="15.75" customHeight="1" thickBot="1" x14ac:dyDescent="0.3">
      <c r="B136" s="1"/>
      <c r="L136" s="104">
        <v>21</v>
      </c>
      <c r="M136" s="104" t="s">
        <v>9</v>
      </c>
      <c r="N136" s="104" t="s">
        <v>172</v>
      </c>
      <c r="O136" s="104" t="s">
        <v>175</v>
      </c>
      <c r="P136" s="104" t="s">
        <v>460</v>
      </c>
      <c r="Q136" s="104" t="s">
        <v>120</v>
      </c>
      <c r="R136" s="133"/>
      <c r="S136" s="133"/>
      <c r="T136" s="133"/>
      <c r="U136" s="133"/>
      <c r="V136" s="133"/>
      <c r="W136" s="133"/>
      <c r="X136" s="133"/>
      <c r="Y136" s="133"/>
      <c r="Z136" s="133"/>
      <c r="AA136" s="133"/>
      <c r="AB136" s="133"/>
      <c r="AC136" s="133"/>
      <c r="AD136" s="133"/>
      <c r="AE136" s="133"/>
      <c r="AF136" s="133"/>
      <c r="AG136" s="133"/>
      <c r="AH136" s="133"/>
      <c r="AI136" s="133"/>
      <c r="AJ136" s="133"/>
      <c r="AK136">
        <f>AK130+AK135</f>
        <v>24</v>
      </c>
      <c r="AL136" s="100">
        <v>0.9</v>
      </c>
      <c r="AM136" s="102">
        <v>43213</v>
      </c>
      <c r="AN136" s="100">
        <v>7</v>
      </c>
      <c r="AO136" s="100">
        <v>6</v>
      </c>
      <c r="AP136" s="100">
        <v>7.9</v>
      </c>
      <c r="AQ136" s="100">
        <v>10.1</v>
      </c>
      <c r="AR136" s="100">
        <v>8.1999999999999993</v>
      </c>
      <c r="AS136" s="100">
        <v>0</v>
      </c>
      <c r="AT136" s="100">
        <v>0</v>
      </c>
      <c r="AU136" s="100">
        <v>0</v>
      </c>
      <c r="AV136" s="100">
        <f>SUM(AO136:AU136)</f>
        <v>32.200000000000003</v>
      </c>
      <c r="AW136" s="100">
        <f>AV136/AN136</f>
        <v>4.6000000000000005</v>
      </c>
      <c r="AX136" s="100">
        <v>0</v>
      </c>
      <c r="AY136" s="100">
        <v>0</v>
      </c>
      <c r="AZ136" s="100">
        <v>2</v>
      </c>
      <c r="BA136" s="100">
        <v>1</v>
      </c>
      <c r="BB136" s="100">
        <v>1</v>
      </c>
      <c r="BC136" t="s">
        <v>780</v>
      </c>
      <c r="BD136">
        <f>BD130+BD135</f>
        <v>5.3599999999999994</v>
      </c>
      <c r="BE136">
        <f t="shared" ref="BE136:BG136" si="35">BE130+BE135</f>
        <v>0.82499999999999996</v>
      </c>
      <c r="BF136">
        <f t="shared" si="35"/>
        <v>1.6080000000000001</v>
      </c>
      <c r="BG136">
        <f t="shared" si="35"/>
        <v>1.05</v>
      </c>
      <c r="BH136" s="100">
        <v>0</v>
      </c>
      <c r="BI136" s="109">
        <v>0</v>
      </c>
      <c r="BJ136" s="100">
        <v>0</v>
      </c>
      <c r="BK136" s="100">
        <v>1</v>
      </c>
      <c r="BL136" s="100">
        <v>0</v>
      </c>
    </row>
    <row r="137" spans="2:65" ht="15.75" customHeight="1" x14ac:dyDescent="0.25">
      <c r="B137" s="1"/>
      <c r="L137" s="133"/>
      <c r="M137" s="135"/>
      <c r="N137" s="133"/>
      <c r="O137" s="133"/>
      <c r="P137" s="133"/>
      <c r="Q137" s="133"/>
      <c r="R137" s="133"/>
      <c r="S137" s="133"/>
      <c r="T137" s="133"/>
      <c r="U137" s="133"/>
      <c r="V137" s="133"/>
      <c r="W137" s="133"/>
      <c r="X137" s="133"/>
      <c r="Y137" s="133"/>
      <c r="Z137" s="133"/>
      <c r="AA137" s="133"/>
      <c r="AB137" s="133"/>
      <c r="AC137" s="133"/>
      <c r="AD137" s="133"/>
      <c r="AE137" s="133"/>
      <c r="AF137" s="133"/>
      <c r="AG137" s="133"/>
      <c r="AH137" s="133"/>
      <c r="AI137" s="133"/>
      <c r="AJ137" s="133"/>
      <c r="AK137">
        <f>AK131+AK132+AK133+AK134</f>
        <v>16</v>
      </c>
      <c r="AL137" s="100">
        <v>1</v>
      </c>
      <c r="AM137" s="102">
        <v>43213</v>
      </c>
      <c r="AN137" s="100">
        <v>7</v>
      </c>
      <c r="AO137" s="100">
        <v>10.4</v>
      </c>
      <c r="AP137" s="100">
        <v>5.0999999999999996</v>
      </c>
      <c r="AQ137" s="100">
        <v>6</v>
      </c>
      <c r="AR137" s="100">
        <v>10.3</v>
      </c>
      <c r="AS137" s="100">
        <v>5.5</v>
      </c>
      <c r="AT137" s="100">
        <v>0</v>
      </c>
      <c r="AU137" s="100">
        <v>0</v>
      </c>
      <c r="AV137" s="100">
        <f>SUM(AO137:AU137)</f>
        <v>37.299999999999997</v>
      </c>
      <c r="AW137" s="100">
        <f>AV137/AN137</f>
        <v>5.3285714285714283</v>
      </c>
      <c r="AX137" s="100">
        <v>1</v>
      </c>
      <c r="AY137" s="100">
        <v>1</v>
      </c>
      <c r="AZ137" s="100">
        <v>1</v>
      </c>
      <c r="BA137" s="100">
        <v>1</v>
      </c>
      <c r="BB137" s="100">
        <v>0</v>
      </c>
      <c r="BC137" t="s">
        <v>781</v>
      </c>
      <c r="BD137">
        <f>SUM(BD131:BD134)</f>
        <v>3.6900000000000004</v>
      </c>
      <c r="BE137">
        <f t="shared" ref="BE137:BG137" si="36">SUM(BE131:BE134)</f>
        <v>0.80199999999999994</v>
      </c>
      <c r="BF137">
        <f t="shared" si="36"/>
        <v>2.1070000000000002</v>
      </c>
      <c r="BG137">
        <f t="shared" si="36"/>
        <v>1.149</v>
      </c>
      <c r="BH137" s="100">
        <v>0</v>
      </c>
      <c r="BI137" s="109">
        <v>0</v>
      </c>
      <c r="BJ137" s="100">
        <v>0</v>
      </c>
      <c r="BK137" s="100">
        <v>1</v>
      </c>
      <c r="BL137" s="100">
        <v>0</v>
      </c>
      <c r="BM137" s="103"/>
    </row>
    <row r="138" spans="2:65" ht="15.75" customHeight="1" x14ac:dyDescent="0.25">
      <c r="B138" s="1"/>
      <c r="L138" s="133"/>
      <c r="M138" s="135"/>
      <c r="N138" s="133"/>
      <c r="O138" s="133"/>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BM138" s="103" t="s">
        <v>143</v>
      </c>
    </row>
    <row r="139" spans="2:65" ht="15.75" customHeight="1" thickBot="1" x14ac:dyDescent="0.3">
      <c r="B139" s="1"/>
      <c r="L139" s="133"/>
      <c r="M139" s="133"/>
      <c r="N139" s="133"/>
      <c r="O139" s="133"/>
      <c r="P139" s="133"/>
      <c r="Q139" s="133"/>
      <c r="R139" s="133">
        <v>105</v>
      </c>
      <c r="S139" s="133">
        <v>105</v>
      </c>
      <c r="T139" s="133">
        <v>80</v>
      </c>
      <c r="U139" s="133">
        <v>94</v>
      </c>
      <c r="V139" s="133">
        <v>200</v>
      </c>
      <c r="W139" s="133">
        <v>200</v>
      </c>
      <c r="X139" s="133">
        <v>284</v>
      </c>
      <c r="Y139" s="133">
        <v>290</v>
      </c>
      <c r="Z139" s="133">
        <v>93</v>
      </c>
      <c r="AA139" s="133">
        <v>96</v>
      </c>
      <c r="AB139" s="133">
        <v>242</v>
      </c>
      <c r="AC139" s="133">
        <v>248</v>
      </c>
      <c r="AD139" s="133">
        <v>134</v>
      </c>
      <c r="AE139" s="133">
        <v>136</v>
      </c>
      <c r="AF139" s="133">
        <v>146</v>
      </c>
      <c r="AG139" s="133">
        <v>148</v>
      </c>
      <c r="AH139" s="133">
        <v>238</v>
      </c>
      <c r="AI139" s="133">
        <v>240</v>
      </c>
      <c r="AJ139" s="133"/>
      <c r="BM139" s="106"/>
    </row>
    <row r="140" spans="2:65" ht="15.75" customHeight="1" thickBot="1" x14ac:dyDescent="0.3">
      <c r="B140" s="1"/>
      <c r="L140" s="133">
        <v>22</v>
      </c>
      <c r="M140" s="133" t="s">
        <v>743</v>
      </c>
      <c r="N140" s="133">
        <v>165</v>
      </c>
      <c r="O140" s="133">
        <v>165</v>
      </c>
      <c r="P140" s="133">
        <v>96</v>
      </c>
      <c r="Q140" s="133">
        <v>102</v>
      </c>
      <c r="R140" s="133" t="s">
        <v>120</v>
      </c>
      <c r="S140" s="133" t="s">
        <v>120</v>
      </c>
      <c r="T140" s="133" t="s">
        <v>120</v>
      </c>
      <c r="U140" s="133" t="s">
        <v>120</v>
      </c>
      <c r="V140" s="133" t="s">
        <v>120</v>
      </c>
      <c r="W140" s="133" t="s">
        <v>120</v>
      </c>
      <c r="X140" s="133" t="s">
        <v>120</v>
      </c>
      <c r="Y140" s="133" t="s">
        <v>120</v>
      </c>
      <c r="Z140" s="133" t="s">
        <v>120</v>
      </c>
      <c r="AA140" s="133" t="s">
        <v>120</v>
      </c>
      <c r="AB140" s="137">
        <v>173</v>
      </c>
      <c r="AC140" s="137">
        <v>179</v>
      </c>
      <c r="AD140" s="137">
        <v>74</v>
      </c>
      <c r="AE140" s="137">
        <v>76</v>
      </c>
      <c r="AF140" s="137">
        <v>82</v>
      </c>
      <c r="AG140" s="137">
        <v>84</v>
      </c>
      <c r="AH140" s="137">
        <v>173</v>
      </c>
      <c r="AI140" s="137">
        <v>175</v>
      </c>
      <c r="AJ140" s="137"/>
    </row>
    <row r="141" spans="2:65" ht="15.75" customHeight="1" x14ac:dyDescent="0.25">
      <c r="B141" s="1"/>
      <c r="L141" s="133"/>
      <c r="M141" s="135" t="s">
        <v>22</v>
      </c>
      <c r="N141" s="133" t="s">
        <v>120</v>
      </c>
      <c r="O141" s="133" t="s">
        <v>120</v>
      </c>
      <c r="P141" s="133" t="s">
        <v>120</v>
      </c>
      <c r="Q141" s="133" t="s">
        <v>120</v>
      </c>
      <c r="R141" s="100">
        <v>42.6</v>
      </c>
      <c r="S141" s="100">
        <v>5</v>
      </c>
      <c r="T141" s="100">
        <v>3.5</v>
      </c>
      <c r="U141" s="100">
        <v>3</v>
      </c>
      <c r="V141" s="100">
        <v>3</v>
      </c>
      <c r="W141" s="100">
        <v>14.9</v>
      </c>
      <c r="X141" s="100">
        <v>17</v>
      </c>
      <c r="Y141" s="100">
        <v>0.9</v>
      </c>
      <c r="Z141" s="100">
        <v>0</v>
      </c>
      <c r="AA141" s="100">
        <f>SUM(W141:Z141)</f>
        <v>32.799999999999997</v>
      </c>
      <c r="AB141" s="100">
        <v>12</v>
      </c>
      <c r="AC141" s="100">
        <f>AA141/12</f>
        <v>2.7333333333333329</v>
      </c>
      <c r="AD141" s="100">
        <v>0</v>
      </c>
      <c r="AE141" s="100">
        <v>0</v>
      </c>
      <c r="AF141" s="100">
        <v>0</v>
      </c>
      <c r="AG141" s="101">
        <v>8</v>
      </c>
      <c r="AH141" s="101">
        <v>14</v>
      </c>
      <c r="AI141" s="100">
        <v>0</v>
      </c>
      <c r="AJ141" s="100" t="s">
        <v>451</v>
      </c>
      <c r="AK141" s="100">
        <v>12</v>
      </c>
      <c r="AL141" s="100">
        <v>0.8</v>
      </c>
      <c r="AM141" s="102">
        <v>43220</v>
      </c>
      <c r="AN141" s="100">
        <v>14</v>
      </c>
      <c r="AO141" s="100">
        <v>5.2</v>
      </c>
      <c r="AP141" s="100">
        <v>4.0999999999999996</v>
      </c>
      <c r="AQ141" s="100">
        <v>14.4</v>
      </c>
      <c r="AR141" s="100">
        <v>8.5</v>
      </c>
      <c r="AS141" s="100">
        <v>16.5</v>
      </c>
      <c r="AT141" s="100">
        <v>0</v>
      </c>
      <c r="AU141" s="100">
        <v>0</v>
      </c>
      <c r="AV141" s="100">
        <f>SUM(AO141:AU141)</f>
        <v>48.7</v>
      </c>
      <c r="AW141" s="100">
        <f>AV141/AN141</f>
        <v>3.4785714285714286</v>
      </c>
      <c r="AX141" s="100">
        <v>1</v>
      </c>
      <c r="AY141" s="100">
        <v>0</v>
      </c>
      <c r="AZ141" s="100">
        <v>2</v>
      </c>
      <c r="BA141" s="100">
        <v>1</v>
      </c>
      <c r="BB141" s="100">
        <v>0</v>
      </c>
      <c r="BC141" s="100">
        <v>200</v>
      </c>
      <c r="BD141" s="100">
        <v>0.64600000000000002</v>
      </c>
      <c r="BE141" s="100">
        <v>0.54100000000000004</v>
      </c>
      <c r="BF141" s="100">
        <v>0.61799999999999999</v>
      </c>
      <c r="BG141" s="100">
        <v>1.3360000000000001</v>
      </c>
      <c r="BH141" s="100">
        <v>0</v>
      </c>
      <c r="BI141" s="109">
        <v>0</v>
      </c>
      <c r="BJ141" s="100">
        <v>0</v>
      </c>
      <c r="BK141" s="110">
        <v>0</v>
      </c>
      <c r="BL141" s="100">
        <v>0</v>
      </c>
    </row>
    <row r="142" spans="2:65" ht="15.75" customHeight="1" x14ac:dyDescent="0.25">
      <c r="B142" s="1"/>
      <c r="L142" s="100">
        <v>22</v>
      </c>
      <c r="M142" s="100" t="s">
        <v>9</v>
      </c>
      <c r="N142" s="100" t="s">
        <v>172</v>
      </c>
      <c r="O142" s="100" t="s">
        <v>175</v>
      </c>
      <c r="P142" s="100" t="s">
        <v>12</v>
      </c>
      <c r="Q142" s="99" t="s">
        <v>86</v>
      </c>
      <c r="R142" s="100">
        <v>81.400000000000006</v>
      </c>
      <c r="S142" s="100">
        <v>5</v>
      </c>
      <c r="T142" s="100">
        <v>4.7</v>
      </c>
      <c r="U142" s="100">
        <v>1</v>
      </c>
      <c r="V142" s="100">
        <v>2</v>
      </c>
      <c r="W142" s="100">
        <v>10.6</v>
      </c>
      <c r="X142" s="100">
        <v>15.9</v>
      </c>
      <c r="Y142" s="100">
        <v>29.5</v>
      </c>
      <c r="Z142" s="100">
        <v>0.7</v>
      </c>
      <c r="AA142" s="100">
        <f>SUM(W142:Z142)</f>
        <v>56.7</v>
      </c>
      <c r="AB142" s="100">
        <v>12</v>
      </c>
      <c r="AC142" s="100">
        <f>AA142/12</f>
        <v>4.7250000000000005</v>
      </c>
      <c r="AD142" s="100">
        <v>0</v>
      </c>
      <c r="AE142" s="100">
        <v>0</v>
      </c>
      <c r="AF142" s="100">
        <v>0</v>
      </c>
      <c r="AG142" s="100" t="s">
        <v>120</v>
      </c>
      <c r="AH142" s="100" t="s">
        <v>120</v>
      </c>
      <c r="AI142" s="100">
        <v>0</v>
      </c>
      <c r="AJ142" s="100" t="s">
        <v>451</v>
      </c>
      <c r="AK142" s="100">
        <v>12</v>
      </c>
      <c r="AL142" s="100">
        <v>1.1000000000000001</v>
      </c>
      <c r="AM142" s="102">
        <v>43220</v>
      </c>
      <c r="AN142" s="100">
        <v>14</v>
      </c>
      <c r="AO142" s="100">
        <v>3.1</v>
      </c>
      <c r="AP142" s="100">
        <v>20.8</v>
      </c>
      <c r="AQ142" s="100">
        <v>20.100000000000001</v>
      </c>
      <c r="AR142" s="100">
        <v>8</v>
      </c>
      <c r="AS142" s="100">
        <v>26</v>
      </c>
      <c r="AT142" s="100">
        <v>9.6999999999999993</v>
      </c>
      <c r="AU142" s="100">
        <f>6.3 + 11.1</f>
        <v>17.399999999999999</v>
      </c>
      <c r="AV142" s="100">
        <f>SUM(AO142:AU142)</f>
        <v>105.1</v>
      </c>
      <c r="AW142" s="100">
        <f>AV142/AN142</f>
        <v>7.5071428571428571</v>
      </c>
      <c r="AX142" s="100">
        <v>1</v>
      </c>
      <c r="AY142" s="100">
        <v>0</v>
      </c>
      <c r="AZ142" s="100">
        <v>3</v>
      </c>
      <c r="BA142" s="100">
        <v>1</v>
      </c>
      <c r="BB142" s="100">
        <v>0</v>
      </c>
      <c r="BC142" s="100">
        <v>203</v>
      </c>
      <c r="BD142" s="100">
        <v>2.6850000000000001</v>
      </c>
      <c r="BE142" s="100">
        <v>1.198</v>
      </c>
      <c r="BF142" s="100">
        <v>1.8620000000000001</v>
      </c>
      <c r="BG142" s="100">
        <v>1.8029999999999999</v>
      </c>
      <c r="BH142" s="100">
        <v>0</v>
      </c>
      <c r="BI142" s="109">
        <v>0</v>
      </c>
      <c r="BJ142" s="100">
        <v>0</v>
      </c>
      <c r="BK142" s="100">
        <v>0</v>
      </c>
      <c r="BL142" s="100">
        <v>0</v>
      </c>
    </row>
    <row r="143" spans="2:65" ht="15.75" customHeight="1" thickBot="1" x14ac:dyDescent="0.3">
      <c r="B143" s="1"/>
      <c r="L143" s="100">
        <v>22</v>
      </c>
      <c r="M143" s="100" t="s">
        <v>9</v>
      </c>
      <c r="N143" s="100" t="s">
        <v>172</v>
      </c>
      <c r="O143" s="100" t="s">
        <v>175</v>
      </c>
      <c r="P143" s="100" t="s">
        <v>135</v>
      </c>
      <c r="Q143" s="100" t="s">
        <v>184</v>
      </c>
      <c r="R143" s="104" t="s">
        <v>120</v>
      </c>
      <c r="S143" s="104" t="s">
        <v>120</v>
      </c>
      <c r="T143" s="104" t="s">
        <v>120</v>
      </c>
      <c r="U143" s="104" t="s">
        <v>120</v>
      </c>
      <c r="V143" s="104" t="s">
        <v>120</v>
      </c>
      <c r="W143" s="104" t="s">
        <v>120</v>
      </c>
      <c r="X143" s="104" t="s">
        <v>120</v>
      </c>
      <c r="Y143" s="104" t="s">
        <v>120</v>
      </c>
      <c r="Z143" s="104" t="s">
        <v>120</v>
      </c>
      <c r="AA143" s="104" t="s">
        <v>120</v>
      </c>
      <c r="AB143" s="104" t="s">
        <v>120</v>
      </c>
      <c r="AC143" s="104" t="s">
        <v>120</v>
      </c>
      <c r="AD143" s="104" t="s">
        <v>120</v>
      </c>
      <c r="AE143" s="104" t="s">
        <v>120</v>
      </c>
      <c r="AF143" s="104" t="s">
        <v>120</v>
      </c>
      <c r="AG143" s="104" t="s">
        <v>120</v>
      </c>
      <c r="AH143" s="104" t="s">
        <v>120</v>
      </c>
      <c r="AI143" s="104">
        <v>0</v>
      </c>
      <c r="AJ143" s="104" t="s">
        <v>451</v>
      </c>
      <c r="AK143" s="104">
        <v>2</v>
      </c>
      <c r="AL143" s="104" t="s">
        <v>120</v>
      </c>
      <c r="AM143" s="105">
        <v>43220</v>
      </c>
      <c r="AN143" s="104">
        <v>14</v>
      </c>
      <c r="AO143" s="104" t="s">
        <v>120</v>
      </c>
      <c r="AP143" s="104" t="s">
        <v>120</v>
      </c>
      <c r="AQ143" s="104" t="s">
        <v>120</v>
      </c>
      <c r="AR143" s="104" t="s">
        <v>120</v>
      </c>
      <c r="AS143" s="104" t="s">
        <v>120</v>
      </c>
      <c r="AT143" s="104" t="s">
        <v>120</v>
      </c>
      <c r="AU143" s="104" t="s">
        <v>120</v>
      </c>
      <c r="AV143" s="104" t="s">
        <v>120</v>
      </c>
      <c r="AW143" s="104" t="s">
        <v>120</v>
      </c>
      <c r="AX143" s="104">
        <v>0</v>
      </c>
      <c r="AY143" s="104">
        <v>0</v>
      </c>
      <c r="AZ143" s="104">
        <v>0</v>
      </c>
      <c r="BA143" s="104">
        <v>1</v>
      </c>
      <c r="BB143" s="104">
        <v>0</v>
      </c>
      <c r="BC143" s="104">
        <v>204</v>
      </c>
      <c r="BD143" s="104">
        <v>0.32200000000000001</v>
      </c>
      <c r="BE143" s="104">
        <v>0.23100000000000001</v>
      </c>
      <c r="BF143" s="104">
        <v>0.159</v>
      </c>
      <c r="BG143" s="104">
        <v>0.223</v>
      </c>
      <c r="BH143" s="104" t="s">
        <v>120</v>
      </c>
      <c r="BI143" s="104" t="s">
        <v>120</v>
      </c>
      <c r="BJ143" s="104" t="s">
        <v>120</v>
      </c>
      <c r="BK143" s="104" t="s">
        <v>120</v>
      </c>
      <c r="BL143" s="104">
        <v>0</v>
      </c>
    </row>
    <row r="144" spans="2:65" ht="15.75" customHeight="1" thickBot="1" x14ac:dyDescent="0.3">
      <c r="B144" s="1"/>
      <c r="L144" s="104">
        <v>22</v>
      </c>
      <c r="M144" s="104" t="s">
        <v>9</v>
      </c>
      <c r="N144" s="104" t="s">
        <v>172</v>
      </c>
      <c r="O144" s="104" t="s">
        <v>175</v>
      </c>
      <c r="P144" s="104" t="s">
        <v>450</v>
      </c>
      <c r="Q144" s="104" t="s">
        <v>120</v>
      </c>
      <c r="R144" s="133"/>
      <c r="S144" s="133"/>
      <c r="T144" s="133"/>
      <c r="U144" s="133"/>
      <c r="V144" s="133"/>
      <c r="W144" s="133"/>
      <c r="X144" s="133"/>
      <c r="Y144" s="133"/>
      <c r="Z144" s="133"/>
      <c r="AA144" s="133"/>
      <c r="AB144" s="137"/>
      <c r="AC144" s="137"/>
      <c r="AD144" s="137"/>
      <c r="AE144" s="137"/>
      <c r="AF144" s="137"/>
      <c r="AG144" s="137"/>
      <c r="AH144" s="137"/>
      <c r="AI144" s="137"/>
      <c r="AJ144" s="137"/>
      <c r="AK144">
        <f>AK142+AK143</f>
        <v>14</v>
      </c>
      <c r="AL144" s="100">
        <v>1.1000000000000001</v>
      </c>
      <c r="AM144" s="102">
        <v>43220</v>
      </c>
      <c r="AN144" s="100">
        <v>14</v>
      </c>
      <c r="AO144" s="100">
        <v>3.1</v>
      </c>
      <c r="AP144" s="100">
        <v>20.8</v>
      </c>
      <c r="AQ144" s="100">
        <v>20.100000000000001</v>
      </c>
      <c r="AR144" s="100">
        <v>8</v>
      </c>
      <c r="AS144" s="100">
        <v>26</v>
      </c>
      <c r="AT144" s="100">
        <v>9.6999999999999993</v>
      </c>
      <c r="AU144" s="100">
        <f>6.3 + 11.1</f>
        <v>17.399999999999999</v>
      </c>
      <c r="AV144" s="100">
        <f>SUM(AO144:AU144)</f>
        <v>105.1</v>
      </c>
      <c r="AW144" s="100">
        <f>AV144/AN144</f>
        <v>7.5071428571428571</v>
      </c>
      <c r="AX144" s="100">
        <v>1</v>
      </c>
      <c r="AY144" s="100">
        <v>0</v>
      </c>
      <c r="AZ144" s="100">
        <v>3</v>
      </c>
      <c r="BA144" s="100">
        <v>1</v>
      </c>
      <c r="BB144" s="100">
        <v>0</v>
      </c>
      <c r="BC144" t="s">
        <v>782</v>
      </c>
      <c r="BD144">
        <f>BD142+BD143</f>
        <v>3.0070000000000001</v>
      </c>
      <c r="BE144">
        <f t="shared" ref="BE144:BG144" si="37">BE142+BE143</f>
        <v>1.429</v>
      </c>
      <c r="BF144">
        <f t="shared" si="37"/>
        <v>2.0209999999999999</v>
      </c>
      <c r="BG144">
        <f t="shared" si="37"/>
        <v>2.0259999999999998</v>
      </c>
      <c r="BH144" s="100">
        <v>0</v>
      </c>
      <c r="BI144" s="109">
        <v>0</v>
      </c>
      <c r="BJ144" s="100">
        <v>0</v>
      </c>
      <c r="BK144" s="100">
        <v>0</v>
      </c>
      <c r="BL144" s="100">
        <v>0</v>
      </c>
    </row>
    <row r="145" spans="2:64" ht="15.75" customHeight="1" x14ac:dyDescent="0.25">
      <c r="B145" s="1"/>
      <c r="L145" s="133"/>
      <c r="M145" s="135"/>
      <c r="N145" s="133"/>
      <c r="O145" s="133"/>
      <c r="P145" s="133"/>
      <c r="Q145" s="133"/>
      <c r="R145" s="133"/>
      <c r="S145" s="133"/>
      <c r="T145" s="133"/>
      <c r="U145" s="133"/>
      <c r="V145" s="133"/>
      <c r="W145" s="133"/>
      <c r="X145" s="133"/>
      <c r="Y145" s="133"/>
      <c r="Z145" s="133"/>
      <c r="AA145" s="133"/>
      <c r="AB145" s="137"/>
      <c r="AC145" s="137"/>
      <c r="AD145" s="137"/>
      <c r="AE145" s="137"/>
      <c r="AF145" s="137"/>
      <c r="AG145" s="137"/>
      <c r="AH145" s="137"/>
      <c r="AI145" s="137"/>
      <c r="AJ145" s="137"/>
    </row>
    <row r="146" spans="2:64" ht="15.75" customHeight="1" x14ac:dyDescent="0.25">
      <c r="B146" s="1"/>
      <c r="L146" s="133"/>
      <c r="M146" s="135"/>
      <c r="N146" s="133"/>
      <c r="O146" s="133"/>
      <c r="P146" s="133"/>
      <c r="Q146" s="133"/>
      <c r="R146" s="133">
        <v>105</v>
      </c>
      <c r="S146" s="133">
        <v>105</v>
      </c>
      <c r="T146" s="133">
        <v>80</v>
      </c>
      <c r="U146" s="133">
        <v>80</v>
      </c>
      <c r="V146" s="133">
        <v>196</v>
      </c>
      <c r="W146" s="133">
        <v>200</v>
      </c>
      <c r="X146" s="133">
        <v>290</v>
      </c>
      <c r="Y146" s="133">
        <v>290</v>
      </c>
      <c r="Z146" s="133">
        <v>90</v>
      </c>
      <c r="AA146" s="133">
        <v>96</v>
      </c>
      <c r="AB146" s="133">
        <v>240</v>
      </c>
      <c r="AC146" s="133">
        <v>242</v>
      </c>
      <c r="AD146" s="133">
        <v>128</v>
      </c>
      <c r="AE146" s="133">
        <v>134</v>
      </c>
      <c r="AF146" s="133">
        <v>146</v>
      </c>
      <c r="AG146" s="133">
        <v>150</v>
      </c>
      <c r="AH146" s="133">
        <v>238</v>
      </c>
      <c r="AI146" s="133">
        <v>238</v>
      </c>
      <c r="AJ146" s="133"/>
    </row>
    <row r="147" spans="2:64" ht="15.75" customHeight="1" thickBot="1" x14ac:dyDescent="0.3">
      <c r="B147" s="1"/>
      <c r="L147" s="133">
        <v>23</v>
      </c>
      <c r="M147" s="133" t="s">
        <v>744</v>
      </c>
      <c r="N147" s="133">
        <v>171</v>
      </c>
      <c r="O147" s="133">
        <v>171</v>
      </c>
      <c r="P147" s="133">
        <v>102</v>
      </c>
      <c r="Q147" s="133">
        <v>102</v>
      </c>
      <c r="R147" s="138">
        <v>105</v>
      </c>
      <c r="S147" s="138">
        <v>105</v>
      </c>
      <c r="T147" s="138">
        <v>80</v>
      </c>
      <c r="U147" s="138">
        <v>80</v>
      </c>
      <c r="V147" s="138">
        <v>196</v>
      </c>
      <c r="W147" s="138">
        <v>200</v>
      </c>
      <c r="X147" s="133">
        <v>290</v>
      </c>
      <c r="Y147" s="133">
        <v>290</v>
      </c>
      <c r="Z147" s="133">
        <v>94</v>
      </c>
      <c r="AA147" s="133">
        <v>100</v>
      </c>
      <c r="AB147" s="133">
        <v>238</v>
      </c>
      <c r="AC147" s="133">
        <v>240</v>
      </c>
      <c r="AD147" s="133">
        <v>128</v>
      </c>
      <c r="AE147" s="133">
        <v>134</v>
      </c>
      <c r="AF147" s="133">
        <v>146</v>
      </c>
      <c r="AG147" s="133">
        <v>150</v>
      </c>
      <c r="AH147" s="133">
        <v>239</v>
      </c>
      <c r="AI147" s="133">
        <v>239</v>
      </c>
      <c r="AJ147" s="133"/>
    </row>
    <row r="148" spans="2:64" ht="15.75" customHeight="1" x14ac:dyDescent="0.25">
      <c r="B148" s="1"/>
      <c r="L148" s="133"/>
      <c r="M148" s="135" t="s">
        <v>83</v>
      </c>
      <c r="N148" s="133">
        <v>171</v>
      </c>
      <c r="O148" s="133">
        <v>171</v>
      </c>
      <c r="P148" s="133">
        <v>101</v>
      </c>
      <c r="Q148" s="133">
        <v>101</v>
      </c>
      <c r="R148" s="100">
        <v>53</v>
      </c>
      <c r="S148" s="100">
        <v>4</v>
      </c>
      <c r="T148" s="100">
        <v>3.7</v>
      </c>
      <c r="U148" s="100">
        <v>1</v>
      </c>
      <c r="V148" s="100">
        <v>1</v>
      </c>
      <c r="W148" s="100">
        <v>17.7</v>
      </c>
      <c r="X148" s="100">
        <v>1.9</v>
      </c>
      <c r="Y148" s="100">
        <v>0</v>
      </c>
      <c r="Z148" s="100">
        <v>0</v>
      </c>
      <c r="AA148" s="100">
        <f>SUM(W148:Z148)</f>
        <v>19.599999999999998</v>
      </c>
      <c r="AB148" s="100">
        <v>12</v>
      </c>
      <c r="AC148" s="100">
        <f>AA148/12</f>
        <v>1.6333333333333331</v>
      </c>
      <c r="AD148" s="100">
        <v>0</v>
      </c>
      <c r="AE148" s="100">
        <v>0</v>
      </c>
      <c r="AF148" s="100">
        <v>0</v>
      </c>
      <c r="AG148" s="101">
        <v>9</v>
      </c>
      <c r="AH148" s="101">
        <v>10</v>
      </c>
      <c r="AI148" s="100" t="s">
        <v>120</v>
      </c>
      <c r="AJ148" s="100" t="s">
        <v>120</v>
      </c>
      <c r="AK148" s="100" t="s">
        <v>120</v>
      </c>
      <c r="AL148" s="100" t="s">
        <v>120</v>
      </c>
      <c r="AM148" s="100" t="s">
        <v>120</v>
      </c>
      <c r="AN148" s="100" t="s">
        <v>120</v>
      </c>
      <c r="AO148" s="100" t="s">
        <v>120</v>
      </c>
      <c r="AP148" s="100" t="s">
        <v>120</v>
      </c>
      <c r="AQ148" s="100" t="s">
        <v>120</v>
      </c>
      <c r="AR148" s="100" t="s">
        <v>120</v>
      </c>
      <c r="AS148" s="100" t="s">
        <v>120</v>
      </c>
      <c r="AT148" s="100" t="s">
        <v>120</v>
      </c>
      <c r="AU148" s="100" t="s">
        <v>120</v>
      </c>
      <c r="AV148" s="100" t="s">
        <v>120</v>
      </c>
      <c r="AW148" s="100" t="s">
        <v>120</v>
      </c>
      <c r="AX148" s="100" t="s">
        <v>120</v>
      </c>
      <c r="AY148" s="100" t="s">
        <v>120</v>
      </c>
      <c r="AZ148" s="100" t="s">
        <v>120</v>
      </c>
      <c r="BA148" s="100" t="s">
        <v>120</v>
      </c>
      <c r="BB148" s="100" t="s">
        <v>120</v>
      </c>
      <c r="BC148" s="100" t="s">
        <v>120</v>
      </c>
      <c r="BD148" s="100" t="s">
        <v>120</v>
      </c>
      <c r="BE148" s="100" t="s">
        <v>120</v>
      </c>
      <c r="BF148" s="100" t="s">
        <v>120</v>
      </c>
      <c r="BG148" s="100" t="s">
        <v>120</v>
      </c>
      <c r="BH148" s="100">
        <v>0</v>
      </c>
      <c r="BI148" s="100">
        <v>1</v>
      </c>
      <c r="BJ148" s="100">
        <v>0</v>
      </c>
      <c r="BK148" s="100">
        <v>0</v>
      </c>
      <c r="BL148" s="100">
        <v>0</v>
      </c>
    </row>
    <row r="149" spans="2:64" ht="15.75" customHeight="1" x14ac:dyDescent="0.25">
      <c r="B149" s="1"/>
      <c r="L149" s="100">
        <v>23</v>
      </c>
      <c r="M149" s="100" t="s">
        <v>14</v>
      </c>
      <c r="N149" s="100" t="s">
        <v>172</v>
      </c>
      <c r="O149" s="100" t="s">
        <v>176</v>
      </c>
      <c r="P149" s="100" t="s">
        <v>12</v>
      </c>
      <c r="Q149" s="99" t="s">
        <v>83</v>
      </c>
      <c r="R149" s="100">
        <v>55.8</v>
      </c>
      <c r="S149" s="100">
        <v>3</v>
      </c>
      <c r="T149" s="100">
        <v>3.5</v>
      </c>
      <c r="U149" s="100">
        <v>3</v>
      </c>
      <c r="V149" s="100">
        <v>4</v>
      </c>
      <c r="W149" s="100">
        <v>25.1</v>
      </c>
      <c r="X149" s="100">
        <v>29.5</v>
      </c>
      <c r="Y149" s="100">
        <v>1.9</v>
      </c>
      <c r="Z149" s="100">
        <v>0</v>
      </c>
      <c r="AA149" s="100">
        <f>SUM(W149:Z149)</f>
        <v>56.5</v>
      </c>
      <c r="AB149" s="100">
        <v>12</v>
      </c>
      <c r="AC149" s="100">
        <f>AA149/12</f>
        <v>4.708333333333333</v>
      </c>
      <c r="AD149" s="100">
        <v>0</v>
      </c>
      <c r="AE149" s="100">
        <v>0</v>
      </c>
      <c r="AF149" s="100">
        <v>0</v>
      </c>
      <c r="AG149" s="100" t="s">
        <v>120</v>
      </c>
      <c r="AH149" s="100" t="s">
        <v>120</v>
      </c>
      <c r="AI149" s="100">
        <v>0</v>
      </c>
      <c r="AJ149" s="100" t="s">
        <v>451</v>
      </c>
      <c r="AK149" s="100">
        <v>10</v>
      </c>
      <c r="AL149" s="100">
        <v>0.9</v>
      </c>
      <c r="AM149" s="102">
        <v>43217</v>
      </c>
      <c r="AN149" s="100">
        <v>11</v>
      </c>
      <c r="AO149" s="100">
        <v>8.6999999999999993</v>
      </c>
      <c r="AP149" s="100">
        <v>17.2</v>
      </c>
      <c r="AQ149" s="100">
        <v>13.8</v>
      </c>
      <c r="AR149" s="100">
        <v>16.7</v>
      </c>
      <c r="AS149" s="100">
        <v>0</v>
      </c>
      <c r="AT149" s="100">
        <v>0</v>
      </c>
      <c r="AU149" s="100">
        <v>0</v>
      </c>
      <c r="AV149" s="100">
        <f>SUM(AO149:AU149)</f>
        <v>56.400000000000006</v>
      </c>
      <c r="AW149" s="100">
        <f>AV149/AN149</f>
        <v>5.1272727272727279</v>
      </c>
      <c r="AX149" s="100">
        <v>0</v>
      </c>
      <c r="AY149" s="100">
        <v>1</v>
      </c>
      <c r="AZ149" s="100">
        <v>0</v>
      </c>
      <c r="BA149" s="100">
        <v>0</v>
      </c>
      <c r="BB149" s="100">
        <v>0</v>
      </c>
      <c r="BC149" s="100">
        <v>102</v>
      </c>
      <c r="BD149" s="100">
        <v>0.88100000000000001</v>
      </c>
      <c r="BE149" s="100">
        <v>0.41599999999999998</v>
      </c>
      <c r="BF149" s="100">
        <v>0.63400000000000001</v>
      </c>
      <c r="BG149" s="100">
        <v>0.621</v>
      </c>
      <c r="BH149" s="100">
        <v>0</v>
      </c>
      <c r="BI149" s="109">
        <v>0</v>
      </c>
      <c r="BJ149" s="100">
        <v>0</v>
      </c>
      <c r="BK149" s="100">
        <v>0</v>
      </c>
      <c r="BL149" s="100">
        <v>0</v>
      </c>
    </row>
    <row r="150" spans="2:64" ht="15.75" customHeight="1" thickBot="1" x14ac:dyDescent="0.3">
      <c r="B150" s="1"/>
      <c r="L150" s="100">
        <v>23</v>
      </c>
      <c r="M150" s="100" t="s">
        <v>14</v>
      </c>
      <c r="N150" s="100" t="s">
        <v>172</v>
      </c>
      <c r="O150" s="100" t="s">
        <v>176</v>
      </c>
      <c r="P150" s="100" t="s">
        <v>135</v>
      </c>
      <c r="Q150" s="99" t="s">
        <v>51</v>
      </c>
      <c r="R150" s="104" t="s">
        <v>120</v>
      </c>
      <c r="S150" s="104" t="s">
        <v>120</v>
      </c>
      <c r="T150" s="104" t="s">
        <v>120</v>
      </c>
      <c r="U150" s="104" t="s">
        <v>120</v>
      </c>
      <c r="V150" s="104" t="s">
        <v>120</v>
      </c>
      <c r="W150" s="104" t="s">
        <v>120</v>
      </c>
      <c r="X150" s="104" t="s">
        <v>120</v>
      </c>
      <c r="Y150" s="104" t="s">
        <v>120</v>
      </c>
      <c r="Z150" s="104" t="s">
        <v>120</v>
      </c>
      <c r="AA150" s="104" t="s">
        <v>120</v>
      </c>
      <c r="AB150" s="104" t="s">
        <v>120</v>
      </c>
      <c r="AC150" s="104" t="s">
        <v>120</v>
      </c>
      <c r="AD150" s="104" t="s">
        <v>120</v>
      </c>
      <c r="AE150" s="104" t="s">
        <v>120</v>
      </c>
      <c r="AF150" s="104" t="s">
        <v>120</v>
      </c>
      <c r="AG150" s="104" t="s">
        <v>120</v>
      </c>
      <c r="AH150" s="104" t="s">
        <v>120</v>
      </c>
      <c r="AI150" s="104">
        <v>0</v>
      </c>
      <c r="AJ150" s="104" t="s">
        <v>451</v>
      </c>
      <c r="AK150" s="104">
        <v>1</v>
      </c>
      <c r="AL150" s="104">
        <v>0.4</v>
      </c>
      <c r="AM150" s="105">
        <v>43217</v>
      </c>
      <c r="AN150" s="104">
        <v>11</v>
      </c>
      <c r="AO150" s="104" t="s">
        <v>120</v>
      </c>
      <c r="AP150" s="104" t="s">
        <v>120</v>
      </c>
      <c r="AQ150" s="104" t="s">
        <v>120</v>
      </c>
      <c r="AR150" s="104" t="s">
        <v>120</v>
      </c>
      <c r="AS150" s="104" t="s">
        <v>120</v>
      </c>
      <c r="AT150" s="104" t="s">
        <v>120</v>
      </c>
      <c r="AU150" s="104" t="s">
        <v>120</v>
      </c>
      <c r="AV150" s="104" t="s">
        <v>120</v>
      </c>
      <c r="AW150" s="104" t="s">
        <v>120</v>
      </c>
      <c r="AX150" s="104">
        <v>0</v>
      </c>
      <c r="AY150" s="104">
        <v>0</v>
      </c>
      <c r="AZ150" s="104">
        <v>0</v>
      </c>
      <c r="BA150" s="104">
        <v>0</v>
      </c>
      <c r="BB150" s="104">
        <v>0</v>
      </c>
      <c r="BC150" s="104">
        <v>103</v>
      </c>
      <c r="BD150" s="104">
        <v>3.1E-2</v>
      </c>
      <c r="BE150" s="104" t="s">
        <v>120</v>
      </c>
      <c r="BF150" s="104">
        <v>3.2000000000000001E-2</v>
      </c>
      <c r="BG150" s="104">
        <v>0.03</v>
      </c>
      <c r="BH150" s="104" t="s">
        <v>120</v>
      </c>
      <c r="BI150" s="104" t="s">
        <v>120</v>
      </c>
      <c r="BJ150" s="104" t="s">
        <v>120</v>
      </c>
      <c r="BK150" s="104" t="s">
        <v>120</v>
      </c>
      <c r="BL150" s="104">
        <v>0</v>
      </c>
    </row>
    <row r="151" spans="2:64" ht="15.75" customHeight="1" thickBot="1" x14ac:dyDescent="0.3">
      <c r="B151" s="1"/>
      <c r="L151" s="104">
        <v>23</v>
      </c>
      <c r="M151" s="104" t="s">
        <v>14</v>
      </c>
      <c r="N151" s="104" t="s">
        <v>172</v>
      </c>
      <c r="O151" s="104" t="s">
        <v>176</v>
      </c>
      <c r="P151" s="104" t="s">
        <v>450</v>
      </c>
      <c r="Q151" s="104" t="s">
        <v>120</v>
      </c>
      <c r="R151" s="138"/>
      <c r="S151" s="138"/>
      <c r="T151" s="138"/>
      <c r="U151" s="138"/>
      <c r="V151" s="138"/>
      <c r="W151" s="138"/>
      <c r="X151" s="133"/>
      <c r="Y151" s="133"/>
      <c r="Z151" s="133"/>
      <c r="AA151" s="133"/>
      <c r="AB151" s="133"/>
      <c r="AC151" s="133"/>
      <c r="AD151" s="133"/>
      <c r="AE151" s="133"/>
      <c r="AF151" s="133"/>
      <c r="AG151" s="133"/>
      <c r="AH151" s="133"/>
      <c r="AI151" s="133"/>
      <c r="AJ151" s="133" t="s">
        <v>451</v>
      </c>
      <c r="AK151" s="104">
        <v>1</v>
      </c>
      <c r="AL151" s="104">
        <v>0.4</v>
      </c>
      <c r="AM151" s="105">
        <v>43217</v>
      </c>
      <c r="AN151" s="104">
        <v>11</v>
      </c>
      <c r="AO151" s="104" t="s">
        <v>120</v>
      </c>
      <c r="AP151" s="104" t="s">
        <v>120</v>
      </c>
      <c r="AQ151" s="104" t="s">
        <v>120</v>
      </c>
      <c r="AR151" s="104" t="s">
        <v>120</v>
      </c>
      <c r="AS151" s="104" t="s">
        <v>120</v>
      </c>
      <c r="AT151" s="104" t="s">
        <v>120</v>
      </c>
      <c r="AU151" s="104" t="s">
        <v>120</v>
      </c>
      <c r="AV151" s="104" t="s">
        <v>120</v>
      </c>
      <c r="AW151" s="104" t="s">
        <v>120</v>
      </c>
      <c r="AX151" s="104">
        <v>0</v>
      </c>
      <c r="AY151" s="104">
        <v>0</v>
      </c>
      <c r="AZ151" s="104">
        <v>0</v>
      </c>
      <c r="BA151" s="104">
        <v>0</v>
      </c>
      <c r="BB151" s="104">
        <v>0</v>
      </c>
      <c r="BC151" s="104">
        <v>103</v>
      </c>
      <c r="BD151" s="104">
        <v>3.1E-2</v>
      </c>
      <c r="BE151" s="104" t="s">
        <v>120</v>
      </c>
      <c r="BF151" s="104">
        <v>3.2000000000000001E-2</v>
      </c>
      <c r="BG151" s="104">
        <v>0.03</v>
      </c>
      <c r="BH151" s="104" t="s">
        <v>120</v>
      </c>
      <c r="BI151" s="104" t="s">
        <v>120</v>
      </c>
      <c r="BJ151" s="104" t="s">
        <v>120</v>
      </c>
      <c r="BK151" s="104" t="s">
        <v>120</v>
      </c>
      <c r="BL151" s="104">
        <v>0</v>
      </c>
    </row>
    <row r="152" spans="2:64" ht="15.75" customHeight="1" x14ac:dyDescent="0.25">
      <c r="B152" s="1"/>
      <c r="L152" s="133"/>
      <c r="M152" s="135"/>
      <c r="N152" s="133"/>
      <c r="O152" s="133"/>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row>
    <row r="153" spans="2:64" ht="15.75" customHeight="1" x14ac:dyDescent="0.25">
      <c r="B153" s="1"/>
      <c r="L153" s="133"/>
      <c r="M153" s="133"/>
      <c r="N153" s="133"/>
      <c r="O153" s="133"/>
      <c r="P153" s="133"/>
      <c r="Q153" s="133"/>
      <c r="R153" s="133">
        <v>103</v>
      </c>
      <c r="S153" s="133">
        <v>105</v>
      </c>
      <c r="T153" s="133">
        <v>80</v>
      </c>
      <c r="U153" s="133">
        <v>94</v>
      </c>
      <c r="V153" s="133">
        <v>196</v>
      </c>
      <c r="W153" s="133">
        <v>196</v>
      </c>
      <c r="X153" s="133">
        <v>284</v>
      </c>
      <c r="Y153" s="133">
        <v>290</v>
      </c>
      <c r="Z153" s="133">
        <v>96</v>
      </c>
      <c r="AA153" s="133">
        <v>96</v>
      </c>
      <c r="AB153" s="133">
        <v>242</v>
      </c>
      <c r="AC153" s="133">
        <v>248</v>
      </c>
      <c r="AD153" s="133">
        <v>128</v>
      </c>
      <c r="AE153" s="133">
        <v>134</v>
      </c>
      <c r="AF153" s="133">
        <v>148</v>
      </c>
      <c r="AG153" s="133">
        <v>150</v>
      </c>
      <c r="AH153" s="133">
        <v>236</v>
      </c>
      <c r="AI153" s="133">
        <v>238</v>
      </c>
      <c r="AJ153" s="133"/>
    </row>
    <row r="154" spans="2:64" ht="15.75" customHeight="1" thickBot="1" x14ac:dyDescent="0.3">
      <c r="B154" s="1"/>
      <c r="L154" s="133">
        <v>23</v>
      </c>
      <c r="M154" s="133" t="s">
        <v>745</v>
      </c>
      <c r="N154" s="133">
        <v>165</v>
      </c>
      <c r="O154" s="133">
        <v>165</v>
      </c>
      <c r="P154" s="133">
        <v>102</v>
      </c>
      <c r="Q154" s="133">
        <v>102</v>
      </c>
      <c r="R154" s="133">
        <v>103</v>
      </c>
      <c r="S154" s="133">
        <v>105</v>
      </c>
      <c r="T154" s="133">
        <v>80</v>
      </c>
      <c r="U154" s="133">
        <v>94</v>
      </c>
      <c r="V154" s="133">
        <v>196</v>
      </c>
      <c r="W154" s="133">
        <v>196</v>
      </c>
      <c r="X154" s="133">
        <v>284</v>
      </c>
      <c r="Y154" s="133">
        <v>290</v>
      </c>
      <c r="Z154" s="133">
        <v>100</v>
      </c>
      <c r="AA154" s="133">
        <v>100</v>
      </c>
      <c r="AB154" s="133">
        <v>240</v>
      </c>
      <c r="AC154" s="133">
        <v>246</v>
      </c>
      <c r="AD154" s="133">
        <v>128</v>
      </c>
      <c r="AE154" s="133">
        <v>134</v>
      </c>
      <c r="AF154" s="133">
        <v>148</v>
      </c>
      <c r="AG154" s="133">
        <v>150</v>
      </c>
      <c r="AH154" s="133">
        <v>237</v>
      </c>
      <c r="AI154" s="133">
        <v>239</v>
      </c>
      <c r="AJ154" s="133"/>
    </row>
    <row r="155" spans="2:64" ht="15.75" customHeight="1" x14ac:dyDescent="0.25">
      <c r="B155" s="1"/>
      <c r="L155" s="133"/>
      <c r="M155" s="135" t="s">
        <v>51</v>
      </c>
      <c r="N155" s="133">
        <v>165</v>
      </c>
      <c r="O155" s="133">
        <v>165</v>
      </c>
      <c r="P155" s="133">
        <v>101</v>
      </c>
      <c r="Q155" s="133">
        <v>101</v>
      </c>
      <c r="R155" s="100">
        <v>46.4</v>
      </c>
      <c r="S155" s="100">
        <v>4</v>
      </c>
      <c r="T155" s="100">
        <v>5.2</v>
      </c>
      <c r="U155" s="100">
        <v>2</v>
      </c>
      <c r="V155" s="100">
        <v>2</v>
      </c>
      <c r="W155" s="100">
        <v>25.7</v>
      </c>
      <c r="X155" s="100">
        <v>21</v>
      </c>
      <c r="Y155" s="100">
        <v>0</v>
      </c>
      <c r="Z155" s="100">
        <v>0</v>
      </c>
      <c r="AA155" s="100">
        <f>SUM(W155:Z155)</f>
        <v>46.7</v>
      </c>
      <c r="AB155" s="100">
        <v>12</v>
      </c>
      <c r="AC155" s="100">
        <f>AA155/12</f>
        <v>3.8916666666666671</v>
      </c>
      <c r="AD155" s="100">
        <v>0</v>
      </c>
      <c r="AE155" s="100">
        <v>0</v>
      </c>
      <c r="AF155" s="100">
        <v>0</v>
      </c>
      <c r="AG155" s="101">
        <v>11</v>
      </c>
      <c r="AH155" s="101">
        <v>16</v>
      </c>
      <c r="AI155" s="100">
        <v>0</v>
      </c>
      <c r="AJ155" s="100" t="s">
        <v>451</v>
      </c>
      <c r="AK155" s="100">
        <v>13</v>
      </c>
      <c r="AL155" s="100">
        <v>0.8</v>
      </c>
      <c r="AM155" s="102">
        <v>43219</v>
      </c>
      <c r="AN155" s="100">
        <v>13</v>
      </c>
      <c r="AO155" s="100">
        <v>21.5</v>
      </c>
      <c r="AP155" s="100">
        <v>25</v>
      </c>
      <c r="AQ155" s="100">
        <v>18</v>
      </c>
      <c r="AR155" s="100">
        <v>0</v>
      </c>
      <c r="AS155" s="100">
        <v>0</v>
      </c>
      <c r="AT155" s="100">
        <v>0</v>
      </c>
      <c r="AU155" s="100">
        <v>0</v>
      </c>
      <c r="AV155" s="100">
        <f t="shared" ref="AV155:AV157" si="38">SUM(AO155:AU155)</f>
        <v>64.5</v>
      </c>
      <c r="AW155" s="100">
        <f t="shared" ref="AW155:AW157" si="39">AV155/AN155</f>
        <v>4.9615384615384617</v>
      </c>
      <c r="AX155" s="100">
        <v>1</v>
      </c>
      <c r="AY155" s="100">
        <v>0</v>
      </c>
      <c r="AZ155" s="100">
        <v>0</v>
      </c>
      <c r="BA155" s="100">
        <v>0</v>
      </c>
      <c r="BB155" s="100">
        <v>0</v>
      </c>
      <c r="BC155" s="100">
        <v>131</v>
      </c>
      <c r="BD155" s="100">
        <v>1.9119999999999999</v>
      </c>
      <c r="BE155" s="100">
        <v>1.2090000000000001</v>
      </c>
      <c r="BF155" s="100">
        <v>1.371</v>
      </c>
      <c r="BG155" s="100">
        <v>1.1910000000000001</v>
      </c>
      <c r="BH155" s="100">
        <v>0</v>
      </c>
      <c r="BI155" s="109">
        <v>0</v>
      </c>
      <c r="BJ155" s="100">
        <v>0</v>
      </c>
      <c r="BK155" s="100">
        <v>0</v>
      </c>
      <c r="BL155" s="100">
        <v>0</v>
      </c>
    </row>
    <row r="156" spans="2:64" ht="15.75" customHeight="1" x14ac:dyDescent="0.25">
      <c r="B156" s="1"/>
      <c r="L156" s="100">
        <v>23</v>
      </c>
      <c r="M156" s="100" t="s">
        <v>9</v>
      </c>
      <c r="N156" s="100" t="s">
        <v>172</v>
      </c>
      <c r="O156" s="100" t="s">
        <v>175</v>
      </c>
      <c r="P156" s="100" t="s">
        <v>12</v>
      </c>
      <c r="Q156" s="99" t="s">
        <v>83</v>
      </c>
      <c r="R156" s="100">
        <v>82.5</v>
      </c>
      <c r="S156" s="100">
        <v>5</v>
      </c>
      <c r="T156" s="100">
        <v>4.4000000000000004</v>
      </c>
      <c r="U156" s="100">
        <v>3</v>
      </c>
      <c r="V156" s="100">
        <v>3</v>
      </c>
      <c r="W156" s="100">
        <v>1.4</v>
      </c>
      <c r="X156" s="100">
        <v>27.7</v>
      </c>
      <c r="Y156" s="100">
        <v>29.5</v>
      </c>
      <c r="Z156" s="100">
        <v>8.8000000000000007</v>
      </c>
      <c r="AA156" s="100">
        <f>SUM(W156:Z156)</f>
        <v>67.399999999999991</v>
      </c>
      <c r="AB156" s="100">
        <v>12</v>
      </c>
      <c r="AC156" s="100">
        <f>AA156/12</f>
        <v>5.6166666666666663</v>
      </c>
      <c r="AD156" s="100">
        <v>0</v>
      </c>
      <c r="AE156" s="100">
        <v>0</v>
      </c>
      <c r="AF156" s="100">
        <v>0</v>
      </c>
      <c r="AG156" s="100" t="s">
        <v>120</v>
      </c>
      <c r="AH156" s="100" t="s">
        <v>120</v>
      </c>
      <c r="AI156" s="100">
        <v>0</v>
      </c>
      <c r="AJ156" s="100" t="s">
        <v>451</v>
      </c>
      <c r="AK156" s="100">
        <v>10</v>
      </c>
      <c r="AL156" s="100">
        <v>0.7</v>
      </c>
      <c r="AM156" s="102">
        <v>43219</v>
      </c>
      <c r="AN156" s="100">
        <v>13</v>
      </c>
      <c r="AO156" s="100">
        <v>1.7</v>
      </c>
      <c r="AP156" s="100">
        <v>6.2</v>
      </c>
      <c r="AQ156" s="100">
        <v>16.5</v>
      </c>
      <c r="AR156" s="100">
        <v>14.5</v>
      </c>
      <c r="AS156" s="100">
        <v>0</v>
      </c>
      <c r="AT156" s="100">
        <v>0</v>
      </c>
      <c r="AU156" s="100">
        <v>0</v>
      </c>
      <c r="AV156" s="100">
        <f t="shared" si="38"/>
        <v>38.9</v>
      </c>
      <c r="AW156" s="100">
        <f t="shared" si="39"/>
        <v>2.9923076923076923</v>
      </c>
      <c r="AX156" s="100">
        <v>1</v>
      </c>
      <c r="AY156" s="100">
        <v>0</v>
      </c>
      <c r="AZ156" s="100">
        <v>0</v>
      </c>
      <c r="BA156" s="100">
        <v>0</v>
      </c>
      <c r="BB156" s="100">
        <v>1</v>
      </c>
      <c r="BC156" s="100">
        <v>133</v>
      </c>
      <c r="BD156" s="100">
        <v>2.1150000000000002</v>
      </c>
      <c r="BE156" s="100" t="s">
        <v>120</v>
      </c>
      <c r="BF156" s="100">
        <v>1.254</v>
      </c>
      <c r="BG156" s="100">
        <v>0.66300000000000003</v>
      </c>
      <c r="BH156" s="100">
        <v>0</v>
      </c>
      <c r="BI156" s="109">
        <v>0</v>
      </c>
      <c r="BJ156" s="100">
        <v>0</v>
      </c>
      <c r="BK156" s="100">
        <v>0</v>
      </c>
      <c r="BL156" s="100">
        <v>0</v>
      </c>
    </row>
    <row r="157" spans="2:64" ht="15.75" customHeight="1" thickBot="1" x14ac:dyDescent="0.3">
      <c r="B157" s="1"/>
      <c r="L157" s="100">
        <v>23</v>
      </c>
      <c r="M157" s="100" t="s">
        <v>9</v>
      </c>
      <c r="N157" s="100" t="s">
        <v>172</v>
      </c>
      <c r="O157" s="100" t="s">
        <v>175</v>
      </c>
      <c r="P157" s="100" t="s">
        <v>135</v>
      </c>
      <c r="Q157" s="99" t="s">
        <v>51</v>
      </c>
      <c r="R157" s="104" t="s">
        <v>120</v>
      </c>
      <c r="S157" s="104" t="s">
        <v>120</v>
      </c>
      <c r="T157" s="104" t="s">
        <v>120</v>
      </c>
      <c r="U157" s="104" t="s">
        <v>120</v>
      </c>
      <c r="V157" s="104" t="s">
        <v>120</v>
      </c>
      <c r="W157" s="104" t="s">
        <v>120</v>
      </c>
      <c r="X157" s="104" t="s">
        <v>120</v>
      </c>
      <c r="Y157" s="104" t="s">
        <v>120</v>
      </c>
      <c r="Z157" s="104" t="s">
        <v>120</v>
      </c>
      <c r="AA157" s="104" t="s">
        <v>120</v>
      </c>
      <c r="AB157" s="104" t="s">
        <v>120</v>
      </c>
      <c r="AC157" s="104" t="s">
        <v>120</v>
      </c>
      <c r="AD157" s="104" t="s">
        <v>120</v>
      </c>
      <c r="AE157" s="104" t="s">
        <v>120</v>
      </c>
      <c r="AF157" s="104" t="s">
        <v>120</v>
      </c>
      <c r="AG157" s="104" t="s">
        <v>120</v>
      </c>
      <c r="AH157" s="104" t="s">
        <v>120</v>
      </c>
      <c r="AI157" s="104">
        <v>0</v>
      </c>
      <c r="AJ157" s="104" t="s">
        <v>451</v>
      </c>
      <c r="AK157" s="104">
        <v>7</v>
      </c>
      <c r="AL157" s="104">
        <v>0.85</v>
      </c>
      <c r="AM157" s="105">
        <v>43219</v>
      </c>
      <c r="AN157" s="104">
        <v>13</v>
      </c>
      <c r="AO157" s="104">
        <v>5.2</v>
      </c>
      <c r="AP157" s="104">
        <v>13</v>
      </c>
      <c r="AQ157" s="104">
        <v>15</v>
      </c>
      <c r="AR157" s="104">
        <v>0</v>
      </c>
      <c r="AS157" s="104">
        <v>0</v>
      </c>
      <c r="AT157" s="104">
        <v>0</v>
      </c>
      <c r="AU157" s="104">
        <v>0</v>
      </c>
      <c r="AV157" s="104">
        <f t="shared" si="38"/>
        <v>33.200000000000003</v>
      </c>
      <c r="AW157" s="104">
        <f t="shared" si="39"/>
        <v>2.5538461538461541</v>
      </c>
      <c r="AX157" s="104">
        <v>0</v>
      </c>
      <c r="AY157" s="104">
        <v>0</v>
      </c>
      <c r="AZ157" s="104">
        <v>1</v>
      </c>
      <c r="BA157" s="104">
        <v>0</v>
      </c>
      <c r="BB157" s="104">
        <v>0</v>
      </c>
      <c r="BC157" s="104">
        <v>132</v>
      </c>
      <c r="BD157" s="104">
        <v>0.65500000000000003</v>
      </c>
      <c r="BE157" s="104">
        <v>0.47</v>
      </c>
      <c r="BF157" s="104">
        <v>0.47299999999999998</v>
      </c>
      <c r="BG157" s="104">
        <v>0.437</v>
      </c>
      <c r="BH157" s="104" t="s">
        <v>120</v>
      </c>
      <c r="BI157" s="104" t="s">
        <v>120</v>
      </c>
      <c r="BJ157" s="104" t="s">
        <v>120</v>
      </c>
      <c r="BK157" s="104" t="s">
        <v>120</v>
      </c>
      <c r="BL157" s="104">
        <v>0</v>
      </c>
    </row>
    <row r="158" spans="2:64" ht="15.75" customHeight="1" thickBot="1" x14ac:dyDescent="0.3">
      <c r="B158" s="1"/>
      <c r="L158" s="104">
        <v>23</v>
      </c>
      <c r="M158" s="104" t="s">
        <v>9</v>
      </c>
      <c r="N158" s="104" t="s">
        <v>172</v>
      </c>
      <c r="O158" s="104" t="s">
        <v>175</v>
      </c>
      <c r="P158" s="104" t="s">
        <v>450</v>
      </c>
      <c r="Q158" s="104" t="s">
        <v>120</v>
      </c>
      <c r="R158" s="133"/>
      <c r="S158" s="133"/>
      <c r="T158" s="133"/>
      <c r="U158" s="133"/>
      <c r="V158" s="133"/>
      <c r="W158" s="133"/>
      <c r="X158" s="133"/>
      <c r="Y158" s="133"/>
      <c r="Z158" s="133"/>
      <c r="AA158" s="133"/>
      <c r="AB158" s="133"/>
      <c r="AC158" s="133"/>
      <c r="AD158" s="133"/>
      <c r="AE158" s="133"/>
      <c r="AF158" s="133"/>
      <c r="AG158" s="133"/>
      <c r="AH158" s="133"/>
      <c r="AI158" s="133"/>
      <c r="AJ158" s="133"/>
      <c r="AK158">
        <f>AK156+AK157</f>
        <v>17</v>
      </c>
      <c r="AL158" s="104">
        <v>0.85</v>
      </c>
      <c r="AM158" s="105">
        <v>43219</v>
      </c>
      <c r="AN158" s="104">
        <v>13</v>
      </c>
      <c r="AO158" s="104">
        <v>5.2</v>
      </c>
      <c r="AP158" s="104">
        <v>13</v>
      </c>
      <c r="AQ158" s="104">
        <v>15</v>
      </c>
      <c r="AR158" s="104">
        <v>0</v>
      </c>
      <c r="AS158" s="104">
        <v>0</v>
      </c>
      <c r="AT158" s="104">
        <v>0</v>
      </c>
      <c r="AU158" s="104">
        <v>0</v>
      </c>
      <c r="AV158" s="104">
        <f t="shared" ref="AV158" si="40">SUM(AO158:AU158)</f>
        <v>33.200000000000003</v>
      </c>
      <c r="AW158" s="104">
        <f t="shared" ref="AW158" si="41">AV158/AN158</f>
        <v>2.5538461538461541</v>
      </c>
      <c r="AX158" s="104">
        <v>1</v>
      </c>
      <c r="AY158" s="104">
        <v>0</v>
      </c>
      <c r="AZ158" s="104">
        <v>1</v>
      </c>
      <c r="BA158" s="104">
        <v>0</v>
      </c>
      <c r="BB158" s="104">
        <v>0</v>
      </c>
      <c r="BC158" t="s">
        <v>783</v>
      </c>
      <c r="BD158">
        <f>BD156+BD157</f>
        <v>2.7700000000000005</v>
      </c>
      <c r="BE158" t="s">
        <v>784</v>
      </c>
      <c r="BF158">
        <f t="shared" ref="BF158:BG158" si="42">BF156+BF157</f>
        <v>1.7269999999999999</v>
      </c>
      <c r="BG158">
        <f t="shared" si="42"/>
        <v>1.1000000000000001</v>
      </c>
      <c r="BH158" s="100">
        <v>0</v>
      </c>
      <c r="BI158" s="109">
        <v>0</v>
      </c>
      <c r="BJ158" s="100">
        <v>0</v>
      </c>
      <c r="BK158" s="100">
        <v>0</v>
      </c>
      <c r="BL158" s="100">
        <v>0</v>
      </c>
    </row>
    <row r="159" spans="2:64" ht="15.75" customHeight="1" x14ac:dyDescent="0.25">
      <c r="B159" s="1"/>
      <c r="L159" s="133"/>
      <c r="M159" s="135"/>
      <c r="N159" s="133"/>
      <c r="O159" s="133"/>
      <c r="P159" s="133"/>
      <c r="Q159" s="133"/>
      <c r="R159" s="133"/>
      <c r="S159" s="133"/>
      <c r="T159" s="133"/>
      <c r="U159" s="133"/>
      <c r="V159" s="133"/>
      <c r="W159" s="133"/>
      <c r="X159" s="133"/>
      <c r="Y159" s="133"/>
      <c r="Z159" s="133"/>
      <c r="AA159" s="133"/>
      <c r="AB159" s="133"/>
      <c r="AC159" s="133"/>
      <c r="AD159" s="133"/>
      <c r="AE159" s="133"/>
      <c r="AF159" s="133"/>
      <c r="AG159" s="133"/>
      <c r="AH159" s="133"/>
      <c r="AI159" s="133"/>
      <c r="AJ159" s="133"/>
    </row>
    <row r="160" spans="2:64" ht="15.75" customHeight="1" x14ac:dyDescent="0.25">
      <c r="B160" s="1"/>
      <c r="L160" s="133"/>
      <c r="M160" s="133"/>
      <c r="N160" s="133"/>
      <c r="O160" s="133"/>
      <c r="P160" s="133"/>
      <c r="Q160" s="133"/>
      <c r="R160" s="133">
        <v>105</v>
      </c>
      <c r="S160" s="133">
        <v>105</v>
      </c>
      <c r="T160" s="133">
        <v>80</v>
      </c>
      <c r="U160" s="133">
        <v>94</v>
      </c>
      <c r="V160" s="133">
        <v>196</v>
      </c>
      <c r="W160" s="133">
        <v>200</v>
      </c>
      <c r="X160" s="133">
        <v>290</v>
      </c>
      <c r="Y160" s="133">
        <v>290</v>
      </c>
      <c r="Z160" s="133">
        <v>90</v>
      </c>
      <c r="AA160" s="133">
        <v>93</v>
      </c>
      <c r="AB160" s="133">
        <v>240</v>
      </c>
      <c r="AC160" s="133">
        <v>244</v>
      </c>
      <c r="AD160" s="133">
        <v>128</v>
      </c>
      <c r="AE160" s="133">
        <v>134</v>
      </c>
      <c r="AF160" s="133">
        <v>148</v>
      </c>
      <c r="AG160" s="133">
        <v>150</v>
      </c>
      <c r="AH160" s="133">
        <v>236</v>
      </c>
      <c r="AI160" s="133">
        <v>238</v>
      </c>
      <c r="AJ160" s="133"/>
    </row>
    <row r="161" spans="2:65" ht="15.75" customHeight="1" x14ac:dyDescent="0.25">
      <c r="B161" s="1"/>
      <c r="L161" s="133">
        <v>24</v>
      </c>
      <c r="M161" s="133" t="s">
        <v>746</v>
      </c>
      <c r="N161" s="133">
        <v>165</v>
      </c>
      <c r="O161" s="133">
        <v>171</v>
      </c>
      <c r="P161" s="133">
        <v>96</v>
      </c>
      <c r="Q161" s="133">
        <v>96</v>
      </c>
      <c r="R161" s="133">
        <v>105</v>
      </c>
      <c r="S161" s="133">
        <v>105</v>
      </c>
      <c r="T161" s="133">
        <v>80</v>
      </c>
      <c r="U161" s="133">
        <v>94</v>
      </c>
      <c r="V161" s="133">
        <v>196</v>
      </c>
      <c r="W161" s="133">
        <v>200</v>
      </c>
      <c r="X161" s="133">
        <v>290</v>
      </c>
      <c r="Y161" s="133">
        <v>290</v>
      </c>
      <c r="Z161" s="133">
        <v>94</v>
      </c>
      <c r="AA161" s="133">
        <v>97</v>
      </c>
      <c r="AB161" s="133">
        <v>238</v>
      </c>
      <c r="AC161" s="133">
        <v>242</v>
      </c>
      <c r="AD161" s="133">
        <v>128</v>
      </c>
      <c r="AE161" s="133">
        <v>134</v>
      </c>
      <c r="AF161" s="133">
        <v>148</v>
      </c>
      <c r="AG161" s="133">
        <v>150</v>
      </c>
      <c r="AH161" s="133">
        <v>237</v>
      </c>
      <c r="AI161" s="133">
        <v>239</v>
      </c>
      <c r="AJ161" s="133"/>
    </row>
    <row r="162" spans="2:65" ht="15.75" customHeight="1" x14ac:dyDescent="0.25">
      <c r="B162" s="1"/>
      <c r="L162" s="133"/>
      <c r="M162" s="135" t="s">
        <v>79</v>
      </c>
      <c r="N162" s="133">
        <v>165</v>
      </c>
      <c r="O162" s="133">
        <v>171</v>
      </c>
      <c r="P162" s="133">
        <v>95</v>
      </c>
      <c r="Q162" s="133">
        <v>95</v>
      </c>
      <c r="R162" s="100">
        <v>27.7</v>
      </c>
      <c r="S162" s="100">
        <v>4</v>
      </c>
      <c r="T162" s="100">
        <v>6</v>
      </c>
      <c r="U162" s="100">
        <v>2</v>
      </c>
      <c r="V162" s="100">
        <v>2</v>
      </c>
      <c r="W162" s="100">
        <v>9.9</v>
      </c>
      <c r="X162" s="100">
        <v>24.3</v>
      </c>
      <c r="Y162" s="100">
        <v>14.1</v>
      </c>
      <c r="Z162" s="100">
        <v>0.6</v>
      </c>
      <c r="AA162" s="100">
        <f>SUM(W162:Z162)</f>
        <v>48.900000000000006</v>
      </c>
      <c r="AB162" s="100">
        <v>12</v>
      </c>
      <c r="AC162" s="100">
        <f>AA162/12</f>
        <v>4.0750000000000002</v>
      </c>
      <c r="AD162" s="100">
        <v>0</v>
      </c>
      <c r="AE162" s="100">
        <v>0</v>
      </c>
      <c r="AF162" s="100">
        <v>0</v>
      </c>
      <c r="AG162" s="100">
        <v>11</v>
      </c>
      <c r="AH162" s="100">
        <v>18</v>
      </c>
      <c r="AI162" s="100">
        <v>0</v>
      </c>
      <c r="AJ162" s="100" t="s">
        <v>451</v>
      </c>
      <c r="AK162" s="100">
        <v>6</v>
      </c>
      <c r="AL162" s="100">
        <v>0.5</v>
      </c>
      <c r="AM162" s="102">
        <v>43213</v>
      </c>
      <c r="AN162" s="100">
        <v>7</v>
      </c>
      <c r="AO162" s="100">
        <v>5.9</v>
      </c>
      <c r="AP162" s="100">
        <v>3.3</v>
      </c>
      <c r="AQ162" s="100">
        <v>6.3</v>
      </c>
      <c r="AR162" s="100">
        <v>0</v>
      </c>
      <c r="AS162" s="100">
        <v>0</v>
      </c>
      <c r="AT162" s="100">
        <v>0</v>
      </c>
      <c r="AU162" s="100">
        <v>0</v>
      </c>
      <c r="AV162" s="100">
        <f t="shared" ref="AV162:AV164" si="43">SUM(AO162:AU162)</f>
        <v>15.5</v>
      </c>
      <c r="AW162" s="100">
        <f t="shared" ref="AW162:AW164" si="44">AV162/AN162</f>
        <v>2.2142857142857144</v>
      </c>
      <c r="AX162" s="100">
        <v>0</v>
      </c>
      <c r="AY162" s="100">
        <v>0</v>
      </c>
      <c r="AZ162" s="100">
        <v>1</v>
      </c>
      <c r="BA162" s="100">
        <v>0</v>
      </c>
      <c r="BB162" s="100">
        <v>0</v>
      </c>
      <c r="BC162" s="100">
        <v>1</v>
      </c>
      <c r="BD162" s="100">
        <v>0.76600000000000001</v>
      </c>
      <c r="BE162" s="100">
        <v>8.7999999999999995E-2</v>
      </c>
      <c r="BF162" s="100">
        <v>0.53500000000000003</v>
      </c>
      <c r="BG162" s="100">
        <v>0.33200000000000002</v>
      </c>
      <c r="BH162" s="100">
        <v>0</v>
      </c>
      <c r="BI162" s="109">
        <v>0</v>
      </c>
      <c r="BJ162" s="100">
        <v>0</v>
      </c>
      <c r="BK162" s="100">
        <v>0</v>
      </c>
      <c r="BL162" s="100">
        <v>0</v>
      </c>
    </row>
    <row r="163" spans="2:65" ht="15.75" customHeight="1" x14ac:dyDescent="0.25">
      <c r="B163" s="1"/>
      <c r="L163" s="100">
        <v>24</v>
      </c>
      <c r="M163" s="100" t="s">
        <v>9</v>
      </c>
      <c r="N163" s="100" t="s">
        <v>172</v>
      </c>
      <c r="O163" s="100" t="s">
        <v>175</v>
      </c>
      <c r="P163" s="100" t="s">
        <v>12</v>
      </c>
      <c r="Q163" s="99" t="s">
        <v>96</v>
      </c>
      <c r="R163" s="100">
        <v>65.900000000000006</v>
      </c>
      <c r="S163" s="100">
        <v>5</v>
      </c>
      <c r="T163" s="100">
        <v>6</v>
      </c>
      <c r="U163" s="100">
        <v>1</v>
      </c>
      <c r="V163" s="100">
        <v>2</v>
      </c>
      <c r="W163" s="100">
        <v>28.2</v>
      </c>
      <c r="X163" s="100">
        <v>36.6</v>
      </c>
      <c r="Y163" s="100">
        <v>14.9</v>
      </c>
      <c r="Z163" s="100">
        <v>0.9</v>
      </c>
      <c r="AA163" s="100">
        <f>SUM(W163:Z163)</f>
        <v>80.600000000000009</v>
      </c>
      <c r="AB163" s="100">
        <v>12</v>
      </c>
      <c r="AC163" s="100">
        <f>AA163/12</f>
        <v>6.7166666666666677</v>
      </c>
      <c r="AD163" s="100">
        <v>0</v>
      </c>
      <c r="AE163" s="100">
        <v>0</v>
      </c>
      <c r="AF163" s="100">
        <v>0</v>
      </c>
      <c r="AG163" s="100" t="s">
        <v>120</v>
      </c>
      <c r="AH163" s="100" t="s">
        <v>120</v>
      </c>
      <c r="AI163" s="100">
        <v>0</v>
      </c>
      <c r="AJ163" s="100" t="s">
        <v>451</v>
      </c>
      <c r="AK163" s="100">
        <v>11</v>
      </c>
      <c r="AL163" s="100">
        <v>0.8</v>
      </c>
      <c r="AM163" s="102">
        <v>43213</v>
      </c>
      <c r="AN163" s="100">
        <v>7</v>
      </c>
      <c r="AO163" s="100">
        <v>8.5</v>
      </c>
      <c r="AP163" s="100">
        <v>5.7</v>
      </c>
      <c r="AQ163" s="100">
        <v>6.5</v>
      </c>
      <c r="AR163" s="100">
        <v>12</v>
      </c>
      <c r="AS163" s="100">
        <v>9.9</v>
      </c>
      <c r="AT163" s="100">
        <v>8.6999999999999993</v>
      </c>
      <c r="AU163" s="100">
        <v>6.8</v>
      </c>
      <c r="AV163" s="100">
        <f t="shared" si="43"/>
        <v>58.099999999999994</v>
      </c>
      <c r="AW163" s="100">
        <f t="shared" si="44"/>
        <v>8.2999999999999989</v>
      </c>
      <c r="AX163" s="100">
        <v>1</v>
      </c>
      <c r="AY163" s="100">
        <v>1</v>
      </c>
      <c r="AZ163" s="100">
        <v>0</v>
      </c>
      <c r="BA163" s="100">
        <v>0</v>
      </c>
      <c r="BB163" s="100">
        <v>0</v>
      </c>
      <c r="BC163" s="100">
        <v>18</v>
      </c>
      <c r="BD163" s="100">
        <v>4.516</v>
      </c>
      <c r="BE163" s="100">
        <v>0.67700000000000005</v>
      </c>
      <c r="BF163" s="100">
        <v>1.9019999999999999</v>
      </c>
      <c r="BG163" s="100">
        <v>1.903</v>
      </c>
      <c r="BH163" s="100">
        <v>0</v>
      </c>
      <c r="BI163" s="109">
        <v>0</v>
      </c>
      <c r="BJ163" s="100">
        <v>0</v>
      </c>
      <c r="BK163" s="100">
        <v>0</v>
      </c>
      <c r="BL163" s="100">
        <v>0</v>
      </c>
    </row>
    <row r="164" spans="2:65" ht="15.75" customHeight="1" thickBot="1" x14ac:dyDescent="0.3">
      <c r="B164" s="1"/>
      <c r="L164" s="100">
        <v>24</v>
      </c>
      <c r="M164" s="100" t="s">
        <v>9</v>
      </c>
      <c r="N164" s="100" t="s">
        <v>172</v>
      </c>
      <c r="O164" s="100" t="s">
        <v>175</v>
      </c>
      <c r="P164" s="100" t="s">
        <v>135</v>
      </c>
      <c r="Q164" s="99" t="s">
        <v>79</v>
      </c>
      <c r="R164" s="104" t="s">
        <v>120</v>
      </c>
      <c r="S164" s="104" t="s">
        <v>120</v>
      </c>
      <c r="T164" s="104" t="s">
        <v>120</v>
      </c>
      <c r="U164" s="104" t="s">
        <v>120</v>
      </c>
      <c r="V164" s="104" t="s">
        <v>120</v>
      </c>
      <c r="W164" s="104" t="s">
        <v>120</v>
      </c>
      <c r="X164" s="104" t="s">
        <v>120</v>
      </c>
      <c r="Y164" s="104" t="s">
        <v>120</v>
      </c>
      <c r="Z164" s="104" t="s">
        <v>120</v>
      </c>
      <c r="AA164" s="104" t="s">
        <v>120</v>
      </c>
      <c r="AB164" s="104" t="s">
        <v>120</v>
      </c>
      <c r="AC164" s="104" t="s">
        <v>120</v>
      </c>
      <c r="AD164" s="104" t="s">
        <v>120</v>
      </c>
      <c r="AE164" s="104" t="s">
        <v>120</v>
      </c>
      <c r="AF164" s="104" t="s">
        <v>120</v>
      </c>
      <c r="AG164" s="104" t="s">
        <v>120</v>
      </c>
      <c r="AH164" s="104" t="s">
        <v>120</v>
      </c>
      <c r="AI164" s="104">
        <v>0</v>
      </c>
      <c r="AJ164" s="104" t="s">
        <v>451</v>
      </c>
      <c r="AK164" s="104">
        <v>6</v>
      </c>
      <c r="AL164" s="104">
        <v>0.8</v>
      </c>
      <c r="AM164" s="105">
        <v>43213</v>
      </c>
      <c r="AN164" s="104">
        <v>7</v>
      </c>
      <c r="AO164" s="104">
        <v>11.9</v>
      </c>
      <c r="AP164" s="104">
        <v>12.2</v>
      </c>
      <c r="AQ164" s="104">
        <v>7.5</v>
      </c>
      <c r="AR164" s="104">
        <v>0</v>
      </c>
      <c r="AS164" s="104">
        <v>0</v>
      </c>
      <c r="AT164" s="104">
        <v>0</v>
      </c>
      <c r="AU164" s="104">
        <v>0</v>
      </c>
      <c r="AV164" s="104">
        <f t="shared" si="43"/>
        <v>31.6</v>
      </c>
      <c r="AW164" s="104">
        <f t="shared" si="44"/>
        <v>4.5142857142857142</v>
      </c>
      <c r="AX164" s="104">
        <v>1</v>
      </c>
      <c r="AY164" s="104">
        <v>1</v>
      </c>
      <c r="AZ164" s="104">
        <v>1</v>
      </c>
      <c r="BA164" s="104">
        <v>0</v>
      </c>
      <c r="BB164" s="104">
        <v>0</v>
      </c>
      <c r="BC164" s="104">
        <v>8</v>
      </c>
      <c r="BD164" s="104">
        <v>1.306</v>
      </c>
      <c r="BE164" s="104">
        <v>0.223</v>
      </c>
      <c r="BF164" s="104">
        <v>0.59</v>
      </c>
      <c r="BG164" s="104">
        <v>0.29699999999999999</v>
      </c>
      <c r="BH164" s="104" t="s">
        <v>120</v>
      </c>
      <c r="BI164" s="104" t="s">
        <v>120</v>
      </c>
      <c r="BJ164" s="104" t="s">
        <v>120</v>
      </c>
      <c r="BK164" s="104" t="s">
        <v>120</v>
      </c>
      <c r="BL164" s="104">
        <v>0</v>
      </c>
    </row>
    <row r="165" spans="2:65" ht="15.75" customHeight="1" thickBot="1" x14ac:dyDescent="0.3">
      <c r="B165" s="1"/>
      <c r="L165" s="104">
        <v>24</v>
      </c>
      <c r="M165" s="104" t="s">
        <v>9</v>
      </c>
      <c r="N165" s="104" t="s">
        <v>172</v>
      </c>
      <c r="O165" s="104" t="s">
        <v>175</v>
      </c>
      <c r="P165" s="104" t="s">
        <v>450</v>
      </c>
      <c r="Q165" s="104" t="s">
        <v>120</v>
      </c>
      <c r="R165" s="133"/>
      <c r="S165" s="133"/>
      <c r="T165" s="133"/>
      <c r="U165" s="133"/>
      <c r="V165" s="133"/>
      <c r="W165" s="133"/>
      <c r="X165" s="133"/>
      <c r="Y165" s="133"/>
      <c r="Z165" s="133"/>
      <c r="AA165" s="133"/>
      <c r="AB165" s="133"/>
      <c r="AC165" s="133"/>
      <c r="AD165" s="133"/>
      <c r="AE165" s="133"/>
      <c r="AF165" s="133"/>
      <c r="AG165" s="133"/>
      <c r="AH165" s="133"/>
      <c r="AI165" s="133"/>
      <c r="AJ165" s="133"/>
      <c r="AK165">
        <f>AK163+AK164</f>
        <v>17</v>
      </c>
      <c r="AL165" s="100">
        <v>0.8</v>
      </c>
      <c r="AM165" s="102">
        <v>43213</v>
      </c>
      <c r="AN165" s="100">
        <v>7</v>
      </c>
      <c r="AO165" s="100">
        <v>8.5</v>
      </c>
      <c r="AP165" s="100">
        <v>5.7</v>
      </c>
      <c r="AQ165" s="100">
        <v>6.5</v>
      </c>
      <c r="AR165" s="100">
        <v>12</v>
      </c>
      <c r="AS165" s="100">
        <v>9.9</v>
      </c>
      <c r="AT165" s="100">
        <v>8.6999999999999993</v>
      </c>
      <c r="AU165" s="100">
        <v>6.8</v>
      </c>
      <c r="AV165" s="100">
        <f t="shared" ref="AV165" si="45">SUM(AO165:AU165)</f>
        <v>58.099999999999994</v>
      </c>
      <c r="AW165" s="100">
        <f t="shared" ref="AW165" si="46">AV165/AN165</f>
        <v>8.2999999999999989</v>
      </c>
      <c r="AX165" s="100">
        <v>1</v>
      </c>
      <c r="AY165" s="100">
        <v>1</v>
      </c>
      <c r="AZ165" s="100">
        <v>1</v>
      </c>
      <c r="BA165" s="100">
        <v>0</v>
      </c>
      <c r="BB165" s="100">
        <v>0</v>
      </c>
      <c r="BC165" t="s">
        <v>785</v>
      </c>
      <c r="BD165">
        <f>BD163+BD164</f>
        <v>5.8220000000000001</v>
      </c>
      <c r="BE165">
        <f t="shared" ref="BE165:BG165" si="47">BE163+BE164</f>
        <v>0.9</v>
      </c>
      <c r="BF165">
        <f t="shared" si="47"/>
        <v>2.492</v>
      </c>
      <c r="BG165">
        <f t="shared" si="47"/>
        <v>2.2000000000000002</v>
      </c>
      <c r="BH165" s="100">
        <v>0</v>
      </c>
      <c r="BI165" s="109">
        <v>0</v>
      </c>
      <c r="BJ165" s="100">
        <v>0</v>
      </c>
      <c r="BK165" s="100">
        <v>0</v>
      </c>
      <c r="BL165" s="100">
        <v>0</v>
      </c>
    </row>
    <row r="166" spans="2:65" ht="15.75" customHeight="1" x14ac:dyDescent="0.25">
      <c r="B166" s="1"/>
      <c r="L166" s="133"/>
      <c r="M166" s="135"/>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row>
    <row r="167" spans="2:65" ht="15.75" customHeight="1" x14ac:dyDescent="0.25">
      <c r="B167" s="1"/>
      <c r="L167" s="133"/>
      <c r="M167" s="135"/>
      <c r="N167" s="133"/>
      <c r="O167" s="133"/>
      <c r="P167" s="133"/>
      <c r="Q167" s="133"/>
      <c r="R167" s="133">
        <v>105</v>
      </c>
      <c r="S167" s="133">
        <v>105</v>
      </c>
      <c r="T167" s="133">
        <v>80</v>
      </c>
      <c r="U167" s="133">
        <v>80</v>
      </c>
      <c r="V167" s="133">
        <v>192</v>
      </c>
      <c r="W167" s="133">
        <v>196</v>
      </c>
      <c r="X167" s="133">
        <v>290</v>
      </c>
      <c r="Y167" s="133">
        <v>290</v>
      </c>
      <c r="Z167" s="133">
        <v>90</v>
      </c>
      <c r="AA167" s="133">
        <v>90</v>
      </c>
      <c r="AB167" s="133">
        <v>242</v>
      </c>
      <c r="AC167" s="133">
        <v>248</v>
      </c>
      <c r="AD167" s="133">
        <v>128</v>
      </c>
      <c r="AE167" s="133">
        <v>136</v>
      </c>
      <c r="AF167" s="133">
        <v>148</v>
      </c>
      <c r="AG167" s="133">
        <v>148</v>
      </c>
      <c r="AH167" s="133">
        <v>236</v>
      </c>
      <c r="AI167" s="133">
        <v>240</v>
      </c>
      <c r="AJ167" s="133"/>
    </row>
    <row r="168" spans="2:65" ht="15.75" customHeight="1" x14ac:dyDescent="0.25">
      <c r="B168" s="1"/>
      <c r="L168" s="133">
        <v>28</v>
      </c>
      <c r="M168" s="133" t="s">
        <v>747</v>
      </c>
      <c r="N168" s="133">
        <v>165</v>
      </c>
      <c r="O168" s="133">
        <v>165</v>
      </c>
      <c r="P168" s="133">
        <v>96</v>
      </c>
      <c r="Q168" s="133">
        <v>96</v>
      </c>
      <c r="R168" s="133">
        <v>105</v>
      </c>
      <c r="S168" s="133">
        <v>105</v>
      </c>
      <c r="T168" s="133">
        <v>80</v>
      </c>
      <c r="U168" s="133">
        <v>80</v>
      </c>
      <c r="V168" s="133">
        <v>192</v>
      </c>
      <c r="W168" s="133">
        <v>196</v>
      </c>
      <c r="X168" s="133">
        <v>290</v>
      </c>
      <c r="Y168" s="133">
        <v>290</v>
      </c>
      <c r="Z168" s="133">
        <v>90</v>
      </c>
      <c r="AA168" s="133">
        <v>90</v>
      </c>
      <c r="AB168" s="133">
        <v>242</v>
      </c>
      <c r="AC168" s="133">
        <v>248</v>
      </c>
      <c r="AD168" s="133">
        <v>128</v>
      </c>
      <c r="AE168" s="133">
        <v>136</v>
      </c>
      <c r="AF168" s="133">
        <v>148</v>
      </c>
      <c r="AG168" s="133">
        <v>148</v>
      </c>
      <c r="AH168" s="133">
        <v>236</v>
      </c>
      <c r="AI168" s="133">
        <v>240</v>
      </c>
      <c r="AJ168" s="133"/>
    </row>
    <row r="169" spans="2:65" ht="15.75" customHeight="1" x14ac:dyDescent="0.25">
      <c r="B169" s="1"/>
      <c r="L169" s="133">
        <v>28</v>
      </c>
      <c r="M169" s="133" t="s">
        <v>748</v>
      </c>
      <c r="N169" s="133">
        <v>165</v>
      </c>
      <c r="O169" s="133">
        <v>165</v>
      </c>
      <c r="P169" s="133">
        <v>96</v>
      </c>
      <c r="Q169" s="133">
        <v>96</v>
      </c>
      <c r="R169" s="133">
        <v>105</v>
      </c>
      <c r="S169" s="133">
        <v>105</v>
      </c>
      <c r="T169" s="133">
        <v>80</v>
      </c>
      <c r="U169" s="133">
        <v>80</v>
      </c>
      <c r="V169" s="133">
        <v>192</v>
      </c>
      <c r="W169" s="133">
        <v>196</v>
      </c>
      <c r="X169" s="133">
        <v>290</v>
      </c>
      <c r="Y169" s="133">
        <v>290</v>
      </c>
      <c r="Z169" s="133">
        <v>90</v>
      </c>
      <c r="AA169" s="133">
        <v>90</v>
      </c>
      <c r="AB169" s="133">
        <v>242</v>
      </c>
      <c r="AC169" s="133">
        <v>248</v>
      </c>
      <c r="AD169" s="133">
        <v>128</v>
      </c>
      <c r="AE169" s="133">
        <v>136</v>
      </c>
      <c r="AF169" s="133">
        <v>148</v>
      </c>
      <c r="AG169" s="133">
        <v>148</v>
      </c>
      <c r="AH169" s="133">
        <v>236</v>
      </c>
      <c r="AI169" s="133">
        <v>240</v>
      </c>
      <c r="AJ169" s="133"/>
    </row>
    <row r="170" spans="2:65" ht="15.75" customHeight="1" thickBot="1" x14ac:dyDescent="0.3">
      <c r="B170" s="1"/>
      <c r="L170" s="133">
        <v>28</v>
      </c>
      <c r="M170" s="133" t="s">
        <v>749</v>
      </c>
      <c r="N170" s="133">
        <v>165</v>
      </c>
      <c r="O170" s="133">
        <v>165</v>
      </c>
      <c r="P170" s="133">
        <v>96</v>
      </c>
      <c r="Q170" s="133">
        <v>96</v>
      </c>
      <c r="R170" s="133">
        <v>105</v>
      </c>
      <c r="S170" s="133">
        <v>105</v>
      </c>
      <c r="T170" s="133">
        <v>80</v>
      </c>
      <c r="U170" s="133">
        <v>80</v>
      </c>
      <c r="V170" s="133">
        <v>192</v>
      </c>
      <c r="W170" s="133">
        <v>196</v>
      </c>
      <c r="X170" s="133">
        <v>290</v>
      </c>
      <c r="Y170" s="133">
        <v>290</v>
      </c>
      <c r="Z170" s="133">
        <v>94</v>
      </c>
      <c r="AA170" s="133">
        <v>94</v>
      </c>
      <c r="AB170" s="133">
        <v>240</v>
      </c>
      <c r="AC170" s="133">
        <v>246</v>
      </c>
      <c r="AD170" s="133">
        <v>128</v>
      </c>
      <c r="AE170" s="133">
        <v>136</v>
      </c>
      <c r="AF170" s="133">
        <v>148</v>
      </c>
      <c r="AG170" s="133">
        <v>148</v>
      </c>
      <c r="AH170" s="133">
        <v>237</v>
      </c>
      <c r="AI170" s="133">
        <v>241</v>
      </c>
      <c r="AJ170" s="133"/>
    </row>
    <row r="171" spans="2:65" ht="15.75" customHeight="1" x14ac:dyDescent="0.25">
      <c r="B171" s="1"/>
      <c r="L171" s="133"/>
      <c r="M171" s="135" t="s">
        <v>70</v>
      </c>
      <c r="N171" s="133">
        <v>165</v>
      </c>
      <c r="O171" s="133">
        <v>165</v>
      </c>
      <c r="P171" s="133">
        <v>95</v>
      </c>
      <c r="Q171" s="133">
        <v>95</v>
      </c>
      <c r="R171" s="100">
        <v>54.1</v>
      </c>
      <c r="S171" s="100">
        <v>4</v>
      </c>
      <c r="T171" s="100">
        <v>3.6</v>
      </c>
      <c r="U171" s="100">
        <v>1</v>
      </c>
      <c r="V171" s="100">
        <v>2</v>
      </c>
      <c r="W171" s="100">
        <v>2.2000000000000002</v>
      </c>
      <c r="X171" s="100">
        <v>22.9</v>
      </c>
      <c r="Y171" s="100">
        <v>8.6</v>
      </c>
      <c r="Z171" s="100">
        <v>0</v>
      </c>
      <c r="AA171" s="100">
        <f t="shared" ref="AA171:AA172" si="48">SUM(W171:Z171)</f>
        <v>33.699999999999996</v>
      </c>
      <c r="AB171" s="100">
        <v>12</v>
      </c>
      <c r="AC171" s="100">
        <f t="shared" ref="AC171:AC172" si="49">AA171/12</f>
        <v>2.8083333333333331</v>
      </c>
      <c r="AD171" s="100">
        <v>0</v>
      </c>
      <c r="AE171" s="100">
        <v>0</v>
      </c>
      <c r="AF171" s="100">
        <v>0</v>
      </c>
      <c r="AG171" s="101">
        <v>4</v>
      </c>
      <c r="AH171" s="101">
        <v>6</v>
      </c>
      <c r="AI171" s="100" t="s">
        <v>120</v>
      </c>
      <c r="AJ171" s="100" t="s">
        <v>120</v>
      </c>
      <c r="AK171" s="100" t="s">
        <v>120</v>
      </c>
      <c r="AL171" s="100" t="s">
        <v>120</v>
      </c>
      <c r="AM171" s="100" t="s">
        <v>120</v>
      </c>
      <c r="AN171" s="100" t="s">
        <v>120</v>
      </c>
      <c r="AO171" s="100" t="s">
        <v>120</v>
      </c>
      <c r="AP171" s="100" t="s">
        <v>120</v>
      </c>
      <c r="AQ171" s="100" t="s">
        <v>120</v>
      </c>
      <c r="AR171" s="100" t="s">
        <v>120</v>
      </c>
      <c r="AS171" s="100" t="s">
        <v>120</v>
      </c>
      <c r="AT171" s="100" t="s">
        <v>120</v>
      </c>
      <c r="AU171" s="100" t="s">
        <v>120</v>
      </c>
      <c r="AV171" s="100" t="s">
        <v>120</v>
      </c>
      <c r="AW171" s="100" t="s">
        <v>120</v>
      </c>
      <c r="AX171" s="100" t="s">
        <v>120</v>
      </c>
      <c r="AY171" s="100" t="s">
        <v>120</v>
      </c>
      <c r="AZ171" s="100" t="s">
        <v>120</v>
      </c>
      <c r="BA171" s="100" t="s">
        <v>120</v>
      </c>
      <c r="BB171" s="100" t="s">
        <v>120</v>
      </c>
      <c r="BC171" s="100" t="s">
        <v>120</v>
      </c>
      <c r="BD171" s="100" t="s">
        <v>120</v>
      </c>
      <c r="BE171" s="100" t="s">
        <v>120</v>
      </c>
      <c r="BF171" s="100" t="s">
        <v>120</v>
      </c>
      <c r="BG171" s="100" t="s">
        <v>120</v>
      </c>
      <c r="BH171" s="100">
        <v>0</v>
      </c>
      <c r="BI171" s="109">
        <v>0</v>
      </c>
      <c r="BJ171" s="100">
        <v>1</v>
      </c>
      <c r="BK171" s="100">
        <v>0</v>
      </c>
      <c r="BL171" s="100">
        <v>0</v>
      </c>
    </row>
    <row r="172" spans="2:65" ht="15.75" customHeight="1" x14ac:dyDescent="0.25">
      <c r="B172" s="1"/>
      <c r="L172" s="100">
        <v>28</v>
      </c>
      <c r="M172" s="100" t="s">
        <v>9</v>
      </c>
      <c r="N172" s="100" t="s">
        <v>172</v>
      </c>
      <c r="O172" s="100" t="s">
        <v>175</v>
      </c>
      <c r="P172" s="100" t="s">
        <v>12</v>
      </c>
      <c r="Q172" s="99" t="s">
        <v>70</v>
      </c>
      <c r="R172" s="100">
        <v>42.2</v>
      </c>
      <c r="S172" s="100">
        <v>5</v>
      </c>
      <c r="T172" s="100">
        <v>6</v>
      </c>
      <c r="U172" s="100">
        <v>1</v>
      </c>
      <c r="V172" s="100">
        <v>1</v>
      </c>
      <c r="W172" s="100">
        <v>6.5</v>
      </c>
      <c r="X172" s="100">
        <v>23.6</v>
      </c>
      <c r="Y172" s="100">
        <v>23.9</v>
      </c>
      <c r="Z172" s="100">
        <v>2.7</v>
      </c>
      <c r="AA172" s="100">
        <f t="shared" si="48"/>
        <v>56.7</v>
      </c>
      <c r="AB172" s="100">
        <v>12</v>
      </c>
      <c r="AC172" s="100">
        <f t="shared" si="49"/>
        <v>4.7250000000000005</v>
      </c>
      <c r="AD172" s="100">
        <v>0</v>
      </c>
      <c r="AE172" s="100">
        <v>0</v>
      </c>
      <c r="AF172" s="100">
        <v>0</v>
      </c>
      <c r="AG172" s="100" t="s">
        <v>120</v>
      </c>
      <c r="AH172" s="100" t="s">
        <v>120</v>
      </c>
      <c r="AI172" s="100">
        <v>0</v>
      </c>
      <c r="AJ172" s="100" t="s">
        <v>451</v>
      </c>
      <c r="AK172" s="100">
        <v>14</v>
      </c>
      <c r="AL172" s="100">
        <v>0.7</v>
      </c>
      <c r="AM172" s="102">
        <v>43222</v>
      </c>
      <c r="AN172" s="100">
        <v>16</v>
      </c>
      <c r="AO172" s="100">
        <v>19.399999999999999</v>
      </c>
      <c r="AP172" s="100">
        <v>9.8000000000000007</v>
      </c>
      <c r="AQ172" s="100">
        <v>25</v>
      </c>
      <c r="AR172" s="100">
        <v>28</v>
      </c>
      <c r="AS172" s="100">
        <v>0</v>
      </c>
      <c r="AT172" s="100">
        <v>0</v>
      </c>
      <c r="AU172" s="100">
        <v>0</v>
      </c>
      <c r="AV172" s="100">
        <f>SUM(AO172:AU172)</f>
        <v>82.2</v>
      </c>
      <c r="AW172" s="100">
        <f>AV172/AN172</f>
        <v>5.1375000000000002</v>
      </c>
      <c r="AX172" s="100">
        <v>0</v>
      </c>
      <c r="AY172" s="100">
        <v>0</v>
      </c>
      <c r="AZ172" s="100">
        <v>1</v>
      </c>
      <c r="BA172" s="100">
        <v>0</v>
      </c>
      <c r="BB172" s="100">
        <v>1</v>
      </c>
      <c r="BC172" s="100">
        <v>231</v>
      </c>
      <c r="BD172" s="100">
        <v>2</v>
      </c>
      <c r="BE172" s="100">
        <v>0.72399999999999998</v>
      </c>
      <c r="BF172" s="100">
        <v>1.0860000000000001</v>
      </c>
      <c r="BG172" s="100">
        <v>0.52300000000000002</v>
      </c>
      <c r="BH172" s="100">
        <v>0</v>
      </c>
      <c r="BI172" s="109">
        <v>0</v>
      </c>
      <c r="BJ172" s="100">
        <v>0</v>
      </c>
      <c r="BK172" s="100">
        <v>0</v>
      </c>
      <c r="BL172" s="100">
        <v>0</v>
      </c>
    </row>
    <row r="173" spans="2:65" ht="15.75" customHeight="1" thickBot="1" x14ac:dyDescent="0.3">
      <c r="B173" s="1"/>
      <c r="L173" s="100">
        <v>28</v>
      </c>
      <c r="M173" s="100" t="s">
        <v>9</v>
      </c>
      <c r="N173" s="100" t="s">
        <v>172</v>
      </c>
      <c r="O173" s="100" t="s">
        <v>175</v>
      </c>
      <c r="P173" s="100" t="s">
        <v>135</v>
      </c>
      <c r="Q173" s="99" t="s">
        <v>76</v>
      </c>
      <c r="R173" s="104" t="s">
        <v>120</v>
      </c>
      <c r="S173" s="104" t="s">
        <v>120</v>
      </c>
      <c r="T173" s="104" t="s">
        <v>120</v>
      </c>
      <c r="U173" s="104" t="s">
        <v>120</v>
      </c>
      <c r="V173" s="104" t="s">
        <v>120</v>
      </c>
      <c r="W173" s="104" t="s">
        <v>120</v>
      </c>
      <c r="X173" s="104" t="s">
        <v>120</v>
      </c>
      <c r="Y173" s="104" t="s">
        <v>120</v>
      </c>
      <c r="Z173" s="104" t="s">
        <v>120</v>
      </c>
      <c r="AA173" s="104" t="s">
        <v>120</v>
      </c>
      <c r="AB173" s="104" t="s">
        <v>120</v>
      </c>
      <c r="AC173" s="104" t="s">
        <v>120</v>
      </c>
      <c r="AD173" s="104" t="s">
        <v>120</v>
      </c>
      <c r="AE173" s="104" t="s">
        <v>120</v>
      </c>
      <c r="AF173" s="104" t="s">
        <v>120</v>
      </c>
      <c r="AG173" s="104" t="s">
        <v>120</v>
      </c>
      <c r="AH173" s="104" t="s">
        <v>120</v>
      </c>
      <c r="AI173" s="104">
        <v>0</v>
      </c>
      <c r="AJ173" s="104" t="s">
        <v>451</v>
      </c>
      <c r="AK173" s="104">
        <v>6</v>
      </c>
      <c r="AL173" s="104">
        <v>0.7</v>
      </c>
      <c r="AM173" s="105">
        <v>43222</v>
      </c>
      <c r="AN173" s="104">
        <v>16</v>
      </c>
      <c r="AO173" s="104">
        <v>4</v>
      </c>
      <c r="AP173" s="104">
        <v>17.2</v>
      </c>
      <c r="AQ173" s="104">
        <v>16</v>
      </c>
      <c r="AR173" s="104">
        <v>3.8</v>
      </c>
      <c r="AS173" s="104">
        <v>22.8</v>
      </c>
      <c r="AT173" s="104">
        <v>0</v>
      </c>
      <c r="AU173" s="104">
        <v>0</v>
      </c>
      <c r="AV173" s="104">
        <f>SUM(AO173:AU173)</f>
        <v>63.8</v>
      </c>
      <c r="AW173" s="104">
        <f>AV173/AN173</f>
        <v>3.9874999999999998</v>
      </c>
      <c r="AX173" s="104">
        <v>1</v>
      </c>
      <c r="AY173" s="104">
        <v>0</v>
      </c>
      <c r="AZ173" s="104">
        <v>0</v>
      </c>
      <c r="BA173" s="104">
        <v>0</v>
      </c>
      <c r="BB173" s="104">
        <v>0</v>
      </c>
      <c r="BC173" s="104">
        <v>232</v>
      </c>
      <c r="BD173" s="104">
        <v>0.24399999999999999</v>
      </c>
      <c r="BE173" s="104">
        <v>0.248</v>
      </c>
      <c r="BF173" s="104">
        <v>0.17499999999999999</v>
      </c>
      <c r="BG173" s="104">
        <v>0.24</v>
      </c>
      <c r="BH173" s="104" t="s">
        <v>120</v>
      </c>
      <c r="BI173" s="104" t="s">
        <v>120</v>
      </c>
      <c r="BJ173" s="104" t="s">
        <v>120</v>
      </c>
      <c r="BK173" s="104" t="s">
        <v>120</v>
      </c>
      <c r="BL173" s="104">
        <v>0</v>
      </c>
      <c r="BM173" s="103" t="s">
        <v>398</v>
      </c>
    </row>
    <row r="174" spans="2:65" ht="15.75" customHeight="1" thickBot="1" x14ac:dyDescent="0.3">
      <c r="B174" s="1"/>
      <c r="L174" s="104">
        <v>28</v>
      </c>
      <c r="M174" s="104" t="s">
        <v>9</v>
      </c>
      <c r="N174" s="104" t="s">
        <v>172</v>
      </c>
      <c r="O174" s="104" t="s">
        <v>175</v>
      </c>
      <c r="P174" s="104" t="s">
        <v>450</v>
      </c>
      <c r="Q174" s="104" t="s">
        <v>120</v>
      </c>
      <c r="R174" s="32"/>
      <c r="S174" s="32"/>
      <c r="T174" s="32"/>
      <c r="U174" s="32"/>
      <c r="V174" s="32"/>
      <c r="W174" s="32"/>
      <c r="X174" s="32"/>
      <c r="Y174" s="32"/>
      <c r="Z174" s="32"/>
      <c r="AA174" s="32"/>
      <c r="AB174" s="32"/>
      <c r="AC174" s="32"/>
      <c r="AD174" s="32"/>
      <c r="AE174" s="32"/>
      <c r="AF174" s="32"/>
      <c r="AG174" s="32"/>
      <c r="AH174" s="32"/>
      <c r="AI174" s="32"/>
      <c r="AJ174" s="32"/>
      <c r="AK174" s="63">
        <v>6</v>
      </c>
      <c r="AL174" s="63">
        <v>0.7</v>
      </c>
      <c r="AM174" s="65">
        <v>43222</v>
      </c>
      <c r="AN174" s="63">
        <v>16</v>
      </c>
      <c r="AO174" s="63">
        <v>4</v>
      </c>
      <c r="AP174" s="63">
        <v>17.2</v>
      </c>
      <c r="AQ174" s="63">
        <v>16</v>
      </c>
      <c r="AR174" s="63">
        <v>3.8</v>
      </c>
      <c r="AS174" s="63">
        <v>22.8</v>
      </c>
      <c r="AT174" s="63">
        <v>0</v>
      </c>
      <c r="AU174" s="63">
        <v>0</v>
      </c>
      <c r="AV174" s="63">
        <f>SUM(AO174:AU174)</f>
        <v>63.8</v>
      </c>
      <c r="AW174" s="63">
        <f>AV174/AN174</f>
        <v>3.9874999999999998</v>
      </c>
      <c r="AX174" s="63">
        <v>1</v>
      </c>
      <c r="AY174" s="63">
        <v>0</v>
      </c>
      <c r="AZ174" s="63">
        <v>0</v>
      </c>
      <c r="BA174" s="63">
        <v>0</v>
      </c>
      <c r="BB174" s="63">
        <v>0</v>
      </c>
      <c r="BC174" s="63">
        <v>232</v>
      </c>
      <c r="BD174" s="63">
        <v>0.24399999999999999</v>
      </c>
      <c r="BE174" s="63">
        <v>0.248</v>
      </c>
      <c r="BF174" s="63">
        <v>0.17499999999999999</v>
      </c>
      <c r="BG174" s="63">
        <v>0.24</v>
      </c>
      <c r="BH174" s="32">
        <v>0</v>
      </c>
      <c r="BI174" s="57">
        <v>0</v>
      </c>
      <c r="BJ174" s="32">
        <v>1</v>
      </c>
      <c r="BK174" s="32">
        <v>0</v>
      </c>
      <c r="BL174" s="32">
        <v>0</v>
      </c>
      <c r="BM174" s="50"/>
    </row>
    <row r="175" spans="2:65" ht="15.75" customHeight="1" x14ac:dyDescent="0.25">
      <c r="B175" s="1"/>
      <c r="L175" s="32"/>
      <c r="M175" s="32"/>
      <c r="N175" s="32"/>
      <c r="O175" s="32"/>
      <c r="P175" s="32"/>
      <c r="Q175" s="32"/>
      <c r="R175" s="100">
        <v>46.1</v>
      </c>
      <c r="S175" s="100">
        <v>3</v>
      </c>
      <c r="T175" s="100">
        <v>2.1</v>
      </c>
      <c r="U175" s="100">
        <v>1</v>
      </c>
      <c r="V175" s="100">
        <v>1</v>
      </c>
      <c r="W175" s="100">
        <v>26.7</v>
      </c>
      <c r="X175" s="100">
        <v>17.399999999999999</v>
      </c>
      <c r="Y175" s="100">
        <v>0</v>
      </c>
      <c r="Z175" s="100">
        <v>0</v>
      </c>
      <c r="AA175" s="100">
        <f>SUM(W175:Z175)</f>
        <v>44.099999999999994</v>
      </c>
      <c r="AB175" s="100">
        <v>12</v>
      </c>
      <c r="AC175" s="100">
        <f>AA175/12</f>
        <v>3.6749999999999994</v>
      </c>
      <c r="AD175" s="100">
        <v>0</v>
      </c>
      <c r="AE175" s="100">
        <v>0</v>
      </c>
      <c r="AF175" s="100">
        <v>0</v>
      </c>
      <c r="AG175" s="101">
        <v>4</v>
      </c>
      <c r="AH175" s="101">
        <v>4</v>
      </c>
      <c r="AI175" s="100" t="s">
        <v>120</v>
      </c>
      <c r="AJ175" s="100" t="s">
        <v>120</v>
      </c>
      <c r="AK175" s="100" t="s">
        <v>120</v>
      </c>
      <c r="AL175" s="100" t="s">
        <v>120</v>
      </c>
      <c r="AM175" s="100" t="s">
        <v>120</v>
      </c>
      <c r="AN175" s="100" t="s">
        <v>120</v>
      </c>
      <c r="AO175" s="100" t="s">
        <v>120</v>
      </c>
      <c r="AP175" s="100" t="s">
        <v>120</v>
      </c>
      <c r="AQ175" s="100" t="s">
        <v>120</v>
      </c>
      <c r="AR175" s="100" t="s">
        <v>120</v>
      </c>
      <c r="AS175" s="100" t="s">
        <v>120</v>
      </c>
      <c r="AT175" s="100" t="s">
        <v>120</v>
      </c>
      <c r="AU175" s="100" t="s">
        <v>120</v>
      </c>
      <c r="AV175" s="100" t="s">
        <v>120</v>
      </c>
      <c r="AW175" s="100" t="s">
        <v>120</v>
      </c>
      <c r="AX175" s="100" t="s">
        <v>120</v>
      </c>
      <c r="AY175" s="100" t="s">
        <v>120</v>
      </c>
      <c r="AZ175" s="100" t="s">
        <v>120</v>
      </c>
      <c r="BA175" s="100" t="s">
        <v>120</v>
      </c>
      <c r="BB175" s="100" t="s">
        <v>120</v>
      </c>
      <c r="BC175" s="100" t="s">
        <v>120</v>
      </c>
      <c r="BD175" s="100" t="s">
        <v>120</v>
      </c>
      <c r="BE175" s="100" t="s">
        <v>120</v>
      </c>
      <c r="BF175" s="100" t="s">
        <v>120</v>
      </c>
      <c r="BG175" s="100" t="s">
        <v>120</v>
      </c>
      <c r="BH175" s="100">
        <v>0</v>
      </c>
      <c r="BI175" s="109">
        <v>0</v>
      </c>
      <c r="BJ175" s="100">
        <v>0</v>
      </c>
      <c r="BK175" s="100">
        <v>0</v>
      </c>
      <c r="BL175" s="100">
        <v>0</v>
      </c>
      <c r="BM175" s="103"/>
    </row>
    <row r="176" spans="2:65" ht="15.75" customHeight="1" thickBot="1" x14ac:dyDescent="0.3">
      <c r="B176" s="1"/>
      <c r="L176" s="100">
        <v>28</v>
      </c>
      <c r="M176" s="100" t="s">
        <v>12</v>
      </c>
      <c r="N176" s="100" t="s">
        <v>173</v>
      </c>
      <c r="O176" s="100" t="s">
        <v>175</v>
      </c>
      <c r="P176" s="100" t="s">
        <v>12</v>
      </c>
      <c r="Q176" s="99" t="s">
        <v>70</v>
      </c>
      <c r="R176" s="100">
        <v>65.5</v>
      </c>
      <c r="S176" s="100">
        <v>5</v>
      </c>
      <c r="T176" s="100">
        <v>4</v>
      </c>
      <c r="U176" s="100">
        <v>2</v>
      </c>
      <c r="V176" s="100">
        <v>2</v>
      </c>
      <c r="W176" s="100">
        <v>26.8</v>
      </c>
      <c r="X176" s="100">
        <v>22</v>
      </c>
      <c r="Y176" s="100">
        <v>0</v>
      </c>
      <c r="Z176" s="100">
        <v>0</v>
      </c>
      <c r="AA176" s="100">
        <f>SUM(W176:Z176)</f>
        <v>48.8</v>
      </c>
      <c r="AB176" s="100">
        <v>12</v>
      </c>
      <c r="AC176" s="100">
        <f>AA176/12</f>
        <v>4.0666666666666664</v>
      </c>
      <c r="AD176" s="100">
        <v>0</v>
      </c>
      <c r="AE176" s="100">
        <v>0</v>
      </c>
      <c r="AF176" s="100">
        <v>0</v>
      </c>
      <c r="AG176" s="100" t="s">
        <v>120</v>
      </c>
      <c r="AH176" s="100" t="s">
        <v>120</v>
      </c>
      <c r="AI176" s="100">
        <v>0</v>
      </c>
      <c r="AJ176" s="100" t="s">
        <v>451</v>
      </c>
      <c r="AK176" s="100">
        <v>4</v>
      </c>
      <c r="AL176" s="100">
        <v>0.6</v>
      </c>
      <c r="AM176" s="102">
        <v>43223</v>
      </c>
      <c r="AN176" s="100">
        <v>17</v>
      </c>
      <c r="AO176" s="100">
        <v>11.6</v>
      </c>
      <c r="AP176" s="100">
        <v>4</v>
      </c>
      <c r="AQ176" s="100">
        <v>18.2</v>
      </c>
      <c r="AR176" s="100">
        <v>18.399999999999999</v>
      </c>
      <c r="AS176" s="100">
        <v>0</v>
      </c>
      <c r="AT176" s="100">
        <v>0</v>
      </c>
      <c r="AU176" s="100">
        <v>0</v>
      </c>
      <c r="AV176" s="100">
        <f>SUM(AO176:AU176)</f>
        <v>52.199999999999996</v>
      </c>
      <c r="AW176" s="100">
        <f>AV176/AN176</f>
        <v>3.0705882352941174</v>
      </c>
      <c r="AX176" s="100">
        <v>0</v>
      </c>
      <c r="AY176" s="100">
        <v>0</v>
      </c>
      <c r="AZ176" s="100">
        <v>1</v>
      </c>
      <c r="BA176" s="100">
        <v>0</v>
      </c>
      <c r="BB176" s="100">
        <v>0</v>
      </c>
      <c r="BC176" s="100">
        <v>254</v>
      </c>
      <c r="BD176" s="100">
        <v>0.22500000000000001</v>
      </c>
      <c r="BE176" s="100">
        <v>0.151</v>
      </c>
      <c r="BF176" s="100">
        <v>0.249</v>
      </c>
      <c r="BG176" s="100">
        <v>0.128</v>
      </c>
      <c r="BH176" s="100">
        <v>0</v>
      </c>
      <c r="BI176" s="100">
        <v>1</v>
      </c>
      <c r="BJ176" s="100">
        <v>0</v>
      </c>
      <c r="BK176" s="100">
        <v>0</v>
      </c>
      <c r="BL176" s="100">
        <v>0</v>
      </c>
      <c r="BM176" s="106"/>
    </row>
    <row r="177" spans="2:64" ht="15.75" customHeight="1" x14ac:dyDescent="0.25">
      <c r="B177" s="1"/>
      <c r="L177" s="100">
        <v>28</v>
      </c>
      <c r="M177" s="100" t="s">
        <v>12</v>
      </c>
      <c r="N177" s="100" t="s">
        <v>173</v>
      </c>
      <c r="O177" s="100" t="s">
        <v>175</v>
      </c>
      <c r="P177" s="100" t="s">
        <v>135</v>
      </c>
      <c r="Q177" s="99" t="s">
        <v>76</v>
      </c>
      <c r="R177" s="100" t="s">
        <v>120</v>
      </c>
      <c r="S177" s="100" t="s">
        <v>120</v>
      </c>
      <c r="T177" s="100" t="s">
        <v>120</v>
      </c>
      <c r="U177" s="100" t="s">
        <v>120</v>
      </c>
      <c r="V177" s="100" t="s">
        <v>120</v>
      </c>
      <c r="W177" s="100" t="s">
        <v>120</v>
      </c>
      <c r="X177" s="100" t="s">
        <v>120</v>
      </c>
      <c r="Y177" s="100" t="s">
        <v>120</v>
      </c>
      <c r="Z177" s="100" t="s">
        <v>120</v>
      </c>
      <c r="AA177" s="100" t="s">
        <v>120</v>
      </c>
      <c r="AB177" s="100" t="s">
        <v>120</v>
      </c>
      <c r="AC177" s="100" t="s">
        <v>120</v>
      </c>
      <c r="AD177" s="100" t="s">
        <v>120</v>
      </c>
      <c r="AE177" s="100" t="s">
        <v>120</v>
      </c>
      <c r="AF177" s="100" t="s">
        <v>120</v>
      </c>
      <c r="AG177" s="100" t="s">
        <v>120</v>
      </c>
      <c r="AH177" s="100" t="s">
        <v>120</v>
      </c>
      <c r="AI177" s="100">
        <v>0</v>
      </c>
      <c r="AJ177" s="100" t="s">
        <v>451</v>
      </c>
      <c r="AK177" s="100">
        <v>2</v>
      </c>
      <c r="AL177" s="100">
        <v>0.3</v>
      </c>
      <c r="AM177" s="102">
        <v>43223</v>
      </c>
      <c r="AN177" s="100">
        <v>17</v>
      </c>
      <c r="AO177" s="100">
        <v>11.1</v>
      </c>
      <c r="AP177" s="100">
        <v>3.2</v>
      </c>
      <c r="AQ177" s="100">
        <v>9.5</v>
      </c>
      <c r="AR177" s="100">
        <v>0</v>
      </c>
      <c r="AS177" s="100">
        <v>0</v>
      </c>
      <c r="AT177" s="100">
        <v>0</v>
      </c>
      <c r="AU177" s="100">
        <v>0</v>
      </c>
      <c r="AV177" s="100">
        <f>SUM(AO177:AU177)</f>
        <v>23.8</v>
      </c>
      <c r="AW177" s="100">
        <f>AV177/AN177</f>
        <v>1.4000000000000001</v>
      </c>
      <c r="AX177" s="100">
        <v>0</v>
      </c>
      <c r="AY177" s="100">
        <v>0</v>
      </c>
      <c r="AZ177" s="100">
        <v>0</v>
      </c>
      <c r="BA177" s="100">
        <v>0</v>
      </c>
      <c r="BB177" s="100">
        <v>0</v>
      </c>
      <c r="BC177" s="100">
        <v>255</v>
      </c>
      <c r="BD177" s="100">
        <v>4.8000000000000001E-2</v>
      </c>
      <c r="BE177" s="100">
        <v>4.1000000000000002E-2</v>
      </c>
      <c r="BF177" s="100">
        <v>5.6000000000000001E-2</v>
      </c>
      <c r="BG177" s="100">
        <v>3.9E-2</v>
      </c>
      <c r="BH177" s="100" t="s">
        <v>120</v>
      </c>
      <c r="BI177" s="100" t="s">
        <v>120</v>
      </c>
      <c r="BJ177" s="100" t="s">
        <v>120</v>
      </c>
      <c r="BK177" s="100" t="s">
        <v>120</v>
      </c>
      <c r="BL177" s="100">
        <v>0</v>
      </c>
    </row>
    <row r="178" spans="2:64" ht="15.75" customHeight="1" x14ac:dyDescent="0.25">
      <c r="B178" s="1"/>
      <c r="L178" s="100">
        <v>28</v>
      </c>
      <c r="M178" s="100" t="s">
        <v>12</v>
      </c>
      <c r="N178" s="100" t="s">
        <v>173</v>
      </c>
      <c r="O178" s="100" t="s">
        <v>175</v>
      </c>
      <c r="P178" s="100" t="s">
        <v>450</v>
      </c>
      <c r="Q178" s="100" t="s">
        <v>120</v>
      </c>
      <c r="R178" s="32"/>
      <c r="S178" s="32"/>
      <c r="T178" s="32"/>
      <c r="U178" s="32"/>
      <c r="V178" s="32"/>
      <c r="W178" s="32"/>
      <c r="X178" s="32"/>
      <c r="Y178" s="32"/>
      <c r="Z178" s="32"/>
      <c r="AA178" s="32"/>
      <c r="AB178" s="32"/>
      <c r="AC178" s="32"/>
      <c r="AD178" s="32"/>
      <c r="AE178" s="32"/>
      <c r="AF178" s="32"/>
      <c r="AG178" s="32"/>
      <c r="AH178" s="32"/>
      <c r="AI178" s="32"/>
      <c r="AJ178" s="32"/>
      <c r="AK178" s="32">
        <v>2</v>
      </c>
      <c r="AL178" s="32">
        <v>0.3</v>
      </c>
      <c r="AM178" s="54">
        <v>43223</v>
      </c>
      <c r="AN178" s="32">
        <v>17</v>
      </c>
      <c r="AO178" s="32">
        <v>11.1</v>
      </c>
      <c r="AP178" s="32">
        <v>3.2</v>
      </c>
      <c r="AQ178" s="32">
        <v>9.5</v>
      </c>
      <c r="AR178" s="32">
        <v>0</v>
      </c>
      <c r="AS178" s="32">
        <v>0</v>
      </c>
      <c r="AT178" s="32">
        <v>0</v>
      </c>
      <c r="AU178" s="32">
        <v>0</v>
      </c>
      <c r="AV178" s="32">
        <f>SUM(AO178:AU178)</f>
        <v>23.8</v>
      </c>
      <c r="AW178" s="32">
        <f>AV178/AN178</f>
        <v>1.4000000000000001</v>
      </c>
      <c r="AX178" s="32">
        <v>0</v>
      </c>
      <c r="AY178" s="32">
        <v>0</v>
      </c>
      <c r="AZ178" s="32">
        <v>0</v>
      </c>
      <c r="BA178" s="32">
        <v>0</v>
      </c>
      <c r="BB178" s="32">
        <v>0</v>
      </c>
      <c r="BC178" s="32">
        <v>255</v>
      </c>
      <c r="BD178" s="32">
        <v>4.8000000000000001E-2</v>
      </c>
      <c r="BE178" s="32">
        <v>4.1000000000000002E-2</v>
      </c>
      <c r="BF178" s="32">
        <v>5.6000000000000001E-2</v>
      </c>
      <c r="BG178" s="32">
        <v>3.9E-2</v>
      </c>
      <c r="BH178" s="32">
        <v>0</v>
      </c>
      <c r="BI178" s="57">
        <v>0</v>
      </c>
      <c r="BJ178" s="32">
        <v>0</v>
      </c>
      <c r="BK178" s="32">
        <v>0</v>
      </c>
      <c r="BL178" s="32">
        <v>0</v>
      </c>
    </row>
    <row r="179" spans="2:64" ht="15.75" customHeight="1" x14ac:dyDescent="0.25">
      <c r="B179" s="1"/>
      <c r="L179" s="32"/>
      <c r="M179" s="32"/>
      <c r="N179" s="32"/>
      <c r="O179" s="32"/>
      <c r="P179" s="32"/>
      <c r="Q179" s="32"/>
      <c r="R179" s="100">
        <v>41.5</v>
      </c>
      <c r="S179" s="100">
        <v>4</v>
      </c>
      <c r="T179" s="100">
        <v>3.3</v>
      </c>
      <c r="U179" s="100">
        <v>2</v>
      </c>
      <c r="V179" s="100">
        <v>2</v>
      </c>
      <c r="W179" s="100">
        <v>10.3</v>
      </c>
      <c r="X179" s="100">
        <v>22.7</v>
      </c>
      <c r="Y179" s="100">
        <v>11.2</v>
      </c>
      <c r="Z179" s="100">
        <v>0</v>
      </c>
      <c r="AA179" s="100">
        <f>SUM(W179:Z179)</f>
        <v>44.2</v>
      </c>
      <c r="AB179" s="100">
        <v>12</v>
      </c>
      <c r="AC179" s="100">
        <f>AA179/12</f>
        <v>3.6833333333333336</v>
      </c>
      <c r="AD179" s="100">
        <v>0</v>
      </c>
      <c r="AE179" s="100">
        <v>0</v>
      </c>
      <c r="AF179" s="100">
        <v>0</v>
      </c>
      <c r="AG179" s="100">
        <v>4</v>
      </c>
      <c r="AH179" s="100">
        <v>6</v>
      </c>
      <c r="AI179" s="100">
        <v>0</v>
      </c>
      <c r="AJ179" s="100" t="s">
        <v>451</v>
      </c>
      <c r="AK179" s="100">
        <v>1</v>
      </c>
      <c r="AL179" s="100">
        <v>0.3</v>
      </c>
      <c r="AM179" s="102">
        <v>43214</v>
      </c>
      <c r="AN179" s="100">
        <v>8</v>
      </c>
      <c r="AO179" s="100">
        <v>3.7</v>
      </c>
      <c r="AP179" s="100">
        <v>3.5</v>
      </c>
      <c r="AQ179" s="100">
        <v>0</v>
      </c>
      <c r="AR179" s="100">
        <v>0</v>
      </c>
      <c r="AS179" s="100">
        <v>0</v>
      </c>
      <c r="AT179" s="100">
        <v>0</v>
      </c>
      <c r="AU179" s="100">
        <v>0</v>
      </c>
      <c r="AV179" s="100">
        <f>SUM(AO179:AU179)</f>
        <v>7.2</v>
      </c>
      <c r="AW179" s="100">
        <f>AV179/AN179</f>
        <v>0.9</v>
      </c>
      <c r="AX179" s="100">
        <v>0</v>
      </c>
      <c r="AY179" s="100">
        <v>0</v>
      </c>
      <c r="AZ179" s="100">
        <v>0</v>
      </c>
      <c r="BA179" s="100">
        <v>0</v>
      </c>
      <c r="BB179" s="100">
        <v>0</v>
      </c>
      <c r="BC179" s="100">
        <v>56</v>
      </c>
      <c r="BD179" s="100">
        <v>2.1000000000000001E-2</v>
      </c>
      <c r="BE179" s="100">
        <v>5.0000000000000001E-3</v>
      </c>
      <c r="BF179" s="100">
        <v>2.3E-2</v>
      </c>
      <c r="BG179" s="100">
        <v>1.2E-2</v>
      </c>
      <c r="BH179" s="100">
        <v>0</v>
      </c>
      <c r="BI179" s="109">
        <v>0</v>
      </c>
      <c r="BJ179" s="100">
        <v>0</v>
      </c>
      <c r="BK179" s="100">
        <v>0</v>
      </c>
      <c r="BL179" s="100">
        <v>0</v>
      </c>
    </row>
    <row r="180" spans="2:64" ht="15.75" customHeight="1" x14ac:dyDescent="0.25">
      <c r="B180" s="1"/>
      <c r="L180" s="100">
        <v>28</v>
      </c>
      <c r="M180" s="100" t="s">
        <v>15</v>
      </c>
      <c r="N180" s="100" t="s">
        <v>173</v>
      </c>
      <c r="O180" s="100" t="s">
        <v>176</v>
      </c>
      <c r="P180" s="100" t="s">
        <v>12</v>
      </c>
      <c r="Q180" s="99" t="s">
        <v>70</v>
      </c>
      <c r="R180" s="100">
        <v>73.400000000000006</v>
      </c>
      <c r="S180" s="100">
        <v>4</v>
      </c>
      <c r="T180" s="100">
        <v>3.1</v>
      </c>
      <c r="U180" s="100">
        <v>2</v>
      </c>
      <c r="V180" s="100">
        <v>2</v>
      </c>
      <c r="W180" s="100">
        <v>32.4</v>
      </c>
      <c r="X180" s="100">
        <v>26.3</v>
      </c>
      <c r="Y180" s="100">
        <v>0</v>
      </c>
      <c r="Z180" s="100">
        <v>0</v>
      </c>
      <c r="AA180" s="100">
        <f>SUM(W180:Z180)</f>
        <v>58.7</v>
      </c>
      <c r="AB180" s="100">
        <v>12</v>
      </c>
      <c r="AC180" s="100">
        <f>AA180/12</f>
        <v>4.8916666666666666</v>
      </c>
      <c r="AD180" s="100">
        <v>0</v>
      </c>
      <c r="AE180" s="100">
        <v>0</v>
      </c>
      <c r="AF180" s="100">
        <v>0</v>
      </c>
      <c r="AG180" s="100" t="s">
        <v>120</v>
      </c>
      <c r="AH180" s="100" t="s">
        <v>120</v>
      </c>
      <c r="AI180" s="100">
        <v>0</v>
      </c>
      <c r="AJ180" s="100" t="s">
        <v>451</v>
      </c>
      <c r="AK180" s="100">
        <v>3</v>
      </c>
      <c r="AL180" s="100">
        <v>0.6</v>
      </c>
      <c r="AM180" s="102">
        <v>43214</v>
      </c>
      <c r="AN180" s="100">
        <v>8</v>
      </c>
      <c r="AO180" s="100">
        <v>6.9</v>
      </c>
      <c r="AP180" s="100">
        <v>6.5</v>
      </c>
      <c r="AQ180" s="100">
        <v>0</v>
      </c>
      <c r="AR180" s="100">
        <v>0</v>
      </c>
      <c r="AS180" s="100">
        <v>0</v>
      </c>
      <c r="AT180" s="100">
        <v>0</v>
      </c>
      <c r="AU180" s="100">
        <v>0</v>
      </c>
      <c r="AV180" s="100">
        <f>SUM(AO180:AU180)</f>
        <v>13.4</v>
      </c>
      <c r="AW180" s="100">
        <f>AV180/AN180</f>
        <v>1.675</v>
      </c>
      <c r="AX180" s="100">
        <v>1</v>
      </c>
      <c r="AY180" s="100">
        <v>0</v>
      </c>
      <c r="AZ180" s="100">
        <v>0</v>
      </c>
      <c r="BA180" s="100">
        <v>0</v>
      </c>
      <c r="BB180" s="100">
        <v>0</v>
      </c>
      <c r="BC180" s="100">
        <v>55</v>
      </c>
      <c r="BD180" s="100">
        <v>0.129</v>
      </c>
      <c r="BE180" s="100">
        <v>1.7999999999999999E-2</v>
      </c>
      <c r="BF180" s="100">
        <v>0.16800000000000001</v>
      </c>
      <c r="BG180" s="100">
        <v>8.6999999999999994E-2</v>
      </c>
      <c r="BH180" s="100">
        <v>0</v>
      </c>
      <c r="BI180" s="109">
        <v>0</v>
      </c>
      <c r="BJ180" s="100">
        <v>0</v>
      </c>
      <c r="BK180" s="100">
        <v>0</v>
      </c>
      <c r="BL180" s="100">
        <v>0</v>
      </c>
    </row>
    <row r="181" spans="2:64" ht="15.75" customHeight="1" thickBot="1" x14ac:dyDescent="0.3">
      <c r="B181" s="1"/>
      <c r="L181" s="100">
        <v>28</v>
      </c>
      <c r="M181" s="100" t="s">
        <v>15</v>
      </c>
      <c r="N181" s="100" t="s">
        <v>173</v>
      </c>
      <c r="O181" s="100" t="s">
        <v>176</v>
      </c>
      <c r="P181" s="100" t="s">
        <v>135</v>
      </c>
      <c r="Q181" s="99" t="s">
        <v>76</v>
      </c>
      <c r="R181" s="104" t="s">
        <v>120</v>
      </c>
      <c r="S181" s="104" t="s">
        <v>120</v>
      </c>
      <c r="T181" s="104" t="s">
        <v>120</v>
      </c>
      <c r="U181" s="104" t="s">
        <v>120</v>
      </c>
      <c r="V181" s="104" t="s">
        <v>120</v>
      </c>
      <c r="W181" s="104" t="s">
        <v>120</v>
      </c>
      <c r="X181" s="104" t="s">
        <v>120</v>
      </c>
      <c r="Y181" s="104" t="s">
        <v>120</v>
      </c>
      <c r="Z181" s="104" t="s">
        <v>120</v>
      </c>
      <c r="AA181" s="104" t="s">
        <v>120</v>
      </c>
      <c r="AB181" s="104" t="s">
        <v>120</v>
      </c>
      <c r="AC181" s="104" t="s">
        <v>120</v>
      </c>
      <c r="AD181" s="104" t="s">
        <v>120</v>
      </c>
      <c r="AE181" s="104" t="s">
        <v>120</v>
      </c>
      <c r="AF181" s="104" t="s">
        <v>120</v>
      </c>
      <c r="AG181" s="104" t="s">
        <v>120</v>
      </c>
      <c r="AH181" s="104" t="s">
        <v>120</v>
      </c>
      <c r="AI181" s="104">
        <v>0</v>
      </c>
      <c r="AJ181" s="104" t="s">
        <v>451</v>
      </c>
      <c r="AK181" s="104">
        <v>1</v>
      </c>
      <c r="AL181" s="104">
        <v>0.3</v>
      </c>
      <c r="AM181" s="105">
        <v>43214</v>
      </c>
      <c r="AN181" s="104">
        <v>8</v>
      </c>
      <c r="AO181" s="104" t="s">
        <v>120</v>
      </c>
      <c r="AP181" s="104" t="s">
        <v>120</v>
      </c>
      <c r="AQ181" s="104" t="s">
        <v>120</v>
      </c>
      <c r="AR181" s="104" t="s">
        <v>120</v>
      </c>
      <c r="AS181" s="104" t="s">
        <v>120</v>
      </c>
      <c r="AT181" s="104" t="s">
        <v>120</v>
      </c>
      <c r="AU181" s="104" t="s">
        <v>120</v>
      </c>
      <c r="AV181" s="104" t="s">
        <v>120</v>
      </c>
      <c r="AW181" s="104" t="s">
        <v>120</v>
      </c>
      <c r="AX181" s="104">
        <v>0</v>
      </c>
      <c r="AY181" s="104">
        <v>0</v>
      </c>
      <c r="AZ181" s="104">
        <v>1</v>
      </c>
      <c r="BA181" s="104">
        <v>0</v>
      </c>
      <c r="BB181" s="104">
        <v>0</v>
      </c>
      <c r="BC181" s="104">
        <v>57</v>
      </c>
      <c r="BD181" s="104">
        <v>2.1999999999999999E-2</v>
      </c>
      <c r="BE181" s="104" t="s">
        <v>120</v>
      </c>
      <c r="BF181" s="104">
        <v>1.4999999999999999E-2</v>
      </c>
      <c r="BG181" s="104">
        <v>4.0000000000000001E-3</v>
      </c>
      <c r="BH181" s="104" t="s">
        <v>120</v>
      </c>
      <c r="BI181" s="104" t="s">
        <v>120</v>
      </c>
      <c r="BJ181" s="104" t="s">
        <v>120</v>
      </c>
      <c r="BK181" s="104" t="s">
        <v>120</v>
      </c>
      <c r="BL181" s="104">
        <v>0</v>
      </c>
    </row>
    <row r="182" spans="2:64" ht="15.75" customHeight="1" thickBot="1" x14ac:dyDescent="0.3">
      <c r="B182" s="1"/>
      <c r="L182" s="104">
        <v>28</v>
      </c>
      <c r="M182" s="104" t="s">
        <v>15</v>
      </c>
      <c r="N182" s="104" t="s">
        <v>173</v>
      </c>
      <c r="O182" s="104" t="s">
        <v>176</v>
      </c>
      <c r="P182" s="104" t="s">
        <v>450</v>
      </c>
      <c r="Q182" s="104" t="s">
        <v>120</v>
      </c>
      <c r="R182" s="133"/>
      <c r="S182" s="133"/>
      <c r="T182" s="133"/>
      <c r="U182" s="133"/>
      <c r="V182" s="133"/>
      <c r="W182" s="133"/>
      <c r="X182" s="133"/>
      <c r="Y182" s="133"/>
      <c r="Z182" s="133"/>
      <c r="AA182" s="133"/>
      <c r="AB182" s="133"/>
      <c r="AC182" s="133"/>
      <c r="AD182" s="133"/>
      <c r="AE182" s="133"/>
      <c r="AF182" s="133"/>
      <c r="AG182" s="133"/>
      <c r="AH182" s="133"/>
      <c r="AI182" s="133"/>
      <c r="AJ182" s="133"/>
      <c r="AK182">
        <f>AK179+AK181</f>
        <v>2</v>
      </c>
      <c r="AL182" s="32">
        <v>0.3</v>
      </c>
      <c r="AM182" s="54">
        <v>43214</v>
      </c>
      <c r="AN182" s="32">
        <v>8</v>
      </c>
      <c r="AO182" s="32">
        <v>3.7</v>
      </c>
      <c r="AP182" s="32">
        <v>3.5</v>
      </c>
      <c r="AQ182" s="32">
        <v>0</v>
      </c>
      <c r="AR182" s="32">
        <v>0</v>
      </c>
      <c r="AS182" s="32">
        <v>0</v>
      </c>
      <c r="AT182" s="32">
        <v>0</v>
      </c>
      <c r="AU182" s="32">
        <v>0</v>
      </c>
      <c r="AV182" s="32">
        <f>SUM(AO182:AU182)</f>
        <v>7.2</v>
      </c>
      <c r="AW182" s="32">
        <f>AV182/AN182</f>
        <v>0.9</v>
      </c>
      <c r="AX182" s="32">
        <v>0</v>
      </c>
      <c r="AY182" s="32">
        <v>0</v>
      </c>
      <c r="AZ182" s="32">
        <v>1</v>
      </c>
      <c r="BA182" s="32">
        <v>0</v>
      </c>
      <c r="BB182" s="32">
        <v>0</v>
      </c>
      <c r="BC182" s="32" t="s">
        <v>786</v>
      </c>
      <c r="BD182">
        <f>BD179+BD181</f>
        <v>4.2999999999999997E-2</v>
      </c>
      <c r="BE182">
        <v>5.0000000000000001E-3</v>
      </c>
      <c r="BF182">
        <f t="shared" ref="BF182:BG182" si="50">BF179+BF181</f>
        <v>3.7999999999999999E-2</v>
      </c>
      <c r="BG182">
        <f t="shared" si="50"/>
        <v>1.6E-2</v>
      </c>
      <c r="BH182" s="32">
        <v>0</v>
      </c>
      <c r="BI182" s="57">
        <v>0</v>
      </c>
      <c r="BJ182" s="32">
        <v>0</v>
      </c>
      <c r="BK182" s="32">
        <v>0</v>
      </c>
      <c r="BL182" s="32">
        <v>0</v>
      </c>
    </row>
    <row r="183" spans="2:64" ht="15.75" customHeight="1" x14ac:dyDescent="0.25">
      <c r="B183" s="1"/>
      <c r="L183" s="133"/>
      <c r="M183" s="135"/>
      <c r="N183" s="133"/>
      <c r="O183" s="133"/>
      <c r="P183" s="133"/>
      <c r="Q183" s="133"/>
      <c r="R183" s="133"/>
      <c r="S183" s="133"/>
      <c r="T183" s="133"/>
      <c r="U183" s="133"/>
      <c r="V183" s="133"/>
      <c r="W183" s="133"/>
      <c r="X183" s="133"/>
      <c r="Y183" s="133"/>
      <c r="Z183" s="133"/>
      <c r="AA183" s="133"/>
      <c r="AB183" s="133"/>
      <c r="AC183" s="133"/>
      <c r="AD183" s="133"/>
      <c r="AE183" s="133"/>
      <c r="AF183" s="133"/>
      <c r="AG183" s="133"/>
      <c r="AH183" s="133"/>
      <c r="AI183" s="133"/>
      <c r="AJ183" s="133"/>
    </row>
    <row r="184" spans="2:64" ht="15.75" customHeight="1" x14ac:dyDescent="0.25">
      <c r="B184" s="1"/>
      <c r="L184" s="133"/>
      <c r="M184" s="135"/>
      <c r="N184" s="133"/>
      <c r="O184" s="133"/>
      <c r="P184" s="133"/>
      <c r="Q184" s="133"/>
      <c r="R184" s="133">
        <v>99</v>
      </c>
      <c r="S184" s="133">
        <v>99</v>
      </c>
      <c r="T184" s="133">
        <v>80</v>
      </c>
      <c r="U184" s="133">
        <v>80</v>
      </c>
      <c r="V184" s="133">
        <v>192</v>
      </c>
      <c r="W184" s="133">
        <v>196</v>
      </c>
      <c r="X184" s="133">
        <v>284</v>
      </c>
      <c r="Y184" s="133">
        <v>290</v>
      </c>
      <c r="Z184" s="133">
        <v>93</v>
      </c>
      <c r="AA184" s="133">
        <v>96</v>
      </c>
      <c r="AB184" s="133">
        <v>242</v>
      </c>
      <c r="AC184" s="133">
        <v>248</v>
      </c>
      <c r="AD184" s="133">
        <v>128</v>
      </c>
      <c r="AE184" s="133">
        <v>134</v>
      </c>
      <c r="AF184" s="133">
        <v>146</v>
      </c>
      <c r="AG184" s="133">
        <v>148</v>
      </c>
      <c r="AH184" s="133">
        <v>238</v>
      </c>
      <c r="AI184" s="133">
        <v>238</v>
      </c>
      <c r="AJ184" s="133"/>
    </row>
    <row r="185" spans="2:64" ht="15.75" customHeight="1" thickBot="1" x14ac:dyDescent="0.3">
      <c r="B185" s="1"/>
      <c r="L185" s="133">
        <v>30</v>
      </c>
      <c r="M185" s="133" t="s">
        <v>750</v>
      </c>
      <c r="N185" s="133">
        <v>165</v>
      </c>
      <c r="O185" s="133">
        <v>165</v>
      </c>
      <c r="P185" s="133">
        <v>102</v>
      </c>
      <c r="Q185" s="133">
        <v>102</v>
      </c>
      <c r="R185" s="133">
        <v>99</v>
      </c>
      <c r="S185" s="133">
        <v>99</v>
      </c>
      <c r="T185" s="133">
        <v>80</v>
      </c>
      <c r="U185" s="133">
        <v>80</v>
      </c>
      <c r="V185" s="133">
        <v>192</v>
      </c>
      <c r="W185" s="133">
        <v>196</v>
      </c>
      <c r="X185" s="133">
        <v>284</v>
      </c>
      <c r="Y185" s="133">
        <v>290</v>
      </c>
      <c r="Z185" s="133">
        <v>97</v>
      </c>
      <c r="AA185" s="133">
        <v>100</v>
      </c>
      <c r="AB185" s="133">
        <v>240</v>
      </c>
      <c r="AC185" s="133">
        <v>246</v>
      </c>
      <c r="AD185" s="133">
        <v>128</v>
      </c>
      <c r="AE185" s="133">
        <v>134</v>
      </c>
      <c r="AF185" s="133">
        <v>146</v>
      </c>
      <c r="AG185" s="133">
        <v>148</v>
      </c>
      <c r="AH185" s="133">
        <v>239</v>
      </c>
      <c r="AI185" s="133">
        <v>239</v>
      </c>
      <c r="AJ185" s="133"/>
    </row>
    <row r="186" spans="2:64" ht="15.75" customHeight="1" x14ac:dyDescent="0.25">
      <c r="B186" s="1"/>
      <c r="L186" s="133"/>
      <c r="M186" s="135" t="s">
        <v>39</v>
      </c>
      <c r="N186" s="133">
        <v>165</v>
      </c>
      <c r="O186" s="133">
        <v>165</v>
      </c>
      <c r="P186" s="133">
        <v>101</v>
      </c>
      <c r="Q186" s="133">
        <v>101</v>
      </c>
      <c r="R186" s="100">
        <v>33.5</v>
      </c>
      <c r="S186" s="100">
        <v>3</v>
      </c>
      <c r="T186" s="100">
        <v>3.2</v>
      </c>
      <c r="U186" s="100">
        <v>2</v>
      </c>
      <c r="V186" s="100">
        <v>1</v>
      </c>
      <c r="W186" s="100">
        <v>7</v>
      </c>
      <c r="X186" s="100">
        <v>2</v>
      </c>
      <c r="Y186" s="100">
        <v>32.5</v>
      </c>
      <c r="Z186" s="100">
        <v>0</v>
      </c>
      <c r="AA186" s="100">
        <f>SUM(W186:Z186)</f>
        <v>41.5</v>
      </c>
      <c r="AB186" s="100">
        <v>12</v>
      </c>
      <c r="AC186" s="100">
        <f>AA186/12</f>
        <v>3.4583333333333335</v>
      </c>
      <c r="AD186" s="100">
        <v>0</v>
      </c>
      <c r="AE186" s="100">
        <v>0</v>
      </c>
      <c r="AF186" s="100">
        <v>0</v>
      </c>
      <c r="AG186" s="101">
        <v>3</v>
      </c>
      <c r="AH186" s="101">
        <v>3</v>
      </c>
      <c r="AI186" s="100" t="s">
        <v>120</v>
      </c>
      <c r="AJ186" s="100" t="s">
        <v>120</v>
      </c>
      <c r="AK186" s="100" t="s">
        <v>120</v>
      </c>
      <c r="AL186" s="100" t="s">
        <v>120</v>
      </c>
      <c r="AM186" s="100" t="s">
        <v>120</v>
      </c>
      <c r="AN186" s="100" t="s">
        <v>120</v>
      </c>
      <c r="AO186" s="100" t="s">
        <v>120</v>
      </c>
      <c r="AP186" s="100" t="s">
        <v>120</v>
      </c>
      <c r="AQ186" s="100" t="s">
        <v>120</v>
      </c>
      <c r="AR186" s="100" t="s">
        <v>120</v>
      </c>
      <c r="AS186" s="100" t="s">
        <v>120</v>
      </c>
      <c r="AT186" s="100" t="s">
        <v>120</v>
      </c>
      <c r="AU186" s="100" t="s">
        <v>120</v>
      </c>
      <c r="AV186" s="100" t="s">
        <v>120</v>
      </c>
      <c r="AW186" s="100" t="s">
        <v>120</v>
      </c>
      <c r="AX186" s="100" t="s">
        <v>120</v>
      </c>
      <c r="AY186" s="100" t="s">
        <v>120</v>
      </c>
      <c r="AZ186" s="100" t="s">
        <v>120</v>
      </c>
      <c r="BA186" s="100" t="s">
        <v>120</v>
      </c>
      <c r="BB186" s="100" t="s">
        <v>120</v>
      </c>
      <c r="BC186" s="100" t="s">
        <v>120</v>
      </c>
      <c r="BD186" s="100" t="s">
        <v>120</v>
      </c>
      <c r="BE186" s="100" t="s">
        <v>120</v>
      </c>
      <c r="BF186" s="100" t="s">
        <v>120</v>
      </c>
      <c r="BG186" s="100" t="s">
        <v>120</v>
      </c>
      <c r="BH186" s="100">
        <v>0</v>
      </c>
      <c r="BI186" s="109">
        <v>0</v>
      </c>
      <c r="BJ186" s="100">
        <v>0</v>
      </c>
      <c r="BK186" s="100">
        <v>0</v>
      </c>
      <c r="BL186" s="100">
        <v>0</v>
      </c>
    </row>
    <row r="187" spans="2:64" ht="15.75" customHeight="1" x14ac:dyDescent="0.25">
      <c r="B187" s="1"/>
      <c r="L187" s="100">
        <v>30</v>
      </c>
      <c r="M187" s="100" t="s">
        <v>15</v>
      </c>
      <c r="N187" s="100" t="s">
        <v>173</v>
      </c>
      <c r="O187" s="100" t="s">
        <v>176</v>
      </c>
      <c r="P187" s="100" t="s">
        <v>12</v>
      </c>
      <c r="Q187" s="99" t="s">
        <v>39</v>
      </c>
      <c r="R187" s="100">
        <v>33</v>
      </c>
      <c r="S187" s="100">
        <v>2.5</v>
      </c>
      <c r="T187" s="100">
        <v>6</v>
      </c>
      <c r="U187" s="100">
        <v>1</v>
      </c>
      <c r="V187" s="100">
        <v>3</v>
      </c>
      <c r="W187" s="100">
        <v>14</v>
      </c>
      <c r="X187" s="100">
        <v>6</v>
      </c>
      <c r="Y187" s="100">
        <v>34</v>
      </c>
      <c r="Z187" s="100">
        <v>0</v>
      </c>
      <c r="AA187" s="100">
        <f>SUM(W187:Z187)</f>
        <v>54</v>
      </c>
      <c r="AB187" s="100">
        <v>12</v>
      </c>
      <c r="AC187" s="100">
        <f>AA187/12</f>
        <v>4.5</v>
      </c>
      <c r="AD187" s="100">
        <v>0</v>
      </c>
      <c r="AE187" s="100">
        <v>0</v>
      </c>
      <c r="AF187" s="100">
        <v>0</v>
      </c>
      <c r="AG187" s="100" t="s">
        <v>120</v>
      </c>
      <c r="AH187" s="100" t="s">
        <v>120</v>
      </c>
      <c r="AI187" s="100" t="s">
        <v>120</v>
      </c>
      <c r="AJ187" s="100" t="s">
        <v>120</v>
      </c>
      <c r="AK187" s="100" t="s">
        <v>120</v>
      </c>
      <c r="AL187" s="100" t="s">
        <v>120</v>
      </c>
      <c r="AM187" s="100" t="s">
        <v>120</v>
      </c>
      <c r="AN187" s="100" t="s">
        <v>120</v>
      </c>
      <c r="AO187" s="100" t="s">
        <v>120</v>
      </c>
      <c r="AP187" s="100" t="s">
        <v>120</v>
      </c>
      <c r="AQ187" s="100" t="s">
        <v>120</v>
      </c>
      <c r="AR187" s="100" t="s">
        <v>120</v>
      </c>
      <c r="AS187" s="100" t="s">
        <v>120</v>
      </c>
      <c r="AT187" s="100" t="s">
        <v>120</v>
      </c>
      <c r="AU187" s="100" t="s">
        <v>120</v>
      </c>
      <c r="AV187" s="100" t="s">
        <v>120</v>
      </c>
      <c r="AW187" s="100" t="s">
        <v>120</v>
      </c>
      <c r="AX187" s="100" t="s">
        <v>120</v>
      </c>
      <c r="AY187" s="100" t="s">
        <v>120</v>
      </c>
      <c r="AZ187" s="100" t="s">
        <v>120</v>
      </c>
      <c r="BA187" s="100" t="s">
        <v>120</v>
      </c>
      <c r="BB187" s="100" t="s">
        <v>120</v>
      </c>
      <c r="BC187" s="100" t="s">
        <v>120</v>
      </c>
      <c r="BD187" s="100" t="s">
        <v>120</v>
      </c>
      <c r="BE187" s="100" t="s">
        <v>120</v>
      </c>
      <c r="BF187" s="100" t="s">
        <v>120</v>
      </c>
      <c r="BG187" s="100" t="s">
        <v>120</v>
      </c>
      <c r="BH187" s="100">
        <v>0</v>
      </c>
      <c r="BI187" s="109">
        <v>0</v>
      </c>
      <c r="BJ187" s="100">
        <v>0</v>
      </c>
      <c r="BK187" s="100">
        <v>0</v>
      </c>
      <c r="BL187" s="100">
        <v>0</v>
      </c>
    </row>
    <row r="188" spans="2:64" ht="15.75" customHeight="1" x14ac:dyDescent="0.25">
      <c r="B188" s="1"/>
      <c r="L188" s="100">
        <v>30</v>
      </c>
      <c r="M188" s="100" t="s">
        <v>15</v>
      </c>
      <c r="N188" s="100" t="s">
        <v>173</v>
      </c>
      <c r="O188" s="100" t="s">
        <v>176</v>
      </c>
      <c r="P188" s="100" t="s">
        <v>135</v>
      </c>
      <c r="Q188" s="99" t="s">
        <v>83</v>
      </c>
      <c r="R188" s="133"/>
      <c r="S188" s="133"/>
      <c r="T188" s="133"/>
      <c r="U188" s="133"/>
      <c r="V188" s="133"/>
      <c r="W188" s="133"/>
      <c r="X188" s="133"/>
      <c r="Y188" s="133"/>
      <c r="Z188" s="133"/>
      <c r="AA188" s="133"/>
      <c r="AB188" s="133"/>
      <c r="AC188" s="133"/>
      <c r="AD188" s="133"/>
      <c r="AE188" s="133"/>
      <c r="AF188" s="133"/>
      <c r="AG188" s="133"/>
      <c r="AH188" s="133"/>
      <c r="AI188" s="133"/>
      <c r="AJ188" s="133"/>
    </row>
    <row r="189" spans="2:64" ht="15.75" customHeight="1" x14ac:dyDescent="0.25">
      <c r="B189" s="1"/>
      <c r="L189" s="133"/>
      <c r="M189" s="135"/>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s="133"/>
      <c r="AJ189" s="133"/>
    </row>
    <row r="190" spans="2:64" ht="15.75" customHeight="1" x14ac:dyDescent="0.25">
      <c r="B190" s="1"/>
      <c r="L190" s="133"/>
      <c r="M190" s="135"/>
      <c r="N190" s="133"/>
      <c r="O190" s="133"/>
      <c r="P190" s="133"/>
      <c r="Q190" s="133"/>
      <c r="R190" s="133">
        <v>105</v>
      </c>
      <c r="S190" s="133">
        <v>105</v>
      </c>
      <c r="T190" s="133">
        <v>80</v>
      </c>
      <c r="U190" s="133">
        <v>94</v>
      </c>
      <c r="V190" s="133">
        <v>196</v>
      </c>
      <c r="W190" s="133">
        <v>204</v>
      </c>
      <c r="X190" s="133">
        <v>284</v>
      </c>
      <c r="Y190" s="133">
        <v>290</v>
      </c>
      <c r="Z190" s="133">
        <v>87</v>
      </c>
      <c r="AA190" s="133">
        <v>90</v>
      </c>
      <c r="AB190" s="133">
        <v>240</v>
      </c>
      <c r="AC190" s="133">
        <v>242</v>
      </c>
      <c r="AD190" s="133">
        <v>128</v>
      </c>
      <c r="AE190" s="133">
        <v>134</v>
      </c>
      <c r="AF190" s="133">
        <v>150</v>
      </c>
      <c r="AG190" s="133">
        <v>150</v>
      </c>
      <c r="AH190" s="133">
        <v>238</v>
      </c>
      <c r="AI190" s="133">
        <v>238</v>
      </c>
      <c r="AJ190" s="133"/>
    </row>
    <row r="191" spans="2:64" ht="15.75" customHeight="1" x14ac:dyDescent="0.25">
      <c r="B191" s="1"/>
      <c r="L191" s="133">
        <v>31</v>
      </c>
      <c r="M191" s="133" t="s">
        <v>751</v>
      </c>
      <c r="N191" s="136">
        <v>165</v>
      </c>
      <c r="O191" s="136">
        <v>171</v>
      </c>
      <c r="P191" s="133">
        <v>96</v>
      </c>
      <c r="Q191" s="133">
        <v>102</v>
      </c>
      <c r="R191" s="133">
        <v>105</v>
      </c>
      <c r="S191" s="133">
        <v>105</v>
      </c>
      <c r="T191" s="133">
        <v>80</v>
      </c>
      <c r="U191" s="133">
        <v>94</v>
      </c>
      <c r="V191" s="133">
        <v>196</v>
      </c>
      <c r="W191" s="133">
        <v>204</v>
      </c>
      <c r="X191" s="133">
        <v>284</v>
      </c>
      <c r="Y191" s="133">
        <v>290</v>
      </c>
      <c r="Z191" s="133">
        <v>87</v>
      </c>
      <c r="AA191" s="133">
        <v>90</v>
      </c>
      <c r="AB191" s="133">
        <v>240</v>
      </c>
      <c r="AC191" s="133">
        <v>242</v>
      </c>
      <c r="AD191" s="133">
        <v>128</v>
      </c>
      <c r="AE191" s="133">
        <v>134</v>
      </c>
      <c r="AF191" s="133">
        <v>150</v>
      </c>
      <c r="AG191" s="133">
        <v>150</v>
      </c>
      <c r="AH191" s="133">
        <v>238</v>
      </c>
      <c r="AI191" s="133">
        <v>238</v>
      </c>
      <c r="AJ191" s="133"/>
    </row>
    <row r="192" spans="2:64" ht="15.75" customHeight="1" x14ac:dyDescent="0.25">
      <c r="B192" s="1"/>
      <c r="L192" s="133">
        <v>31</v>
      </c>
      <c r="M192" s="133" t="s">
        <v>752</v>
      </c>
      <c r="N192" s="136">
        <v>165</v>
      </c>
      <c r="O192" s="136">
        <v>171</v>
      </c>
      <c r="P192" s="133">
        <v>96</v>
      </c>
      <c r="Q192" s="133">
        <v>102</v>
      </c>
      <c r="R192" s="133">
        <v>105</v>
      </c>
      <c r="S192" s="133">
        <v>105</v>
      </c>
      <c r="T192" s="133">
        <v>80</v>
      </c>
      <c r="U192" s="133">
        <v>94</v>
      </c>
      <c r="V192" s="133">
        <v>196</v>
      </c>
      <c r="W192" s="133">
        <v>204</v>
      </c>
      <c r="X192" s="133">
        <v>284</v>
      </c>
      <c r="Y192" s="133">
        <v>290</v>
      </c>
      <c r="Z192" s="133">
        <v>87</v>
      </c>
      <c r="AA192" s="133">
        <v>90</v>
      </c>
      <c r="AB192" s="133">
        <v>240</v>
      </c>
      <c r="AC192" s="133">
        <v>242</v>
      </c>
      <c r="AD192" s="133">
        <v>128</v>
      </c>
      <c r="AE192" s="133">
        <v>134</v>
      </c>
      <c r="AF192" s="133">
        <v>150</v>
      </c>
      <c r="AG192" s="133">
        <v>150</v>
      </c>
      <c r="AH192" s="133">
        <v>238</v>
      </c>
      <c r="AI192" s="133">
        <v>238</v>
      </c>
      <c r="AJ192" s="133"/>
    </row>
    <row r="193" spans="2:64" ht="15.75" customHeight="1" x14ac:dyDescent="0.25">
      <c r="B193" s="1"/>
      <c r="L193" s="133">
        <v>31</v>
      </c>
      <c r="M193" s="133" t="s">
        <v>753</v>
      </c>
      <c r="N193" s="136">
        <v>165</v>
      </c>
      <c r="O193" s="136">
        <v>171</v>
      </c>
      <c r="P193" s="133">
        <v>96</v>
      </c>
      <c r="Q193" s="133">
        <v>102</v>
      </c>
      <c r="R193" s="133">
        <v>105</v>
      </c>
      <c r="S193" s="133">
        <v>105</v>
      </c>
      <c r="T193" s="133">
        <v>80</v>
      </c>
      <c r="U193" s="133">
        <v>94</v>
      </c>
      <c r="V193" s="133">
        <v>196</v>
      </c>
      <c r="W193" s="133">
        <v>204</v>
      </c>
      <c r="X193" s="133">
        <v>284</v>
      </c>
      <c r="Y193" s="133">
        <v>290</v>
      </c>
      <c r="Z193" s="133">
        <v>97</v>
      </c>
      <c r="AA193" s="133">
        <v>100</v>
      </c>
      <c r="AB193" s="133">
        <v>238</v>
      </c>
      <c r="AC193" s="133">
        <v>240</v>
      </c>
      <c r="AD193" s="133">
        <v>128</v>
      </c>
      <c r="AE193" s="133">
        <v>134</v>
      </c>
      <c r="AF193" s="133">
        <v>150</v>
      </c>
      <c r="AG193" s="133">
        <v>150</v>
      </c>
      <c r="AH193" s="133">
        <v>239</v>
      </c>
      <c r="AI193" s="133">
        <v>239</v>
      </c>
      <c r="AJ193" s="133"/>
    </row>
    <row r="194" spans="2:64" ht="15.75" customHeight="1" x14ac:dyDescent="0.25">
      <c r="B194" s="1"/>
      <c r="L194" s="133"/>
      <c r="M194" s="135" t="s">
        <v>64</v>
      </c>
      <c r="N194" s="136">
        <v>171</v>
      </c>
      <c r="O194" s="136">
        <v>171</v>
      </c>
      <c r="P194" s="133">
        <v>95</v>
      </c>
      <c r="Q194" s="133">
        <v>101</v>
      </c>
      <c r="R194" s="100">
        <v>79</v>
      </c>
      <c r="S194" s="100">
        <v>4.5</v>
      </c>
      <c r="T194" s="100">
        <v>6</v>
      </c>
      <c r="U194" s="100">
        <v>1</v>
      </c>
      <c r="V194" s="100">
        <v>2</v>
      </c>
      <c r="W194" s="100">
        <v>4.7</v>
      </c>
      <c r="X194" s="100">
        <v>28.3</v>
      </c>
      <c r="Y194" s="100">
        <v>8.3000000000000007</v>
      </c>
      <c r="Z194" s="100">
        <v>0</v>
      </c>
      <c r="AA194" s="100">
        <f>SUM(W194:Z194)</f>
        <v>41.3</v>
      </c>
      <c r="AB194" s="100">
        <v>12</v>
      </c>
      <c r="AC194" s="100">
        <f>AA194/12</f>
        <v>3.4416666666666664</v>
      </c>
      <c r="AD194" s="100">
        <v>0</v>
      </c>
      <c r="AE194" s="100">
        <v>0</v>
      </c>
      <c r="AF194" s="100">
        <v>0</v>
      </c>
      <c r="AG194" s="100">
        <v>6</v>
      </c>
      <c r="AH194" s="100">
        <v>11</v>
      </c>
      <c r="AI194" s="100">
        <v>0</v>
      </c>
      <c r="AJ194" s="100" t="s">
        <v>451</v>
      </c>
      <c r="AK194" s="100">
        <v>4</v>
      </c>
      <c r="AL194" s="100">
        <v>0.9</v>
      </c>
      <c r="AM194" s="102">
        <v>43220</v>
      </c>
      <c r="AN194" s="100">
        <v>14</v>
      </c>
      <c r="AO194" s="100">
        <v>16</v>
      </c>
      <c r="AP194" s="100">
        <v>20.5</v>
      </c>
      <c r="AQ194" s="100">
        <v>5</v>
      </c>
      <c r="AR194" s="100">
        <v>15</v>
      </c>
      <c r="AS194" s="100">
        <v>8</v>
      </c>
      <c r="AT194" s="100">
        <v>0</v>
      </c>
      <c r="AU194" s="100">
        <v>0</v>
      </c>
      <c r="AV194" s="100">
        <f>SUM(AO194:AU194)</f>
        <v>64.5</v>
      </c>
      <c r="AW194" s="100">
        <f>AV194/AN194</f>
        <v>4.6071428571428568</v>
      </c>
      <c r="AX194" s="100">
        <v>1</v>
      </c>
      <c r="AY194" s="100">
        <v>0</v>
      </c>
      <c r="AZ194" s="100">
        <v>0</v>
      </c>
      <c r="BA194" s="100">
        <v>0</v>
      </c>
      <c r="BB194" s="100">
        <v>0</v>
      </c>
      <c r="BC194" s="100">
        <v>173</v>
      </c>
      <c r="BD194" s="100">
        <v>0.496</v>
      </c>
      <c r="BE194" s="100">
        <v>0.218</v>
      </c>
      <c r="BF194" s="100">
        <v>0.41399999999999998</v>
      </c>
      <c r="BG194" s="100">
        <v>0.23799999999999999</v>
      </c>
      <c r="BH194" s="100">
        <v>0</v>
      </c>
      <c r="BI194" s="109">
        <v>0</v>
      </c>
      <c r="BJ194" s="100">
        <v>0</v>
      </c>
      <c r="BK194" s="100">
        <v>0</v>
      </c>
      <c r="BL194" s="100">
        <v>0</v>
      </c>
    </row>
    <row r="195" spans="2:64" ht="15.75" customHeight="1" x14ac:dyDescent="0.25">
      <c r="B195" s="1"/>
      <c r="L195" s="100">
        <v>31</v>
      </c>
      <c r="M195" s="100" t="s">
        <v>9</v>
      </c>
      <c r="N195" s="100" t="s">
        <v>172</v>
      </c>
      <c r="O195" s="100" t="s">
        <v>175</v>
      </c>
      <c r="P195" s="100" t="s">
        <v>12</v>
      </c>
      <c r="Q195" s="100" t="s">
        <v>188</v>
      </c>
      <c r="R195" s="100">
        <v>45</v>
      </c>
      <c r="S195" s="100">
        <v>3</v>
      </c>
      <c r="T195" s="100">
        <v>4.5999999999999996</v>
      </c>
      <c r="U195" s="100">
        <v>2</v>
      </c>
      <c r="V195" s="100">
        <v>3</v>
      </c>
      <c r="W195" s="100">
        <v>17.7</v>
      </c>
      <c r="X195" s="100">
        <v>24.4</v>
      </c>
      <c r="Y195" s="100">
        <v>5.8</v>
      </c>
      <c r="Z195" s="100">
        <v>0</v>
      </c>
      <c r="AA195" s="100">
        <f>SUM(W195:Z195)</f>
        <v>47.899999999999991</v>
      </c>
      <c r="AB195" s="100">
        <v>12</v>
      </c>
      <c r="AC195" s="100">
        <f>AA195/12</f>
        <v>3.9916666666666658</v>
      </c>
      <c r="AD195" s="100">
        <v>0</v>
      </c>
      <c r="AE195" s="100">
        <v>0</v>
      </c>
      <c r="AF195" s="100">
        <v>0</v>
      </c>
      <c r="AG195" s="100" t="s">
        <v>120</v>
      </c>
      <c r="AH195" s="100" t="s">
        <v>120</v>
      </c>
      <c r="AI195" s="100">
        <v>0</v>
      </c>
      <c r="AJ195" s="100" t="s">
        <v>451</v>
      </c>
      <c r="AK195" s="100">
        <v>14</v>
      </c>
      <c r="AL195" s="100">
        <v>0.8</v>
      </c>
      <c r="AM195" s="102">
        <v>43220</v>
      </c>
      <c r="AN195" s="100">
        <v>14</v>
      </c>
      <c r="AO195" s="100">
        <v>8.4</v>
      </c>
      <c r="AP195" s="100">
        <v>7.8</v>
      </c>
      <c r="AQ195" s="100">
        <v>17.100000000000001</v>
      </c>
      <c r="AR195" s="100">
        <v>19.5</v>
      </c>
      <c r="AS195" s="100">
        <v>0</v>
      </c>
      <c r="AT195" s="100">
        <v>0</v>
      </c>
      <c r="AU195" s="100">
        <v>0</v>
      </c>
      <c r="AV195" s="100">
        <f>SUM(AO195:AU195)</f>
        <v>52.8</v>
      </c>
      <c r="AW195" s="100">
        <f>AV195/AN195</f>
        <v>3.7714285714285714</v>
      </c>
      <c r="AX195" s="100">
        <v>1</v>
      </c>
      <c r="AY195" s="100">
        <v>0</v>
      </c>
      <c r="AZ195" s="100">
        <v>3</v>
      </c>
      <c r="BA195" s="100">
        <v>1</v>
      </c>
      <c r="BB195" s="100">
        <v>1</v>
      </c>
      <c r="BC195" s="100">
        <v>190</v>
      </c>
      <c r="BD195" s="100">
        <v>1.5029999999999999</v>
      </c>
      <c r="BE195" s="100">
        <v>0.40100000000000002</v>
      </c>
      <c r="BF195" s="100">
        <v>1.9</v>
      </c>
      <c r="BG195" s="100">
        <v>0.496</v>
      </c>
      <c r="BH195" s="100">
        <v>0</v>
      </c>
      <c r="BI195" s="109">
        <v>0</v>
      </c>
      <c r="BJ195" s="100">
        <v>0</v>
      </c>
      <c r="BK195" s="100">
        <v>0</v>
      </c>
      <c r="BL195" s="100">
        <v>0</v>
      </c>
    </row>
    <row r="196" spans="2:64" ht="15.75" customHeight="1" x14ac:dyDescent="0.25">
      <c r="B196" s="1"/>
      <c r="L196" s="100">
        <v>31</v>
      </c>
      <c r="M196" s="100" t="s">
        <v>9</v>
      </c>
      <c r="N196" s="100" t="s">
        <v>172</v>
      </c>
      <c r="O196" s="100" t="s">
        <v>175</v>
      </c>
      <c r="P196" s="100" t="s">
        <v>135</v>
      </c>
      <c r="Q196" s="99" t="s">
        <v>64</v>
      </c>
      <c r="R196" s="100" t="s">
        <v>120</v>
      </c>
      <c r="S196" s="100" t="s">
        <v>120</v>
      </c>
      <c r="T196" s="100" t="s">
        <v>120</v>
      </c>
      <c r="U196" s="100" t="s">
        <v>120</v>
      </c>
      <c r="V196" s="100" t="s">
        <v>120</v>
      </c>
      <c r="W196" s="100" t="s">
        <v>120</v>
      </c>
      <c r="X196" s="100" t="s">
        <v>120</v>
      </c>
      <c r="Y196" s="100" t="s">
        <v>120</v>
      </c>
      <c r="Z196" s="100" t="s">
        <v>120</v>
      </c>
      <c r="AA196" s="100" t="s">
        <v>120</v>
      </c>
      <c r="AB196" s="100" t="s">
        <v>120</v>
      </c>
      <c r="AC196" s="100" t="s">
        <v>120</v>
      </c>
      <c r="AD196" s="100" t="s">
        <v>120</v>
      </c>
      <c r="AE196" s="100" t="s">
        <v>120</v>
      </c>
      <c r="AF196" s="100" t="s">
        <v>120</v>
      </c>
      <c r="AG196" s="100" t="s">
        <v>120</v>
      </c>
      <c r="AH196" s="100" t="s">
        <v>120</v>
      </c>
      <c r="AI196" s="100">
        <v>0</v>
      </c>
      <c r="AJ196" s="100" t="s">
        <v>451</v>
      </c>
      <c r="AK196" s="100">
        <v>4</v>
      </c>
      <c r="AL196" s="100" t="s">
        <v>120</v>
      </c>
      <c r="AM196" s="100" t="s">
        <v>120</v>
      </c>
      <c r="AN196" s="100" t="s">
        <v>120</v>
      </c>
      <c r="AO196" s="100" t="s">
        <v>120</v>
      </c>
      <c r="AP196" s="100" t="s">
        <v>120</v>
      </c>
      <c r="AQ196" s="100" t="s">
        <v>120</v>
      </c>
      <c r="AR196" s="100" t="s">
        <v>120</v>
      </c>
      <c r="AS196" s="100" t="s">
        <v>120</v>
      </c>
      <c r="AT196" s="100" t="s">
        <v>120</v>
      </c>
      <c r="AU196" s="100" t="s">
        <v>120</v>
      </c>
      <c r="AV196" s="100" t="s">
        <v>120</v>
      </c>
      <c r="AW196" s="100" t="s">
        <v>120</v>
      </c>
      <c r="AX196" s="100">
        <v>1</v>
      </c>
      <c r="AY196" s="100">
        <v>0</v>
      </c>
      <c r="AZ196" s="100">
        <v>0</v>
      </c>
      <c r="BA196" s="100">
        <v>0</v>
      </c>
      <c r="BB196" s="100">
        <v>0</v>
      </c>
      <c r="BC196" s="100">
        <v>172</v>
      </c>
      <c r="BD196" s="100">
        <v>0.26800000000000002</v>
      </c>
      <c r="BE196" s="100">
        <v>0.13100000000000001</v>
      </c>
      <c r="BF196" s="100">
        <v>0.14699999999999999</v>
      </c>
      <c r="BG196" s="100">
        <v>0.123</v>
      </c>
      <c r="BH196" s="100" t="s">
        <v>120</v>
      </c>
      <c r="BI196" s="100" t="s">
        <v>120</v>
      </c>
      <c r="BJ196" s="100" t="s">
        <v>120</v>
      </c>
      <c r="BK196" s="100" t="s">
        <v>120</v>
      </c>
      <c r="BL196" s="100">
        <v>0</v>
      </c>
    </row>
    <row r="197" spans="2:64" ht="15.75" customHeight="1" thickBot="1" x14ac:dyDescent="0.3">
      <c r="B197" s="1"/>
      <c r="L197" s="100">
        <v>31</v>
      </c>
      <c r="M197" s="100" t="s">
        <v>9</v>
      </c>
      <c r="N197" s="100" t="s">
        <v>172</v>
      </c>
      <c r="O197" s="100" t="s">
        <v>175</v>
      </c>
      <c r="P197" s="100" t="s">
        <v>452</v>
      </c>
      <c r="Q197" s="100" t="s">
        <v>120</v>
      </c>
      <c r="R197" s="104" t="s">
        <v>120</v>
      </c>
      <c r="S197" s="104" t="s">
        <v>120</v>
      </c>
      <c r="T197" s="104" t="s">
        <v>120</v>
      </c>
      <c r="U197" s="104" t="s">
        <v>120</v>
      </c>
      <c r="V197" s="104" t="s">
        <v>120</v>
      </c>
      <c r="W197" s="104" t="s">
        <v>120</v>
      </c>
      <c r="X197" s="104" t="s">
        <v>120</v>
      </c>
      <c r="Y197" s="104" t="s">
        <v>120</v>
      </c>
      <c r="Z197" s="104" t="s">
        <v>120</v>
      </c>
      <c r="AA197" s="104" t="s">
        <v>120</v>
      </c>
      <c r="AB197" s="104" t="s">
        <v>120</v>
      </c>
      <c r="AC197" s="104" t="s">
        <v>120</v>
      </c>
      <c r="AD197" s="104" t="s">
        <v>120</v>
      </c>
      <c r="AE197" s="104" t="s">
        <v>120</v>
      </c>
      <c r="AF197" s="104" t="s">
        <v>120</v>
      </c>
      <c r="AG197" s="104" t="s">
        <v>120</v>
      </c>
      <c r="AH197" s="104" t="s">
        <v>120</v>
      </c>
      <c r="AI197" s="104">
        <v>0</v>
      </c>
      <c r="AJ197" s="104" t="s">
        <v>451</v>
      </c>
      <c r="AK197" s="104">
        <v>3</v>
      </c>
      <c r="AL197" s="104" t="s">
        <v>120</v>
      </c>
      <c r="AM197" s="104" t="s">
        <v>120</v>
      </c>
      <c r="AN197" s="104" t="s">
        <v>120</v>
      </c>
      <c r="AO197" s="104" t="s">
        <v>120</v>
      </c>
      <c r="AP197" s="104" t="s">
        <v>120</v>
      </c>
      <c r="AQ197" s="104" t="s">
        <v>120</v>
      </c>
      <c r="AR197" s="104" t="s">
        <v>120</v>
      </c>
      <c r="AS197" s="104" t="s">
        <v>120</v>
      </c>
      <c r="AT197" s="104" t="s">
        <v>120</v>
      </c>
      <c r="AU197" s="104" t="s">
        <v>120</v>
      </c>
      <c r="AV197" s="104" t="s">
        <v>120</v>
      </c>
      <c r="AW197" s="104" t="s">
        <v>120</v>
      </c>
      <c r="AX197" s="104">
        <v>0</v>
      </c>
      <c r="AY197" s="104">
        <v>0</v>
      </c>
      <c r="AZ197" s="104">
        <v>0</v>
      </c>
      <c r="BA197" s="104">
        <v>0</v>
      </c>
      <c r="BB197" s="104">
        <v>0</v>
      </c>
      <c r="BC197" s="104">
        <v>174</v>
      </c>
      <c r="BD197" s="104">
        <v>0.19800000000000001</v>
      </c>
      <c r="BE197" s="104">
        <v>6.6000000000000003E-2</v>
      </c>
      <c r="BF197" s="104">
        <v>8.6999999999999994E-2</v>
      </c>
      <c r="BG197" s="104">
        <v>7.3999999999999996E-2</v>
      </c>
      <c r="BH197" s="104" t="s">
        <v>120</v>
      </c>
      <c r="BI197" s="104" t="s">
        <v>120</v>
      </c>
      <c r="BJ197" s="104" t="s">
        <v>120</v>
      </c>
      <c r="BK197" s="104" t="s">
        <v>120</v>
      </c>
      <c r="BL197" s="104">
        <v>0</v>
      </c>
    </row>
    <row r="198" spans="2:64" ht="15.75" customHeight="1" thickBot="1" x14ac:dyDescent="0.3">
      <c r="B198" s="1"/>
      <c r="L198" s="104">
        <v>31</v>
      </c>
      <c r="M198" s="104" t="s">
        <v>9</v>
      </c>
      <c r="N198" s="104" t="s">
        <v>172</v>
      </c>
      <c r="O198" s="104" t="s">
        <v>175</v>
      </c>
      <c r="P198" s="104" t="s">
        <v>453</v>
      </c>
      <c r="Q198" s="104" t="s">
        <v>120</v>
      </c>
      <c r="R198" s="32"/>
      <c r="S198" s="32"/>
      <c r="T198" s="32"/>
      <c r="U198" s="32"/>
      <c r="V198" s="32"/>
      <c r="W198" s="32"/>
      <c r="X198" s="32"/>
      <c r="Y198" s="32"/>
      <c r="Z198" s="32"/>
      <c r="AA198" s="32"/>
      <c r="AB198" s="32"/>
      <c r="AC198" s="32"/>
      <c r="AD198" s="32"/>
      <c r="AE198" s="32"/>
      <c r="AF198" s="32"/>
      <c r="AG198" s="32"/>
      <c r="AH198" s="32"/>
      <c r="AI198" s="32"/>
      <c r="AJ198" s="32"/>
      <c r="AK198" s="32">
        <f>SUM(AK195:AK197)</f>
        <v>21</v>
      </c>
      <c r="AL198" s="32">
        <v>0.8</v>
      </c>
      <c r="AM198" s="54">
        <v>43220</v>
      </c>
      <c r="AN198" s="32">
        <v>14</v>
      </c>
      <c r="AO198" s="32">
        <v>8.4</v>
      </c>
      <c r="AP198" s="32">
        <v>7.8</v>
      </c>
      <c r="AQ198" s="32">
        <v>17.100000000000001</v>
      </c>
      <c r="AR198" s="32">
        <v>19.5</v>
      </c>
      <c r="AS198" s="32">
        <v>0</v>
      </c>
      <c r="AT198" s="32">
        <v>0</v>
      </c>
      <c r="AU198" s="32">
        <v>0</v>
      </c>
      <c r="AV198" s="32">
        <f>SUM(AO198:AU198)</f>
        <v>52.8</v>
      </c>
      <c r="AW198" s="32">
        <f>AV198/AN198</f>
        <v>3.7714285714285714</v>
      </c>
      <c r="AX198" s="32">
        <v>1</v>
      </c>
      <c r="AY198" s="32">
        <v>0</v>
      </c>
      <c r="AZ198" s="32">
        <v>3</v>
      </c>
      <c r="BA198" s="32">
        <v>1</v>
      </c>
      <c r="BB198" s="32">
        <v>1</v>
      </c>
      <c r="BC198" s="32" t="s">
        <v>787</v>
      </c>
      <c r="BD198" s="32">
        <f>SUM(BD195:BD197)</f>
        <v>1.9689999999999999</v>
      </c>
      <c r="BE198" s="32">
        <f t="shared" ref="BE198:BG198" si="51">SUM(BE195:BE197)</f>
        <v>0.59800000000000009</v>
      </c>
      <c r="BF198" s="32">
        <f t="shared" si="51"/>
        <v>2.1339999999999999</v>
      </c>
      <c r="BG198" s="32">
        <f t="shared" si="51"/>
        <v>0.69299999999999995</v>
      </c>
      <c r="BH198" s="32">
        <v>0</v>
      </c>
      <c r="BI198" s="57">
        <v>0</v>
      </c>
      <c r="BJ198" s="32">
        <v>0</v>
      </c>
      <c r="BK198" s="32">
        <v>0</v>
      </c>
      <c r="BL198" s="32">
        <v>0</v>
      </c>
    </row>
    <row r="199" spans="2:64" ht="15.75" customHeight="1" x14ac:dyDescent="0.25">
      <c r="B199" s="1"/>
      <c r="L199" s="32"/>
      <c r="M199" s="32"/>
      <c r="N199" s="32"/>
      <c r="O199" s="32"/>
      <c r="P199" s="32"/>
      <c r="Q199" s="32"/>
      <c r="R199" s="100">
        <v>77</v>
      </c>
      <c r="S199" s="100">
        <v>3</v>
      </c>
      <c r="T199" s="100">
        <v>5</v>
      </c>
      <c r="U199" s="100">
        <v>2</v>
      </c>
      <c r="V199" s="100">
        <v>3</v>
      </c>
      <c r="W199" s="100">
        <v>24</v>
      </c>
      <c r="X199" s="100">
        <v>44</v>
      </c>
      <c r="Y199" s="100">
        <v>7</v>
      </c>
      <c r="Z199" s="100">
        <v>0</v>
      </c>
      <c r="AA199" s="100">
        <f>SUM(W199:Z199)</f>
        <v>75</v>
      </c>
      <c r="AB199" s="100">
        <v>12</v>
      </c>
      <c r="AC199" s="100">
        <f>AA199/12</f>
        <v>6.25</v>
      </c>
      <c r="AD199" s="100">
        <v>0</v>
      </c>
      <c r="AE199" s="100">
        <v>0</v>
      </c>
      <c r="AF199" s="100">
        <v>0</v>
      </c>
      <c r="AG199" s="101">
        <v>5</v>
      </c>
      <c r="AH199" s="101">
        <v>8</v>
      </c>
      <c r="AI199" s="100">
        <v>0</v>
      </c>
      <c r="AJ199" s="100" t="s">
        <v>451</v>
      </c>
      <c r="AK199" s="100">
        <v>11</v>
      </c>
      <c r="AL199" s="100">
        <v>0.7</v>
      </c>
      <c r="AM199" s="102">
        <v>43224</v>
      </c>
      <c r="AN199" s="100">
        <v>18</v>
      </c>
      <c r="AO199" s="100">
        <v>14.7</v>
      </c>
      <c r="AP199" s="100">
        <v>8.3000000000000007</v>
      </c>
      <c r="AQ199" s="100">
        <v>6</v>
      </c>
      <c r="AR199" s="100">
        <v>17.399999999999999</v>
      </c>
      <c r="AS199" s="100">
        <v>0</v>
      </c>
      <c r="AT199" s="100">
        <v>0</v>
      </c>
      <c r="AU199" s="100">
        <v>0</v>
      </c>
      <c r="AV199" s="100">
        <f>SUM(AO199:AU199)</f>
        <v>46.4</v>
      </c>
      <c r="AW199" s="100">
        <f>AV199/AN199</f>
        <v>2.5777777777777775</v>
      </c>
      <c r="AX199" s="100">
        <v>0</v>
      </c>
      <c r="AY199" s="100">
        <v>1</v>
      </c>
      <c r="AZ199" s="100">
        <v>4</v>
      </c>
      <c r="BA199" s="100">
        <v>0</v>
      </c>
      <c r="BB199" s="100">
        <v>0</v>
      </c>
      <c r="BC199" s="100">
        <v>272</v>
      </c>
      <c r="BD199" s="100">
        <v>0.65700000000000003</v>
      </c>
      <c r="BE199" s="100">
        <v>0.441</v>
      </c>
      <c r="BF199" s="100">
        <v>0.61899999999999999</v>
      </c>
      <c r="BG199" s="100">
        <v>0.28599999999999998</v>
      </c>
      <c r="BH199" s="100">
        <v>0</v>
      </c>
      <c r="BI199" s="109">
        <v>0</v>
      </c>
      <c r="BJ199" s="100">
        <v>0</v>
      </c>
      <c r="BK199" s="100">
        <v>0</v>
      </c>
      <c r="BL199" s="100">
        <v>0</v>
      </c>
    </row>
    <row r="200" spans="2:64" ht="15.75" customHeight="1" x14ac:dyDescent="0.25">
      <c r="B200" s="1"/>
      <c r="L200" s="100">
        <v>31</v>
      </c>
      <c r="M200" s="100" t="s">
        <v>12</v>
      </c>
      <c r="N200" s="100" t="s">
        <v>173</v>
      </c>
      <c r="O200" s="100" t="s">
        <v>175</v>
      </c>
      <c r="P200" s="100" t="s">
        <v>12</v>
      </c>
      <c r="Q200" s="100" t="s">
        <v>188</v>
      </c>
      <c r="R200" s="100">
        <v>56</v>
      </c>
      <c r="S200" s="100">
        <v>4</v>
      </c>
      <c r="T200" s="100">
        <v>4.5</v>
      </c>
      <c r="U200" s="100">
        <v>3</v>
      </c>
      <c r="V200" s="100">
        <v>4</v>
      </c>
      <c r="W200" s="100" t="s">
        <v>120</v>
      </c>
      <c r="X200" s="100" t="s">
        <v>120</v>
      </c>
      <c r="Y200" s="100" t="s">
        <v>120</v>
      </c>
      <c r="Z200" s="100" t="s">
        <v>120</v>
      </c>
      <c r="AA200" s="100" t="s">
        <v>120</v>
      </c>
      <c r="AB200" s="100">
        <v>12</v>
      </c>
      <c r="AC200" s="100" t="s">
        <v>120</v>
      </c>
      <c r="AD200" s="100">
        <v>0</v>
      </c>
      <c r="AE200" s="100">
        <v>0</v>
      </c>
      <c r="AF200" s="100">
        <v>0</v>
      </c>
      <c r="AG200" s="100" t="s">
        <v>120</v>
      </c>
      <c r="AH200" s="100" t="s">
        <v>120</v>
      </c>
      <c r="AI200" s="100" t="s">
        <v>120</v>
      </c>
      <c r="AJ200" s="100" t="s">
        <v>120</v>
      </c>
      <c r="AK200" s="100" t="s">
        <v>120</v>
      </c>
      <c r="AL200" s="100" t="s">
        <v>120</v>
      </c>
      <c r="AM200" s="100" t="s">
        <v>120</v>
      </c>
      <c r="AN200" s="100" t="s">
        <v>120</v>
      </c>
      <c r="AO200" s="100" t="s">
        <v>120</v>
      </c>
      <c r="AP200" s="100" t="s">
        <v>120</v>
      </c>
      <c r="AQ200" s="100" t="s">
        <v>120</v>
      </c>
      <c r="AR200" s="100" t="s">
        <v>120</v>
      </c>
      <c r="AS200" s="100" t="s">
        <v>120</v>
      </c>
      <c r="AT200" s="100" t="s">
        <v>120</v>
      </c>
      <c r="AU200" s="100" t="s">
        <v>120</v>
      </c>
      <c r="AV200" s="100" t="s">
        <v>120</v>
      </c>
      <c r="AW200" s="100" t="s">
        <v>120</v>
      </c>
      <c r="AX200" s="100" t="s">
        <v>120</v>
      </c>
      <c r="AY200" s="100" t="s">
        <v>120</v>
      </c>
      <c r="AZ200" s="100" t="s">
        <v>120</v>
      </c>
      <c r="BA200" s="100" t="s">
        <v>120</v>
      </c>
      <c r="BB200" s="100" t="s">
        <v>120</v>
      </c>
      <c r="BC200" s="100" t="s">
        <v>120</v>
      </c>
      <c r="BD200" s="100" t="s">
        <v>120</v>
      </c>
      <c r="BE200" s="100" t="s">
        <v>120</v>
      </c>
      <c r="BF200" s="100" t="s">
        <v>120</v>
      </c>
      <c r="BG200" s="100" t="s">
        <v>120</v>
      </c>
      <c r="BH200" s="100">
        <v>0</v>
      </c>
      <c r="BI200" s="109">
        <v>0</v>
      </c>
      <c r="BJ200" s="100">
        <v>0</v>
      </c>
      <c r="BK200" s="100">
        <v>0</v>
      </c>
      <c r="BL200" s="100">
        <v>0</v>
      </c>
    </row>
    <row r="201" spans="2:64" ht="15.75" customHeight="1" thickBot="1" x14ac:dyDescent="0.3">
      <c r="B201" s="1"/>
      <c r="L201" s="100">
        <v>31</v>
      </c>
      <c r="M201" s="100" t="s">
        <v>12</v>
      </c>
      <c r="N201" s="100" t="s">
        <v>173</v>
      </c>
      <c r="O201" s="100" t="s">
        <v>175</v>
      </c>
      <c r="P201" s="100" t="s">
        <v>135</v>
      </c>
      <c r="Q201" s="99" t="s">
        <v>64</v>
      </c>
      <c r="R201" s="104" t="s">
        <v>120</v>
      </c>
      <c r="S201" s="104" t="s">
        <v>120</v>
      </c>
      <c r="T201" s="104" t="s">
        <v>120</v>
      </c>
      <c r="U201" s="104" t="s">
        <v>120</v>
      </c>
      <c r="V201" s="104" t="s">
        <v>120</v>
      </c>
      <c r="W201" s="104" t="s">
        <v>120</v>
      </c>
      <c r="X201" s="104" t="s">
        <v>120</v>
      </c>
      <c r="Y201" s="104" t="s">
        <v>120</v>
      </c>
      <c r="Z201" s="104" t="s">
        <v>120</v>
      </c>
      <c r="AA201" s="104" t="s">
        <v>120</v>
      </c>
      <c r="AB201" s="104" t="s">
        <v>120</v>
      </c>
      <c r="AC201" s="104" t="s">
        <v>120</v>
      </c>
      <c r="AD201" s="104" t="s">
        <v>120</v>
      </c>
      <c r="AE201" s="104" t="s">
        <v>120</v>
      </c>
      <c r="AF201" s="104" t="s">
        <v>120</v>
      </c>
      <c r="AG201" s="104" t="s">
        <v>120</v>
      </c>
      <c r="AH201" s="104" t="s">
        <v>120</v>
      </c>
      <c r="AI201" s="104">
        <v>0</v>
      </c>
      <c r="AJ201" s="104" t="s">
        <v>451</v>
      </c>
      <c r="AK201" s="104">
        <v>10</v>
      </c>
      <c r="AL201" s="104">
        <v>0.9</v>
      </c>
      <c r="AM201" s="105">
        <v>43224</v>
      </c>
      <c r="AN201" s="104">
        <v>18</v>
      </c>
      <c r="AO201" s="104">
        <v>19.2</v>
      </c>
      <c r="AP201" s="104">
        <v>10</v>
      </c>
      <c r="AQ201" s="104">
        <v>16.600000000000001</v>
      </c>
      <c r="AR201" s="104">
        <v>24.2</v>
      </c>
      <c r="AS201" s="104">
        <v>5.0999999999999996</v>
      </c>
      <c r="AT201" s="104">
        <v>0</v>
      </c>
      <c r="AU201" s="104">
        <v>0</v>
      </c>
      <c r="AV201" s="104">
        <f>SUM(AO201:AU201)</f>
        <v>75.099999999999994</v>
      </c>
      <c r="AW201" s="104">
        <f>AV201/AN201</f>
        <v>4.1722222222222216</v>
      </c>
      <c r="AX201" s="104">
        <v>1</v>
      </c>
      <c r="AY201" s="104">
        <v>0</v>
      </c>
      <c r="AZ201" s="104">
        <v>5</v>
      </c>
      <c r="BA201" s="104">
        <v>0</v>
      </c>
      <c r="BB201" s="104">
        <v>0</v>
      </c>
      <c r="BC201" s="104">
        <v>271</v>
      </c>
      <c r="BD201" s="104">
        <v>0.74199999999999999</v>
      </c>
      <c r="BE201" s="104">
        <v>0.52200000000000002</v>
      </c>
      <c r="BF201" s="104">
        <v>0.85199999999999998</v>
      </c>
      <c r="BG201" s="104">
        <v>0.23300000000000001</v>
      </c>
      <c r="BH201" s="104" t="s">
        <v>120</v>
      </c>
      <c r="BI201" s="104" t="s">
        <v>120</v>
      </c>
      <c r="BJ201" s="104" t="s">
        <v>120</v>
      </c>
      <c r="BK201" s="104" t="s">
        <v>120</v>
      </c>
      <c r="BL201" s="104">
        <v>0</v>
      </c>
    </row>
    <row r="202" spans="2:64" ht="15.75" customHeight="1" thickBot="1" x14ac:dyDescent="0.3">
      <c r="B202" s="1"/>
      <c r="L202" s="104">
        <v>31</v>
      </c>
      <c r="M202" s="104" t="s">
        <v>12</v>
      </c>
      <c r="N202" s="104" t="s">
        <v>173</v>
      </c>
      <c r="O202" s="104" t="s">
        <v>175</v>
      </c>
      <c r="P202" s="104" t="s">
        <v>450</v>
      </c>
      <c r="Q202" s="104" t="s">
        <v>120</v>
      </c>
      <c r="R202" s="133"/>
      <c r="S202" s="133"/>
      <c r="T202" s="133"/>
      <c r="U202" s="133"/>
      <c r="V202" s="133"/>
      <c r="W202" s="133"/>
      <c r="X202" s="133"/>
      <c r="Y202" s="133"/>
      <c r="Z202" s="133"/>
      <c r="AA202" s="133"/>
      <c r="AB202" s="133"/>
      <c r="AC202" s="133"/>
      <c r="AD202" s="133"/>
      <c r="AE202" s="133"/>
      <c r="AF202" s="133"/>
      <c r="AG202" s="133"/>
      <c r="AH202" s="133"/>
      <c r="AI202" s="133"/>
      <c r="AJ202" s="133"/>
      <c r="AK202" s="104">
        <v>10</v>
      </c>
      <c r="AL202" s="104">
        <v>0.9</v>
      </c>
      <c r="AM202" s="105">
        <v>43224</v>
      </c>
      <c r="AN202" s="104">
        <v>18</v>
      </c>
      <c r="AO202" s="104">
        <v>19.2</v>
      </c>
      <c r="AP202" s="104">
        <v>10</v>
      </c>
      <c r="AQ202" s="104">
        <v>16.600000000000001</v>
      </c>
      <c r="AR202" s="104">
        <v>24.2</v>
      </c>
      <c r="AS202" s="104">
        <v>5.0999999999999996</v>
      </c>
      <c r="AT202" s="104">
        <v>0</v>
      </c>
      <c r="AU202" s="104">
        <v>0</v>
      </c>
      <c r="AV202" s="104">
        <f>SUM(AO202:AU202)</f>
        <v>75.099999999999994</v>
      </c>
      <c r="AW202" s="104">
        <f>AV202/AN202</f>
        <v>4.1722222222222216</v>
      </c>
      <c r="AX202" s="104">
        <v>1</v>
      </c>
      <c r="AY202" s="104">
        <v>0</v>
      </c>
      <c r="AZ202" s="104">
        <v>5</v>
      </c>
      <c r="BA202" s="104">
        <v>0</v>
      </c>
      <c r="BB202" s="104">
        <v>0</v>
      </c>
      <c r="BC202" s="104">
        <v>271</v>
      </c>
      <c r="BD202" s="104">
        <v>0.74199999999999999</v>
      </c>
      <c r="BE202" s="104">
        <v>0.52200000000000002</v>
      </c>
      <c r="BF202" s="104">
        <v>0.85199999999999998</v>
      </c>
      <c r="BG202" s="104">
        <v>0.23300000000000001</v>
      </c>
      <c r="BH202" s="104" t="s">
        <v>120</v>
      </c>
      <c r="BI202" s="104" t="s">
        <v>120</v>
      </c>
      <c r="BJ202" s="104" t="s">
        <v>120</v>
      </c>
      <c r="BK202" s="104" t="s">
        <v>120</v>
      </c>
      <c r="BL202" s="104">
        <v>0</v>
      </c>
    </row>
    <row r="203" spans="2:64" ht="15.75" customHeight="1" x14ac:dyDescent="0.25">
      <c r="B203" s="1"/>
      <c r="L203" s="133"/>
      <c r="M203" s="135"/>
      <c r="N203" s="133"/>
      <c r="O203" s="133"/>
      <c r="P203" s="133"/>
      <c r="Q203" s="133"/>
      <c r="R203" s="133"/>
      <c r="S203" s="133"/>
      <c r="T203" s="133"/>
      <c r="U203" s="133"/>
      <c r="V203" s="133"/>
      <c r="W203" s="133"/>
      <c r="X203" s="133"/>
      <c r="Y203" s="133"/>
      <c r="Z203" s="133"/>
      <c r="AA203" s="133"/>
      <c r="AB203" s="137"/>
      <c r="AC203" s="137"/>
      <c r="AD203" s="137"/>
      <c r="AE203" s="137"/>
      <c r="AF203" s="137"/>
      <c r="AG203" s="137"/>
      <c r="AH203" s="137"/>
      <c r="AI203" s="137"/>
      <c r="AJ203" s="137"/>
    </row>
    <row r="204" spans="2:64" ht="15.75" customHeight="1" x14ac:dyDescent="0.25">
      <c r="B204" s="1"/>
      <c r="L204" s="133"/>
      <c r="M204" s="135"/>
      <c r="N204" s="133"/>
      <c r="O204" s="133"/>
      <c r="P204" s="133"/>
      <c r="Q204" s="133"/>
      <c r="R204" s="133">
        <v>105</v>
      </c>
      <c r="S204" s="133">
        <v>105</v>
      </c>
      <c r="T204" s="133">
        <v>80</v>
      </c>
      <c r="U204" s="133">
        <v>94</v>
      </c>
      <c r="V204" s="133">
        <v>196</v>
      </c>
      <c r="W204" s="133">
        <v>196</v>
      </c>
      <c r="X204" s="136">
        <v>290</v>
      </c>
      <c r="Y204" s="136">
        <v>290</v>
      </c>
      <c r="Z204" s="136">
        <v>93</v>
      </c>
      <c r="AA204" s="136">
        <v>96</v>
      </c>
      <c r="AB204" s="133">
        <v>242</v>
      </c>
      <c r="AC204" s="133">
        <v>242</v>
      </c>
      <c r="AD204" s="133">
        <v>128</v>
      </c>
      <c r="AE204" s="133">
        <v>128</v>
      </c>
      <c r="AF204" s="133">
        <v>148</v>
      </c>
      <c r="AG204" s="133">
        <v>150</v>
      </c>
      <c r="AH204" s="133">
        <v>238</v>
      </c>
      <c r="AI204" s="133">
        <v>240</v>
      </c>
      <c r="AJ204" s="133"/>
    </row>
    <row r="205" spans="2:64" ht="15.75" customHeight="1" thickBot="1" x14ac:dyDescent="0.3">
      <c r="B205" s="1"/>
      <c r="L205" s="133">
        <v>35</v>
      </c>
      <c r="M205" s="133" t="s">
        <v>754</v>
      </c>
      <c r="N205" s="136">
        <v>165</v>
      </c>
      <c r="O205" s="136">
        <v>165</v>
      </c>
      <c r="P205" s="133">
        <v>102</v>
      </c>
      <c r="Q205" s="133">
        <v>102</v>
      </c>
      <c r="R205" s="133">
        <v>105</v>
      </c>
      <c r="S205" s="133">
        <v>105</v>
      </c>
      <c r="T205" s="133">
        <v>80</v>
      </c>
      <c r="U205" s="133">
        <v>94</v>
      </c>
      <c r="V205" s="133">
        <v>196</v>
      </c>
      <c r="W205" s="133">
        <v>196</v>
      </c>
      <c r="X205" s="136">
        <v>284</v>
      </c>
      <c r="Y205" s="136">
        <v>290</v>
      </c>
      <c r="Z205" s="136">
        <v>91</v>
      </c>
      <c r="AA205" s="136">
        <v>97</v>
      </c>
      <c r="AB205" s="133">
        <v>240</v>
      </c>
      <c r="AC205" s="133">
        <v>240</v>
      </c>
      <c r="AD205" s="133">
        <v>128</v>
      </c>
      <c r="AE205" s="133">
        <v>128</v>
      </c>
      <c r="AF205" s="133">
        <v>148</v>
      </c>
      <c r="AG205" s="133">
        <v>150</v>
      </c>
      <c r="AH205" s="133">
        <v>239</v>
      </c>
      <c r="AI205" s="133">
        <v>241</v>
      </c>
      <c r="AJ205" s="133"/>
    </row>
    <row r="206" spans="2:64" ht="15.75" customHeight="1" x14ac:dyDescent="0.25">
      <c r="B206" s="1"/>
      <c r="L206" s="133"/>
      <c r="M206" s="135" t="s">
        <v>43</v>
      </c>
      <c r="N206" s="136">
        <v>165</v>
      </c>
      <c r="O206" s="136">
        <v>179</v>
      </c>
      <c r="P206" s="133">
        <v>101</v>
      </c>
      <c r="Q206" s="133">
        <v>101</v>
      </c>
      <c r="R206" s="100">
        <v>68</v>
      </c>
      <c r="S206" s="100">
        <v>4</v>
      </c>
      <c r="T206" s="100">
        <v>6</v>
      </c>
      <c r="U206" s="100">
        <v>2</v>
      </c>
      <c r="V206" s="100">
        <v>2</v>
      </c>
      <c r="W206" s="100">
        <v>4.7</v>
      </c>
      <c r="X206" s="100">
        <v>12.2</v>
      </c>
      <c r="Y206" s="100">
        <v>0</v>
      </c>
      <c r="Z206" s="100">
        <v>0</v>
      </c>
      <c r="AA206" s="100">
        <f t="shared" ref="AA206:AA207" si="52">SUM(W206:Z206)</f>
        <v>16.899999999999999</v>
      </c>
      <c r="AB206" s="100">
        <v>12</v>
      </c>
      <c r="AC206" s="100">
        <f t="shared" ref="AC206:AC207" si="53">AA206/12</f>
        <v>1.4083333333333332</v>
      </c>
      <c r="AD206" s="100">
        <v>0</v>
      </c>
      <c r="AE206" s="100">
        <v>0</v>
      </c>
      <c r="AF206" s="100">
        <v>0</v>
      </c>
      <c r="AG206" s="101">
        <v>1</v>
      </c>
      <c r="AH206" s="101">
        <v>1</v>
      </c>
      <c r="AI206" s="100" t="s">
        <v>120</v>
      </c>
      <c r="AJ206" s="100" t="s">
        <v>120</v>
      </c>
      <c r="AK206" s="100" t="s">
        <v>120</v>
      </c>
      <c r="AL206" s="100" t="s">
        <v>120</v>
      </c>
      <c r="AM206" s="100" t="s">
        <v>120</v>
      </c>
      <c r="AN206" s="100" t="s">
        <v>120</v>
      </c>
      <c r="AO206" s="100" t="s">
        <v>120</v>
      </c>
      <c r="AP206" s="100" t="s">
        <v>120</v>
      </c>
      <c r="AQ206" s="100" t="s">
        <v>120</v>
      </c>
      <c r="AR206" s="100" t="s">
        <v>120</v>
      </c>
      <c r="AS206" s="100" t="s">
        <v>120</v>
      </c>
      <c r="AT206" s="100" t="s">
        <v>120</v>
      </c>
      <c r="AU206" s="100" t="s">
        <v>120</v>
      </c>
      <c r="AV206" s="100" t="s">
        <v>120</v>
      </c>
      <c r="AW206" s="100" t="s">
        <v>120</v>
      </c>
      <c r="AX206" s="100" t="s">
        <v>120</v>
      </c>
      <c r="AY206" s="100" t="s">
        <v>120</v>
      </c>
      <c r="AZ206" s="100" t="s">
        <v>120</v>
      </c>
      <c r="BA206" s="100" t="s">
        <v>120</v>
      </c>
      <c r="BB206" s="100" t="s">
        <v>120</v>
      </c>
      <c r="BC206" s="100" t="s">
        <v>120</v>
      </c>
      <c r="BD206" s="100" t="s">
        <v>120</v>
      </c>
      <c r="BE206" s="100" t="s">
        <v>120</v>
      </c>
      <c r="BF206" s="100" t="s">
        <v>120</v>
      </c>
      <c r="BG206" s="100" t="s">
        <v>120</v>
      </c>
      <c r="BH206" s="100">
        <v>0</v>
      </c>
      <c r="BI206" s="109">
        <v>0</v>
      </c>
      <c r="BJ206" s="100">
        <v>0</v>
      </c>
      <c r="BK206" s="100">
        <v>0</v>
      </c>
      <c r="BL206" s="100">
        <v>0</v>
      </c>
    </row>
    <row r="207" spans="2:64" ht="15.75" customHeight="1" x14ac:dyDescent="0.25">
      <c r="B207" s="1"/>
      <c r="L207" s="100">
        <v>35</v>
      </c>
      <c r="M207" s="100" t="s">
        <v>15</v>
      </c>
      <c r="N207" s="100" t="s">
        <v>173</v>
      </c>
      <c r="O207" s="100" t="s">
        <v>176</v>
      </c>
      <c r="P207" s="100" t="s">
        <v>12</v>
      </c>
      <c r="Q207" s="99" t="s">
        <v>43</v>
      </c>
      <c r="R207" s="100">
        <v>63</v>
      </c>
      <c r="S207" s="100">
        <v>5</v>
      </c>
      <c r="T207" s="100">
        <v>4</v>
      </c>
      <c r="U207" s="100">
        <v>3</v>
      </c>
      <c r="V207" s="100">
        <v>2</v>
      </c>
      <c r="W207" s="100">
        <v>5.7</v>
      </c>
      <c r="X207" s="100">
        <v>8.9</v>
      </c>
      <c r="Y207" s="100">
        <v>1.1000000000000001</v>
      </c>
      <c r="Z207" s="100">
        <v>0</v>
      </c>
      <c r="AA207" s="100">
        <f t="shared" si="52"/>
        <v>15.700000000000001</v>
      </c>
      <c r="AB207" s="100">
        <v>12</v>
      </c>
      <c r="AC207" s="100">
        <f t="shared" si="53"/>
        <v>1.3083333333333333</v>
      </c>
      <c r="AD207" s="100">
        <v>0</v>
      </c>
      <c r="AE207" s="100">
        <v>0</v>
      </c>
      <c r="AF207" s="100">
        <v>0</v>
      </c>
      <c r="AG207" s="100" t="s">
        <v>120</v>
      </c>
      <c r="AH207" s="100" t="s">
        <v>120</v>
      </c>
      <c r="AI207" s="100" t="s">
        <v>120</v>
      </c>
      <c r="AJ207" s="100" t="s">
        <v>120</v>
      </c>
      <c r="AK207" s="100" t="s">
        <v>120</v>
      </c>
      <c r="AL207" s="100" t="s">
        <v>120</v>
      </c>
      <c r="AM207" s="100" t="s">
        <v>120</v>
      </c>
      <c r="AN207" s="100" t="s">
        <v>120</v>
      </c>
      <c r="AO207" s="100" t="s">
        <v>120</v>
      </c>
      <c r="AP207" s="100" t="s">
        <v>120</v>
      </c>
      <c r="AQ207" s="100" t="s">
        <v>120</v>
      </c>
      <c r="AR207" s="100" t="s">
        <v>120</v>
      </c>
      <c r="AS207" s="100" t="s">
        <v>120</v>
      </c>
      <c r="AT207" s="100" t="s">
        <v>120</v>
      </c>
      <c r="AU207" s="100" t="s">
        <v>120</v>
      </c>
      <c r="AV207" s="100" t="s">
        <v>120</v>
      </c>
      <c r="AW207" s="100" t="s">
        <v>120</v>
      </c>
      <c r="AX207" s="100" t="s">
        <v>120</v>
      </c>
      <c r="AY207" s="100" t="s">
        <v>120</v>
      </c>
      <c r="AZ207" s="100" t="s">
        <v>120</v>
      </c>
      <c r="BA207" s="100" t="s">
        <v>120</v>
      </c>
      <c r="BB207" s="100" t="s">
        <v>120</v>
      </c>
      <c r="BC207" s="100" t="s">
        <v>120</v>
      </c>
      <c r="BD207" s="100" t="s">
        <v>120</v>
      </c>
      <c r="BE207" s="100" t="s">
        <v>120</v>
      </c>
      <c r="BF207" s="100" t="s">
        <v>120</v>
      </c>
      <c r="BG207" s="100" t="s">
        <v>120</v>
      </c>
      <c r="BH207" s="100">
        <v>0</v>
      </c>
      <c r="BI207" s="100">
        <v>1</v>
      </c>
      <c r="BJ207" s="100">
        <v>0</v>
      </c>
      <c r="BK207" s="100">
        <v>1</v>
      </c>
      <c r="BL207" s="100">
        <v>0</v>
      </c>
    </row>
    <row r="208" spans="2:64" ht="15.75" customHeight="1" thickBot="1" x14ac:dyDescent="0.3">
      <c r="B208" s="1"/>
      <c r="L208" s="100">
        <v>35</v>
      </c>
      <c r="M208" s="100" t="s">
        <v>15</v>
      </c>
      <c r="N208" s="100" t="s">
        <v>173</v>
      </c>
      <c r="O208" s="100" t="s">
        <v>176</v>
      </c>
      <c r="P208" s="100" t="s">
        <v>135</v>
      </c>
      <c r="Q208" s="99" t="s">
        <v>45</v>
      </c>
      <c r="R208" s="104" t="s">
        <v>120</v>
      </c>
      <c r="S208" s="104" t="s">
        <v>120</v>
      </c>
      <c r="T208" s="104" t="s">
        <v>120</v>
      </c>
      <c r="U208" s="104" t="s">
        <v>120</v>
      </c>
      <c r="V208" s="104" t="s">
        <v>120</v>
      </c>
      <c r="W208" s="104" t="s">
        <v>120</v>
      </c>
      <c r="X208" s="104" t="s">
        <v>120</v>
      </c>
      <c r="Y208" s="104" t="s">
        <v>120</v>
      </c>
      <c r="Z208" s="104" t="s">
        <v>120</v>
      </c>
      <c r="AA208" s="104" t="s">
        <v>120</v>
      </c>
      <c r="AB208" s="104" t="s">
        <v>120</v>
      </c>
      <c r="AC208" s="104" t="s">
        <v>120</v>
      </c>
      <c r="AD208" s="104" t="s">
        <v>120</v>
      </c>
      <c r="AE208" s="104" t="s">
        <v>120</v>
      </c>
      <c r="AF208" s="104" t="s">
        <v>120</v>
      </c>
      <c r="AG208" s="104" t="s">
        <v>120</v>
      </c>
      <c r="AH208" s="104" t="s">
        <v>120</v>
      </c>
      <c r="AI208" s="104">
        <v>0</v>
      </c>
      <c r="AJ208" s="104" t="s">
        <v>451</v>
      </c>
      <c r="AK208" s="104">
        <v>1</v>
      </c>
      <c r="AL208" s="104">
        <v>0.1</v>
      </c>
      <c r="AM208" s="105">
        <v>43217</v>
      </c>
      <c r="AN208" s="104">
        <v>11</v>
      </c>
      <c r="AO208" s="104" t="s">
        <v>120</v>
      </c>
      <c r="AP208" s="104" t="s">
        <v>120</v>
      </c>
      <c r="AQ208" s="104" t="s">
        <v>120</v>
      </c>
      <c r="AR208" s="104" t="s">
        <v>120</v>
      </c>
      <c r="AS208" s="104" t="s">
        <v>120</v>
      </c>
      <c r="AT208" s="104" t="s">
        <v>120</v>
      </c>
      <c r="AU208" s="104" t="s">
        <v>120</v>
      </c>
      <c r="AV208" s="104" t="s">
        <v>120</v>
      </c>
      <c r="AW208" s="104" t="s">
        <v>120</v>
      </c>
      <c r="AX208" s="104">
        <v>0</v>
      </c>
      <c r="AY208" s="104">
        <v>0</v>
      </c>
      <c r="AZ208" s="104">
        <v>1</v>
      </c>
      <c r="BA208" s="104">
        <v>0</v>
      </c>
      <c r="BB208" s="104">
        <v>0</v>
      </c>
      <c r="BC208" s="104">
        <v>98</v>
      </c>
      <c r="BD208" s="104">
        <v>7.0000000000000001E-3</v>
      </c>
      <c r="BE208" s="104" t="s">
        <v>120</v>
      </c>
      <c r="BF208" s="104">
        <v>4.5999999999999999E-2</v>
      </c>
      <c r="BG208" s="104">
        <v>1.2999999999999999E-2</v>
      </c>
      <c r="BH208" s="104" t="s">
        <v>120</v>
      </c>
      <c r="BI208" s="104" t="s">
        <v>120</v>
      </c>
      <c r="BJ208" s="104" t="s">
        <v>120</v>
      </c>
      <c r="BK208" s="104" t="s">
        <v>120</v>
      </c>
      <c r="BL208" s="104">
        <v>0</v>
      </c>
    </row>
    <row r="209" spans="2:64" ht="15.75" customHeight="1" thickBot="1" x14ac:dyDescent="0.3">
      <c r="B209" s="1"/>
      <c r="L209" s="104">
        <v>35</v>
      </c>
      <c r="M209" s="104" t="s">
        <v>15</v>
      </c>
      <c r="N209" s="104" t="s">
        <v>173</v>
      </c>
      <c r="O209" s="104" t="s">
        <v>176</v>
      </c>
      <c r="P209" s="104" t="s">
        <v>450</v>
      </c>
      <c r="Q209" s="104" t="s">
        <v>120</v>
      </c>
      <c r="R209" s="133"/>
      <c r="S209" s="133"/>
      <c r="T209" s="133"/>
      <c r="U209" s="133"/>
      <c r="V209" s="133"/>
      <c r="W209" s="133"/>
      <c r="X209" s="133"/>
      <c r="Y209" s="133"/>
      <c r="Z209" s="133"/>
      <c r="AA209" s="133"/>
      <c r="AB209" s="133"/>
      <c r="AC209" s="133"/>
      <c r="AD209" s="133"/>
      <c r="AE209" s="133"/>
      <c r="AF209" s="133"/>
      <c r="AG209" s="133"/>
      <c r="AH209" s="133"/>
      <c r="AI209" s="133"/>
      <c r="AJ209" s="104" t="s">
        <v>451</v>
      </c>
      <c r="AK209" s="104">
        <v>1</v>
      </c>
      <c r="AL209" s="104">
        <v>0.1</v>
      </c>
      <c r="AM209" s="105">
        <v>43217</v>
      </c>
      <c r="AN209" s="104">
        <v>11</v>
      </c>
      <c r="AO209" s="104" t="s">
        <v>120</v>
      </c>
      <c r="AP209" s="104" t="s">
        <v>120</v>
      </c>
      <c r="AQ209" s="104" t="s">
        <v>120</v>
      </c>
      <c r="AR209" s="104" t="s">
        <v>120</v>
      </c>
      <c r="AS209" s="104" t="s">
        <v>120</v>
      </c>
      <c r="AT209" s="104" t="s">
        <v>120</v>
      </c>
      <c r="AU209" s="104" t="s">
        <v>120</v>
      </c>
      <c r="AV209" s="104" t="s">
        <v>120</v>
      </c>
      <c r="AW209" s="104" t="s">
        <v>120</v>
      </c>
      <c r="AX209" s="104">
        <v>0</v>
      </c>
      <c r="AY209" s="104">
        <v>0</v>
      </c>
      <c r="AZ209" s="104">
        <v>1</v>
      </c>
      <c r="BA209" s="104">
        <v>0</v>
      </c>
      <c r="BB209" s="104">
        <v>0</v>
      </c>
      <c r="BC209" s="104">
        <v>98</v>
      </c>
      <c r="BD209" s="104">
        <v>7.0000000000000001E-3</v>
      </c>
      <c r="BE209" s="104" t="s">
        <v>120</v>
      </c>
      <c r="BF209" s="104">
        <v>4.5999999999999999E-2</v>
      </c>
      <c r="BG209" s="104">
        <v>1.2999999999999999E-2</v>
      </c>
      <c r="BH209" s="104">
        <v>0</v>
      </c>
      <c r="BI209" s="104">
        <v>0</v>
      </c>
      <c r="BJ209" s="104">
        <v>0</v>
      </c>
      <c r="BK209" s="104">
        <v>0</v>
      </c>
      <c r="BL209" s="104">
        <v>0</v>
      </c>
    </row>
    <row r="210" spans="2:64" ht="15.75" customHeight="1" x14ac:dyDescent="0.25">
      <c r="B210" s="1"/>
      <c r="L210" s="133"/>
      <c r="M210" s="135"/>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row>
    <row r="211" spans="2:64" ht="15.75" customHeight="1" x14ac:dyDescent="0.25">
      <c r="B211" s="1"/>
      <c r="L211" s="133"/>
      <c r="M211" s="135"/>
      <c r="N211" s="133"/>
      <c r="O211" s="133"/>
      <c r="P211" s="133"/>
      <c r="Q211" s="133"/>
      <c r="R211" s="133">
        <v>105</v>
      </c>
      <c r="S211" s="133">
        <v>105</v>
      </c>
      <c r="T211" s="133">
        <v>80</v>
      </c>
      <c r="U211" s="133">
        <v>80</v>
      </c>
      <c r="V211" s="133">
        <v>196</v>
      </c>
      <c r="W211" s="133">
        <v>200</v>
      </c>
      <c r="X211" s="133">
        <v>290</v>
      </c>
      <c r="Y211" s="133">
        <v>290</v>
      </c>
      <c r="Z211" s="136">
        <v>90</v>
      </c>
      <c r="AA211" s="136">
        <v>96</v>
      </c>
      <c r="AB211" s="133">
        <v>240</v>
      </c>
      <c r="AC211" s="133">
        <v>242</v>
      </c>
      <c r="AD211" s="133">
        <v>128</v>
      </c>
      <c r="AE211" s="133">
        <v>134</v>
      </c>
      <c r="AF211" s="133">
        <v>146</v>
      </c>
      <c r="AG211" s="133">
        <v>150</v>
      </c>
      <c r="AH211" s="133">
        <v>238</v>
      </c>
      <c r="AI211" s="133">
        <v>238</v>
      </c>
      <c r="AJ211" s="133"/>
    </row>
    <row r="212" spans="2:64" ht="15.75" customHeight="1" thickBot="1" x14ac:dyDescent="0.3">
      <c r="B212" s="1"/>
      <c r="L212" s="133">
        <v>36</v>
      </c>
      <c r="M212" s="133" t="s">
        <v>755</v>
      </c>
      <c r="N212" s="133">
        <v>171</v>
      </c>
      <c r="O212" s="133">
        <v>171</v>
      </c>
      <c r="P212" s="133">
        <v>102</v>
      </c>
      <c r="Q212" s="133">
        <v>102</v>
      </c>
      <c r="R212" s="133">
        <v>105</v>
      </c>
      <c r="S212" s="133">
        <v>105</v>
      </c>
      <c r="T212" s="133">
        <v>80</v>
      </c>
      <c r="U212" s="133">
        <v>80</v>
      </c>
      <c r="V212" s="133">
        <v>192</v>
      </c>
      <c r="W212" s="133">
        <v>196</v>
      </c>
      <c r="X212" s="133">
        <v>290</v>
      </c>
      <c r="Y212" s="133">
        <v>290</v>
      </c>
      <c r="Z212" s="136">
        <v>97</v>
      </c>
      <c r="AA212" s="136">
        <v>100</v>
      </c>
      <c r="AB212" s="133">
        <v>238</v>
      </c>
      <c r="AC212" s="133">
        <v>240</v>
      </c>
      <c r="AD212" s="133">
        <v>128</v>
      </c>
      <c r="AE212" s="133">
        <v>134</v>
      </c>
      <c r="AF212" s="133">
        <v>146</v>
      </c>
      <c r="AG212" s="133">
        <v>150</v>
      </c>
      <c r="AH212" s="133">
        <v>239</v>
      </c>
      <c r="AI212" s="133">
        <v>239</v>
      </c>
      <c r="AJ212" s="133"/>
    </row>
    <row r="213" spans="2:64" ht="15.75" customHeight="1" x14ac:dyDescent="0.25">
      <c r="B213" s="1"/>
      <c r="L213" s="133"/>
      <c r="M213" s="135" t="s">
        <v>69</v>
      </c>
      <c r="N213" s="133">
        <v>165</v>
      </c>
      <c r="O213" s="133">
        <v>165</v>
      </c>
      <c r="P213" s="133">
        <v>101</v>
      </c>
      <c r="Q213" s="133">
        <v>101</v>
      </c>
      <c r="R213" s="100">
        <v>42.3</v>
      </c>
      <c r="S213" s="100">
        <v>4</v>
      </c>
      <c r="T213" s="100">
        <v>3.7</v>
      </c>
      <c r="U213" s="100">
        <v>2</v>
      </c>
      <c r="V213" s="100">
        <v>1</v>
      </c>
      <c r="W213" s="100">
        <v>18.600000000000001</v>
      </c>
      <c r="X213" s="100">
        <v>36.200000000000003</v>
      </c>
      <c r="Y213" s="100">
        <v>4.4000000000000004</v>
      </c>
      <c r="Z213" s="100">
        <v>0</v>
      </c>
      <c r="AA213" s="100">
        <f t="shared" ref="AA213:AA214" si="54">SUM(W213:Z213)</f>
        <v>59.2</v>
      </c>
      <c r="AB213" s="100">
        <v>12</v>
      </c>
      <c r="AC213" s="100">
        <f t="shared" ref="AC213:AC214" si="55">AA213/12</f>
        <v>4.9333333333333336</v>
      </c>
      <c r="AD213" s="100">
        <v>0</v>
      </c>
      <c r="AE213" s="100">
        <v>0</v>
      </c>
      <c r="AF213" s="100">
        <v>0</v>
      </c>
      <c r="AG213" s="101">
        <v>4</v>
      </c>
      <c r="AH213" s="101">
        <v>7</v>
      </c>
      <c r="AI213" s="100">
        <v>0</v>
      </c>
      <c r="AJ213" s="100" t="s">
        <v>451</v>
      </c>
      <c r="AK213" s="100">
        <v>4</v>
      </c>
      <c r="AL213" s="100">
        <v>0.8</v>
      </c>
      <c r="AM213" s="102">
        <v>43219</v>
      </c>
      <c r="AN213" s="100">
        <v>13</v>
      </c>
      <c r="AO213" s="100">
        <v>21.7</v>
      </c>
      <c r="AP213" s="100">
        <v>23.6</v>
      </c>
      <c r="AQ213" s="100">
        <v>5.9</v>
      </c>
      <c r="AR213" s="100">
        <v>12.1</v>
      </c>
      <c r="AS213" s="100">
        <v>9.6999999999999993</v>
      </c>
      <c r="AT213" s="100">
        <v>0</v>
      </c>
      <c r="AU213" s="100">
        <v>0</v>
      </c>
      <c r="AV213" s="100">
        <f>SUM(AO213:AU213)</f>
        <v>73</v>
      </c>
      <c r="AW213" s="100">
        <f>AV213/AN213</f>
        <v>5.615384615384615</v>
      </c>
      <c r="AX213" s="100">
        <v>0</v>
      </c>
      <c r="AY213" s="100">
        <v>0</v>
      </c>
      <c r="AZ213" s="100">
        <v>0</v>
      </c>
      <c r="BA213" s="100">
        <v>0</v>
      </c>
      <c r="BB213" s="100">
        <v>0</v>
      </c>
      <c r="BC213" s="100">
        <v>136</v>
      </c>
      <c r="BD213" s="100">
        <v>0.63900000000000001</v>
      </c>
      <c r="BE213" s="100">
        <v>0.33100000000000002</v>
      </c>
      <c r="BF213" s="100">
        <v>0.499</v>
      </c>
      <c r="BG213" s="100">
        <v>0.246</v>
      </c>
      <c r="BH213" s="100">
        <v>0</v>
      </c>
      <c r="BI213" s="109">
        <v>0</v>
      </c>
      <c r="BJ213" s="100">
        <v>0</v>
      </c>
      <c r="BK213" s="110">
        <v>0</v>
      </c>
      <c r="BL213" s="100">
        <v>0</v>
      </c>
    </row>
    <row r="214" spans="2:64" ht="15.75" customHeight="1" x14ac:dyDescent="0.25">
      <c r="B214" s="1"/>
      <c r="L214" s="100">
        <v>36</v>
      </c>
      <c r="M214" s="100" t="s">
        <v>15</v>
      </c>
      <c r="N214" s="100" t="s">
        <v>173</v>
      </c>
      <c r="O214" s="100" t="s">
        <v>176</v>
      </c>
      <c r="P214" s="100" t="s">
        <v>12</v>
      </c>
      <c r="Q214" s="99" t="s">
        <v>96</v>
      </c>
      <c r="R214" s="100">
        <v>54.5</v>
      </c>
      <c r="S214" s="100">
        <v>3</v>
      </c>
      <c r="T214" s="100">
        <v>3.5</v>
      </c>
      <c r="U214" s="100">
        <v>2</v>
      </c>
      <c r="V214" s="100">
        <v>2</v>
      </c>
      <c r="W214" s="100">
        <v>23.9</v>
      </c>
      <c r="X214" s="100">
        <v>39</v>
      </c>
      <c r="Y214" s="100">
        <v>0</v>
      </c>
      <c r="Z214" s="100">
        <v>0</v>
      </c>
      <c r="AA214" s="100">
        <f t="shared" si="54"/>
        <v>62.9</v>
      </c>
      <c r="AB214" s="100">
        <v>12</v>
      </c>
      <c r="AC214" s="100">
        <f t="shared" si="55"/>
        <v>5.2416666666666663</v>
      </c>
      <c r="AD214" s="100">
        <v>0</v>
      </c>
      <c r="AE214" s="100">
        <v>0</v>
      </c>
      <c r="AF214" s="100">
        <v>0</v>
      </c>
      <c r="AG214" s="100" t="s">
        <v>120</v>
      </c>
      <c r="AH214" s="100" t="s">
        <v>120</v>
      </c>
      <c r="AI214" s="100">
        <v>0</v>
      </c>
      <c r="AJ214" s="100" t="s">
        <v>451</v>
      </c>
      <c r="AK214" s="100">
        <v>2</v>
      </c>
      <c r="AL214" s="100">
        <v>0.3</v>
      </c>
      <c r="AM214" s="102">
        <v>43219</v>
      </c>
      <c r="AN214" s="100">
        <v>13</v>
      </c>
      <c r="AO214" s="100">
        <v>5.2</v>
      </c>
      <c r="AP214" s="100">
        <v>4.5</v>
      </c>
      <c r="AQ214" s="100">
        <v>0</v>
      </c>
      <c r="AR214" s="100">
        <v>0</v>
      </c>
      <c r="AS214" s="100">
        <v>0</v>
      </c>
      <c r="AT214" s="100">
        <v>0</v>
      </c>
      <c r="AU214" s="100">
        <v>0</v>
      </c>
      <c r="AV214" s="100">
        <f>SUM(AO214:AU214)</f>
        <v>9.6999999999999993</v>
      </c>
      <c r="AW214" s="100">
        <f>AV214/AN214</f>
        <v>0.74615384615384606</v>
      </c>
      <c r="AX214" s="100">
        <v>0</v>
      </c>
      <c r="AY214" s="100">
        <v>0</v>
      </c>
      <c r="AZ214" s="100">
        <v>0</v>
      </c>
      <c r="BA214" s="100">
        <v>0</v>
      </c>
      <c r="BB214" s="100">
        <v>0</v>
      </c>
      <c r="BC214" s="100">
        <v>135</v>
      </c>
      <c r="BD214" s="100">
        <v>2.9000000000000001E-2</v>
      </c>
      <c r="BE214" s="100">
        <v>0.01</v>
      </c>
      <c r="BF214" s="100">
        <v>6.6000000000000003E-2</v>
      </c>
      <c r="BG214" s="100" t="s">
        <v>120</v>
      </c>
      <c r="BH214" s="100">
        <v>0</v>
      </c>
      <c r="BI214" s="109">
        <v>0</v>
      </c>
      <c r="BJ214" s="100">
        <v>0</v>
      </c>
      <c r="BK214" s="110">
        <v>0</v>
      </c>
      <c r="BL214" s="100">
        <v>0</v>
      </c>
    </row>
    <row r="215" spans="2:64" ht="15.75" customHeight="1" thickBot="1" x14ac:dyDescent="0.3">
      <c r="B215" s="1"/>
      <c r="L215" s="100">
        <v>36</v>
      </c>
      <c r="M215" s="100" t="s">
        <v>15</v>
      </c>
      <c r="N215" s="100" t="s">
        <v>173</v>
      </c>
      <c r="O215" s="100" t="s">
        <v>176</v>
      </c>
      <c r="P215" s="100" t="s">
        <v>135</v>
      </c>
      <c r="Q215" s="99" t="s">
        <v>69</v>
      </c>
      <c r="R215" s="104" t="s">
        <v>120</v>
      </c>
      <c r="S215" s="104" t="s">
        <v>120</v>
      </c>
      <c r="T215" s="104" t="s">
        <v>120</v>
      </c>
      <c r="U215" s="104" t="s">
        <v>120</v>
      </c>
      <c r="V215" s="104" t="s">
        <v>120</v>
      </c>
      <c r="W215" s="104" t="s">
        <v>120</v>
      </c>
      <c r="X215" s="104" t="s">
        <v>120</v>
      </c>
      <c r="Y215" s="104" t="s">
        <v>120</v>
      </c>
      <c r="Z215" s="104" t="s">
        <v>120</v>
      </c>
      <c r="AA215" s="104" t="s">
        <v>120</v>
      </c>
      <c r="AB215" s="104" t="s">
        <v>120</v>
      </c>
      <c r="AC215" s="104" t="s">
        <v>120</v>
      </c>
      <c r="AD215" s="104" t="s">
        <v>120</v>
      </c>
      <c r="AE215" s="104" t="s">
        <v>120</v>
      </c>
      <c r="AF215" s="104" t="s">
        <v>120</v>
      </c>
      <c r="AG215" s="104" t="s">
        <v>120</v>
      </c>
      <c r="AH215" s="104" t="s">
        <v>120</v>
      </c>
      <c r="AI215" s="104">
        <v>0</v>
      </c>
      <c r="AJ215" s="104" t="s">
        <v>451</v>
      </c>
      <c r="AK215" s="104">
        <v>1</v>
      </c>
      <c r="AL215" s="104" t="s">
        <v>120</v>
      </c>
      <c r="AM215" s="104" t="s">
        <v>120</v>
      </c>
      <c r="AN215" s="104" t="s">
        <v>120</v>
      </c>
      <c r="AO215" s="104" t="s">
        <v>120</v>
      </c>
      <c r="AP215" s="104" t="s">
        <v>120</v>
      </c>
      <c r="AQ215" s="104" t="s">
        <v>120</v>
      </c>
      <c r="AR215" s="104" t="s">
        <v>120</v>
      </c>
      <c r="AS215" s="104" t="s">
        <v>120</v>
      </c>
      <c r="AT215" s="104" t="s">
        <v>120</v>
      </c>
      <c r="AU215" s="104" t="s">
        <v>120</v>
      </c>
      <c r="AV215" s="104" t="s">
        <v>120</v>
      </c>
      <c r="AW215" s="104" t="s">
        <v>120</v>
      </c>
      <c r="AX215" s="104">
        <v>0</v>
      </c>
      <c r="AY215" s="104">
        <v>0</v>
      </c>
      <c r="AZ215" s="104">
        <v>0</v>
      </c>
      <c r="BA215" s="104">
        <v>0</v>
      </c>
      <c r="BB215" s="104">
        <v>0</v>
      </c>
      <c r="BC215" s="104">
        <v>142</v>
      </c>
      <c r="BD215" s="104">
        <v>4.2999999999999997E-2</v>
      </c>
      <c r="BE215" s="104">
        <v>2.4E-2</v>
      </c>
      <c r="BF215" s="104">
        <v>1.7000000000000001E-2</v>
      </c>
      <c r="BG215" s="104">
        <v>1.9E-2</v>
      </c>
      <c r="BH215" s="104" t="s">
        <v>120</v>
      </c>
      <c r="BI215" s="104" t="s">
        <v>120</v>
      </c>
      <c r="BJ215" s="104" t="s">
        <v>120</v>
      </c>
      <c r="BK215" s="104" t="s">
        <v>120</v>
      </c>
      <c r="BL215" s="104">
        <v>0</v>
      </c>
    </row>
    <row r="216" spans="2:64" ht="15.75" customHeight="1" thickBot="1" x14ac:dyDescent="0.3">
      <c r="B216" s="1"/>
      <c r="L216" s="104">
        <v>36</v>
      </c>
      <c r="M216" s="104" t="s">
        <v>15</v>
      </c>
      <c r="N216" s="104" t="s">
        <v>173</v>
      </c>
      <c r="O216" s="104" t="s">
        <v>176</v>
      </c>
      <c r="P216" s="104" t="s">
        <v>450</v>
      </c>
      <c r="Q216" s="104" t="s">
        <v>120</v>
      </c>
      <c r="R216" s="32"/>
      <c r="S216" s="32"/>
      <c r="T216" s="32"/>
      <c r="U216" s="32"/>
      <c r="V216" s="32"/>
      <c r="W216" s="32"/>
      <c r="X216" s="32"/>
      <c r="Y216" s="32"/>
      <c r="Z216" s="32"/>
      <c r="AA216" s="32"/>
      <c r="AB216" s="32"/>
      <c r="AC216" s="32"/>
      <c r="AD216" s="32"/>
      <c r="AE216" s="32"/>
      <c r="AF216" s="32"/>
      <c r="AG216" s="32"/>
      <c r="AH216" s="32"/>
      <c r="AI216" s="32"/>
      <c r="AJ216" s="32"/>
      <c r="AK216">
        <f>SUM(AK214:AK215)</f>
        <v>3</v>
      </c>
      <c r="AL216" s="100">
        <v>0.3</v>
      </c>
      <c r="AM216" s="102">
        <v>43219</v>
      </c>
      <c r="AN216" s="100">
        <v>13</v>
      </c>
      <c r="AO216" s="100">
        <v>5.2</v>
      </c>
      <c r="AP216" s="100">
        <v>4.5</v>
      </c>
      <c r="AQ216" s="100">
        <v>0</v>
      </c>
      <c r="AR216" s="100">
        <v>0</v>
      </c>
      <c r="AS216" s="100">
        <v>0</v>
      </c>
      <c r="AT216" s="100">
        <v>0</v>
      </c>
      <c r="AU216" s="100">
        <v>0</v>
      </c>
      <c r="AV216" s="100">
        <f>SUM(AO216:AU216)</f>
        <v>9.6999999999999993</v>
      </c>
      <c r="AW216" s="100">
        <f>AV216/AN216</f>
        <v>0.74615384615384606</v>
      </c>
      <c r="AX216" s="100">
        <v>0</v>
      </c>
      <c r="AY216" s="100">
        <v>0</v>
      </c>
      <c r="AZ216" s="100">
        <v>0</v>
      </c>
      <c r="BA216" s="100">
        <v>0</v>
      </c>
      <c r="BB216" s="100">
        <v>0</v>
      </c>
      <c r="BC216" s="100" t="s">
        <v>790</v>
      </c>
      <c r="BD216">
        <f>SUM(BD214:BD215)</f>
        <v>7.1999999999999995E-2</v>
      </c>
      <c r="BE216">
        <f t="shared" ref="BE216:BF216" si="56">SUM(BE214:BE215)</f>
        <v>3.4000000000000002E-2</v>
      </c>
      <c r="BF216">
        <f t="shared" si="56"/>
        <v>8.3000000000000004E-2</v>
      </c>
      <c r="BG216" t="s">
        <v>791</v>
      </c>
      <c r="BH216" s="100">
        <v>0</v>
      </c>
      <c r="BI216" s="109">
        <v>0</v>
      </c>
      <c r="BJ216" s="100">
        <v>0</v>
      </c>
      <c r="BK216" s="110">
        <v>0</v>
      </c>
      <c r="BL216" s="100">
        <v>0</v>
      </c>
    </row>
    <row r="217" spans="2:64" ht="15.75" customHeight="1" x14ac:dyDescent="0.25">
      <c r="B217" s="1"/>
      <c r="L217" s="32"/>
      <c r="M217" s="32"/>
      <c r="N217" s="32"/>
      <c r="O217" s="32"/>
      <c r="P217" s="32"/>
      <c r="Q217" s="32"/>
      <c r="R217" s="133"/>
      <c r="S217" s="133"/>
      <c r="T217" s="133"/>
      <c r="U217" s="133"/>
      <c r="V217" s="133"/>
      <c r="W217" s="133"/>
      <c r="X217" s="133"/>
      <c r="Y217" s="133"/>
      <c r="Z217" s="133"/>
      <c r="AA217" s="133"/>
      <c r="AB217" s="133"/>
      <c r="AC217" s="133"/>
      <c r="AD217" s="133"/>
      <c r="AE217" s="133"/>
      <c r="AF217" s="133"/>
      <c r="AG217" s="133"/>
      <c r="AH217" s="133"/>
      <c r="AI217" s="133"/>
      <c r="AJ217" s="133"/>
    </row>
    <row r="218" spans="2:64" ht="15.75" customHeight="1" x14ac:dyDescent="0.25">
      <c r="B218" s="1"/>
      <c r="L218" s="133"/>
      <c r="M218" s="135"/>
      <c r="N218" s="133"/>
      <c r="O218" s="133"/>
      <c r="P218" s="133"/>
      <c r="Q218" s="133"/>
      <c r="R218" s="133">
        <v>105</v>
      </c>
      <c r="S218" s="133">
        <v>105</v>
      </c>
      <c r="T218" s="133">
        <v>80</v>
      </c>
      <c r="U218" s="133">
        <v>94</v>
      </c>
      <c r="V218" s="133">
        <v>196</v>
      </c>
      <c r="W218" s="133">
        <v>200</v>
      </c>
      <c r="X218" s="133">
        <v>284</v>
      </c>
      <c r="Y218" s="133">
        <v>284</v>
      </c>
      <c r="Z218" s="133">
        <v>90</v>
      </c>
      <c r="AA218" s="133">
        <v>96</v>
      </c>
      <c r="AB218" s="133">
        <v>240</v>
      </c>
      <c r="AC218" s="133">
        <v>248</v>
      </c>
      <c r="AD218" s="133">
        <v>134</v>
      </c>
      <c r="AE218" s="133">
        <v>136</v>
      </c>
      <c r="AF218" s="133">
        <v>146</v>
      </c>
      <c r="AG218" s="133">
        <v>148</v>
      </c>
      <c r="AH218" s="133">
        <v>240</v>
      </c>
      <c r="AI218" s="133">
        <v>246</v>
      </c>
      <c r="AJ218" s="133"/>
    </row>
    <row r="219" spans="2:64" ht="15.75" customHeight="1" x14ac:dyDescent="0.25">
      <c r="B219" s="1"/>
      <c r="L219" s="133">
        <v>37</v>
      </c>
      <c r="M219" s="133" t="s">
        <v>756</v>
      </c>
      <c r="N219" s="133">
        <v>171</v>
      </c>
      <c r="O219" s="133">
        <v>171</v>
      </c>
      <c r="P219" s="133">
        <v>96</v>
      </c>
      <c r="Q219" s="133">
        <v>96</v>
      </c>
      <c r="R219" s="133">
        <v>105</v>
      </c>
      <c r="S219" s="133">
        <v>105</v>
      </c>
      <c r="T219" s="133">
        <v>80</v>
      </c>
      <c r="U219" s="133">
        <v>94</v>
      </c>
      <c r="V219" s="133">
        <v>196</v>
      </c>
      <c r="W219" s="133">
        <v>200</v>
      </c>
      <c r="X219" s="133">
        <v>284</v>
      </c>
      <c r="Y219" s="133">
        <v>284</v>
      </c>
      <c r="Z219" s="133">
        <v>94</v>
      </c>
      <c r="AA219" s="133">
        <v>100</v>
      </c>
      <c r="AB219" s="133">
        <v>238</v>
      </c>
      <c r="AC219" s="133">
        <v>246</v>
      </c>
      <c r="AD219" s="133">
        <v>134</v>
      </c>
      <c r="AE219" s="133">
        <v>136</v>
      </c>
      <c r="AF219" s="133">
        <v>146</v>
      </c>
      <c r="AG219" s="133">
        <v>148</v>
      </c>
      <c r="AH219" s="133">
        <v>241</v>
      </c>
      <c r="AI219" s="133">
        <v>247</v>
      </c>
      <c r="AJ219" s="133"/>
    </row>
    <row r="220" spans="2:64" ht="15.75" customHeight="1" x14ac:dyDescent="0.25">
      <c r="B220" s="1"/>
      <c r="L220" s="133"/>
      <c r="M220" s="135" t="s">
        <v>78</v>
      </c>
      <c r="N220" s="133">
        <v>171</v>
      </c>
      <c r="O220" s="133">
        <v>171</v>
      </c>
      <c r="P220" s="133">
        <v>95</v>
      </c>
      <c r="Q220" s="133">
        <v>95</v>
      </c>
      <c r="R220" s="100">
        <v>72.2</v>
      </c>
      <c r="S220" s="100">
        <v>4</v>
      </c>
      <c r="T220" s="100">
        <v>4.4000000000000004</v>
      </c>
      <c r="U220" s="100">
        <v>2</v>
      </c>
      <c r="V220" s="100">
        <v>3</v>
      </c>
      <c r="W220" s="100">
        <v>17.600000000000001</v>
      </c>
      <c r="X220" s="100">
        <v>19.899999999999999</v>
      </c>
      <c r="Y220" s="100">
        <v>3</v>
      </c>
      <c r="Z220" s="100">
        <v>0</v>
      </c>
      <c r="AA220" s="100">
        <f>SUM(W220:Z220)</f>
        <v>40.5</v>
      </c>
      <c r="AB220" s="100">
        <v>12</v>
      </c>
      <c r="AC220" s="100">
        <f>AA220/12</f>
        <v>3.375</v>
      </c>
      <c r="AD220" s="100">
        <v>0</v>
      </c>
      <c r="AE220" s="100">
        <v>0</v>
      </c>
      <c r="AF220" s="100">
        <v>0</v>
      </c>
      <c r="AG220" s="100">
        <v>7</v>
      </c>
      <c r="AH220" s="100">
        <v>12</v>
      </c>
      <c r="AI220" s="100">
        <v>0</v>
      </c>
      <c r="AJ220" s="100" t="s">
        <v>451</v>
      </c>
      <c r="AK220" s="100">
        <v>26</v>
      </c>
      <c r="AL220" s="100">
        <v>0.7</v>
      </c>
      <c r="AM220" s="102">
        <v>43218</v>
      </c>
      <c r="AN220" s="100">
        <v>12</v>
      </c>
      <c r="AO220" s="100">
        <v>8</v>
      </c>
      <c r="AP220" s="100">
        <v>7</v>
      </c>
      <c r="AQ220" s="100">
        <v>14</v>
      </c>
      <c r="AR220" s="100">
        <v>18.5</v>
      </c>
      <c r="AS220" s="100">
        <v>0</v>
      </c>
      <c r="AT220" s="100">
        <v>0</v>
      </c>
      <c r="AU220" s="100">
        <v>0</v>
      </c>
      <c r="AV220" s="100">
        <f>SUM(AO220:AU220)</f>
        <v>47.5</v>
      </c>
      <c r="AW220" s="100">
        <f>AV220/AN220</f>
        <v>3.9583333333333335</v>
      </c>
      <c r="AX220" s="100">
        <v>0</v>
      </c>
      <c r="AY220" s="100">
        <v>0</v>
      </c>
      <c r="AZ220" s="100">
        <v>4</v>
      </c>
      <c r="BA220" s="100">
        <v>0</v>
      </c>
      <c r="BB220" s="100">
        <v>0</v>
      </c>
      <c r="BC220" s="100">
        <v>110</v>
      </c>
      <c r="BD220" s="100">
        <v>3.5569999999999999</v>
      </c>
      <c r="BE220" s="100">
        <v>1.33</v>
      </c>
      <c r="BF220" s="100">
        <v>1.248</v>
      </c>
      <c r="BG220" s="100">
        <v>0.52700000000000002</v>
      </c>
      <c r="BH220" s="100">
        <v>0</v>
      </c>
      <c r="BI220" s="109">
        <v>0</v>
      </c>
      <c r="BJ220" s="100">
        <v>0</v>
      </c>
      <c r="BK220" s="110">
        <v>0</v>
      </c>
      <c r="BL220" s="100">
        <v>0</v>
      </c>
    </row>
    <row r="221" spans="2:64" ht="15.75" customHeight="1" x14ac:dyDescent="0.25">
      <c r="B221" s="1"/>
      <c r="L221" s="100">
        <v>37</v>
      </c>
      <c r="M221" s="100" t="s">
        <v>9</v>
      </c>
      <c r="N221" s="100" t="s">
        <v>172</v>
      </c>
      <c r="O221" s="100" t="s">
        <v>175</v>
      </c>
      <c r="P221" s="100" t="s">
        <v>12</v>
      </c>
      <c r="Q221" s="99" t="s">
        <v>78</v>
      </c>
      <c r="R221" s="100">
        <v>28.5</v>
      </c>
      <c r="S221" s="100">
        <v>4</v>
      </c>
      <c r="T221" s="100">
        <v>5</v>
      </c>
      <c r="U221" s="100">
        <v>2</v>
      </c>
      <c r="V221" s="100">
        <v>1</v>
      </c>
      <c r="W221" s="100">
        <v>3.6</v>
      </c>
      <c r="X221" s="100">
        <v>0</v>
      </c>
      <c r="Y221" s="100">
        <v>0</v>
      </c>
      <c r="Z221" s="100">
        <v>0</v>
      </c>
      <c r="AA221" s="100">
        <f>SUM(W221:Z221)</f>
        <v>3.6</v>
      </c>
      <c r="AB221" s="100">
        <v>12</v>
      </c>
      <c r="AC221" s="100">
        <f>AA221/12</f>
        <v>0.3</v>
      </c>
      <c r="AD221" s="100">
        <v>0</v>
      </c>
      <c r="AE221" s="100">
        <v>0</v>
      </c>
      <c r="AF221" s="100">
        <v>0</v>
      </c>
      <c r="AG221" s="100" t="s">
        <v>120</v>
      </c>
      <c r="AH221" s="100" t="s">
        <v>120</v>
      </c>
      <c r="AI221" s="100">
        <v>0</v>
      </c>
      <c r="AJ221" s="100" t="s">
        <v>451</v>
      </c>
      <c r="AK221" s="100">
        <v>2</v>
      </c>
      <c r="AL221" s="100">
        <v>0.4</v>
      </c>
      <c r="AM221" s="102">
        <v>43218</v>
      </c>
      <c r="AN221" s="100">
        <v>12</v>
      </c>
      <c r="AO221" s="100">
        <v>10.8</v>
      </c>
      <c r="AP221" s="100">
        <v>2.6</v>
      </c>
      <c r="AQ221" s="100">
        <v>11.1</v>
      </c>
      <c r="AR221" s="100">
        <v>0</v>
      </c>
      <c r="AS221" s="100">
        <v>0</v>
      </c>
      <c r="AT221" s="100">
        <v>0</v>
      </c>
      <c r="AU221" s="100">
        <v>0</v>
      </c>
      <c r="AV221" s="100">
        <f>SUM(AO221:AU221)</f>
        <v>24.5</v>
      </c>
      <c r="AW221" s="100">
        <f>AV221/AN221</f>
        <v>2.0416666666666665</v>
      </c>
      <c r="AX221" s="100">
        <v>0</v>
      </c>
      <c r="AY221" s="100">
        <v>0</v>
      </c>
      <c r="AZ221" s="100">
        <v>0</v>
      </c>
      <c r="BA221" s="100">
        <v>0</v>
      </c>
      <c r="BB221" s="100">
        <v>1</v>
      </c>
      <c r="BC221" s="100">
        <v>109</v>
      </c>
      <c r="BD221" s="100">
        <v>6.5000000000000002E-2</v>
      </c>
      <c r="BE221" s="100">
        <v>0.05</v>
      </c>
      <c r="BF221" s="100">
        <v>3.5000000000000003E-2</v>
      </c>
      <c r="BG221" s="100">
        <v>1.2999999999999999E-2</v>
      </c>
      <c r="BH221" s="100">
        <v>0</v>
      </c>
      <c r="BI221" s="109">
        <v>0</v>
      </c>
      <c r="BJ221" s="100">
        <v>0</v>
      </c>
      <c r="BK221" s="100">
        <v>1</v>
      </c>
      <c r="BL221" s="100">
        <v>0</v>
      </c>
    </row>
    <row r="222" spans="2:64" ht="15.75" customHeight="1" thickBot="1" x14ac:dyDescent="0.3">
      <c r="B222" s="1"/>
      <c r="L222" s="100">
        <v>37</v>
      </c>
      <c r="M222" s="100" t="s">
        <v>9</v>
      </c>
      <c r="N222" s="100" t="s">
        <v>172</v>
      </c>
      <c r="O222" s="100" t="s">
        <v>175</v>
      </c>
      <c r="P222" s="100" t="s">
        <v>135</v>
      </c>
      <c r="Q222" s="99" t="s">
        <v>86</v>
      </c>
      <c r="R222" s="104" t="s">
        <v>120</v>
      </c>
      <c r="S222" s="104" t="s">
        <v>120</v>
      </c>
      <c r="T222" s="104" t="s">
        <v>120</v>
      </c>
      <c r="U222" s="104" t="s">
        <v>120</v>
      </c>
      <c r="V222" s="104" t="s">
        <v>120</v>
      </c>
      <c r="W222" s="104" t="s">
        <v>120</v>
      </c>
      <c r="X222" s="104" t="s">
        <v>120</v>
      </c>
      <c r="Y222" s="104" t="s">
        <v>120</v>
      </c>
      <c r="Z222" s="104" t="s">
        <v>120</v>
      </c>
      <c r="AA222" s="104" t="s">
        <v>120</v>
      </c>
      <c r="AB222" s="104" t="s">
        <v>120</v>
      </c>
      <c r="AC222" s="104" t="s">
        <v>120</v>
      </c>
      <c r="AD222" s="104" t="s">
        <v>120</v>
      </c>
      <c r="AE222" s="104" t="s">
        <v>120</v>
      </c>
      <c r="AF222" s="104" t="s">
        <v>120</v>
      </c>
      <c r="AG222" s="104" t="s">
        <v>120</v>
      </c>
      <c r="AH222" s="104" t="s">
        <v>120</v>
      </c>
      <c r="AI222" s="104">
        <v>0</v>
      </c>
      <c r="AJ222" s="104" t="s">
        <v>451</v>
      </c>
      <c r="AK222" s="104">
        <v>2</v>
      </c>
      <c r="AL222" s="104" t="s">
        <v>120</v>
      </c>
      <c r="AM222" s="105">
        <v>43218</v>
      </c>
      <c r="AN222" s="104">
        <v>12</v>
      </c>
      <c r="AO222" s="104" t="s">
        <v>120</v>
      </c>
      <c r="AP222" s="104" t="s">
        <v>120</v>
      </c>
      <c r="AQ222" s="104" t="s">
        <v>120</v>
      </c>
      <c r="AR222" s="104" t="s">
        <v>120</v>
      </c>
      <c r="AS222" s="104" t="s">
        <v>120</v>
      </c>
      <c r="AT222" s="104" t="s">
        <v>120</v>
      </c>
      <c r="AU222" s="104" t="s">
        <v>120</v>
      </c>
      <c r="AV222" s="104" t="s">
        <v>120</v>
      </c>
      <c r="AW222" s="104" t="s">
        <v>120</v>
      </c>
      <c r="AX222" s="104">
        <v>0</v>
      </c>
      <c r="AY222" s="104">
        <v>0</v>
      </c>
      <c r="AZ222" s="104">
        <v>1</v>
      </c>
      <c r="BA222" s="104">
        <v>0</v>
      </c>
      <c r="BB222" s="104">
        <v>0</v>
      </c>
      <c r="BC222" s="104">
        <v>111</v>
      </c>
      <c r="BD222" s="104">
        <v>0.14799999999999999</v>
      </c>
      <c r="BE222" s="104">
        <v>0.13100000000000001</v>
      </c>
      <c r="BF222" s="104">
        <v>2.7E-2</v>
      </c>
      <c r="BG222" s="104">
        <v>3.6999999999999998E-2</v>
      </c>
      <c r="BH222" s="104" t="s">
        <v>120</v>
      </c>
      <c r="BI222" s="104" t="s">
        <v>120</v>
      </c>
      <c r="BJ222" s="104" t="s">
        <v>120</v>
      </c>
      <c r="BK222" s="104" t="s">
        <v>120</v>
      </c>
      <c r="BL222" s="104">
        <v>0</v>
      </c>
    </row>
    <row r="223" spans="2:64" ht="15.75" customHeight="1" thickBot="1" x14ac:dyDescent="0.3">
      <c r="B223" s="1"/>
      <c r="L223" s="104">
        <v>37</v>
      </c>
      <c r="M223" s="104" t="s">
        <v>9</v>
      </c>
      <c r="N223" s="104" t="s">
        <v>172</v>
      </c>
      <c r="O223" s="104" t="s">
        <v>175</v>
      </c>
      <c r="P223" s="104" t="s">
        <v>450</v>
      </c>
      <c r="Q223" s="104" t="s">
        <v>120</v>
      </c>
      <c r="R223" s="133"/>
      <c r="S223" s="133"/>
      <c r="T223" s="133"/>
      <c r="U223" s="133"/>
      <c r="V223" s="133"/>
      <c r="W223" s="133"/>
      <c r="X223" s="133"/>
      <c r="Y223" s="133"/>
      <c r="Z223" s="133"/>
      <c r="AA223" s="133"/>
      <c r="AB223" s="133"/>
      <c r="AC223" s="133"/>
      <c r="AD223" s="133"/>
      <c r="AE223" s="133"/>
      <c r="AF223" s="133"/>
      <c r="AG223" s="133"/>
      <c r="AH223" s="133"/>
      <c r="AI223" s="133"/>
      <c r="AJ223" s="133"/>
      <c r="AK223">
        <f>SUM(AK220,AK222)</f>
        <v>28</v>
      </c>
      <c r="AL223" s="100">
        <v>0.7</v>
      </c>
      <c r="AM223" s="102">
        <v>43218</v>
      </c>
      <c r="AN223" s="100">
        <v>12</v>
      </c>
      <c r="AO223" s="100">
        <v>8</v>
      </c>
      <c r="AP223" s="100">
        <v>7</v>
      </c>
      <c r="AQ223" s="100">
        <v>14</v>
      </c>
      <c r="AR223" s="100">
        <v>18.5</v>
      </c>
      <c r="AS223" s="100">
        <v>0</v>
      </c>
      <c r="AT223" s="100">
        <v>0</v>
      </c>
      <c r="AU223" s="100">
        <v>0</v>
      </c>
      <c r="AV223" s="100">
        <f>SUM(AO223:AU223)</f>
        <v>47.5</v>
      </c>
      <c r="AW223" s="100">
        <f>AV223/AN223</f>
        <v>3.9583333333333335</v>
      </c>
      <c r="AX223" s="100">
        <v>0</v>
      </c>
      <c r="AY223" s="100">
        <v>0</v>
      </c>
      <c r="AZ223" s="100">
        <v>5</v>
      </c>
      <c r="BA223" s="100">
        <v>0</v>
      </c>
      <c r="BB223" s="100">
        <v>0</v>
      </c>
      <c r="BC223" t="s">
        <v>792</v>
      </c>
      <c r="BD223">
        <f>SUM(BD220+BD23)</f>
        <v>4.6710000000000003</v>
      </c>
      <c r="BE223">
        <f>SUM(BE220+BE23)</f>
        <v>2.0940000000000003</v>
      </c>
      <c r="BF223">
        <f>SUM(BF220+BF23)</f>
        <v>2.214</v>
      </c>
      <c r="BG223">
        <f>SUM(BG220+BG23)</f>
        <v>1.9900000000000002</v>
      </c>
      <c r="BH223">
        <v>0</v>
      </c>
      <c r="BI223">
        <v>0</v>
      </c>
      <c r="BJ223">
        <v>0</v>
      </c>
      <c r="BK223">
        <v>0</v>
      </c>
      <c r="BL223" s="100">
        <v>0</v>
      </c>
    </row>
    <row r="224" spans="2:64" ht="15.75" customHeight="1" x14ac:dyDescent="0.25">
      <c r="B224" s="1"/>
      <c r="L224" s="133"/>
      <c r="M224" s="135"/>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row>
    <row r="225" spans="2:64" ht="15.75" customHeight="1" x14ac:dyDescent="0.25">
      <c r="B225" s="1"/>
      <c r="L225" s="133"/>
      <c r="M225" s="135"/>
      <c r="N225" s="133"/>
      <c r="O225" s="133"/>
      <c r="P225" s="133"/>
      <c r="Q225" s="133"/>
      <c r="R225" s="133">
        <v>103</v>
      </c>
      <c r="S225" s="133">
        <v>105</v>
      </c>
      <c r="T225" s="133">
        <v>80</v>
      </c>
      <c r="U225" s="133">
        <v>94</v>
      </c>
      <c r="V225" s="133">
        <v>196</v>
      </c>
      <c r="W225" s="133">
        <v>196</v>
      </c>
      <c r="X225" s="133">
        <v>284</v>
      </c>
      <c r="Y225" s="133">
        <v>290</v>
      </c>
      <c r="Z225" s="133">
        <v>96</v>
      </c>
      <c r="AA225" s="133">
        <v>96</v>
      </c>
      <c r="AB225" s="133">
        <v>242</v>
      </c>
      <c r="AC225" s="133">
        <v>248</v>
      </c>
      <c r="AD225" s="133">
        <v>128</v>
      </c>
      <c r="AE225" s="133">
        <v>134</v>
      </c>
      <c r="AF225" s="133">
        <v>148</v>
      </c>
      <c r="AG225" s="133">
        <v>150</v>
      </c>
      <c r="AH225" s="133">
        <v>236</v>
      </c>
      <c r="AI225" s="133">
        <v>238</v>
      </c>
      <c r="AJ225" s="133"/>
    </row>
    <row r="226" spans="2:64" ht="15.75" customHeight="1" thickBot="1" x14ac:dyDescent="0.3">
      <c r="B226" s="1"/>
      <c r="L226" s="133">
        <v>40</v>
      </c>
      <c r="M226" s="133" t="s">
        <v>757</v>
      </c>
      <c r="N226" s="133">
        <v>165</v>
      </c>
      <c r="O226" s="133">
        <v>165</v>
      </c>
      <c r="P226" s="133">
        <v>102</v>
      </c>
      <c r="Q226" s="133">
        <v>102</v>
      </c>
      <c r="R226" s="133">
        <v>103</v>
      </c>
      <c r="S226" s="133">
        <v>105</v>
      </c>
      <c r="T226" s="133">
        <v>80</v>
      </c>
      <c r="U226" s="133">
        <v>94</v>
      </c>
      <c r="V226" s="133">
        <v>196</v>
      </c>
      <c r="W226" s="133">
        <v>196</v>
      </c>
      <c r="X226" s="133">
        <v>284</v>
      </c>
      <c r="Y226" s="133">
        <v>290</v>
      </c>
      <c r="Z226" s="133">
        <v>100</v>
      </c>
      <c r="AA226" s="133">
        <v>100</v>
      </c>
      <c r="AB226" s="133">
        <v>240</v>
      </c>
      <c r="AC226" s="133">
        <v>246</v>
      </c>
      <c r="AD226" s="133">
        <v>128</v>
      </c>
      <c r="AE226" s="133">
        <v>134</v>
      </c>
      <c r="AF226" s="133">
        <v>148</v>
      </c>
      <c r="AG226" s="133">
        <v>150</v>
      </c>
      <c r="AH226" s="133">
        <v>237</v>
      </c>
      <c r="AI226" s="133">
        <v>239</v>
      </c>
      <c r="AJ226" s="133"/>
    </row>
    <row r="227" spans="2:64" ht="15.75" customHeight="1" x14ac:dyDescent="0.25">
      <c r="B227" s="1"/>
      <c r="L227" s="133"/>
      <c r="M227" s="135" t="s">
        <v>51</v>
      </c>
      <c r="N227" s="133">
        <v>165</v>
      </c>
      <c r="O227" s="133">
        <v>165</v>
      </c>
      <c r="P227" s="133">
        <v>101</v>
      </c>
      <c r="Q227" s="133">
        <v>101</v>
      </c>
      <c r="R227" s="100">
        <v>44.5</v>
      </c>
      <c r="S227" s="100">
        <v>5</v>
      </c>
      <c r="T227" s="100">
        <v>2.7</v>
      </c>
      <c r="U227" s="100">
        <v>1</v>
      </c>
      <c r="V227" s="100">
        <v>2</v>
      </c>
      <c r="W227" s="100">
        <v>33</v>
      </c>
      <c r="X227" s="100">
        <v>24.2</v>
      </c>
      <c r="Y227" s="100">
        <v>0</v>
      </c>
      <c r="Z227" s="100">
        <v>0</v>
      </c>
      <c r="AA227" s="100">
        <f>SUM(W227:Z227)</f>
        <v>57.2</v>
      </c>
      <c r="AB227" s="100">
        <v>12</v>
      </c>
      <c r="AC227" s="100">
        <f>AA227/12</f>
        <v>4.7666666666666666</v>
      </c>
      <c r="AD227" s="100">
        <v>0</v>
      </c>
      <c r="AE227" s="100">
        <v>0</v>
      </c>
      <c r="AF227" s="100">
        <v>0</v>
      </c>
      <c r="AG227" s="101">
        <v>5</v>
      </c>
      <c r="AH227" s="101">
        <v>2</v>
      </c>
      <c r="AI227" s="100">
        <v>0</v>
      </c>
      <c r="AJ227" s="100" t="s">
        <v>451</v>
      </c>
      <c r="AK227" s="100">
        <v>1</v>
      </c>
      <c r="AL227" s="100">
        <v>0.5</v>
      </c>
      <c r="AM227" s="102">
        <v>43217</v>
      </c>
      <c r="AN227" s="100">
        <v>11</v>
      </c>
      <c r="AO227" s="100" t="s">
        <v>120</v>
      </c>
      <c r="AP227" s="100" t="s">
        <v>120</v>
      </c>
      <c r="AQ227" s="100" t="s">
        <v>120</v>
      </c>
      <c r="AR227" s="100" t="s">
        <v>120</v>
      </c>
      <c r="AS227" s="100" t="s">
        <v>120</v>
      </c>
      <c r="AT227" s="100" t="s">
        <v>120</v>
      </c>
      <c r="AU227" s="100" t="s">
        <v>120</v>
      </c>
      <c r="AV227" s="100" t="s">
        <v>120</v>
      </c>
      <c r="AW227" s="100" t="s">
        <v>120</v>
      </c>
      <c r="AX227" s="100">
        <v>0</v>
      </c>
      <c r="AY227" s="100">
        <v>0</v>
      </c>
      <c r="AZ227" s="100">
        <v>0</v>
      </c>
      <c r="BA227" s="100">
        <v>0</v>
      </c>
      <c r="BB227" s="100">
        <v>0</v>
      </c>
      <c r="BC227" s="100">
        <v>99</v>
      </c>
      <c r="BD227" s="100">
        <v>0.121</v>
      </c>
      <c r="BE227" s="100" t="s">
        <v>120</v>
      </c>
      <c r="BF227" s="100">
        <v>0.38</v>
      </c>
      <c r="BG227" s="100">
        <v>0.23899999999999999</v>
      </c>
      <c r="BH227" s="100">
        <v>0</v>
      </c>
      <c r="BI227" s="109">
        <v>0</v>
      </c>
      <c r="BJ227" s="100">
        <v>0</v>
      </c>
      <c r="BK227" s="100">
        <v>0</v>
      </c>
      <c r="BL227" s="100">
        <v>0</v>
      </c>
    </row>
    <row r="228" spans="2:64" ht="15.75" customHeight="1" x14ac:dyDescent="0.25">
      <c r="B228" s="1"/>
      <c r="L228" s="100">
        <v>40</v>
      </c>
      <c r="M228" s="100" t="s">
        <v>15</v>
      </c>
      <c r="N228" s="100" t="s">
        <v>173</v>
      </c>
      <c r="O228" s="100" t="s">
        <v>176</v>
      </c>
      <c r="P228" s="100" t="s">
        <v>12</v>
      </c>
      <c r="Q228" s="99" t="s">
        <v>53</v>
      </c>
      <c r="R228" s="100">
        <v>71.8</v>
      </c>
      <c r="S228" s="100">
        <v>5</v>
      </c>
      <c r="T228" s="100">
        <v>5.6</v>
      </c>
      <c r="U228" s="100">
        <v>2</v>
      </c>
      <c r="V228" s="100">
        <v>2</v>
      </c>
      <c r="W228" s="100">
        <v>22.6</v>
      </c>
      <c r="X228" s="100">
        <v>25.5</v>
      </c>
      <c r="Y228" s="100">
        <v>0</v>
      </c>
      <c r="Z228" s="100">
        <v>0</v>
      </c>
      <c r="AA228" s="100">
        <f>SUM(W228:Z228)</f>
        <v>48.1</v>
      </c>
      <c r="AB228" s="100">
        <v>12</v>
      </c>
      <c r="AC228" s="100">
        <f>AA228/12</f>
        <v>4.0083333333333337</v>
      </c>
      <c r="AD228" s="100">
        <v>0</v>
      </c>
      <c r="AE228" s="100">
        <v>0</v>
      </c>
      <c r="AF228" s="100">
        <v>0</v>
      </c>
      <c r="AG228" s="100" t="s">
        <v>120</v>
      </c>
      <c r="AH228" s="100" t="s">
        <v>120</v>
      </c>
      <c r="AI228" s="100" t="s">
        <v>120</v>
      </c>
      <c r="AJ228" s="100" t="s">
        <v>120</v>
      </c>
      <c r="AK228" s="100" t="s">
        <v>120</v>
      </c>
      <c r="AL228" s="100" t="s">
        <v>120</v>
      </c>
      <c r="AM228" s="100" t="s">
        <v>120</v>
      </c>
      <c r="AN228" s="100" t="s">
        <v>120</v>
      </c>
      <c r="AO228" s="100" t="s">
        <v>120</v>
      </c>
      <c r="AP228" s="100" t="s">
        <v>120</v>
      </c>
      <c r="AQ228" s="100" t="s">
        <v>120</v>
      </c>
      <c r="AR228" s="100" t="s">
        <v>120</v>
      </c>
      <c r="AS228" s="100" t="s">
        <v>120</v>
      </c>
      <c r="AT228" s="100" t="s">
        <v>120</v>
      </c>
      <c r="AU228" s="100" t="s">
        <v>120</v>
      </c>
      <c r="AV228" s="100" t="s">
        <v>120</v>
      </c>
      <c r="AW228" s="100" t="s">
        <v>120</v>
      </c>
      <c r="AX228" s="100" t="s">
        <v>120</v>
      </c>
      <c r="AY228" s="100" t="s">
        <v>120</v>
      </c>
      <c r="AZ228" s="100" t="s">
        <v>120</v>
      </c>
      <c r="BA228" s="100" t="s">
        <v>120</v>
      </c>
      <c r="BB228" s="100" t="s">
        <v>120</v>
      </c>
      <c r="BC228" s="100" t="s">
        <v>120</v>
      </c>
      <c r="BD228" s="100" t="s">
        <v>120</v>
      </c>
      <c r="BE228" s="100" t="s">
        <v>120</v>
      </c>
      <c r="BF228" s="100" t="s">
        <v>120</v>
      </c>
      <c r="BG228" s="100" t="s">
        <v>120</v>
      </c>
      <c r="BH228" s="100">
        <v>0</v>
      </c>
      <c r="BI228" s="109">
        <v>0</v>
      </c>
      <c r="BJ228" s="100">
        <v>0</v>
      </c>
      <c r="BK228" s="100">
        <v>0</v>
      </c>
      <c r="BL228" s="100">
        <v>0</v>
      </c>
    </row>
    <row r="229" spans="2:64" ht="15.75" customHeight="1" thickBot="1" x14ac:dyDescent="0.3">
      <c r="B229" s="1"/>
      <c r="L229" s="100">
        <v>40</v>
      </c>
      <c r="M229" s="100" t="s">
        <v>15</v>
      </c>
      <c r="N229" s="100" t="s">
        <v>173</v>
      </c>
      <c r="O229" s="100" t="s">
        <v>176</v>
      </c>
      <c r="P229" s="100" t="s">
        <v>135</v>
      </c>
      <c r="Q229" s="99" t="s">
        <v>51</v>
      </c>
      <c r="R229" s="104" t="s">
        <v>120</v>
      </c>
      <c r="S229" s="104" t="s">
        <v>120</v>
      </c>
      <c r="T229" s="104" t="s">
        <v>120</v>
      </c>
      <c r="U229" s="104" t="s">
        <v>120</v>
      </c>
      <c r="V229" s="104" t="s">
        <v>120</v>
      </c>
      <c r="W229" s="104" t="s">
        <v>120</v>
      </c>
      <c r="X229" s="104" t="s">
        <v>120</v>
      </c>
      <c r="Y229" s="104" t="s">
        <v>120</v>
      </c>
      <c r="Z229" s="104" t="s">
        <v>120</v>
      </c>
      <c r="AA229" s="104" t="s">
        <v>120</v>
      </c>
      <c r="AB229" s="104" t="s">
        <v>120</v>
      </c>
      <c r="AC229" s="104" t="s">
        <v>120</v>
      </c>
      <c r="AD229" s="104" t="s">
        <v>120</v>
      </c>
      <c r="AE229" s="104" t="s">
        <v>120</v>
      </c>
      <c r="AF229" s="104" t="s">
        <v>120</v>
      </c>
      <c r="AG229" s="104" t="s">
        <v>120</v>
      </c>
      <c r="AH229" s="104" t="s">
        <v>120</v>
      </c>
      <c r="AI229" s="104">
        <v>0</v>
      </c>
      <c r="AJ229" s="104" t="s">
        <v>451</v>
      </c>
      <c r="AK229" s="104">
        <v>1</v>
      </c>
      <c r="AL229" s="104">
        <v>1.1000000000000001</v>
      </c>
      <c r="AM229" s="105">
        <v>43217</v>
      </c>
      <c r="AN229" s="104">
        <v>11</v>
      </c>
      <c r="AO229" s="104">
        <v>2.7</v>
      </c>
      <c r="AP229" s="104">
        <v>11.1</v>
      </c>
      <c r="AQ229" s="104">
        <v>3.9</v>
      </c>
      <c r="AR229" s="104">
        <v>9.3000000000000007</v>
      </c>
      <c r="AS229" s="104">
        <v>0</v>
      </c>
      <c r="AT229" s="104">
        <v>0</v>
      </c>
      <c r="AU229" s="104">
        <v>0</v>
      </c>
      <c r="AV229" s="104">
        <f>SUM(AO229:AU229)</f>
        <v>27</v>
      </c>
      <c r="AW229" s="104">
        <f>AV229/AN229</f>
        <v>2.4545454545454546</v>
      </c>
      <c r="AX229" s="104">
        <v>1</v>
      </c>
      <c r="AY229" s="104">
        <v>0</v>
      </c>
      <c r="AZ229" s="104">
        <v>0</v>
      </c>
      <c r="BA229" s="104">
        <v>0</v>
      </c>
      <c r="BB229" s="104">
        <v>0</v>
      </c>
      <c r="BC229" s="104">
        <v>101</v>
      </c>
      <c r="BD229" s="104">
        <v>5.7000000000000002E-2</v>
      </c>
      <c r="BE229" s="104">
        <v>2.4E-2</v>
      </c>
      <c r="BF229" s="104">
        <v>4.0000000000000001E-3</v>
      </c>
      <c r="BG229" s="104">
        <v>0</v>
      </c>
      <c r="BH229" s="104" t="s">
        <v>120</v>
      </c>
      <c r="BI229" s="104" t="s">
        <v>120</v>
      </c>
      <c r="BJ229" s="104" t="s">
        <v>120</v>
      </c>
      <c r="BK229" s="104" t="s">
        <v>120</v>
      </c>
      <c r="BL229" s="104">
        <v>0</v>
      </c>
    </row>
    <row r="230" spans="2:64" ht="15.75" customHeight="1" thickBot="1" x14ac:dyDescent="0.3">
      <c r="B230" s="1"/>
      <c r="L230" s="104">
        <v>40</v>
      </c>
      <c r="M230" s="104" t="s">
        <v>15</v>
      </c>
      <c r="N230" s="104" t="s">
        <v>173</v>
      </c>
      <c r="O230" s="104" t="s">
        <v>176</v>
      </c>
      <c r="P230" s="104" t="s">
        <v>450</v>
      </c>
      <c r="Q230" s="104" t="s">
        <v>120</v>
      </c>
      <c r="R230" s="133"/>
      <c r="S230" s="133"/>
      <c r="T230" s="133"/>
      <c r="U230" s="133"/>
      <c r="V230" s="133"/>
      <c r="W230" s="133"/>
      <c r="X230" s="133"/>
      <c r="Y230" s="133"/>
      <c r="Z230" s="133"/>
      <c r="AA230" s="133"/>
      <c r="AB230" s="133"/>
      <c r="AC230" s="133"/>
      <c r="AD230" s="133"/>
      <c r="AE230" s="133"/>
      <c r="AF230" s="133"/>
      <c r="AG230" s="133"/>
      <c r="AH230" s="133"/>
      <c r="AI230" s="133"/>
      <c r="AJ230" s="133"/>
    </row>
    <row r="231" spans="2:64" ht="15.75" customHeight="1" x14ac:dyDescent="0.25">
      <c r="B231" s="1"/>
      <c r="L231" s="133"/>
      <c r="M231" s="135"/>
      <c r="N231" s="133"/>
      <c r="O231" s="133"/>
      <c r="P231" s="133"/>
      <c r="Q231" s="133"/>
      <c r="R231" s="133">
        <v>103</v>
      </c>
      <c r="S231" s="133">
        <v>105</v>
      </c>
      <c r="T231" s="133">
        <v>94</v>
      </c>
      <c r="U231" s="133">
        <v>94</v>
      </c>
      <c r="V231" s="133">
        <v>200</v>
      </c>
      <c r="W231" s="133">
        <v>204</v>
      </c>
      <c r="X231" s="133">
        <v>284</v>
      </c>
      <c r="Y231" s="133">
        <v>290</v>
      </c>
      <c r="Z231" s="133">
        <v>96</v>
      </c>
      <c r="AA231" s="133">
        <v>96</v>
      </c>
      <c r="AB231" s="133">
        <v>244</v>
      </c>
      <c r="AC231" s="133">
        <v>248</v>
      </c>
      <c r="AD231" s="133">
        <v>134</v>
      </c>
      <c r="AE231" s="133">
        <v>134</v>
      </c>
      <c r="AF231" s="133">
        <v>146</v>
      </c>
      <c r="AG231" s="133">
        <v>150</v>
      </c>
      <c r="AH231" s="133">
        <v>236</v>
      </c>
      <c r="AI231" s="133">
        <v>240</v>
      </c>
      <c r="AJ231" s="133"/>
    </row>
    <row r="232" spans="2:64" ht="15.75" customHeight="1" thickBot="1" x14ac:dyDescent="0.3">
      <c r="B232" s="1"/>
      <c r="L232" s="133">
        <v>40</v>
      </c>
      <c r="M232" s="133" t="s">
        <v>758</v>
      </c>
      <c r="N232" s="133">
        <v>165</v>
      </c>
      <c r="O232" s="133">
        <v>171</v>
      </c>
      <c r="P232" s="133">
        <v>102</v>
      </c>
      <c r="Q232" s="133">
        <v>102</v>
      </c>
      <c r="R232" s="133">
        <v>103</v>
      </c>
      <c r="S232" s="133">
        <v>105</v>
      </c>
      <c r="T232" s="133">
        <v>94</v>
      </c>
      <c r="U232" s="133">
        <v>94</v>
      </c>
      <c r="V232" s="133">
        <v>200</v>
      </c>
      <c r="W232" s="133">
        <v>204</v>
      </c>
      <c r="X232" s="133">
        <v>284</v>
      </c>
      <c r="Y232" s="133">
        <v>290</v>
      </c>
      <c r="Z232" s="133">
        <v>100</v>
      </c>
      <c r="AA232" s="133">
        <v>100</v>
      </c>
      <c r="AB232" s="133">
        <v>242</v>
      </c>
      <c r="AC232" s="133">
        <v>246</v>
      </c>
      <c r="AD232" s="133">
        <v>134</v>
      </c>
      <c r="AE232" s="133">
        <v>134</v>
      </c>
      <c r="AF232" s="133">
        <v>146</v>
      </c>
      <c r="AG232" s="133">
        <v>150</v>
      </c>
      <c r="AH232" s="133">
        <v>237</v>
      </c>
      <c r="AI232" s="133">
        <v>241</v>
      </c>
      <c r="AJ232" s="133"/>
    </row>
    <row r="233" spans="2:64" ht="15.75" customHeight="1" x14ac:dyDescent="0.25">
      <c r="B233" s="1"/>
      <c r="L233" s="133"/>
      <c r="M233" s="135" t="s">
        <v>53</v>
      </c>
      <c r="N233" s="133">
        <v>165</v>
      </c>
      <c r="O233" s="133">
        <v>171</v>
      </c>
      <c r="P233" s="133">
        <v>101</v>
      </c>
      <c r="Q233" s="133">
        <v>101</v>
      </c>
      <c r="R233" s="100">
        <v>66.8</v>
      </c>
      <c r="S233" s="100">
        <v>7</v>
      </c>
      <c r="T233" s="100">
        <v>6</v>
      </c>
      <c r="U233" s="100">
        <v>1</v>
      </c>
      <c r="V233" s="100">
        <v>2</v>
      </c>
      <c r="W233" s="100">
        <v>37.200000000000003</v>
      </c>
      <c r="X233" s="100">
        <v>33</v>
      </c>
      <c r="Y233" s="100">
        <v>3.5</v>
      </c>
      <c r="Z233" s="100">
        <v>0</v>
      </c>
      <c r="AA233" s="100">
        <f>SUM(W233:Z233)</f>
        <v>73.7</v>
      </c>
      <c r="AB233" s="100">
        <v>12</v>
      </c>
      <c r="AC233" s="100">
        <f>AA233/12</f>
        <v>6.1416666666666666</v>
      </c>
      <c r="AD233" s="100">
        <v>0</v>
      </c>
      <c r="AE233" s="100">
        <v>0</v>
      </c>
      <c r="AF233" s="100">
        <v>0</v>
      </c>
      <c r="AG233" s="101">
        <v>5</v>
      </c>
      <c r="AH233" s="101">
        <v>8</v>
      </c>
      <c r="AI233" s="100">
        <v>0</v>
      </c>
      <c r="AJ233" s="100" t="s">
        <v>451</v>
      </c>
      <c r="AK233" s="100">
        <v>10</v>
      </c>
      <c r="AL233" s="100">
        <v>0.8</v>
      </c>
      <c r="AM233" s="102">
        <v>43219</v>
      </c>
      <c r="AN233" s="100">
        <v>13</v>
      </c>
      <c r="AO233" s="100">
        <v>7</v>
      </c>
      <c r="AP233" s="100">
        <v>20.399999999999999</v>
      </c>
      <c r="AQ233" s="100">
        <v>13.5</v>
      </c>
      <c r="AR233" s="100">
        <v>17.7</v>
      </c>
      <c r="AS233" s="100">
        <v>0</v>
      </c>
      <c r="AT233" s="100">
        <v>0</v>
      </c>
      <c r="AU233" s="100">
        <v>0</v>
      </c>
      <c r="AV233" s="100">
        <f>SUM(AO233:AU233)</f>
        <v>58.599999999999994</v>
      </c>
      <c r="AW233" s="100">
        <f>AV233/AN233</f>
        <v>4.5076923076923077</v>
      </c>
      <c r="AX233" s="100">
        <v>0</v>
      </c>
      <c r="AY233" s="100">
        <v>0</v>
      </c>
      <c r="AZ233" s="100">
        <v>0</v>
      </c>
      <c r="BA233" s="100">
        <v>0</v>
      </c>
      <c r="BB233" s="100">
        <v>0</v>
      </c>
      <c r="BC233" s="100">
        <v>137</v>
      </c>
      <c r="BD233" s="100">
        <v>1.0449999999999999</v>
      </c>
      <c r="BE233" s="100">
        <v>0.59199999999999997</v>
      </c>
      <c r="BF233" s="100">
        <v>1.163</v>
      </c>
      <c r="BG233" s="100">
        <v>1.3129999999999999</v>
      </c>
      <c r="BH233" s="100">
        <v>0</v>
      </c>
      <c r="BI233" s="109">
        <v>0</v>
      </c>
      <c r="BJ233" s="100">
        <v>0</v>
      </c>
      <c r="BK233" s="100">
        <v>0</v>
      </c>
      <c r="BL233" s="100">
        <v>0</v>
      </c>
    </row>
    <row r="234" spans="2:64" ht="15.75" customHeight="1" x14ac:dyDescent="0.25">
      <c r="B234" s="1"/>
      <c r="L234" s="100">
        <v>40</v>
      </c>
      <c r="M234" s="100" t="s">
        <v>12</v>
      </c>
      <c r="N234" s="100" t="s">
        <v>173</v>
      </c>
      <c r="O234" s="100" t="s">
        <v>175</v>
      </c>
      <c r="P234" s="100" t="s">
        <v>12</v>
      </c>
      <c r="Q234" s="99" t="s">
        <v>53</v>
      </c>
      <c r="R234" s="100">
        <v>64.099999999999994</v>
      </c>
      <c r="S234" s="100">
        <v>5</v>
      </c>
      <c r="T234" s="100">
        <v>6</v>
      </c>
      <c r="U234" s="100">
        <v>1</v>
      </c>
      <c r="V234" s="100">
        <v>1</v>
      </c>
      <c r="W234" s="100">
        <v>9.3000000000000007</v>
      </c>
      <c r="X234" s="100">
        <v>1</v>
      </c>
      <c r="Y234" s="100">
        <v>0</v>
      </c>
      <c r="Z234" s="100">
        <v>0</v>
      </c>
      <c r="AA234" s="100">
        <f>SUM(W234:Z234)</f>
        <v>10.3</v>
      </c>
      <c r="AB234" s="100">
        <v>12</v>
      </c>
      <c r="AC234" s="100">
        <f>AA234/12</f>
        <v>0.85833333333333339</v>
      </c>
      <c r="AD234" s="100">
        <v>0</v>
      </c>
      <c r="AE234" s="100">
        <v>0</v>
      </c>
      <c r="AF234" s="100">
        <v>0</v>
      </c>
      <c r="AG234" s="100" t="s">
        <v>120</v>
      </c>
      <c r="AH234" s="100" t="s">
        <v>120</v>
      </c>
      <c r="AI234" s="100">
        <v>0</v>
      </c>
      <c r="AJ234" s="100" t="s">
        <v>451</v>
      </c>
      <c r="AK234" s="100">
        <v>1</v>
      </c>
      <c r="AL234" s="100">
        <v>0.3</v>
      </c>
      <c r="AM234" s="102">
        <v>43219</v>
      </c>
      <c r="AN234" s="100">
        <v>13</v>
      </c>
      <c r="AO234" s="100" t="s">
        <v>120</v>
      </c>
      <c r="AP234" s="100" t="s">
        <v>120</v>
      </c>
      <c r="AQ234" s="100" t="s">
        <v>120</v>
      </c>
      <c r="AR234" s="100" t="s">
        <v>120</v>
      </c>
      <c r="AS234" s="100" t="s">
        <v>120</v>
      </c>
      <c r="AT234" s="100" t="s">
        <v>120</v>
      </c>
      <c r="AU234" s="100" t="s">
        <v>120</v>
      </c>
      <c r="AV234" s="100" t="s">
        <v>120</v>
      </c>
      <c r="AW234" s="100" t="s">
        <v>120</v>
      </c>
      <c r="AX234" s="100">
        <v>0</v>
      </c>
      <c r="AY234" s="100">
        <v>0</v>
      </c>
      <c r="AZ234" s="100">
        <v>1</v>
      </c>
      <c r="BA234" s="100">
        <v>0</v>
      </c>
      <c r="BB234" s="100">
        <v>0</v>
      </c>
      <c r="BC234" s="100">
        <v>138</v>
      </c>
      <c r="BD234" s="100">
        <v>1E-3</v>
      </c>
      <c r="BE234" s="100" t="s">
        <v>120</v>
      </c>
      <c r="BF234" s="100">
        <v>5.8999999999999997E-2</v>
      </c>
      <c r="BG234" s="100">
        <v>4.2999999999999997E-2</v>
      </c>
      <c r="BH234" s="100">
        <v>0</v>
      </c>
      <c r="BI234" s="109">
        <v>0</v>
      </c>
      <c r="BJ234" s="100">
        <v>0</v>
      </c>
      <c r="BK234" s="100">
        <v>0</v>
      </c>
      <c r="BL234" s="100">
        <v>0</v>
      </c>
    </row>
    <row r="235" spans="2:64" ht="15.75" customHeight="1" thickBot="1" x14ac:dyDescent="0.3">
      <c r="B235" s="1"/>
      <c r="L235" s="100">
        <v>40</v>
      </c>
      <c r="M235" s="100" t="s">
        <v>12</v>
      </c>
      <c r="N235" s="100" t="s">
        <v>173</v>
      </c>
      <c r="O235" s="100" t="s">
        <v>175</v>
      </c>
      <c r="P235" s="100" t="s">
        <v>135</v>
      </c>
      <c r="Q235" s="99" t="s">
        <v>51</v>
      </c>
      <c r="R235" s="104" t="s">
        <v>120</v>
      </c>
      <c r="S235" s="104" t="s">
        <v>120</v>
      </c>
      <c r="T235" s="104" t="s">
        <v>120</v>
      </c>
      <c r="U235" s="104" t="s">
        <v>120</v>
      </c>
      <c r="V235" s="104" t="s">
        <v>120</v>
      </c>
      <c r="W235" s="104" t="s">
        <v>120</v>
      </c>
      <c r="X235" s="104" t="s">
        <v>120</v>
      </c>
      <c r="Y235" s="104" t="s">
        <v>120</v>
      </c>
      <c r="Z235" s="104" t="s">
        <v>120</v>
      </c>
      <c r="AA235" s="104" t="s">
        <v>120</v>
      </c>
      <c r="AB235" s="104" t="s">
        <v>120</v>
      </c>
      <c r="AC235" s="104" t="s">
        <v>120</v>
      </c>
      <c r="AD235" s="104" t="s">
        <v>120</v>
      </c>
      <c r="AE235" s="104" t="s">
        <v>120</v>
      </c>
      <c r="AF235" s="104" t="s">
        <v>120</v>
      </c>
      <c r="AG235" s="104" t="s">
        <v>120</v>
      </c>
      <c r="AH235" s="104" t="s">
        <v>120</v>
      </c>
      <c r="AI235" s="104">
        <v>0</v>
      </c>
      <c r="AJ235" s="104" t="s">
        <v>451</v>
      </c>
      <c r="AK235" s="104">
        <v>7</v>
      </c>
      <c r="AL235" s="104">
        <v>0.9</v>
      </c>
      <c r="AM235" s="105">
        <v>43219</v>
      </c>
      <c r="AN235" s="104">
        <v>13</v>
      </c>
      <c r="AO235" s="104">
        <v>28</v>
      </c>
      <c r="AP235" s="104">
        <v>30</v>
      </c>
      <c r="AQ235" s="104">
        <v>16.3</v>
      </c>
      <c r="AR235" s="104">
        <v>30</v>
      </c>
      <c r="AS235" s="104">
        <v>8.6</v>
      </c>
      <c r="AT235" s="104">
        <v>0</v>
      </c>
      <c r="AU235" s="104">
        <v>0</v>
      </c>
      <c r="AV235" s="104">
        <f>SUM(AO235:AU235)</f>
        <v>112.89999999999999</v>
      </c>
      <c r="AW235" s="104">
        <f>AV235/AN235</f>
        <v>8.684615384615384</v>
      </c>
      <c r="AX235" s="104">
        <v>0</v>
      </c>
      <c r="AY235" s="104">
        <v>0</v>
      </c>
      <c r="AZ235" s="104">
        <v>1</v>
      </c>
      <c r="BA235" s="104">
        <v>0</v>
      </c>
      <c r="BB235" s="104">
        <v>0</v>
      </c>
      <c r="BC235" s="104">
        <v>139</v>
      </c>
      <c r="BD235" s="104">
        <v>0.64800000000000002</v>
      </c>
      <c r="BE235" s="104">
        <v>0.5</v>
      </c>
      <c r="BF235" s="104">
        <v>0.65100000000000002</v>
      </c>
      <c r="BG235" s="104">
        <v>0.40200000000000002</v>
      </c>
      <c r="BH235" s="104" t="s">
        <v>120</v>
      </c>
      <c r="BI235" s="104" t="s">
        <v>120</v>
      </c>
      <c r="BJ235" s="104" t="s">
        <v>120</v>
      </c>
      <c r="BK235" s="104" t="s">
        <v>120</v>
      </c>
      <c r="BL235" s="104">
        <v>0</v>
      </c>
    </row>
    <row r="236" spans="2:64" ht="15.75" customHeight="1" thickBot="1" x14ac:dyDescent="0.3">
      <c r="B236" s="1"/>
      <c r="L236" s="104">
        <v>40</v>
      </c>
      <c r="M236" s="104" t="s">
        <v>12</v>
      </c>
      <c r="N236" s="104" t="s">
        <v>173</v>
      </c>
      <c r="O236" s="104" t="s">
        <v>175</v>
      </c>
      <c r="P236" s="104" t="s">
        <v>450</v>
      </c>
      <c r="Q236" s="104" t="s">
        <v>120</v>
      </c>
      <c r="R236" s="133"/>
      <c r="S236" s="133"/>
      <c r="T236" s="133"/>
      <c r="U236" s="133"/>
      <c r="V236" s="133"/>
      <c r="W236" s="133"/>
      <c r="X236" s="133"/>
      <c r="Y236" s="133"/>
      <c r="Z236" s="133"/>
      <c r="AA236" s="133"/>
      <c r="AB236" s="133"/>
      <c r="AC236" s="133"/>
      <c r="AD236" s="133"/>
      <c r="AE236" s="133"/>
      <c r="AF236" s="133"/>
      <c r="AG236" s="133"/>
      <c r="AH236" s="133"/>
      <c r="AI236" s="133"/>
      <c r="AJ236" s="133"/>
      <c r="AK236">
        <f>10+7</f>
        <v>17</v>
      </c>
      <c r="AL236" s="104">
        <v>0.9</v>
      </c>
      <c r="AM236" s="105">
        <v>43219</v>
      </c>
      <c r="AN236" s="104">
        <v>13</v>
      </c>
      <c r="AO236" s="104">
        <v>28</v>
      </c>
      <c r="AP236" s="104">
        <v>30</v>
      </c>
      <c r="AQ236" s="104">
        <v>16.3</v>
      </c>
      <c r="AR236" s="104">
        <v>30</v>
      </c>
      <c r="AS236" s="104">
        <v>8.6</v>
      </c>
      <c r="AT236" s="104">
        <v>0</v>
      </c>
      <c r="AU236" s="104">
        <v>0</v>
      </c>
      <c r="AV236" s="104">
        <f>SUM(AO236:AU236)</f>
        <v>112.89999999999999</v>
      </c>
      <c r="AW236" s="104">
        <f>AV236/AN236</f>
        <v>8.684615384615384</v>
      </c>
      <c r="AX236" s="104">
        <v>0</v>
      </c>
      <c r="AY236" s="104">
        <v>0</v>
      </c>
      <c r="AZ236" s="104">
        <v>1</v>
      </c>
      <c r="BA236" s="104">
        <v>0</v>
      </c>
      <c r="BB236" s="104">
        <v>0</v>
      </c>
      <c r="BC236" s="140" t="s">
        <v>793</v>
      </c>
      <c r="BD236">
        <f>SUM(BD233,BD235)</f>
        <v>1.6930000000000001</v>
      </c>
      <c r="BE236">
        <f t="shared" ref="BE236:BG236" si="57">SUM(BE233,BE235)</f>
        <v>1.0920000000000001</v>
      </c>
      <c r="BF236">
        <f t="shared" si="57"/>
        <v>1.8140000000000001</v>
      </c>
      <c r="BG236">
        <f t="shared" si="57"/>
        <v>1.7149999999999999</v>
      </c>
      <c r="BH236" s="100">
        <v>0</v>
      </c>
      <c r="BI236" s="109">
        <v>0</v>
      </c>
      <c r="BJ236" s="100">
        <v>0</v>
      </c>
      <c r="BK236" s="100">
        <v>0</v>
      </c>
      <c r="BL236" s="100">
        <v>0</v>
      </c>
    </row>
    <row r="237" spans="2:64" ht="15.75" customHeight="1" x14ac:dyDescent="0.25">
      <c r="B237" s="1"/>
      <c r="L237" s="133"/>
      <c r="M237" s="135"/>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row>
    <row r="238" spans="2:64" ht="15.75" customHeight="1" x14ac:dyDescent="0.25">
      <c r="B238" s="1"/>
      <c r="L238" s="133"/>
      <c r="M238" s="135"/>
      <c r="N238" s="133"/>
      <c r="O238" s="133"/>
      <c r="P238" s="133"/>
      <c r="Q238" s="133"/>
      <c r="R238" s="133">
        <v>105</v>
      </c>
      <c r="S238" s="133">
        <v>105</v>
      </c>
      <c r="T238" s="133">
        <v>80</v>
      </c>
      <c r="U238" s="133">
        <v>94</v>
      </c>
      <c r="V238" s="133">
        <v>196</v>
      </c>
      <c r="W238" s="133">
        <v>204</v>
      </c>
      <c r="X238" s="133">
        <v>284</v>
      </c>
      <c r="Y238" s="133">
        <v>290</v>
      </c>
      <c r="Z238" s="133">
        <v>87</v>
      </c>
      <c r="AA238" s="133">
        <v>90</v>
      </c>
      <c r="AB238" s="133">
        <v>240</v>
      </c>
      <c r="AC238" s="133">
        <v>242</v>
      </c>
      <c r="AD238" s="133">
        <v>128</v>
      </c>
      <c r="AE238" s="133">
        <v>134</v>
      </c>
      <c r="AF238" s="133">
        <v>150</v>
      </c>
      <c r="AG238" s="133">
        <v>150</v>
      </c>
      <c r="AH238" s="133">
        <v>238</v>
      </c>
      <c r="AI238" s="133">
        <v>238</v>
      </c>
      <c r="AJ238" s="133"/>
    </row>
    <row r="239" spans="2:64" ht="15.75" customHeight="1" thickBot="1" x14ac:dyDescent="0.3">
      <c r="B239" s="1"/>
      <c r="L239" s="133">
        <v>42</v>
      </c>
      <c r="M239" s="133" t="s">
        <v>759</v>
      </c>
      <c r="N239" s="133">
        <v>165</v>
      </c>
      <c r="O239" s="133">
        <v>171</v>
      </c>
      <c r="P239" s="133">
        <v>96</v>
      </c>
      <c r="Q239" s="133">
        <v>102</v>
      </c>
      <c r="R239" s="133">
        <v>105</v>
      </c>
      <c r="S239" s="133">
        <v>105</v>
      </c>
      <c r="T239" s="133">
        <v>80</v>
      </c>
      <c r="U239" s="133">
        <v>94</v>
      </c>
      <c r="V239" s="133">
        <v>196</v>
      </c>
      <c r="W239" s="133">
        <v>204</v>
      </c>
      <c r="X239" s="133">
        <v>284</v>
      </c>
      <c r="Y239" s="133">
        <v>290</v>
      </c>
      <c r="Z239" s="133">
        <v>97</v>
      </c>
      <c r="AA239" s="133">
        <v>100</v>
      </c>
      <c r="AB239" s="133">
        <v>238</v>
      </c>
      <c r="AC239" s="133">
        <v>240</v>
      </c>
      <c r="AD239" s="133">
        <v>128</v>
      </c>
      <c r="AE239" s="133">
        <v>134</v>
      </c>
      <c r="AF239" s="133">
        <v>150</v>
      </c>
      <c r="AG239" s="133">
        <v>150</v>
      </c>
      <c r="AH239" s="133">
        <v>239</v>
      </c>
      <c r="AI239" s="133">
        <v>239</v>
      </c>
      <c r="AJ239" s="133"/>
    </row>
    <row r="240" spans="2:64" ht="15.75" customHeight="1" x14ac:dyDescent="0.25">
      <c r="B240" s="1"/>
      <c r="L240" s="133"/>
      <c r="M240" s="135" t="s">
        <v>64</v>
      </c>
      <c r="N240" s="133">
        <v>171</v>
      </c>
      <c r="O240" s="133">
        <v>171</v>
      </c>
      <c r="P240" s="133">
        <v>95</v>
      </c>
      <c r="Q240" s="133">
        <v>101</v>
      </c>
      <c r="R240" s="100">
        <v>92.7</v>
      </c>
      <c r="S240" s="100">
        <v>3</v>
      </c>
      <c r="T240" s="100">
        <v>4.3</v>
      </c>
      <c r="U240" s="100">
        <v>1</v>
      </c>
      <c r="V240" s="100">
        <v>2</v>
      </c>
      <c r="W240" s="100">
        <v>26.1</v>
      </c>
      <c r="X240" s="100">
        <v>28.2</v>
      </c>
      <c r="Y240" s="100">
        <v>1.7</v>
      </c>
      <c r="Z240" s="100">
        <v>0</v>
      </c>
      <c r="AA240" s="100">
        <f>SUM(W240:Z240)</f>
        <v>56</v>
      </c>
      <c r="AB240" s="100">
        <v>12</v>
      </c>
      <c r="AC240" s="100">
        <f>AA240/12</f>
        <v>4.666666666666667</v>
      </c>
      <c r="AD240" s="100">
        <v>0</v>
      </c>
      <c r="AE240" s="100">
        <v>0</v>
      </c>
      <c r="AF240" s="100">
        <v>0</v>
      </c>
      <c r="AG240" s="101">
        <v>8</v>
      </c>
      <c r="AH240" s="101">
        <v>11</v>
      </c>
      <c r="AI240" s="100">
        <v>0</v>
      </c>
      <c r="AJ240" s="100" t="s">
        <v>451</v>
      </c>
      <c r="AK240" s="100">
        <v>10</v>
      </c>
      <c r="AL240" s="100">
        <v>0.6</v>
      </c>
      <c r="AM240" s="102">
        <v>43217</v>
      </c>
      <c r="AN240" s="100">
        <v>11</v>
      </c>
      <c r="AO240" s="100">
        <v>12.3</v>
      </c>
      <c r="AP240" s="100">
        <v>7</v>
      </c>
      <c r="AQ240" s="100">
        <v>10</v>
      </c>
      <c r="AR240" s="100">
        <v>0</v>
      </c>
      <c r="AS240" s="100">
        <v>0</v>
      </c>
      <c r="AT240" s="100">
        <v>0</v>
      </c>
      <c r="AU240" s="100">
        <v>0</v>
      </c>
      <c r="AV240" s="100">
        <f>SUM(AO240:AU240)</f>
        <v>29.3</v>
      </c>
      <c r="AW240" s="100">
        <f>AV240/AN240</f>
        <v>2.6636363636363636</v>
      </c>
      <c r="AX240" s="100">
        <v>1</v>
      </c>
      <c r="AY240" s="100">
        <v>1</v>
      </c>
      <c r="AZ240" s="100">
        <v>0</v>
      </c>
      <c r="BA240" s="100">
        <v>1</v>
      </c>
      <c r="BB240" s="100">
        <v>0</v>
      </c>
      <c r="BC240" s="100">
        <v>72</v>
      </c>
      <c r="BD240" s="100">
        <v>0.57799999999999996</v>
      </c>
      <c r="BE240" s="100">
        <v>0.20100000000000001</v>
      </c>
      <c r="BF240" s="100">
        <v>0.879</v>
      </c>
      <c r="BG240" s="100">
        <v>0.44700000000000001</v>
      </c>
      <c r="BH240" s="100">
        <v>0</v>
      </c>
      <c r="BI240" s="100">
        <v>0</v>
      </c>
      <c r="BJ240" s="100">
        <v>0</v>
      </c>
      <c r="BK240" s="100">
        <v>0</v>
      </c>
      <c r="BL240" s="100">
        <v>0</v>
      </c>
    </row>
    <row r="241" spans="2:64" ht="15.75" customHeight="1" x14ac:dyDescent="0.25">
      <c r="B241" s="1"/>
      <c r="L241" s="100">
        <v>42</v>
      </c>
      <c r="M241" s="100" t="s">
        <v>14</v>
      </c>
      <c r="N241" s="100" t="s">
        <v>172</v>
      </c>
      <c r="O241" s="100" t="s">
        <v>176</v>
      </c>
      <c r="P241" s="100" t="s">
        <v>12</v>
      </c>
      <c r="Q241" s="100" t="s">
        <v>187</v>
      </c>
      <c r="R241" s="100">
        <v>60.2</v>
      </c>
      <c r="S241" s="100">
        <v>4</v>
      </c>
      <c r="T241" s="100">
        <v>6</v>
      </c>
      <c r="U241" s="100">
        <v>2</v>
      </c>
      <c r="V241" s="100">
        <v>3</v>
      </c>
      <c r="W241" s="100">
        <v>20.2</v>
      </c>
      <c r="X241" s="100">
        <v>22.5</v>
      </c>
      <c r="Y241" s="100">
        <v>4.3</v>
      </c>
      <c r="Z241" s="100">
        <v>0</v>
      </c>
      <c r="AA241" s="100">
        <f>SUM(W241:Z241)</f>
        <v>47</v>
      </c>
      <c r="AB241" s="100">
        <v>12</v>
      </c>
      <c r="AC241" s="100">
        <f>AA241/12</f>
        <v>3.9166666666666665</v>
      </c>
      <c r="AD241" s="100">
        <v>0</v>
      </c>
      <c r="AE241" s="100">
        <v>0</v>
      </c>
      <c r="AF241" s="100">
        <v>0</v>
      </c>
      <c r="AG241" s="100" t="s">
        <v>120</v>
      </c>
      <c r="AH241" s="100" t="s">
        <v>120</v>
      </c>
      <c r="AI241" s="100" t="s">
        <v>120</v>
      </c>
      <c r="AJ241" s="100" t="s">
        <v>120</v>
      </c>
      <c r="AK241" s="100" t="s">
        <v>120</v>
      </c>
      <c r="AL241" s="100" t="s">
        <v>120</v>
      </c>
      <c r="AM241" s="100" t="s">
        <v>120</v>
      </c>
      <c r="AN241" s="100" t="s">
        <v>120</v>
      </c>
      <c r="AO241" s="100" t="s">
        <v>120</v>
      </c>
      <c r="AP241" s="100" t="s">
        <v>120</v>
      </c>
      <c r="AQ241" s="100" t="s">
        <v>120</v>
      </c>
      <c r="AR241" s="100" t="s">
        <v>120</v>
      </c>
      <c r="AS241" s="100" t="s">
        <v>120</v>
      </c>
      <c r="AT241" s="100" t="s">
        <v>120</v>
      </c>
      <c r="AU241" s="100" t="s">
        <v>120</v>
      </c>
      <c r="AV241" s="100" t="s">
        <v>120</v>
      </c>
      <c r="AW241" s="100" t="s">
        <v>120</v>
      </c>
      <c r="AX241" s="100" t="s">
        <v>120</v>
      </c>
      <c r="AY241" s="100" t="s">
        <v>120</v>
      </c>
      <c r="AZ241" s="100" t="s">
        <v>120</v>
      </c>
      <c r="BA241" s="100" t="s">
        <v>120</v>
      </c>
      <c r="BB241" s="100" t="s">
        <v>120</v>
      </c>
      <c r="BC241" s="100" t="s">
        <v>120</v>
      </c>
      <c r="BD241" s="100" t="s">
        <v>120</v>
      </c>
      <c r="BE241" s="100" t="s">
        <v>120</v>
      </c>
      <c r="BF241" s="100" t="s">
        <v>120</v>
      </c>
      <c r="BG241" s="100" t="s">
        <v>120</v>
      </c>
      <c r="BH241" s="100">
        <v>0</v>
      </c>
      <c r="BI241" s="100">
        <v>0</v>
      </c>
      <c r="BJ241" s="100">
        <v>0</v>
      </c>
      <c r="BK241" s="100">
        <v>0</v>
      </c>
      <c r="BL241" s="100">
        <v>0</v>
      </c>
    </row>
    <row r="242" spans="2:64" ht="15.75" customHeight="1" thickBot="1" x14ac:dyDescent="0.3">
      <c r="B242" s="1"/>
      <c r="L242" s="100">
        <v>42</v>
      </c>
      <c r="M242" s="100" t="s">
        <v>14</v>
      </c>
      <c r="N242" s="100" t="s">
        <v>172</v>
      </c>
      <c r="O242" s="100" t="s">
        <v>176</v>
      </c>
      <c r="P242" s="100" t="s">
        <v>135</v>
      </c>
      <c r="Q242" s="99" t="s">
        <v>64</v>
      </c>
      <c r="R242" s="104" t="s">
        <v>120</v>
      </c>
      <c r="S242" s="104" t="s">
        <v>120</v>
      </c>
      <c r="T242" s="104" t="s">
        <v>120</v>
      </c>
      <c r="U242" s="104" t="s">
        <v>120</v>
      </c>
      <c r="V242" s="104" t="s">
        <v>120</v>
      </c>
      <c r="W242" s="104" t="s">
        <v>120</v>
      </c>
      <c r="X242" s="104" t="s">
        <v>120</v>
      </c>
      <c r="Y242" s="104" t="s">
        <v>120</v>
      </c>
      <c r="Z242" s="104" t="s">
        <v>120</v>
      </c>
      <c r="AA242" s="104" t="s">
        <v>120</v>
      </c>
      <c r="AB242" s="104" t="s">
        <v>120</v>
      </c>
      <c r="AC242" s="104" t="s">
        <v>120</v>
      </c>
      <c r="AD242" s="104" t="s">
        <v>120</v>
      </c>
      <c r="AE242" s="104" t="s">
        <v>120</v>
      </c>
      <c r="AF242" s="104" t="s">
        <v>120</v>
      </c>
      <c r="AG242" s="104" t="s">
        <v>120</v>
      </c>
      <c r="AH242" s="104" t="s">
        <v>120</v>
      </c>
      <c r="AI242" s="104">
        <v>0</v>
      </c>
      <c r="AJ242" s="104" t="s">
        <v>451</v>
      </c>
      <c r="AK242" s="104">
        <v>1</v>
      </c>
      <c r="AL242" s="104">
        <v>0.3</v>
      </c>
      <c r="AM242" s="105">
        <v>43217</v>
      </c>
      <c r="AN242" s="104">
        <v>11</v>
      </c>
      <c r="AO242" s="104">
        <v>4.7</v>
      </c>
      <c r="AP242" s="104">
        <v>3.7</v>
      </c>
      <c r="AQ242" s="104">
        <v>0</v>
      </c>
      <c r="AR242" s="104">
        <v>0</v>
      </c>
      <c r="AS242" s="104">
        <v>0</v>
      </c>
      <c r="AT242" s="104">
        <v>0</v>
      </c>
      <c r="AU242" s="104">
        <v>0</v>
      </c>
      <c r="AV242" s="104">
        <f>SUM(AO242:AU242)</f>
        <v>8.4</v>
      </c>
      <c r="AW242" s="104">
        <f>AV242/AN242</f>
        <v>0.76363636363636367</v>
      </c>
      <c r="AX242" s="104">
        <v>1</v>
      </c>
      <c r="AY242" s="104">
        <v>1</v>
      </c>
      <c r="AZ242" s="104">
        <v>0</v>
      </c>
      <c r="BA242" s="104"/>
      <c r="BB242" s="104">
        <v>0</v>
      </c>
      <c r="BC242" s="104">
        <v>73</v>
      </c>
      <c r="BD242" s="104">
        <v>2.4E-2</v>
      </c>
      <c r="BE242" s="104">
        <v>8.9999999999999993E-3</v>
      </c>
      <c r="BF242" s="104">
        <v>1.0999999999999999E-2</v>
      </c>
      <c r="BG242" s="104">
        <v>3.0000000000000001E-3</v>
      </c>
      <c r="BH242" s="104" t="s">
        <v>120</v>
      </c>
      <c r="BI242" s="104" t="s">
        <v>120</v>
      </c>
      <c r="BJ242" s="104" t="s">
        <v>120</v>
      </c>
      <c r="BK242" s="104" t="s">
        <v>120</v>
      </c>
      <c r="BL242" s="104">
        <v>0</v>
      </c>
    </row>
    <row r="243" spans="2:64" ht="15.75" customHeight="1" thickBot="1" x14ac:dyDescent="0.3">
      <c r="B243" s="1"/>
      <c r="L243" s="104">
        <v>42</v>
      </c>
      <c r="M243" s="104" t="s">
        <v>14</v>
      </c>
      <c r="N243" s="104" t="s">
        <v>172</v>
      </c>
      <c r="O243" s="104" t="s">
        <v>176</v>
      </c>
      <c r="P243" s="104" t="s">
        <v>450</v>
      </c>
      <c r="Q243" s="104" t="s">
        <v>120</v>
      </c>
      <c r="R243" s="133"/>
      <c r="S243" s="133"/>
      <c r="T243" s="133"/>
      <c r="U243" s="133"/>
      <c r="V243" s="133"/>
      <c r="W243" s="133"/>
      <c r="X243" s="133"/>
      <c r="Y243" s="133"/>
      <c r="Z243" s="133"/>
      <c r="AA243" s="133"/>
      <c r="AB243" s="133"/>
      <c r="AC243" s="133"/>
      <c r="AD243" s="133"/>
      <c r="AE243" s="133"/>
      <c r="AF243" s="133"/>
      <c r="AG243" s="133"/>
      <c r="AH243" s="133"/>
      <c r="AI243" s="133"/>
      <c r="AJ243" s="133"/>
    </row>
    <row r="244" spans="2:64" ht="15.75" customHeight="1" x14ac:dyDescent="0.25">
      <c r="B244" s="1"/>
      <c r="L244" s="133"/>
      <c r="M244" s="135"/>
      <c r="N244" s="133"/>
      <c r="O244" s="133"/>
      <c r="P244" s="133"/>
      <c r="Q244" s="133"/>
      <c r="R244" s="133"/>
      <c r="S244" s="133"/>
      <c r="T244" s="133"/>
      <c r="U244" s="133"/>
      <c r="V244" s="133"/>
      <c r="W244" s="133"/>
      <c r="X244" s="133"/>
      <c r="Y244" s="133"/>
      <c r="Z244" s="133"/>
      <c r="AA244" s="133"/>
      <c r="AB244" s="137"/>
      <c r="AC244" s="137"/>
      <c r="AD244" s="137"/>
      <c r="AE244" s="137"/>
      <c r="AF244" s="137"/>
      <c r="AG244" s="137"/>
      <c r="AH244" s="137"/>
      <c r="AI244" s="137"/>
      <c r="AJ244" s="133"/>
    </row>
    <row r="245" spans="2:64" ht="15.75" customHeight="1" x14ac:dyDescent="0.25">
      <c r="B245" s="1"/>
      <c r="L245" s="133"/>
      <c r="M245" s="135"/>
      <c r="N245" s="133"/>
      <c r="O245" s="133"/>
      <c r="P245" s="133"/>
      <c r="Q245" s="133"/>
      <c r="R245" s="133">
        <v>101</v>
      </c>
      <c r="S245" s="133">
        <v>109</v>
      </c>
      <c r="T245" s="133">
        <v>80</v>
      </c>
      <c r="U245" s="133">
        <v>94</v>
      </c>
      <c r="V245" s="133">
        <v>96</v>
      </c>
      <c r="W245" s="133">
        <v>200</v>
      </c>
      <c r="X245" s="133">
        <v>284</v>
      </c>
      <c r="Y245" s="133">
        <v>290</v>
      </c>
      <c r="Z245" s="133">
        <v>93</v>
      </c>
      <c r="AA245" s="133">
        <v>96</v>
      </c>
      <c r="AB245" s="133">
        <v>240</v>
      </c>
      <c r="AC245" s="133">
        <v>240</v>
      </c>
      <c r="AD245" s="133">
        <v>128</v>
      </c>
      <c r="AE245" s="133">
        <v>134</v>
      </c>
      <c r="AF245" s="133">
        <v>150</v>
      </c>
      <c r="AG245" s="133">
        <v>150</v>
      </c>
      <c r="AH245" s="133">
        <v>238</v>
      </c>
      <c r="AI245" s="133">
        <v>238</v>
      </c>
      <c r="AJ245" s="137"/>
    </row>
    <row r="246" spans="2:64" ht="15.75" customHeight="1" thickBot="1" x14ac:dyDescent="0.3">
      <c r="B246" s="1"/>
      <c r="L246" s="133">
        <v>44</v>
      </c>
      <c r="M246" s="133" t="s">
        <v>760</v>
      </c>
      <c r="N246" s="133">
        <v>165</v>
      </c>
      <c r="O246" s="133">
        <v>165</v>
      </c>
      <c r="P246" s="133">
        <v>96</v>
      </c>
      <c r="Q246" s="133">
        <v>102</v>
      </c>
      <c r="R246" s="133">
        <v>101</v>
      </c>
      <c r="S246" s="133">
        <v>109</v>
      </c>
      <c r="T246" s="133">
        <v>80</v>
      </c>
      <c r="U246" s="133">
        <v>94</v>
      </c>
      <c r="V246" s="133">
        <v>196</v>
      </c>
      <c r="W246" s="133">
        <v>200</v>
      </c>
      <c r="X246" s="133">
        <v>284</v>
      </c>
      <c r="Y246" s="133">
        <v>290</v>
      </c>
      <c r="Z246" s="133">
        <v>97</v>
      </c>
      <c r="AA246" s="133">
        <v>100</v>
      </c>
      <c r="AB246" s="133">
        <v>238</v>
      </c>
      <c r="AC246" s="133">
        <v>238</v>
      </c>
      <c r="AD246" s="133">
        <v>128</v>
      </c>
      <c r="AE246" s="133">
        <v>134</v>
      </c>
      <c r="AF246" s="133">
        <v>150</v>
      </c>
      <c r="AG246" s="133">
        <v>150</v>
      </c>
      <c r="AH246" s="133">
        <v>239</v>
      </c>
      <c r="AI246" s="133">
        <v>239</v>
      </c>
      <c r="AJ246" s="133"/>
    </row>
    <row r="247" spans="2:64" ht="15.75" customHeight="1" x14ac:dyDescent="0.25">
      <c r="B247" s="1"/>
      <c r="L247" s="133"/>
      <c r="M247" s="135" t="s">
        <v>74</v>
      </c>
      <c r="N247" s="133">
        <v>165</v>
      </c>
      <c r="O247" s="133">
        <v>165</v>
      </c>
      <c r="P247" s="133">
        <v>95</v>
      </c>
      <c r="Q247" s="133">
        <v>101</v>
      </c>
      <c r="R247" s="100">
        <v>48.4</v>
      </c>
      <c r="S247" s="100">
        <v>6</v>
      </c>
      <c r="T247" s="100">
        <v>6</v>
      </c>
      <c r="U247" s="100">
        <v>1</v>
      </c>
      <c r="V247" s="100">
        <v>2</v>
      </c>
      <c r="W247" s="100">
        <v>17.5</v>
      </c>
      <c r="X247" s="100">
        <v>12.3</v>
      </c>
      <c r="Y247" s="100">
        <v>1</v>
      </c>
      <c r="Z247" s="100">
        <v>0</v>
      </c>
      <c r="AA247" s="100">
        <f>SUM(W247:Z247)</f>
        <v>30.8</v>
      </c>
      <c r="AB247" s="100">
        <v>12</v>
      </c>
      <c r="AC247" s="100">
        <f>AA247/12</f>
        <v>2.5666666666666669</v>
      </c>
      <c r="AD247" s="100">
        <v>0</v>
      </c>
      <c r="AE247" s="100">
        <v>0</v>
      </c>
      <c r="AF247" s="100">
        <v>0</v>
      </c>
      <c r="AG247" s="101">
        <v>6</v>
      </c>
      <c r="AH247" s="101">
        <v>15</v>
      </c>
      <c r="AI247" s="100">
        <v>0</v>
      </c>
      <c r="AJ247" s="100" t="s">
        <v>451</v>
      </c>
      <c r="AK247" s="100">
        <v>13</v>
      </c>
      <c r="AL247" s="100">
        <v>0.7</v>
      </c>
      <c r="AM247" s="102">
        <v>43222</v>
      </c>
      <c r="AN247" s="100">
        <v>16</v>
      </c>
      <c r="AO247" s="100">
        <v>4.7</v>
      </c>
      <c r="AP247" s="100">
        <v>11.4</v>
      </c>
      <c r="AQ247" s="100">
        <v>6.9</v>
      </c>
      <c r="AR247" s="100">
        <v>22.5</v>
      </c>
      <c r="AS247" s="100">
        <v>19.3</v>
      </c>
      <c r="AT247" s="100">
        <v>18.600000000000001</v>
      </c>
      <c r="AU247" s="100">
        <v>0</v>
      </c>
      <c r="AV247" s="100">
        <f>SUM(AO247:AU247)</f>
        <v>83.4</v>
      </c>
      <c r="AW247" s="100">
        <f>AV247/AN247</f>
        <v>5.2125000000000004</v>
      </c>
      <c r="AX247" s="100">
        <v>0</v>
      </c>
      <c r="AY247" s="100">
        <v>0</v>
      </c>
      <c r="AZ247" s="100">
        <v>1</v>
      </c>
      <c r="BA247" s="100">
        <v>0</v>
      </c>
      <c r="BB247" s="100">
        <v>1</v>
      </c>
      <c r="BC247" s="100">
        <v>241</v>
      </c>
      <c r="BD247" s="100">
        <v>1.772</v>
      </c>
      <c r="BE247" s="100">
        <v>0.58299999999999996</v>
      </c>
      <c r="BF247" s="100">
        <v>1.0720000000000001</v>
      </c>
      <c r="BG247" s="100">
        <v>0.75800000000000001</v>
      </c>
      <c r="BH247" s="100">
        <v>0</v>
      </c>
      <c r="BI247" s="100">
        <v>0</v>
      </c>
      <c r="BJ247" s="100">
        <v>0</v>
      </c>
      <c r="BK247" s="100">
        <v>0</v>
      </c>
      <c r="BL247" s="100">
        <v>0</v>
      </c>
    </row>
    <row r="248" spans="2:64" ht="15.75" customHeight="1" x14ac:dyDescent="0.25">
      <c r="B248" s="1"/>
      <c r="L248" s="100">
        <v>44</v>
      </c>
      <c r="M248" s="100" t="s">
        <v>9</v>
      </c>
      <c r="N248" s="100" t="s">
        <v>172</v>
      </c>
      <c r="O248" s="100" t="s">
        <v>175</v>
      </c>
      <c r="P248" s="100" t="s">
        <v>12</v>
      </c>
      <c r="Q248" s="99" t="s">
        <v>74</v>
      </c>
      <c r="R248" s="100">
        <v>69.8</v>
      </c>
      <c r="S248" s="100">
        <v>5</v>
      </c>
      <c r="T248" s="100">
        <v>4</v>
      </c>
      <c r="U248" s="100">
        <v>1</v>
      </c>
      <c r="V248" s="100">
        <v>1</v>
      </c>
      <c r="W248" s="100">
        <v>7.2</v>
      </c>
      <c r="X248" s="100">
        <v>28.5</v>
      </c>
      <c r="Y248" s="100">
        <v>15</v>
      </c>
      <c r="Z248" s="100">
        <v>0</v>
      </c>
      <c r="AA248" s="100">
        <f>SUM(W248:Z248)</f>
        <v>50.7</v>
      </c>
      <c r="AB248" s="100">
        <v>12</v>
      </c>
      <c r="AC248" s="100">
        <f>AA248/12</f>
        <v>4.2250000000000005</v>
      </c>
      <c r="AD248" s="100">
        <v>0</v>
      </c>
      <c r="AE248" s="100">
        <v>0</v>
      </c>
      <c r="AF248" s="100">
        <v>0</v>
      </c>
      <c r="AG248" s="100" t="s">
        <v>120</v>
      </c>
      <c r="AH248" s="100" t="s">
        <v>120</v>
      </c>
      <c r="AI248" s="100">
        <v>0</v>
      </c>
      <c r="AJ248" s="100" t="s">
        <v>451</v>
      </c>
      <c r="AK248" s="100">
        <v>23</v>
      </c>
      <c r="AL248" s="100">
        <v>0.9</v>
      </c>
      <c r="AM248" s="102">
        <v>43222</v>
      </c>
      <c r="AN248" s="100">
        <v>16</v>
      </c>
      <c r="AO248" s="100">
        <v>17.2</v>
      </c>
      <c r="AP248" s="100">
        <v>19.600000000000001</v>
      </c>
      <c r="AQ248" s="100">
        <v>8.1999999999999993</v>
      </c>
      <c r="AR248" s="100">
        <v>5.6</v>
      </c>
      <c r="AS248" s="100">
        <v>21.8</v>
      </c>
      <c r="AT248" s="100">
        <v>14</v>
      </c>
      <c r="AU248" s="100">
        <v>0</v>
      </c>
      <c r="AV248" s="100">
        <f>SUM(AO248:AU248)</f>
        <v>86.4</v>
      </c>
      <c r="AW248" s="100">
        <f>AV248/AN248</f>
        <v>5.4</v>
      </c>
      <c r="AX248" s="100">
        <v>1</v>
      </c>
      <c r="AY248" s="100">
        <v>0</v>
      </c>
      <c r="AZ248" s="100">
        <v>7</v>
      </c>
      <c r="BA248" s="100">
        <v>1</v>
      </c>
      <c r="BB248" s="100">
        <v>0</v>
      </c>
      <c r="BC248" s="100">
        <v>239</v>
      </c>
      <c r="BD248" s="100">
        <v>1.35</v>
      </c>
      <c r="BE248" s="100">
        <v>0.81799999999999995</v>
      </c>
      <c r="BF248" s="100">
        <v>1.859</v>
      </c>
      <c r="BG248" s="100">
        <v>1.5469999999999999</v>
      </c>
      <c r="BH248" s="100">
        <v>0</v>
      </c>
      <c r="BI248" s="100">
        <v>0</v>
      </c>
      <c r="BJ248" s="100">
        <v>0</v>
      </c>
      <c r="BK248" s="100">
        <v>1</v>
      </c>
      <c r="BL248" s="100">
        <v>0</v>
      </c>
    </row>
    <row r="249" spans="2:64" ht="15.75" customHeight="1" thickBot="1" x14ac:dyDescent="0.3">
      <c r="B249" s="1"/>
      <c r="L249" s="100">
        <v>44</v>
      </c>
      <c r="M249" s="100" t="s">
        <v>9</v>
      </c>
      <c r="N249" s="100" t="s">
        <v>172</v>
      </c>
      <c r="O249" s="100" t="s">
        <v>175</v>
      </c>
      <c r="P249" s="100" t="s">
        <v>135</v>
      </c>
      <c r="Q249" s="99" t="s">
        <v>97</v>
      </c>
      <c r="R249" s="104" t="s">
        <v>120</v>
      </c>
      <c r="S249" s="104" t="s">
        <v>120</v>
      </c>
      <c r="T249" s="104" t="s">
        <v>120</v>
      </c>
      <c r="U249" s="104" t="s">
        <v>120</v>
      </c>
      <c r="V249" s="104" t="s">
        <v>120</v>
      </c>
      <c r="W249" s="104" t="s">
        <v>120</v>
      </c>
      <c r="X249" s="104" t="s">
        <v>120</v>
      </c>
      <c r="Y249" s="104" t="s">
        <v>120</v>
      </c>
      <c r="Z249" s="104" t="s">
        <v>120</v>
      </c>
      <c r="AA249" s="104" t="s">
        <v>120</v>
      </c>
      <c r="AB249" s="104" t="s">
        <v>120</v>
      </c>
      <c r="AC249" s="104" t="s">
        <v>120</v>
      </c>
      <c r="AD249" s="104" t="s">
        <v>120</v>
      </c>
      <c r="AE249" s="104" t="s">
        <v>120</v>
      </c>
      <c r="AF249" s="104" t="s">
        <v>120</v>
      </c>
      <c r="AG249" s="104" t="s">
        <v>120</v>
      </c>
      <c r="AH249" s="104" t="s">
        <v>120</v>
      </c>
      <c r="AI249" s="104">
        <v>0</v>
      </c>
      <c r="AJ249" s="104" t="s">
        <v>451</v>
      </c>
      <c r="AK249" s="104">
        <v>1</v>
      </c>
      <c r="AL249" s="104">
        <v>0.3</v>
      </c>
      <c r="AM249" s="105">
        <v>43222</v>
      </c>
      <c r="AN249" s="104">
        <v>16</v>
      </c>
      <c r="AO249" s="104" t="s">
        <v>120</v>
      </c>
      <c r="AP249" s="104" t="s">
        <v>120</v>
      </c>
      <c r="AQ249" s="104" t="s">
        <v>120</v>
      </c>
      <c r="AR249" s="104" t="s">
        <v>120</v>
      </c>
      <c r="AS249" s="104" t="s">
        <v>120</v>
      </c>
      <c r="AT249" s="104" t="s">
        <v>120</v>
      </c>
      <c r="AU249" s="104" t="s">
        <v>120</v>
      </c>
      <c r="AV249" s="104" t="s">
        <v>120</v>
      </c>
      <c r="AW249" s="104" t="s">
        <v>120</v>
      </c>
      <c r="AX249" s="104">
        <v>0</v>
      </c>
      <c r="AY249" s="104">
        <v>0</v>
      </c>
      <c r="AZ249" s="104">
        <v>1</v>
      </c>
      <c r="BA249" s="104">
        <v>0</v>
      </c>
      <c r="BB249" s="104">
        <v>0</v>
      </c>
      <c r="BC249" s="104">
        <v>240</v>
      </c>
      <c r="BD249" s="104">
        <v>0.02</v>
      </c>
      <c r="BE249" s="104" t="s">
        <v>120</v>
      </c>
      <c r="BF249" s="104">
        <v>2.1999999999999999E-2</v>
      </c>
      <c r="BG249" s="104">
        <v>0.02</v>
      </c>
      <c r="BH249" s="104" t="s">
        <v>120</v>
      </c>
      <c r="BI249" s="104" t="s">
        <v>120</v>
      </c>
      <c r="BJ249" s="104" t="s">
        <v>120</v>
      </c>
      <c r="BK249" s="104" t="s">
        <v>120</v>
      </c>
      <c r="BL249" s="104">
        <v>0</v>
      </c>
    </row>
    <row r="250" spans="2:64" ht="15.75" customHeight="1" thickBot="1" x14ac:dyDescent="0.3">
      <c r="B250" s="1"/>
      <c r="L250" s="104">
        <v>44</v>
      </c>
      <c r="M250" s="104" t="s">
        <v>9</v>
      </c>
      <c r="N250" s="104" t="s">
        <v>172</v>
      </c>
      <c r="O250" s="104" t="s">
        <v>175</v>
      </c>
      <c r="P250" s="104" t="s">
        <v>450</v>
      </c>
      <c r="Q250" s="104" t="s">
        <v>120</v>
      </c>
      <c r="R250" s="133"/>
      <c r="S250" s="133"/>
      <c r="T250" s="133"/>
      <c r="U250" s="133"/>
      <c r="V250" s="133"/>
      <c r="W250" s="133"/>
      <c r="X250" s="133"/>
      <c r="Y250" s="133"/>
      <c r="Z250" s="133"/>
      <c r="AA250" s="133"/>
      <c r="AB250" s="133"/>
      <c r="AC250" s="133"/>
      <c r="AD250" s="133"/>
      <c r="AE250" s="133"/>
      <c r="AF250" s="133"/>
      <c r="AG250" s="133"/>
      <c r="AH250" s="133"/>
      <c r="AI250" s="133"/>
      <c r="AJ250" s="133"/>
      <c r="AK250">
        <f>AK247+AK249</f>
        <v>14</v>
      </c>
      <c r="AL250" s="100">
        <v>0.7</v>
      </c>
      <c r="AM250" s="102">
        <v>43222</v>
      </c>
      <c r="AN250" s="100">
        <v>16</v>
      </c>
      <c r="AO250" s="100">
        <v>4.7</v>
      </c>
      <c r="AP250" s="100">
        <v>11.4</v>
      </c>
      <c r="AQ250" s="100">
        <v>6.9</v>
      </c>
      <c r="AR250" s="100">
        <v>22.5</v>
      </c>
      <c r="AS250" s="100">
        <v>19.3</v>
      </c>
      <c r="AT250" s="100">
        <v>18.600000000000001</v>
      </c>
      <c r="AU250" s="100">
        <v>0</v>
      </c>
      <c r="AV250" s="100">
        <f>SUM(AO250:AU250)</f>
        <v>83.4</v>
      </c>
      <c r="AW250" s="100">
        <f>AV250/AN250</f>
        <v>5.2125000000000004</v>
      </c>
      <c r="AX250" s="100">
        <v>0</v>
      </c>
      <c r="AY250" s="100">
        <v>0</v>
      </c>
      <c r="AZ250" s="100">
        <v>2</v>
      </c>
      <c r="BA250" s="100">
        <v>0</v>
      </c>
      <c r="BB250" s="100">
        <v>1</v>
      </c>
      <c r="BC250" s="100">
        <v>241</v>
      </c>
      <c r="BD250">
        <f>SUM(BD247,BD249)</f>
        <v>1.792</v>
      </c>
      <c r="BE250" s="140" t="s">
        <v>795</v>
      </c>
      <c r="BF250">
        <f t="shared" ref="BF250:BG250" si="58">SUM(BF247,BF249)</f>
        <v>1.0940000000000001</v>
      </c>
      <c r="BG250">
        <f t="shared" si="58"/>
        <v>0.77800000000000002</v>
      </c>
      <c r="BH250" s="100">
        <v>0</v>
      </c>
      <c r="BI250" s="100">
        <v>0</v>
      </c>
      <c r="BJ250" s="100">
        <v>0</v>
      </c>
      <c r="BK250" s="100">
        <v>0</v>
      </c>
      <c r="BL250" s="100">
        <v>0</v>
      </c>
    </row>
    <row r="251" spans="2:64" ht="15.75" customHeight="1" x14ac:dyDescent="0.25">
      <c r="B251" s="1"/>
      <c r="L251" s="133"/>
      <c r="M251" s="135"/>
      <c r="N251" s="133"/>
      <c r="O251" s="133"/>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row>
    <row r="252" spans="2:64" ht="15.75" customHeight="1" x14ac:dyDescent="0.25">
      <c r="B252" s="1"/>
      <c r="L252" s="133"/>
      <c r="M252" s="133"/>
      <c r="N252" s="133"/>
      <c r="O252" s="133"/>
      <c r="P252" s="133"/>
      <c r="Q252" s="133"/>
      <c r="R252" s="133">
        <v>105</v>
      </c>
      <c r="S252" s="133">
        <v>105</v>
      </c>
      <c r="T252" s="133">
        <v>94</v>
      </c>
      <c r="U252" s="133">
        <v>94</v>
      </c>
      <c r="V252" s="133">
        <v>196</v>
      </c>
      <c r="W252" s="133">
        <v>200</v>
      </c>
      <c r="X252" s="133">
        <v>284</v>
      </c>
      <c r="Y252" s="133">
        <v>284</v>
      </c>
      <c r="Z252" s="133">
        <v>93</v>
      </c>
      <c r="AA252" s="133">
        <v>93</v>
      </c>
      <c r="AB252" s="133">
        <v>240</v>
      </c>
      <c r="AC252" s="133">
        <v>240</v>
      </c>
      <c r="AD252" s="133">
        <v>128</v>
      </c>
      <c r="AE252" s="133">
        <v>128</v>
      </c>
      <c r="AF252" s="133">
        <v>150</v>
      </c>
      <c r="AG252" s="133">
        <v>150</v>
      </c>
      <c r="AH252" s="133">
        <v>238</v>
      </c>
      <c r="AI252" s="133">
        <v>240</v>
      </c>
      <c r="AJ252" s="133"/>
    </row>
    <row r="253" spans="2:64" ht="15.75" customHeight="1" thickBot="1" x14ac:dyDescent="0.3">
      <c r="B253" s="1"/>
      <c r="L253" s="133">
        <v>45</v>
      </c>
      <c r="M253" s="133" t="s">
        <v>761</v>
      </c>
      <c r="N253" s="133">
        <v>171</v>
      </c>
      <c r="O253" s="133">
        <v>171</v>
      </c>
      <c r="P253" s="133">
        <v>96</v>
      </c>
      <c r="Q253" s="133">
        <v>102</v>
      </c>
      <c r="R253" s="133">
        <v>105</v>
      </c>
      <c r="S253" s="133">
        <v>105</v>
      </c>
      <c r="T253" s="133">
        <v>94</v>
      </c>
      <c r="U253" s="133">
        <v>94</v>
      </c>
      <c r="V253" s="133">
        <v>196</v>
      </c>
      <c r="W253" s="133">
        <v>200</v>
      </c>
      <c r="X253" s="133">
        <v>284</v>
      </c>
      <c r="Y253" s="133">
        <v>284</v>
      </c>
      <c r="Z253" s="133">
        <v>97</v>
      </c>
      <c r="AA253" s="133">
        <v>97</v>
      </c>
      <c r="AB253" s="133">
        <v>238</v>
      </c>
      <c r="AC253" s="133">
        <v>238</v>
      </c>
      <c r="AD253" s="133">
        <v>128</v>
      </c>
      <c r="AE253" s="133">
        <v>128</v>
      </c>
      <c r="AF253" s="133">
        <v>150</v>
      </c>
      <c r="AG253" s="133">
        <v>150</v>
      </c>
      <c r="AH253" s="133">
        <v>239</v>
      </c>
      <c r="AI253" s="133">
        <v>241</v>
      </c>
      <c r="AJ253" s="133"/>
    </row>
    <row r="254" spans="2:64" ht="15.75" customHeight="1" x14ac:dyDescent="0.25">
      <c r="B254" s="1"/>
      <c r="L254" s="133"/>
      <c r="M254" s="135" t="s">
        <v>102</v>
      </c>
      <c r="N254" s="133">
        <v>171</v>
      </c>
      <c r="O254" s="133">
        <v>171</v>
      </c>
      <c r="P254" s="133">
        <v>95</v>
      </c>
      <c r="Q254" s="133">
        <v>101</v>
      </c>
      <c r="R254" s="100">
        <v>117.7</v>
      </c>
      <c r="S254" s="100">
        <v>6</v>
      </c>
      <c r="T254" s="100">
        <v>4.4000000000000004</v>
      </c>
      <c r="U254" s="100">
        <v>2</v>
      </c>
      <c r="V254" s="100">
        <v>3</v>
      </c>
      <c r="W254" s="100">
        <v>39.5</v>
      </c>
      <c r="X254" s="100">
        <v>4</v>
      </c>
      <c r="Y254" s="100">
        <v>33</v>
      </c>
      <c r="Z254" s="100">
        <v>0</v>
      </c>
      <c r="AA254" s="100">
        <f>SUM(W254:Z254)</f>
        <v>76.5</v>
      </c>
      <c r="AB254" s="100">
        <v>12</v>
      </c>
      <c r="AC254" s="100">
        <f>AA254/12</f>
        <v>6.375</v>
      </c>
      <c r="AD254" s="100">
        <v>0</v>
      </c>
      <c r="AE254" s="100">
        <v>0</v>
      </c>
      <c r="AF254" s="100">
        <v>0</v>
      </c>
      <c r="AG254" s="101">
        <v>9</v>
      </c>
      <c r="AH254" s="101">
        <v>18</v>
      </c>
      <c r="AI254" s="100">
        <v>0</v>
      </c>
      <c r="AJ254" s="100" t="s">
        <v>451</v>
      </c>
      <c r="AK254" s="100">
        <v>2</v>
      </c>
      <c r="AL254" s="100">
        <v>0.6</v>
      </c>
      <c r="AM254" s="102">
        <v>43220</v>
      </c>
      <c r="AN254" s="100">
        <v>14</v>
      </c>
      <c r="AO254" s="100">
        <v>2.8</v>
      </c>
      <c r="AP254" s="100">
        <v>13.9</v>
      </c>
      <c r="AQ254" s="100">
        <v>5.2</v>
      </c>
      <c r="AR254" s="100">
        <v>13.8</v>
      </c>
      <c r="AS254" s="100">
        <v>0</v>
      </c>
      <c r="AT254" s="100">
        <v>0</v>
      </c>
      <c r="AU254" s="100">
        <v>0</v>
      </c>
      <c r="AV254" s="100">
        <f t="shared" ref="AV254:AV256" si="59">SUM(AO254:AU254)</f>
        <v>35.700000000000003</v>
      </c>
      <c r="AW254" s="100">
        <f t="shared" ref="AW254:AW256" si="60">AV254/AN254</f>
        <v>2.5500000000000003</v>
      </c>
      <c r="AX254" s="100">
        <v>1</v>
      </c>
      <c r="AY254" s="100">
        <v>0</v>
      </c>
      <c r="AZ254" s="100">
        <v>0</v>
      </c>
      <c r="BA254" s="100">
        <v>1</v>
      </c>
      <c r="BB254" s="100">
        <v>0</v>
      </c>
      <c r="BC254" s="100">
        <v>184</v>
      </c>
      <c r="BD254" s="100">
        <v>0.115</v>
      </c>
      <c r="BE254" s="100">
        <v>9.8000000000000004E-2</v>
      </c>
      <c r="BF254" s="100">
        <v>0.38100000000000001</v>
      </c>
      <c r="BG254" s="100">
        <v>0.29599999999999999</v>
      </c>
      <c r="BH254" s="100">
        <v>0</v>
      </c>
      <c r="BI254" s="100">
        <v>0</v>
      </c>
      <c r="BJ254" s="100">
        <v>0</v>
      </c>
      <c r="BK254" s="100">
        <v>0</v>
      </c>
      <c r="BL254" s="100">
        <v>0</v>
      </c>
    </row>
    <row r="255" spans="2:64" ht="15.75" customHeight="1" x14ac:dyDescent="0.25">
      <c r="B255" s="1"/>
      <c r="L255" s="100">
        <v>45</v>
      </c>
      <c r="M255" s="100" t="s">
        <v>14</v>
      </c>
      <c r="N255" s="100" t="s">
        <v>172</v>
      </c>
      <c r="O255" s="100" t="s">
        <v>176</v>
      </c>
      <c r="P255" s="100" t="s">
        <v>12</v>
      </c>
      <c r="Q255" s="100" t="s">
        <v>186</v>
      </c>
      <c r="R255" s="100">
        <v>97.5</v>
      </c>
      <c r="S255" s="100">
        <v>4</v>
      </c>
      <c r="T255" s="100">
        <v>6</v>
      </c>
      <c r="U255" s="100">
        <v>2</v>
      </c>
      <c r="V255" s="100">
        <v>2</v>
      </c>
      <c r="W255" s="100">
        <v>9</v>
      </c>
      <c r="X255" s="100">
        <v>35</v>
      </c>
      <c r="Y255" s="100">
        <v>25</v>
      </c>
      <c r="Z255" s="100">
        <v>0</v>
      </c>
      <c r="AA255" s="100">
        <f>SUM(W255:Z255)</f>
        <v>69</v>
      </c>
      <c r="AB255" s="100">
        <v>12</v>
      </c>
      <c r="AC255" s="100">
        <f>AA255/12</f>
        <v>5.75</v>
      </c>
      <c r="AD255" s="100">
        <v>0</v>
      </c>
      <c r="AE255" s="100">
        <v>0</v>
      </c>
      <c r="AF255" s="100">
        <v>0</v>
      </c>
      <c r="AG255" s="100" t="s">
        <v>120</v>
      </c>
      <c r="AH255" s="100" t="s">
        <v>120</v>
      </c>
      <c r="AI255" s="100">
        <v>0</v>
      </c>
      <c r="AJ255" s="100" t="s">
        <v>451</v>
      </c>
      <c r="AK255" s="100">
        <v>12</v>
      </c>
      <c r="AL255" s="100">
        <v>0.9</v>
      </c>
      <c r="AM255" s="102">
        <v>43220</v>
      </c>
      <c r="AN255" s="100">
        <v>14</v>
      </c>
      <c r="AO255" s="100">
        <v>8.8000000000000007</v>
      </c>
      <c r="AP255" s="100">
        <v>19.8</v>
      </c>
      <c r="AQ255" s="100">
        <v>1.3</v>
      </c>
      <c r="AR255" s="100">
        <v>20.399999999999999</v>
      </c>
      <c r="AS255" s="100">
        <v>0</v>
      </c>
      <c r="AT255" s="100">
        <v>0</v>
      </c>
      <c r="AU255" s="100">
        <v>0</v>
      </c>
      <c r="AV255" s="100">
        <f t="shared" si="59"/>
        <v>50.3</v>
      </c>
      <c r="AW255" s="100">
        <f t="shared" si="60"/>
        <v>3.5928571428571425</v>
      </c>
      <c r="AX255" s="100">
        <v>1</v>
      </c>
      <c r="AY255" s="100">
        <v>0</v>
      </c>
      <c r="AZ255" s="100">
        <v>0</v>
      </c>
      <c r="BA255" s="100">
        <v>1</v>
      </c>
      <c r="BB255" s="100">
        <v>0</v>
      </c>
      <c r="BC255" s="100">
        <v>175</v>
      </c>
      <c r="BD255" s="100">
        <v>0.54400000000000004</v>
      </c>
      <c r="BE255" s="100">
        <v>0.47199999999999998</v>
      </c>
      <c r="BF255" s="100">
        <v>1.135</v>
      </c>
      <c r="BG255" s="100">
        <v>0.58299999999999996</v>
      </c>
      <c r="BH255" s="100">
        <v>0</v>
      </c>
      <c r="BI255" s="100">
        <v>0</v>
      </c>
      <c r="BJ255" s="100">
        <v>0</v>
      </c>
      <c r="BK255" s="100">
        <v>0</v>
      </c>
      <c r="BL255" s="100">
        <v>0</v>
      </c>
    </row>
    <row r="256" spans="2:64" ht="15.75" customHeight="1" thickBot="1" x14ac:dyDescent="0.3">
      <c r="B256" s="1"/>
      <c r="L256" s="100">
        <v>45</v>
      </c>
      <c r="M256" s="100" t="s">
        <v>14</v>
      </c>
      <c r="N256" s="100" t="s">
        <v>172</v>
      </c>
      <c r="O256" s="100" t="s">
        <v>176</v>
      </c>
      <c r="P256" s="100" t="s">
        <v>135</v>
      </c>
      <c r="Q256" s="99" t="s">
        <v>102</v>
      </c>
      <c r="R256" s="104" t="s">
        <v>120</v>
      </c>
      <c r="S256" s="104" t="s">
        <v>120</v>
      </c>
      <c r="T256" s="104" t="s">
        <v>120</v>
      </c>
      <c r="U256" s="104" t="s">
        <v>120</v>
      </c>
      <c r="V256" s="104" t="s">
        <v>120</v>
      </c>
      <c r="W256" s="104" t="s">
        <v>120</v>
      </c>
      <c r="X256" s="104" t="s">
        <v>120</v>
      </c>
      <c r="Y256" s="104" t="s">
        <v>120</v>
      </c>
      <c r="Z256" s="104" t="s">
        <v>120</v>
      </c>
      <c r="AA256" s="104" t="s">
        <v>120</v>
      </c>
      <c r="AB256" s="104" t="s">
        <v>120</v>
      </c>
      <c r="AC256" s="104" t="s">
        <v>120</v>
      </c>
      <c r="AD256" s="104" t="s">
        <v>120</v>
      </c>
      <c r="AE256" s="104" t="s">
        <v>120</v>
      </c>
      <c r="AF256" s="104" t="s">
        <v>120</v>
      </c>
      <c r="AG256" s="104" t="s">
        <v>120</v>
      </c>
      <c r="AH256" s="104" t="s">
        <v>120</v>
      </c>
      <c r="AI256" s="104">
        <v>0</v>
      </c>
      <c r="AJ256" s="104" t="s">
        <v>451</v>
      </c>
      <c r="AK256" s="104">
        <v>4</v>
      </c>
      <c r="AL256" s="104">
        <v>0.8</v>
      </c>
      <c r="AM256" s="105">
        <v>43220</v>
      </c>
      <c r="AN256" s="104">
        <v>14</v>
      </c>
      <c r="AO256" s="104">
        <v>16</v>
      </c>
      <c r="AP256" s="104">
        <v>6.7</v>
      </c>
      <c r="AQ256" s="104">
        <v>14.5</v>
      </c>
      <c r="AR256" s="104">
        <v>19.7</v>
      </c>
      <c r="AS256" s="104">
        <v>3.2</v>
      </c>
      <c r="AT256" s="104">
        <v>0</v>
      </c>
      <c r="AU256" s="104">
        <v>0</v>
      </c>
      <c r="AV256" s="104">
        <f t="shared" si="59"/>
        <v>60.100000000000009</v>
      </c>
      <c r="AW256" s="104">
        <f t="shared" si="60"/>
        <v>4.2928571428571436</v>
      </c>
      <c r="AX256" s="104">
        <v>0</v>
      </c>
      <c r="AY256" s="104">
        <v>0</v>
      </c>
      <c r="AZ256" s="104">
        <v>0</v>
      </c>
      <c r="BA256" s="104">
        <v>1</v>
      </c>
      <c r="BB256" s="104">
        <v>0</v>
      </c>
      <c r="BC256" s="104">
        <v>185</v>
      </c>
      <c r="BD256" s="104">
        <v>0.192</v>
      </c>
      <c r="BE256" s="104">
        <v>0.188</v>
      </c>
      <c r="BF256" s="104">
        <v>0.151</v>
      </c>
      <c r="BG256" s="104">
        <v>0.104</v>
      </c>
      <c r="BH256" s="104" t="s">
        <v>120</v>
      </c>
      <c r="BI256" s="104" t="s">
        <v>120</v>
      </c>
      <c r="BJ256" s="104" t="s">
        <v>120</v>
      </c>
      <c r="BK256" s="104" t="s">
        <v>120</v>
      </c>
      <c r="BL256" s="104">
        <v>0</v>
      </c>
    </row>
    <row r="257" spans="2:64" ht="15.75" customHeight="1" thickBot="1" x14ac:dyDescent="0.3">
      <c r="B257" s="1"/>
      <c r="L257" s="104">
        <v>45</v>
      </c>
      <c r="M257" s="104" t="s">
        <v>14</v>
      </c>
      <c r="N257" s="104" t="s">
        <v>172</v>
      </c>
      <c r="O257" s="104" t="s">
        <v>176</v>
      </c>
      <c r="P257" s="104" t="s">
        <v>450</v>
      </c>
      <c r="Q257" s="104" t="s">
        <v>120</v>
      </c>
      <c r="R257" s="133"/>
      <c r="S257" s="133"/>
      <c r="T257" s="133"/>
      <c r="U257" s="133"/>
      <c r="V257" s="133"/>
      <c r="W257" s="133"/>
      <c r="X257" s="133"/>
      <c r="Y257" s="133"/>
      <c r="Z257" s="133"/>
      <c r="AA257" s="133"/>
      <c r="AB257" s="133"/>
      <c r="AC257" s="133"/>
      <c r="AD257" s="133"/>
      <c r="AE257" s="133"/>
      <c r="AF257" s="133"/>
      <c r="AG257" s="133"/>
      <c r="AH257" s="133"/>
      <c r="AI257" s="133"/>
      <c r="AJ257" s="133"/>
      <c r="AK257">
        <f>AK255+AK256</f>
        <v>16</v>
      </c>
      <c r="AL257" s="100">
        <v>0.9</v>
      </c>
      <c r="AM257" s="102">
        <v>43220</v>
      </c>
      <c r="AN257" s="100">
        <v>14</v>
      </c>
      <c r="AO257" s="100">
        <v>8.8000000000000007</v>
      </c>
      <c r="AP257" s="100">
        <v>19.8</v>
      </c>
      <c r="AQ257" s="100">
        <v>1.3</v>
      </c>
      <c r="AR257" s="100">
        <v>20.399999999999999</v>
      </c>
      <c r="AS257" s="100">
        <v>0</v>
      </c>
      <c r="AT257" s="100">
        <v>0</v>
      </c>
      <c r="AU257" s="100">
        <v>0</v>
      </c>
      <c r="AV257" s="100">
        <f t="shared" ref="AV257" si="61">SUM(AO257:AU257)</f>
        <v>50.3</v>
      </c>
      <c r="AW257" s="100">
        <f t="shared" ref="AW257" si="62">AV257/AN257</f>
        <v>3.5928571428571425</v>
      </c>
      <c r="AX257" s="100">
        <v>1</v>
      </c>
      <c r="AY257" s="100">
        <v>0</v>
      </c>
      <c r="AZ257" s="100">
        <v>0</v>
      </c>
      <c r="BA257" s="100">
        <v>1</v>
      </c>
      <c r="BB257" s="100">
        <v>0</v>
      </c>
      <c r="BC257" s="140" t="s">
        <v>797</v>
      </c>
      <c r="BD257">
        <f>SUM(BD255:BD256)</f>
        <v>0.73599999999999999</v>
      </c>
      <c r="BE257">
        <f t="shared" ref="BE257:BG257" si="63">SUM(BE255:BE256)</f>
        <v>0.65999999999999992</v>
      </c>
      <c r="BF257">
        <f t="shared" si="63"/>
        <v>1.286</v>
      </c>
      <c r="BG257">
        <f t="shared" si="63"/>
        <v>0.68699999999999994</v>
      </c>
      <c r="BH257" s="100">
        <v>0</v>
      </c>
      <c r="BI257" s="100">
        <v>0</v>
      </c>
      <c r="BJ257" s="100">
        <v>0</v>
      </c>
      <c r="BK257" s="100">
        <v>0</v>
      </c>
      <c r="BL257" s="100">
        <v>0</v>
      </c>
    </row>
    <row r="258" spans="2:64" ht="15.75" customHeight="1" x14ac:dyDescent="0.25">
      <c r="B258" s="1"/>
      <c r="L258" s="133"/>
      <c r="M258" s="135"/>
      <c r="N258" s="133"/>
      <c r="O258" s="133"/>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row>
    <row r="259" spans="2:64" ht="15.75" customHeight="1" x14ac:dyDescent="0.25">
      <c r="B259" s="1"/>
      <c r="L259" s="133"/>
      <c r="M259" s="135"/>
      <c r="N259" s="133"/>
      <c r="O259" s="133"/>
      <c r="P259" s="133"/>
      <c r="Q259" s="133"/>
      <c r="R259" s="133">
        <v>105</v>
      </c>
      <c r="S259" s="133">
        <v>105</v>
      </c>
      <c r="T259" s="133">
        <v>80</v>
      </c>
      <c r="U259" s="133">
        <v>94</v>
      </c>
      <c r="V259" s="133">
        <v>192</v>
      </c>
      <c r="W259" s="133">
        <v>200</v>
      </c>
      <c r="X259" s="133">
        <v>290</v>
      </c>
      <c r="Y259" s="133">
        <v>290</v>
      </c>
      <c r="Z259" s="133">
        <v>75</v>
      </c>
      <c r="AA259" s="133">
        <v>87</v>
      </c>
      <c r="AB259" s="133">
        <v>240</v>
      </c>
      <c r="AC259" s="133">
        <v>248</v>
      </c>
      <c r="AD259" s="133">
        <v>128</v>
      </c>
      <c r="AE259" s="133">
        <v>134</v>
      </c>
      <c r="AF259" s="133">
        <v>148</v>
      </c>
      <c r="AG259" s="133">
        <v>150</v>
      </c>
      <c r="AH259" s="133">
        <v>238</v>
      </c>
      <c r="AI259" s="133">
        <v>240</v>
      </c>
      <c r="AJ259" s="133"/>
    </row>
    <row r="260" spans="2:64" ht="15.75" customHeight="1" x14ac:dyDescent="0.25">
      <c r="B260" s="1"/>
      <c r="L260" s="133">
        <v>49</v>
      </c>
      <c r="M260" s="133" t="s">
        <v>762</v>
      </c>
      <c r="N260" s="133">
        <v>165</v>
      </c>
      <c r="O260" s="133">
        <v>165</v>
      </c>
      <c r="P260" s="133">
        <v>102</v>
      </c>
      <c r="Q260" s="133">
        <v>102</v>
      </c>
      <c r="R260" s="133" t="s">
        <v>120</v>
      </c>
      <c r="S260" s="133" t="s">
        <v>120</v>
      </c>
      <c r="T260" s="133" t="s">
        <v>120</v>
      </c>
      <c r="U260" s="133" t="s">
        <v>120</v>
      </c>
      <c r="V260" s="133" t="s">
        <v>120</v>
      </c>
      <c r="W260" s="133" t="s">
        <v>120</v>
      </c>
      <c r="X260" s="133" t="s">
        <v>120</v>
      </c>
      <c r="Y260" s="133" t="s">
        <v>120</v>
      </c>
      <c r="Z260" s="133" t="s">
        <v>120</v>
      </c>
      <c r="AA260" s="133" t="s">
        <v>120</v>
      </c>
      <c r="AB260" s="137">
        <v>171</v>
      </c>
      <c r="AC260" s="137">
        <v>179</v>
      </c>
      <c r="AD260" s="137">
        <v>68</v>
      </c>
      <c r="AE260" s="137">
        <v>74</v>
      </c>
      <c r="AF260" s="137">
        <v>84</v>
      </c>
      <c r="AG260" s="137">
        <v>86</v>
      </c>
      <c r="AH260" s="137">
        <v>173</v>
      </c>
      <c r="AI260" s="137">
        <v>175</v>
      </c>
      <c r="AJ260" s="133"/>
    </row>
    <row r="261" spans="2:64" ht="15.75" customHeight="1" x14ac:dyDescent="0.25">
      <c r="B261" s="1"/>
      <c r="L261" s="133"/>
      <c r="M261" s="135" t="s">
        <v>31</v>
      </c>
      <c r="N261" s="133" t="s">
        <v>120</v>
      </c>
      <c r="O261" s="133" t="s">
        <v>120</v>
      </c>
      <c r="P261" s="133" t="s">
        <v>120</v>
      </c>
      <c r="Q261" s="133" t="s">
        <v>120</v>
      </c>
      <c r="R261" s="100">
        <v>24.4</v>
      </c>
      <c r="S261" s="100">
        <v>3</v>
      </c>
      <c r="T261" s="100">
        <v>2.9</v>
      </c>
      <c r="U261" s="100">
        <v>2</v>
      </c>
      <c r="V261" s="100">
        <v>1</v>
      </c>
      <c r="W261" s="100">
        <v>11</v>
      </c>
      <c r="X261" s="100">
        <v>17.5</v>
      </c>
      <c r="Y261" s="100">
        <v>0</v>
      </c>
      <c r="Z261" s="100">
        <v>0</v>
      </c>
      <c r="AA261" s="100">
        <f>SUM(W261:Z261)</f>
        <v>28.5</v>
      </c>
      <c r="AB261" s="100">
        <v>12</v>
      </c>
      <c r="AC261" s="100">
        <f>AA261/12</f>
        <v>2.375</v>
      </c>
      <c r="AD261" s="100">
        <v>0</v>
      </c>
      <c r="AE261" s="100">
        <v>0</v>
      </c>
      <c r="AF261" s="100">
        <v>0</v>
      </c>
      <c r="AG261" s="100">
        <v>7</v>
      </c>
      <c r="AH261" s="100">
        <v>11</v>
      </c>
      <c r="AI261" s="100">
        <v>0</v>
      </c>
      <c r="AJ261" s="100" t="s">
        <v>451</v>
      </c>
      <c r="AK261" s="100">
        <v>7</v>
      </c>
      <c r="AL261" s="100">
        <v>0.5</v>
      </c>
      <c r="AM261" s="102">
        <v>43219</v>
      </c>
      <c r="AN261" s="100">
        <v>13</v>
      </c>
      <c r="AO261" s="100">
        <v>34</v>
      </c>
      <c r="AP261" s="100">
        <v>37.6</v>
      </c>
      <c r="AQ261" s="100">
        <v>27</v>
      </c>
      <c r="AR261" s="100">
        <v>30</v>
      </c>
      <c r="AS261" s="100">
        <v>12</v>
      </c>
      <c r="AT261" s="100">
        <v>14</v>
      </c>
      <c r="AU261" s="100">
        <v>13.5</v>
      </c>
      <c r="AV261" s="100">
        <f>SUM(AO261:AU261)</f>
        <v>168.1</v>
      </c>
      <c r="AW261" s="100">
        <f>AV261/AN261</f>
        <v>12.930769230769231</v>
      </c>
      <c r="AX261" s="100">
        <v>0</v>
      </c>
      <c r="AY261" s="100">
        <v>0</v>
      </c>
      <c r="AZ261" s="100">
        <v>0</v>
      </c>
      <c r="BA261" s="100">
        <v>0</v>
      </c>
      <c r="BB261" s="100">
        <v>0</v>
      </c>
      <c r="BC261" s="100">
        <v>116</v>
      </c>
      <c r="BD261" s="100">
        <v>0.39700000000000002</v>
      </c>
      <c r="BE261" s="100">
        <v>0.376</v>
      </c>
      <c r="BF261" s="100">
        <v>0.18</v>
      </c>
      <c r="BG261" s="100">
        <v>0.39</v>
      </c>
      <c r="BH261" s="100">
        <v>0</v>
      </c>
      <c r="BI261" s="100">
        <v>0</v>
      </c>
      <c r="BJ261" s="100">
        <v>0</v>
      </c>
      <c r="BK261" s="100">
        <v>0</v>
      </c>
      <c r="BL261" s="100">
        <v>0</v>
      </c>
    </row>
    <row r="262" spans="2:64" ht="15.75" customHeight="1" x14ac:dyDescent="0.25">
      <c r="B262" s="1"/>
      <c r="L262" s="100">
        <v>49</v>
      </c>
      <c r="M262" s="100" t="s">
        <v>9</v>
      </c>
      <c r="N262" s="100" t="s">
        <v>172</v>
      </c>
      <c r="O262" s="100" t="s">
        <v>175</v>
      </c>
      <c r="P262" s="100" t="s">
        <v>12</v>
      </c>
      <c r="Q262" s="99" t="s">
        <v>57</v>
      </c>
      <c r="R262" s="100">
        <v>56.1</v>
      </c>
      <c r="S262" s="100">
        <v>4</v>
      </c>
      <c r="T262" s="100">
        <v>5.9</v>
      </c>
      <c r="U262" s="100">
        <v>1</v>
      </c>
      <c r="V262" s="100">
        <v>3</v>
      </c>
      <c r="W262" s="100">
        <v>8.5</v>
      </c>
      <c r="X262" s="100">
        <v>1</v>
      </c>
      <c r="Y262" s="100">
        <v>20.5</v>
      </c>
      <c r="Z262" s="100">
        <v>0</v>
      </c>
      <c r="AA262" s="100">
        <f>SUM(W262:Z262)</f>
        <v>30</v>
      </c>
      <c r="AB262" s="100">
        <v>12</v>
      </c>
      <c r="AC262" s="100">
        <f>AA262/12</f>
        <v>2.5</v>
      </c>
      <c r="AD262" s="100">
        <v>0</v>
      </c>
      <c r="AE262" s="100">
        <v>0</v>
      </c>
      <c r="AF262" s="100">
        <v>0</v>
      </c>
      <c r="AG262" s="100">
        <v>0</v>
      </c>
      <c r="AH262" s="100">
        <v>0</v>
      </c>
      <c r="AI262" s="100">
        <v>0</v>
      </c>
      <c r="AJ262" s="100" t="s">
        <v>451</v>
      </c>
      <c r="AK262" s="100">
        <v>4</v>
      </c>
      <c r="AL262" s="100">
        <v>0.8</v>
      </c>
      <c r="AM262" s="102">
        <v>43219</v>
      </c>
      <c r="AN262" s="100">
        <v>13</v>
      </c>
      <c r="AO262" s="100">
        <v>2.7</v>
      </c>
      <c r="AP262" s="100">
        <v>20</v>
      </c>
      <c r="AQ262" s="100">
        <v>19</v>
      </c>
      <c r="AR262" s="100">
        <v>5.2</v>
      </c>
      <c r="AS262" s="100">
        <v>14</v>
      </c>
      <c r="AT262" s="100">
        <v>12.4</v>
      </c>
      <c r="AU262" s="100">
        <v>4.2</v>
      </c>
      <c r="AV262" s="100">
        <f>SUM(AO262:AU262)</f>
        <v>77.500000000000014</v>
      </c>
      <c r="AW262" s="100">
        <f>AV262/AN262</f>
        <v>5.9615384615384626</v>
      </c>
      <c r="AX262" s="100">
        <v>0</v>
      </c>
      <c r="AY262" s="100">
        <v>0</v>
      </c>
      <c r="AZ262" s="100">
        <v>0</v>
      </c>
      <c r="BA262" s="100">
        <v>0</v>
      </c>
      <c r="BB262" s="100">
        <v>0</v>
      </c>
      <c r="BC262" s="100">
        <v>114</v>
      </c>
      <c r="BD262" s="100">
        <v>0.31900000000000001</v>
      </c>
      <c r="BE262" s="100">
        <v>0.17799999999999999</v>
      </c>
      <c r="BF262" s="100">
        <v>0.38</v>
      </c>
      <c r="BG262" s="100">
        <v>0.28199999999999997</v>
      </c>
      <c r="BH262" s="100">
        <v>0</v>
      </c>
      <c r="BI262" s="100">
        <v>0</v>
      </c>
      <c r="BJ262" s="100">
        <v>0</v>
      </c>
      <c r="BK262" s="100">
        <v>0</v>
      </c>
      <c r="BL262" s="100">
        <v>0</v>
      </c>
    </row>
    <row r="263" spans="2:64" ht="15.75" customHeight="1" thickBot="1" x14ac:dyDescent="0.3">
      <c r="B263" s="1"/>
      <c r="L263" s="100">
        <v>49</v>
      </c>
      <c r="M263" s="100" t="s">
        <v>9</v>
      </c>
      <c r="N263" s="100" t="s">
        <v>172</v>
      </c>
      <c r="O263" s="100" t="s">
        <v>175</v>
      </c>
      <c r="P263" s="100" t="s">
        <v>135</v>
      </c>
      <c r="Q263" s="100" t="s">
        <v>118</v>
      </c>
      <c r="R263" s="104" t="s">
        <v>120</v>
      </c>
      <c r="S263" s="104" t="s">
        <v>120</v>
      </c>
      <c r="T263" s="104" t="s">
        <v>120</v>
      </c>
      <c r="U263" s="104" t="s">
        <v>120</v>
      </c>
      <c r="V263" s="104" t="s">
        <v>120</v>
      </c>
      <c r="W263" s="104" t="s">
        <v>120</v>
      </c>
      <c r="X263" s="104" t="s">
        <v>120</v>
      </c>
      <c r="Y263" s="104" t="s">
        <v>120</v>
      </c>
      <c r="Z263" s="104" t="s">
        <v>120</v>
      </c>
      <c r="AA263" s="104" t="s">
        <v>120</v>
      </c>
      <c r="AB263" s="104" t="s">
        <v>120</v>
      </c>
      <c r="AC263" s="104" t="s">
        <v>120</v>
      </c>
      <c r="AD263" s="104" t="s">
        <v>120</v>
      </c>
      <c r="AE263" s="104" t="s">
        <v>120</v>
      </c>
      <c r="AF263" s="104" t="s">
        <v>120</v>
      </c>
      <c r="AG263" s="104" t="s">
        <v>120</v>
      </c>
      <c r="AH263" s="104" t="s">
        <v>120</v>
      </c>
      <c r="AI263" s="104">
        <v>0</v>
      </c>
      <c r="AJ263" s="104" t="s">
        <v>451</v>
      </c>
      <c r="AK263" s="104">
        <v>7</v>
      </c>
      <c r="AL263" s="104" t="s">
        <v>120</v>
      </c>
      <c r="AM263" s="105" t="s">
        <v>120</v>
      </c>
      <c r="AN263" s="104" t="s">
        <v>120</v>
      </c>
      <c r="AO263" s="105" t="s">
        <v>120</v>
      </c>
      <c r="AP263" s="105" t="s">
        <v>120</v>
      </c>
      <c r="AQ263" s="105" t="s">
        <v>120</v>
      </c>
      <c r="AR263" s="105" t="s">
        <v>120</v>
      </c>
      <c r="AS263" s="105" t="s">
        <v>120</v>
      </c>
      <c r="AT263" s="105" t="s">
        <v>120</v>
      </c>
      <c r="AU263" s="105" t="s">
        <v>120</v>
      </c>
      <c r="AV263" s="105" t="s">
        <v>120</v>
      </c>
      <c r="AW263" s="105" t="s">
        <v>120</v>
      </c>
      <c r="AX263" s="104">
        <v>1</v>
      </c>
      <c r="AY263" s="104">
        <v>0</v>
      </c>
      <c r="AZ263" s="104">
        <v>0</v>
      </c>
      <c r="BA263" s="104">
        <v>0</v>
      </c>
      <c r="BB263" s="104">
        <v>0</v>
      </c>
      <c r="BC263" s="104">
        <v>115</v>
      </c>
      <c r="BD263" s="104">
        <v>0.47</v>
      </c>
      <c r="BE263" s="104">
        <v>0.60199999999999998</v>
      </c>
      <c r="BF263" s="104">
        <v>0.30199999999999999</v>
      </c>
      <c r="BG263" s="104">
        <v>0.26800000000000002</v>
      </c>
      <c r="BH263" s="104" t="s">
        <v>120</v>
      </c>
      <c r="BI263" s="104" t="s">
        <v>120</v>
      </c>
      <c r="BJ263" s="104" t="s">
        <v>120</v>
      </c>
      <c r="BK263" s="104" t="s">
        <v>120</v>
      </c>
      <c r="BL263" s="104">
        <v>0</v>
      </c>
    </row>
    <row r="264" spans="2:64" ht="15.75" customHeight="1" thickBot="1" x14ac:dyDescent="0.3">
      <c r="B264" s="1"/>
      <c r="L264" s="104">
        <v>49</v>
      </c>
      <c r="M264" s="104" t="s">
        <v>9</v>
      </c>
      <c r="N264" s="104" t="s">
        <v>172</v>
      </c>
      <c r="O264" s="104" t="s">
        <v>175</v>
      </c>
      <c r="P264" s="104" t="s">
        <v>450</v>
      </c>
      <c r="Q264" s="104" t="s">
        <v>120</v>
      </c>
      <c r="R264" s="133"/>
      <c r="S264" s="133"/>
      <c r="T264" s="133"/>
      <c r="U264" s="133"/>
      <c r="V264" s="133"/>
      <c r="W264" s="133"/>
      <c r="X264" s="133"/>
      <c r="Y264" s="133"/>
      <c r="Z264" s="133"/>
      <c r="AA264" s="133"/>
      <c r="AB264" s="137"/>
      <c r="AC264" s="137"/>
      <c r="AD264" s="137"/>
      <c r="AE264" s="137"/>
      <c r="AF264" s="137"/>
      <c r="AG264" s="137"/>
      <c r="AH264" s="137"/>
      <c r="AI264" s="137"/>
      <c r="AJ264" s="133"/>
      <c r="AK264">
        <f>SUM(AK262,AK263)</f>
        <v>11</v>
      </c>
      <c r="AL264" s="100">
        <v>0.8</v>
      </c>
      <c r="AM264" s="102">
        <v>43219</v>
      </c>
      <c r="AN264" s="100">
        <v>13</v>
      </c>
      <c r="AO264" s="100">
        <v>2.7</v>
      </c>
      <c r="AP264" s="100">
        <v>20</v>
      </c>
      <c r="AQ264" s="100">
        <v>19</v>
      </c>
      <c r="AR264" s="100">
        <v>5.2</v>
      </c>
      <c r="AS264" s="100">
        <v>14</v>
      </c>
      <c r="AT264" s="100">
        <v>12.4</v>
      </c>
      <c r="AU264" s="100">
        <v>4.2</v>
      </c>
      <c r="AV264" s="100">
        <f>SUM(AO264:AU264)</f>
        <v>77.500000000000014</v>
      </c>
      <c r="AW264" s="100">
        <f>AV264/AN264</f>
        <v>5.9615384615384626</v>
      </c>
      <c r="AX264" s="100">
        <v>1</v>
      </c>
      <c r="AY264" s="100">
        <v>0</v>
      </c>
      <c r="AZ264" s="100">
        <v>0</v>
      </c>
      <c r="BA264" s="100">
        <v>0</v>
      </c>
      <c r="BB264" s="100">
        <v>0</v>
      </c>
      <c r="BC264" s="140" t="s">
        <v>798</v>
      </c>
      <c r="BD264">
        <f>SUM(BD262:BD263)</f>
        <v>0.78899999999999992</v>
      </c>
      <c r="BE264">
        <f t="shared" ref="BE264:BG264" si="64">SUM(BE262:BE263)</f>
        <v>0.78</v>
      </c>
      <c r="BF264">
        <f t="shared" si="64"/>
        <v>0.68199999999999994</v>
      </c>
      <c r="BG264">
        <f t="shared" si="64"/>
        <v>0.55000000000000004</v>
      </c>
      <c r="BH264" s="100">
        <v>0</v>
      </c>
      <c r="BI264" s="100">
        <v>0</v>
      </c>
      <c r="BJ264" s="100">
        <v>0</v>
      </c>
      <c r="BK264" s="100">
        <v>0</v>
      </c>
      <c r="BL264" s="100">
        <v>0</v>
      </c>
    </row>
    <row r="265" spans="2:64" ht="15.75" customHeight="1" x14ac:dyDescent="0.25">
      <c r="B265" s="1"/>
      <c r="L265" s="133"/>
      <c r="M265" s="135"/>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7"/>
    </row>
    <row r="266" spans="2:64" ht="15.75" customHeight="1" x14ac:dyDescent="0.25">
      <c r="B266" s="1"/>
      <c r="K266" s="140" t="s">
        <v>371</v>
      </c>
      <c r="L266" s="133"/>
      <c r="M266" s="135"/>
      <c r="N266" s="133"/>
      <c r="O266" s="133"/>
      <c r="P266" s="133"/>
      <c r="Q266" s="133"/>
      <c r="R266" s="133">
        <v>105</v>
      </c>
      <c r="S266" s="133">
        <v>105</v>
      </c>
      <c r="T266" s="133">
        <v>94</v>
      </c>
      <c r="U266" s="133">
        <v>94</v>
      </c>
      <c r="V266" s="133">
        <v>196</v>
      </c>
      <c r="W266" s="133">
        <v>200</v>
      </c>
      <c r="X266" s="133">
        <v>284</v>
      </c>
      <c r="Y266" s="133">
        <v>284</v>
      </c>
      <c r="Z266" s="133">
        <v>93</v>
      </c>
      <c r="AA266" s="133">
        <v>93</v>
      </c>
      <c r="AB266" s="133">
        <v>240</v>
      </c>
      <c r="AC266" s="133">
        <v>240</v>
      </c>
      <c r="AD266" s="133">
        <v>128</v>
      </c>
      <c r="AE266" s="133">
        <v>128</v>
      </c>
      <c r="AF266" s="133">
        <v>150</v>
      </c>
      <c r="AG266" s="133">
        <v>150</v>
      </c>
      <c r="AH266" s="133">
        <v>238</v>
      </c>
      <c r="AI266" s="133">
        <v>240</v>
      </c>
      <c r="AJ266" s="133"/>
    </row>
    <row r="267" spans="2:64" ht="15.75" customHeight="1" x14ac:dyDescent="0.25">
      <c r="B267" s="1"/>
      <c r="L267" s="133" t="s">
        <v>763</v>
      </c>
      <c r="M267" s="133" t="s">
        <v>764</v>
      </c>
      <c r="N267" s="133">
        <v>171</v>
      </c>
      <c r="O267" s="133">
        <v>171</v>
      </c>
      <c r="P267" s="133">
        <v>96</v>
      </c>
      <c r="Q267" s="133">
        <v>102</v>
      </c>
      <c r="R267" s="133">
        <v>105</v>
      </c>
      <c r="S267" s="133">
        <v>105</v>
      </c>
      <c r="T267" s="133">
        <v>94</v>
      </c>
      <c r="U267" s="133">
        <v>94</v>
      </c>
      <c r="V267" s="133">
        <v>196</v>
      </c>
      <c r="W267" s="133">
        <v>200</v>
      </c>
      <c r="X267" s="133">
        <v>284</v>
      </c>
      <c r="Y267" s="133">
        <v>284</v>
      </c>
      <c r="Z267" s="133">
        <v>97</v>
      </c>
      <c r="AA267" s="133">
        <v>97</v>
      </c>
      <c r="AB267" s="133">
        <v>238</v>
      </c>
      <c r="AC267" s="133">
        <v>238</v>
      </c>
      <c r="AD267" s="133">
        <v>128</v>
      </c>
      <c r="AE267" s="133">
        <v>128</v>
      </c>
      <c r="AF267" s="133">
        <v>150</v>
      </c>
      <c r="AG267" s="133">
        <v>150</v>
      </c>
      <c r="AH267" s="133">
        <v>239</v>
      </c>
      <c r="AI267" s="133">
        <v>241</v>
      </c>
      <c r="AJ267" s="133"/>
    </row>
    <row r="268" spans="2:64" ht="15.75" customHeight="1" x14ac:dyDescent="0.25">
      <c r="B268" s="1"/>
      <c r="L268" s="133"/>
      <c r="M268" s="135" t="s">
        <v>102</v>
      </c>
      <c r="N268" s="133">
        <v>171</v>
      </c>
      <c r="O268" s="133">
        <v>171</v>
      </c>
      <c r="P268" s="133">
        <v>95</v>
      </c>
      <c r="Q268" s="133">
        <v>101</v>
      </c>
      <c r="R268" s="133"/>
      <c r="S268" s="133"/>
      <c r="T268" s="133"/>
      <c r="U268" s="133"/>
      <c r="V268" s="133"/>
      <c r="W268" s="133"/>
      <c r="X268" s="133"/>
      <c r="Y268" s="133"/>
      <c r="Z268" s="133"/>
      <c r="AA268" s="133"/>
      <c r="AB268" s="133"/>
      <c r="AC268" s="133"/>
      <c r="AD268" s="133"/>
      <c r="AE268" s="133"/>
      <c r="AF268" s="133"/>
      <c r="AG268" s="133"/>
      <c r="AH268" s="133"/>
      <c r="AI268" s="133"/>
      <c r="AJ268" s="133"/>
    </row>
    <row r="269" spans="2:64" ht="15.75" customHeight="1" x14ac:dyDescent="0.25">
      <c r="B269" s="1"/>
      <c r="L269" s="133"/>
      <c r="M269" s="133"/>
      <c r="N269" s="133"/>
      <c r="O269" s="133"/>
      <c r="P269" s="133"/>
      <c r="Q269" s="133"/>
      <c r="R269" s="133">
        <v>103</v>
      </c>
      <c r="S269" s="133">
        <v>105</v>
      </c>
      <c r="T269" s="133">
        <v>80</v>
      </c>
      <c r="U269" s="133">
        <v>80</v>
      </c>
      <c r="V269" s="133">
        <v>196</v>
      </c>
      <c r="W269" s="133">
        <v>200</v>
      </c>
      <c r="X269" s="133">
        <v>290</v>
      </c>
      <c r="Y269" s="133">
        <v>290</v>
      </c>
      <c r="Z269" s="133">
        <v>93</v>
      </c>
      <c r="AA269" s="133">
        <v>96</v>
      </c>
      <c r="AB269" s="133">
        <v>240</v>
      </c>
      <c r="AC269" s="133">
        <v>242</v>
      </c>
      <c r="AD269" s="133">
        <v>128</v>
      </c>
      <c r="AE269" s="133">
        <v>128</v>
      </c>
      <c r="AF269" s="133">
        <v>148</v>
      </c>
      <c r="AG269" s="133">
        <v>150</v>
      </c>
      <c r="AH269" s="133">
        <v>238</v>
      </c>
      <c r="AI269" s="133">
        <v>238</v>
      </c>
      <c r="AJ269" s="133"/>
    </row>
    <row r="270" spans="2:64" ht="15.75" customHeight="1" x14ac:dyDescent="0.25">
      <c r="B270" s="1"/>
      <c r="L270" s="133" t="s">
        <v>763</v>
      </c>
      <c r="M270" s="133" t="s">
        <v>765</v>
      </c>
      <c r="N270" s="133">
        <v>165</v>
      </c>
      <c r="O270" s="133">
        <v>165</v>
      </c>
      <c r="P270" s="133">
        <v>96</v>
      </c>
      <c r="Q270" s="133">
        <v>102</v>
      </c>
      <c r="R270" s="133">
        <v>103</v>
      </c>
      <c r="S270" s="133">
        <v>105</v>
      </c>
      <c r="T270" s="133">
        <v>80</v>
      </c>
      <c r="U270" s="133">
        <v>80</v>
      </c>
      <c r="V270" s="133">
        <v>196</v>
      </c>
      <c r="W270" s="133">
        <v>200</v>
      </c>
      <c r="X270" s="133">
        <v>290</v>
      </c>
      <c r="Y270" s="133">
        <v>290</v>
      </c>
      <c r="Z270" s="133">
        <v>93</v>
      </c>
      <c r="AA270" s="133">
        <v>96</v>
      </c>
      <c r="AB270" s="133">
        <v>240</v>
      </c>
      <c r="AC270" s="133">
        <v>242</v>
      </c>
      <c r="AD270" s="133">
        <v>128</v>
      </c>
      <c r="AE270" s="133">
        <v>128</v>
      </c>
      <c r="AF270" s="133">
        <v>148</v>
      </c>
      <c r="AG270" s="133">
        <v>150</v>
      </c>
      <c r="AH270" s="133">
        <v>238</v>
      </c>
      <c r="AI270" s="133">
        <v>238</v>
      </c>
      <c r="AJ270" s="133"/>
    </row>
    <row r="271" spans="2:64" ht="15.75" customHeight="1" x14ac:dyDescent="0.25">
      <c r="B271" s="1"/>
      <c r="L271" s="142" t="s">
        <v>186</v>
      </c>
      <c r="M271" s="133" t="s">
        <v>723</v>
      </c>
      <c r="N271" s="133">
        <v>165</v>
      </c>
      <c r="O271" s="133">
        <v>165</v>
      </c>
      <c r="P271" s="133">
        <v>96</v>
      </c>
      <c r="Q271" s="133">
        <v>102</v>
      </c>
      <c r="R271" s="133"/>
      <c r="S271" s="133"/>
      <c r="T271" s="133"/>
      <c r="U271" s="133"/>
      <c r="V271" s="133"/>
      <c r="W271" s="133"/>
      <c r="X271" s="133"/>
      <c r="Y271" s="133"/>
      <c r="Z271" s="133"/>
      <c r="AA271" s="133"/>
      <c r="AB271" s="133"/>
      <c r="AC271" s="133"/>
      <c r="AD271" s="133"/>
      <c r="AE271" s="133"/>
      <c r="AF271" s="133"/>
      <c r="AG271" s="133"/>
      <c r="AH271" s="133"/>
      <c r="AI271" s="133"/>
      <c r="AJ271" s="133"/>
    </row>
    <row r="272" spans="2:64" ht="15.75" customHeight="1" x14ac:dyDescent="0.25">
      <c r="B272" s="1"/>
      <c r="L272" s="133"/>
      <c r="M272" s="133"/>
      <c r="N272" s="133"/>
      <c r="O272" s="133"/>
      <c r="P272" s="133"/>
      <c r="Q272" s="133"/>
      <c r="R272" s="133">
        <v>105</v>
      </c>
      <c r="S272" s="133">
        <v>105</v>
      </c>
      <c r="T272" s="133">
        <v>80</v>
      </c>
      <c r="U272" s="133">
        <v>80</v>
      </c>
      <c r="V272" s="133">
        <v>200</v>
      </c>
      <c r="W272" s="133">
        <v>200</v>
      </c>
      <c r="X272" s="133">
        <v>290</v>
      </c>
      <c r="Y272" s="133">
        <v>290</v>
      </c>
      <c r="Z272" s="133">
        <v>93</v>
      </c>
      <c r="AA272" s="133">
        <v>96</v>
      </c>
      <c r="AB272" s="133">
        <v>238</v>
      </c>
      <c r="AC272" s="133">
        <v>242</v>
      </c>
      <c r="AD272" s="133">
        <v>128</v>
      </c>
      <c r="AE272" s="133">
        <v>128</v>
      </c>
      <c r="AF272" s="133">
        <v>146</v>
      </c>
      <c r="AG272" s="133">
        <v>152</v>
      </c>
      <c r="AH272" s="133">
        <v>240</v>
      </c>
      <c r="AI272" s="133">
        <v>240</v>
      </c>
      <c r="AJ272" s="133"/>
    </row>
    <row r="273" spans="2:64" ht="15.75" customHeight="1" x14ac:dyDescent="0.25">
      <c r="B273" s="1"/>
      <c r="L273" s="133" t="s">
        <v>766</v>
      </c>
      <c r="M273" s="133" t="s">
        <v>767</v>
      </c>
      <c r="N273" s="133">
        <v>165</v>
      </c>
      <c r="O273" s="133">
        <v>171</v>
      </c>
      <c r="P273" s="133">
        <v>99</v>
      </c>
      <c r="Q273" s="133">
        <v>102</v>
      </c>
      <c r="R273" s="133">
        <v>105</v>
      </c>
      <c r="S273" s="133">
        <v>105</v>
      </c>
      <c r="T273" s="133">
        <v>80</v>
      </c>
      <c r="U273" s="133">
        <v>80</v>
      </c>
      <c r="V273" s="133">
        <v>200</v>
      </c>
      <c r="W273" s="133">
        <v>200</v>
      </c>
      <c r="X273" s="133">
        <v>290</v>
      </c>
      <c r="Y273" s="133">
        <v>290</v>
      </c>
      <c r="Z273" s="133">
        <v>93</v>
      </c>
      <c r="AA273" s="133">
        <v>96</v>
      </c>
      <c r="AB273" s="133">
        <v>238</v>
      </c>
      <c r="AC273" s="133">
        <v>242</v>
      </c>
      <c r="AD273" s="133">
        <v>128</v>
      </c>
      <c r="AE273" s="133">
        <v>128</v>
      </c>
      <c r="AF273" s="133">
        <v>146</v>
      </c>
      <c r="AG273" s="133">
        <v>152</v>
      </c>
      <c r="AH273" s="133">
        <v>240</v>
      </c>
      <c r="AI273" s="133">
        <v>240</v>
      </c>
      <c r="AJ273" s="133"/>
    </row>
    <row r="274" spans="2:64" ht="15.75" customHeight="1" x14ac:dyDescent="0.25">
      <c r="B274" s="1"/>
      <c r="L274" s="133" t="s">
        <v>766</v>
      </c>
      <c r="M274" s="133" t="s">
        <v>768</v>
      </c>
      <c r="N274" s="133">
        <v>165</v>
      </c>
      <c r="O274" s="133">
        <v>171</v>
      </c>
      <c r="P274" s="133">
        <v>99</v>
      </c>
      <c r="Q274" s="133">
        <v>102</v>
      </c>
      <c r="R274" s="133">
        <v>105</v>
      </c>
      <c r="S274" s="133">
        <v>105</v>
      </c>
      <c r="T274" s="133">
        <v>80</v>
      </c>
      <c r="U274" s="133">
        <v>80</v>
      </c>
      <c r="V274" s="133">
        <v>200</v>
      </c>
      <c r="W274" s="133">
        <v>200</v>
      </c>
      <c r="X274" s="133">
        <v>290</v>
      </c>
      <c r="Y274" s="133">
        <v>290</v>
      </c>
      <c r="Z274" s="133">
        <v>97</v>
      </c>
      <c r="AA274" s="133">
        <v>100</v>
      </c>
      <c r="AB274" s="133">
        <v>236</v>
      </c>
      <c r="AC274" s="133">
        <v>240</v>
      </c>
      <c r="AD274" s="133">
        <v>128</v>
      </c>
      <c r="AE274" s="133">
        <v>128</v>
      </c>
      <c r="AF274" s="133">
        <v>146</v>
      </c>
      <c r="AG274" s="133">
        <v>152</v>
      </c>
      <c r="AH274" s="133">
        <v>241</v>
      </c>
      <c r="AI274" s="133">
        <v>241</v>
      </c>
      <c r="AJ274" s="133"/>
    </row>
    <row r="275" spans="2:64" ht="15.75" customHeight="1" x14ac:dyDescent="0.25">
      <c r="B275" s="1"/>
      <c r="L275" s="133"/>
      <c r="M275" s="135" t="s">
        <v>41</v>
      </c>
      <c r="N275" s="133">
        <v>165</v>
      </c>
      <c r="O275" s="133">
        <v>171</v>
      </c>
      <c r="P275" s="133">
        <v>98</v>
      </c>
      <c r="Q275" s="133">
        <v>101</v>
      </c>
      <c r="R275" s="100" t="s">
        <v>120</v>
      </c>
      <c r="S275" s="100" t="s">
        <v>120</v>
      </c>
      <c r="T275" s="100" t="s">
        <v>120</v>
      </c>
      <c r="U275" s="100" t="s">
        <v>120</v>
      </c>
      <c r="V275" s="100" t="s">
        <v>120</v>
      </c>
      <c r="W275" s="100" t="s">
        <v>120</v>
      </c>
      <c r="X275" s="100" t="s">
        <v>120</v>
      </c>
      <c r="Y275" s="100" t="s">
        <v>120</v>
      </c>
      <c r="Z275" s="100" t="s">
        <v>120</v>
      </c>
      <c r="AA275" s="100" t="s">
        <v>120</v>
      </c>
      <c r="AB275" s="100" t="s">
        <v>120</v>
      </c>
      <c r="AC275" s="100" t="s">
        <v>120</v>
      </c>
      <c r="AD275" s="100" t="s">
        <v>120</v>
      </c>
      <c r="AE275" s="100" t="s">
        <v>120</v>
      </c>
      <c r="AF275" s="100" t="s">
        <v>120</v>
      </c>
      <c r="AG275" s="100" t="s">
        <v>120</v>
      </c>
      <c r="AH275" s="100" t="s">
        <v>120</v>
      </c>
      <c r="AI275" s="100">
        <v>0</v>
      </c>
      <c r="AJ275" s="100" t="s">
        <v>451</v>
      </c>
      <c r="AK275" s="100">
        <v>14</v>
      </c>
      <c r="AL275" s="100">
        <v>0.7</v>
      </c>
      <c r="AM275" s="102">
        <v>43217</v>
      </c>
      <c r="AN275" s="100">
        <v>11</v>
      </c>
      <c r="AO275" s="100">
        <v>2</v>
      </c>
      <c r="AP275" s="100">
        <v>8.8000000000000007</v>
      </c>
      <c r="AQ275" s="100">
        <v>7.5</v>
      </c>
      <c r="AR275" s="100">
        <v>11.2</v>
      </c>
      <c r="AS275" s="100">
        <v>0</v>
      </c>
      <c r="AT275" s="100">
        <v>0</v>
      </c>
      <c r="AU275" s="100">
        <v>0</v>
      </c>
      <c r="AV275" s="100">
        <f t="shared" ref="AV275:AV277" si="65">SUM(AO275:AU275)</f>
        <v>29.5</v>
      </c>
      <c r="AW275" s="100">
        <f t="shared" ref="AW275:AW277" si="66">AV275/AN275</f>
        <v>2.6818181818181817</v>
      </c>
      <c r="AX275" s="100">
        <v>1</v>
      </c>
      <c r="AY275" s="100">
        <v>1</v>
      </c>
      <c r="AZ275" s="100">
        <v>0</v>
      </c>
      <c r="BA275" s="100">
        <v>1</v>
      </c>
      <c r="BB275" s="100">
        <v>0</v>
      </c>
      <c r="BC275" s="100">
        <v>62</v>
      </c>
      <c r="BD275" s="100">
        <v>1.054</v>
      </c>
      <c r="BE275" s="100">
        <v>0.38700000000000001</v>
      </c>
      <c r="BF275" s="100">
        <v>0.60399999999999998</v>
      </c>
      <c r="BG275" s="100">
        <v>0.52800000000000002</v>
      </c>
      <c r="BH275" s="100" t="s">
        <v>120</v>
      </c>
      <c r="BI275" s="100" t="s">
        <v>120</v>
      </c>
      <c r="BJ275" s="100" t="s">
        <v>120</v>
      </c>
      <c r="BK275" s="100" t="s">
        <v>120</v>
      </c>
      <c r="BL275" s="100">
        <v>0</v>
      </c>
    </row>
    <row r="276" spans="2:64" ht="15.75" customHeight="1" x14ac:dyDescent="0.25">
      <c r="B276" s="1"/>
      <c r="L276" s="100" t="s">
        <v>456</v>
      </c>
      <c r="M276" s="100" t="s">
        <v>120</v>
      </c>
      <c r="N276" s="100" t="s">
        <v>120</v>
      </c>
      <c r="O276" s="100" t="s">
        <v>120</v>
      </c>
      <c r="P276" s="100" t="s">
        <v>12</v>
      </c>
      <c r="Q276" s="100" t="s">
        <v>120</v>
      </c>
      <c r="R276" s="100" t="s">
        <v>120</v>
      </c>
      <c r="S276" s="100" t="s">
        <v>120</v>
      </c>
      <c r="T276" s="100" t="s">
        <v>120</v>
      </c>
      <c r="U276" s="100" t="s">
        <v>120</v>
      </c>
      <c r="V276" s="100" t="s">
        <v>120</v>
      </c>
      <c r="W276" s="100" t="s">
        <v>120</v>
      </c>
      <c r="X276" s="100" t="s">
        <v>120</v>
      </c>
      <c r="Y276" s="100" t="s">
        <v>120</v>
      </c>
      <c r="Z276" s="100" t="s">
        <v>120</v>
      </c>
      <c r="AA276" s="100" t="s">
        <v>120</v>
      </c>
      <c r="AB276" s="100" t="s">
        <v>120</v>
      </c>
      <c r="AC276" s="100" t="s">
        <v>120</v>
      </c>
      <c r="AD276" s="100" t="s">
        <v>120</v>
      </c>
      <c r="AE276" s="100" t="s">
        <v>120</v>
      </c>
      <c r="AF276" s="100" t="s">
        <v>120</v>
      </c>
      <c r="AG276" s="100" t="s">
        <v>120</v>
      </c>
      <c r="AH276" s="100" t="s">
        <v>120</v>
      </c>
      <c r="AI276" s="100">
        <v>0</v>
      </c>
      <c r="AJ276" s="100" t="s">
        <v>451</v>
      </c>
      <c r="AK276" s="100">
        <v>9</v>
      </c>
      <c r="AL276" s="100">
        <v>0.9</v>
      </c>
      <c r="AM276" s="102">
        <v>43217</v>
      </c>
      <c r="AN276" s="100">
        <v>11</v>
      </c>
      <c r="AO276" s="100">
        <v>6.6</v>
      </c>
      <c r="AP276" s="100">
        <v>13.5</v>
      </c>
      <c r="AQ276" s="100">
        <v>6.2</v>
      </c>
      <c r="AR276" s="100">
        <v>13.7</v>
      </c>
      <c r="AS276" s="100">
        <v>2.7</v>
      </c>
      <c r="AT276" s="100">
        <v>0</v>
      </c>
      <c r="AU276" s="100">
        <v>0</v>
      </c>
      <c r="AV276" s="100">
        <f t="shared" si="65"/>
        <v>42.7</v>
      </c>
      <c r="AW276" s="100">
        <f t="shared" si="66"/>
        <v>3.8818181818181823</v>
      </c>
      <c r="AX276" s="100">
        <v>0</v>
      </c>
      <c r="AY276" s="100">
        <v>1</v>
      </c>
      <c r="AZ276" s="100">
        <v>0</v>
      </c>
      <c r="BA276" s="100">
        <v>1</v>
      </c>
      <c r="BB276" s="100">
        <v>0</v>
      </c>
      <c r="BC276" s="100">
        <v>70</v>
      </c>
      <c r="BD276" s="100">
        <v>1.0509999999999999</v>
      </c>
      <c r="BE276" s="100">
        <v>0.35799999999999998</v>
      </c>
      <c r="BF276" s="100">
        <v>0.59199999999999997</v>
      </c>
      <c r="BG276" s="100">
        <v>0.34699999999999998</v>
      </c>
      <c r="BH276" s="100" t="s">
        <v>120</v>
      </c>
      <c r="BI276" s="100" t="s">
        <v>120</v>
      </c>
      <c r="BJ276" s="100" t="s">
        <v>120</v>
      </c>
      <c r="BK276" s="100" t="s">
        <v>120</v>
      </c>
      <c r="BL276" s="100">
        <v>0</v>
      </c>
    </row>
    <row r="277" spans="2:64" ht="15.75" customHeight="1" thickBot="1" x14ac:dyDescent="0.3">
      <c r="B277" s="1"/>
      <c r="L277" s="100" t="s">
        <v>456</v>
      </c>
      <c r="M277" s="100" t="s">
        <v>120</v>
      </c>
      <c r="N277" s="100" t="s">
        <v>120</v>
      </c>
      <c r="O277" s="100" t="s">
        <v>120</v>
      </c>
      <c r="P277" s="100" t="s">
        <v>135</v>
      </c>
      <c r="Q277" s="100" t="s">
        <v>120</v>
      </c>
      <c r="R277" s="104" t="s">
        <v>120</v>
      </c>
      <c r="S277" s="104" t="s">
        <v>120</v>
      </c>
      <c r="T277" s="104" t="s">
        <v>120</v>
      </c>
      <c r="U277" s="104" t="s">
        <v>120</v>
      </c>
      <c r="V277" s="104" t="s">
        <v>120</v>
      </c>
      <c r="W277" s="104" t="s">
        <v>120</v>
      </c>
      <c r="X277" s="104" t="s">
        <v>120</v>
      </c>
      <c r="Y277" s="104" t="s">
        <v>120</v>
      </c>
      <c r="Z277" s="104" t="s">
        <v>120</v>
      </c>
      <c r="AA277" s="104" t="s">
        <v>120</v>
      </c>
      <c r="AB277" s="104" t="s">
        <v>120</v>
      </c>
      <c r="AC277" s="104" t="s">
        <v>120</v>
      </c>
      <c r="AD277" s="104" t="s">
        <v>120</v>
      </c>
      <c r="AE277" s="104" t="s">
        <v>120</v>
      </c>
      <c r="AF277" s="104" t="s">
        <v>120</v>
      </c>
      <c r="AG277" s="104" t="s">
        <v>120</v>
      </c>
      <c r="AH277" s="104" t="s">
        <v>120</v>
      </c>
      <c r="AI277" s="104">
        <v>0</v>
      </c>
      <c r="AJ277" s="104" t="s">
        <v>451</v>
      </c>
      <c r="AK277" s="104">
        <v>2</v>
      </c>
      <c r="AL277" s="104">
        <v>0.5</v>
      </c>
      <c r="AM277" s="105">
        <v>43217</v>
      </c>
      <c r="AN277" s="104">
        <v>11</v>
      </c>
      <c r="AO277" s="104">
        <v>8.4</v>
      </c>
      <c r="AP277" s="104">
        <v>6</v>
      </c>
      <c r="AQ277" s="104">
        <v>9.3000000000000007</v>
      </c>
      <c r="AR277" s="104">
        <v>7.2</v>
      </c>
      <c r="AS277" s="104">
        <v>0</v>
      </c>
      <c r="AT277" s="104">
        <v>0</v>
      </c>
      <c r="AU277" s="104">
        <v>0</v>
      </c>
      <c r="AV277" s="104">
        <f t="shared" si="65"/>
        <v>30.900000000000002</v>
      </c>
      <c r="AW277" s="104">
        <f t="shared" si="66"/>
        <v>2.8090909090909091</v>
      </c>
      <c r="AX277" s="104">
        <v>0</v>
      </c>
      <c r="AY277" s="104">
        <v>0</v>
      </c>
      <c r="AZ277" s="104">
        <v>0</v>
      </c>
      <c r="BA277" s="104">
        <v>0</v>
      </c>
      <c r="BB277" s="104">
        <v>0</v>
      </c>
      <c r="BC277" s="104">
        <v>64</v>
      </c>
      <c r="BD277" s="104">
        <v>6.3E-2</v>
      </c>
      <c r="BE277" s="104">
        <v>3.9E-2</v>
      </c>
      <c r="BF277" s="104">
        <v>2.9000000000000001E-2</v>
      </c>
      <c r="BG277" s="104">
        <v>2.7E-2</v>
      </c>
      <c r="BH277" s="104" t="s">
        <v>120</v>
      </c>
      <c r="BI277" s="104" t="s">
        <v>120</v>
      </c>
      <c r="BJ277" s="104" t="s">
        <v>120</v>
      </c>
      <c r="BK277" s="104" t="s">
        <v>120</v>
      </c>
      <c r="BL277" s="104">
        <v>0</v>
      </c>
    </row>
    <row r="278" spans="2:64" ht="15.75" customHeight="1" thickBot="1" x14ac:dyDescent="0.3">
      <c r="B278" s="1"/>
      <c r="L278" s="104" t="s">
        <v>456</v>
      </c>
      <c r="M278" s="104" t="s">
        <v>120</v>
      </c>
      <c r="N278" s="104" t="s">
        <v>120</v>
      </c>
      <c r="O278" s="104" t="s">
        <v>120</v>
      </c>
      <c r="P278" s="104" t="s">
        <v>450</v>
      </c>
      <c r="Q278" s="104" t="s">
        <v>120</v>
      </c>
      <c r="AK278">
        <f>SUM(AK276:AK277)</f>
        <v>11</v>
      </c>
      <c r="AL278" s="100">
        <v>0.9</v>
      </c>
      <c r="AM278" s="102">
        <v>43217</v>
      </c>
      <c r="AN278" s="100">
        <v>11</v>
      </c>
      <c r="AO278" s="100">
        <v>6.6</v>
      </c>
      <c r="AP278" s="100">
        <v>13.5</v>
      </c>
      <c r="AQ278" s="100">
        <v>6.2</v>
      </c>
      <c r="AR278" s="100">
        <v>13.7</v>
      </c>
      <c r="AS278" s="100">
        <v>2.7</v>
      </c>
      <c r="AT278" s="100">
        <v>0</v>
      </c>
      <c r="AU278" s="100">
        <v>0</v>
      </c>
      <c r="AV278" s="100">
        <f t="shared" ref="AV278" si="67">SUM(AO278:AU278)</f>
        <v>42.7</v>
      </c>
      <c r="AW278" s="100">
        <f t="shared" ref="AW278" si="68">AV278/AN278</f>
        <v>3.8818181818181823</v>
      </c>
      <c r="AX278" s="100">
        <v>0</v>
      </c>
      <c r="AY278" s="100">
        <v>1</v>
      </c>
      <c r="AZ278" s="100">
        <v>0</v>
      </c>
      <c r="BA278" s="100">
        <v>1</v>
      </c>
      <c r="BB278" s="100">
        <v>0</v>
      </c>
      <c r="BC278" s="148" t="s">
        <v>799</v>
      </c>
      <c r="BD278">
        <f>SUM(BD276:BD277)</f>
        <v>1.1139999999999999</v>
      </c>
      <c r="BE278">
        <f t="shared" ref="BE278:BG278" si="69">SUM(BE276:BE277)</f>
        <v>0.39699999999999996</v>
      </c>
      <c r="BF278">
        <f t="shared" si="69"/>
        <v>0.621</v>
      </c>
      <c r="BG278">
        <f t="shared" si="69"/>
        <v>0.374</v>
      </c>
      <c r="BH278" s="104" t="s">
        <v>120</v>
      </c>
      <c r="BI278" s="104" t="s">
        <v>120</v>
      </c>
      <c r="BJ278" s="104" t="s">
        <v>120</v>
      </c>
      <c r="BK278" s="104" t="s">
        <v>120</v>
      </c>
      <c r="BL278" s="104">
        <v>0</v>
      </c>
    </row>
    <row r="279" spans="2:64" ht="15.75" customHeight="1" x14ac:dyDescent="0.25">
      <c r="B279" s="1"/>
    </row>
    <row r="280" spans="2:64" ht="15.75" customHeight="1" x14ac:dyDescent="0.25">
      <c r="B280" s="1"/>
    </row>
    <row r="281" spans="2:64" ht="15.75" customHeight="1" x14ac:dyDescent="0.25">
      <c r="B281" s="1"/>
    </row>
    <row r="282" spans="2:64" ht="15.75" customHeight="1" x14ac:dyDescent="0.25">
      <c r="B282" s="1"/>
    </row>
    <row r="283" spans="2:64" ht="15.75" customHeight="1" x14ac:dyDescent="0.25">
      <c r="B283" s="1"/>
    </row>
    <row r="284" spans="2:64" ht="15.75" customHeight="1" x14ac:dyDescent="0.25">
      <c r="B284" s="1"/>
    </row>
    <row r="285" spans="2:64" ht="15.75" customHeight="1" x14ac:dyDescent="0.25">
      <c r="B285" s="1"/>
    </row>
    <row r="286" spans="2:64" ht="15.75" customHeight="1" x14ac:dyDescent="0.25">
      <c r="B286" s="1"/>
    </row>
    <row r="287" spans="2:64" ht="15.75" customHeight="1" x14ac:dyDescent="0.25">
      <c r="B287" s="1"/>
    </row>
    <row r="288" spans="2:64" ht="15.75" customHeight="1" x14ac:dyDescent="0.25">
      <c r="B288" s="1"/>
    </row>
    <row r="289" spans="2:2" ht="15.75" customHeight="1" x14ac:dyDescent="0.25">
      <c r="B289" s="1"/>
    </row>
    <row r="290" spans="2:2" ht="15.75" customHeight="1" x14ac:dyDescent="0.25">
      <c r="B290" s="1"/>
    </row>
    <row r="291" spans="2:2" ht="15.75" customHeight="1" x14ac:dyDescent="0.25">
      <c r="B291" s="1"/>
    </row>
    <row r="292" spans="2:2" ht="15.75" customHeight="1" x14ac:dyDescent="0.25">
      <c r="B292" s="1"/>
    </row>
    <row r="293" spans="2:2" ht="15.75" customHeight="1" x14ac:dyDescent="0.25">
      <c r="B293" s="1"/>
    </row>
    <row r="294" spans="2:2" ht="15.75" customHeight="1" x14ac:dyDescent="0.25">
      <c r="B294" s="1"/>
    </row>
    <row r="295" spans="2:2" ht="15.75" customHeight="1" x14ac:dyDescent="0.25">
      <c r="B295" s="1"/>
    </row>
    <row r="296" spans="2:2" ht="15.75" customHeight="1" x14ac:dyDescent="0.25">
      <c r="B296" s="1"/>
    </row>
    <row r="297" spans="2:2" ht="15.75" customHeight="1" x14ac:dyDescent="0.25">
      <c r="B297" s="1"/>
    </row>
    <row r="298" spans="2:2" ht="15.75" customHeight="1" x14ac:dyDescent="0.25">
      <c r="B298" s="1"/>
    </row>
    <row r="299" spans="2:2" ht="15.75" customHeight="1" x14ac:dyDescent="0.25">
      <c r="B299" s="1"/>
    </row>
    <row r="300" spans="2:2" ht="15.75" customHeight="1" x14ac:dyDescent="0.25">
      <c r="B300" s="1"/>
    </row>
    <row r="301" spans="2:2" ht="15.75" customHeight="1" x14ac:dyDescent="0.25">
      <c r="B301" s="1"/>
    </row>
    <row r="302" spans="2:2" ht="15.75" customHeight="1" x14ac:dyDescent="0.25">
      <c r="B302" s="1"/>
    </row>
    <row r="303" spans="2:2" ht="15.75" customHeight="1" x14ac:dyDescent="0.25">
      <c r="B303" s="1"/>
    </row>
    <row r="304" spans="2:2" ht="15.75" customHeight="1" x14ac:dyDescent="0.25">
      <c r="B304" s="1"/>
    </row>
    <row r="305" spans="2:2" ht="15.75" customHeight="1" x14ac:dyDescent="0.25">
      <c r="B305" s="1"/>
    </row>
    <row r="306" spans="2:2" ht="15.75" customHeight="1" x14ac:dyDescent="0.25">
      <c r="B306" s="1"/>
    </row>
    <row r="307" spans="2:2" ht="15.75" customHeight="1" x14ac:dyDescent="0.25">
      <c r="B307" s="1"/>
    </row>
    <row r="308" spans="2:2" ht="15.75" customHeight="1" x14ac:dyDescent="0.25">
      <c r="B308" s="1"/>
    </row>
    <row r="309" spans="2:2" ht="15.75" customHeight="1" x14ac:dyDescent="0.25">
      <c r="B309" s="1"/>
    </row>
    <row r="310" spans="2:2" ht="15.75" customHeight="1" x14ac:dyDescent="0.25">
      <c r="B310" s="1"/>
    </row>
    <row r="311" spans="2:2" ht="15.75" customHeight="1" x14ac:dyDescent="0.25">
      <c r="B311" s="1"/>
    </row>
    <row r="312" spans="2:2" ht="15.75" customHeight="1" x14ac:dyDescent="0.25">
      <c r="B312" s="1"/>
    </row>
    <row r="313" spans="2:2" ht="15.75" customHeight="1" x14ac:dyDescent="0.25">
      <c r="B313" s="1"/>
    </row>
    <row r="314" spans="2:2" ht="15.75" customHeight="1" x14ac:dyDescent="0.25">
      <c r="B314" s="1"/>
    </row>
    <row r="315" spans="2:2" ht="15.75" customHeight="1" x14ac:dyDescent="0.25">
      <c r="B315" s="1"/>
    </row>
    <row r="316" spans="2:2" ht="15.75" customHeight="1" x14ac:dyDescent="0.25">
      <c r="B316" s="1"/>
    </row>
    <row r="317" spans="2:2" ht="15.75" customHeight="1" x14ac:dyDescent="0.25">
      <c r="B317" s="1"/>
    </row>
    <row r="318" spans="2:2" ht="15.75" customHeight="1" x14ac:dyDescent="0.25">
      <c r="B318" s="1"/>
    </row>
    <row r="319" spans="2:2" ht="15.75" customHeight="1" x14ac:dyDescent="0.25">
      <c r="B319" s="1"/>
    </row>
    <row r="320" spans="2:2" ht="15.75" customHeight="1" x14ac:dyDescent="0.25">
      <c r="B320" s="1"/>
    </row>
    <row r="321" spans="2:2" ht="15.75" customHeight="1" x14ac:dyDescent="0.25">
      <c r="B321" s="1"/>
    </row>
    <row r="322" spans="2:2" ht="15.75" customHeight="1" x14ac:dyDescent="0.25">
      <c r="B322" s="1"/>
    </row>
    <row r="323" spans="2:2" ht="15.75" customHeight="1" x14ac:dyDescent="0.25">
      <c r="B323" s="1"/>
    </row>
    <row r="324" spans="2:2" ht="15.75" customHeight="1" x14ac:dyDescent="0.25">
      <c r="B324" s="1"/>
    </row>
    <row r="325" spans="2:2" ht="15.75" customHeight="1" x14ac:dyDescent="0.25">
      <c r="B325" s="1"/>
    </row>
    <row r="326" spans="2:2" ht="15.75" customHeight="1" x14ac:dyDescent="0.25">
      <c r="B326" s="1"/>
    </row>
    <row r="327" spans="2:2" ht="15.75" customHeight="1" x14ac:dyDescent="0.25">
      <c r="B327" s="1"/>
    </row>
    <row r="328" spans="2:2" ht="15.75" customHeight="1" x14ac:dyDescent="0.25">
      <c r="B328" s="1"/>
    </row>
    <row r="329" spans="2:2" ht="15.75" customHeight="1" x14ac:dyDescent="0.25">
      <c r="B329" s="1"/>
    </row>
    <row r="330" spans="2:2" ht="15.75" customHeight="1" x14ac:dyDescent="0.25">
      <c r="B330" s="1"/>
    </row>
    <row r="331" spans="2:2" ht="15.75" customHeight="1" x14ac:dyDescent="0.25">
      <c r="B331" s="1"/>
    </row>
    <row r="332" spans="2:2" ht="15.75" customHeight="1" x14ac:dyDescent="0.25">
      <c r="B332" s="1"/>
    </row>
    <row r="333" spans="2:2" ht="15.75" customHeight="1" x14ac:dyDescent="0.25">
      <c r="B333" s="1"/>
    </row>
    <row r="334" spans="2:2" ht="15.75" customHeight="1" x14ac:dyDescent="0.25">
      <c r="B334" s="1"/>
    </row>
    <row r="335" spans="2:2" ht="15.75" customHeight="1" x14ac:dyDescent="0.25">
      <c r="B335" s="1"/>
    </row>
    <row r="336" spans="2:2" ht="15.75" customHeight="1" x14ac:dyDescent="0.25">
      <c r="B336" s="1"/>
    </row>
    <row r="337" spans="2:2" ht="15.75" customHeight="1" x14ac:dyDescent="0.25">
      <c r="B337" s="1"/>
    </row>
    <row r="338" spans="2:2" ht="15.75" customHeight="1" x14ac:dyDescent="0.25">
      <c r="B338" s="1"/>
    </row>
    <row r="339" spans="2:2" ht="15.75" customHeight="1" x14ac:dyDescent="0.25">
      <c r="B339" s="1"/>
    </row>
    <row r="340" spans="2:2" ht="15.75" customHeight="1" x14ac:dyDescent="0.25">
      <c r="B340" s="1"/>
    </row>
    <row r="341" spans="2:2" ht="15.75" customHeight="1" x14ac:dyDescent="0.25">
      <c r="B341" s="1"/>
    </row>
    <row r="342" spans="2:2" ht="15.75" customHeight="1" x14ac:dyDescent="0.25">
      <c r="B342" s="1"/>
    </row>
    <row r="343" spans="2:2" ht="15.75" customHeight="1" x14ac:dyDescent="0.25">
      <c r="B343" s="1"/>
    </row>
    <row r="344" spans="2:2" ht="15.75" customHeight="1" x14ac:dyDescent="0.25">
      <c r="B344" s="1"/>
    </row>
    <row r="345" spans="2:2" ht="15.75" customHeight="1" x14ac:dyDescent="0.25">
      <c r="B345" s="1"/>
    </row>
    <row r="346" spans="2:2" ht="15.75" customHeight="1" x14ac:dyDescent="0.25">
      <c r="B346" s="1"/>
    </row>
    <row r="347" spans="2:2" ht="15.75" customHeight="1" x14ac:dyDescent="0.25">
      <c r="B347" s="1"/>
    </row>
    <row r="348" spans="2:2" ht="15.75" customHeight="1" x14ac:dyDescent="0.25">
      <c r="B348" s="1"/>
    </row>
    <row r="349" spans="2:2" ht="15.75" customHeight="1" x14ac:dyDescent="0.25">
      <c r="B349" s="1"/>
    </row>
    <row r="350" spans="2:2" ht="15.75" customHeight="1" x14ac:dyDescent="0.25">
      <c r="B350" s="1"/>
    </row>
    <row r="351" spans="2:2" ht="15.75" customHeight="1" x14ac:dyDescent="0.25">
      <c r="B351" s="1"/>
    </row>
    <row r="352" spans="2:2" ht="15.75" customHeight="1" x14ac:dyDescent="0.25">
      <c r="B352" s="1"/>
    </row>
    <row r="353" spans="2:2" ht="15.75" customHeight="1" x14ac:dyDescent="0.25">
      <c r="B353" s="1"/>
    </row>
    <row r="354" spans="2:2" ht="15.75" customHeight="1" x14ac:dyDescent="0.25">
      <c r="B354" s="1"/>
    </row>
    <row r="355" spans="2:2" ht="15.75" customHeight="1" x14ac:dyDescent="0.25">
      <c r="B355" s="1"/>
    </row>
    <row r="356" spans="2:2" ht="15.75" customHeight="1" x14ac:dyDescent="0.25">
      <c r="B356" s="1"/>
    </row>
    <row r="357" spans="2:2" ht="15.75" customHeight="1" x14ac:dyDescent="0.25">
      <c r="B357" s="1"/>
    </row>
    <row r="358" spans="2:2" ht="15.75" customHeight="1" x14ac:dyDescent="0.25">
      <c r="B358" s="1"/>
    </row>
    <row r="359" spans="2:2" ht="15.75" customHeight="1" x14ac:dyDescent="0.25">
      <c r="B359" s="1"/>
    </row>
    <row r="360" spans="2:2" ht="15.75" customHeight="1" x14ac:dyDescent="0.25">
      <c r="B360" s="1"/>
    </row>
    <row r="361" spans="2:2" ht="15.75" customHeight="1" x14ac:dyDescent="0.25">
      <c r="B361" s="1"/>
    </row>
    <row r="362" spans="2:2" ht="15.75" customHeight="1" x14ac:dyDescent="0.25">
      <c r="B362" s="1"/>
    </row>
    <row r="363" spans="2:2" ht="15.75" customHeight="1" x14ac:dyDescent="0.25">
      <c r="B363" s="1"/>
    </row>
    <row r="364" spans="2:2" ht="15.75" customHeight="1" x14ac:dyDescent="0.25">
      <c r="B364" s="1"/>
    </row>
    <row r="365" spans="2:2" ht="15.75" customHeight="1" x14ac:dyDescent="0.25">
      <c r="B365" s="1"/>
    </row>
    <row r="366" spans="2:2" ht="15.75" customHeight="1" x14ac:dyDescent="0.25">
      <c r="B366" s="1"/>
    </row>
    <row r="367" spans="2:2" ht="15.75" customHeight="1" x14ac:dyDescent="0.25">
      <c r="B367" s="1"/>
    </row>
    <row r="368" spans="2:2" ht="15.75" customHeight="1" x14ac:dyDescent="0.25">
      <c r="B368" s="1"/>
    </row>
    <row r="369" spans="2:2" ht="15.75" customHeight="1" x14ac:dyDescent="0.25">
      <c r="B369" s="1"/>
    </row>
    <row r="370" spans="2:2" ht="15.75" customHeight="1" x14ac:dyDescent="0.25">
      <c r="B370" s="1"/>
    </row>
    <row r="371" spans="2:2" ht="15.75" customHeight="1" x14ac:dyDescent="0.25">
      <c r="B371" s="1"/>
    </row>
    <row r="372" spans="2:2" ht="15.75" customHeight="1" x14ac:dyDescent="0.25">
      <c r="B372" s="1"/>
    </row>
    <row r="373" spans="2:2" ht="15.75" customHeight="1" x14ac:dyDescent="0.25">
      <c r="B373" s="1"/>
    </row>
    <row r="374" spans="2:2" ht="15.75" customHeight="1" x14ac:dyDescent="0.25">
      <c r="B374" s="1"/>
    </row>
    <row r="375" spans="2:2" ht="15.75" customHeight="1" x14ac:dyDescent="0.25">
      <c r="B375" s="1"/>
    </row>
    <row r="376" spans="2:2" ht="15.75" customHeight="1" x14ac:dyDescent="0.25">
      <c r="B376" s="1"/>
    </row>
    <row r="377" spans="2:2" ht="15.75" customHeight="1" x14ac:dyDescent="0.25">
      <c r="B377" s="1"/>
    </row>
    <row r="378" spans="2:2" ht="15.75" customHeight="1" x14ac:dyDescent="0.25">
      <c r="B378" s="1"/>
    </row>
    <row r="379" spans="2:2" ht="15.75" customHeight="1" x14ac:dyDescent="0.25">
      <c r="B379" s="1"/>
    </row>
    <row r="380" spans="2:2" ht="15.75" customHeight="1" x14ac:dyDescent="0.25">
      <c r="B380" s="1"/>
    </row>
    <row r="381" spans="2:2" ht="15.75" customHeight="1" x14ac:dyDescent="0.25">
      <c r="B381" s="1"/>
    </row>
    <row r="382" spans="2:2" ht="15.75" customHeight="1" x14ac:dyDescent="0.25">
      <c r="B382" s="1"/>
    </row>
    <row r="383" spans="2:2" ht="15.75" customHeight="1" x14ac:dyDescent="0.25">
      <c r="B383" s="1"/>
    </row>
    <row r="384" spans="2:2" ht="15.75" customHeight="1" x14ac:dyDescent="0.25">
      <c r="B384" s="1"/>
    </row>
    <row r="385" spans="2:2" ht="15.75" customHeight="1" x14ac:dyDescent="0.25">
      <c r="B385" s="1"/>
    </row>
    <row r="386" spans="2:2" ht="15.75" customHeight="1" x14ac:dyDescent="0.25">
      <c r="B386" s="1"/>
    </row>
    <row r="387" spans="2:2" ht="15.75" customHeight="1" x14ac:dyDescent="0.25">
      <c r="B387" s="1"/>
    </row>
    <row r="388" spans="2:2" ht="15.75" customHeight="1" x14ac:dyDescent="0.25">
      <c r="B388" s="1"/>
    </row>
    <row r="389" spans="2:2" ht="15.75" customHeight="1" x14ac:dyDescent="0.25">
      <c r="B389" s="1"/>
    </row>
    <row r="390" spans="2:2" ht="15.75" customHeight="1" x14ac:dyDescent="0.25">
      <c r="B390" s="1"/>
    </row>
    <row r="391" spans="2:2" ht="15.75" customHeight="1" x14ac:dyDescent="0.25">
      <c r="B391" s="1"/>
    </row>
    <row r="392" spans="2:2" ht="15.75" customHeight="1" x14ac:dyDescent="0.25">
      <c r="B392" s="1"/>
    </row>
    <row r="393" spans="2:2" ht="15.75" customHeight="1" x14ac:dyDescent="0.25">
      <c r="B393" s="1"/>
    </row>
    <row r="394" spans="2:2" ht="15.75" customHeight="1" x14ac:dyDescent="0.25">
      <c r="B394" s="1"/>
    </row>
    <row r="395" spans="2:2" ht="15.75" customHeight="1" x14ac:dyDescent="0.25">
      <c r="B395" s="1"/>
    </row>
    <row r="396" spans="2:2" ht="15.75" customHeight="1" x14ac:dyDescent="0.25">
      <c r="B396" s="1"/>
    </row>
    <row r="397" spans="2:2" ht="15.75" customHeight="1" x14ac:dyDescent="0.25">
      <c r="B397" s="1"/>
    </row>
    <row r="398" spans="2:2" ht="15.75" customHeight="1" x14ac:dyDescent="0.25">
      <c r="B398" s="1"/>
    </row>
    <row r="399" spans="2:2" ht="15.75" customHeight="1" x14ac:dyDescent="0.25">
      <c r="B399" s="1"/>
    </row>
    <row r="400" spans="2:2" ht="15.75" customHeight="1" x14ac:dyDescent="0.25">
      <c r="B400" s="1"/>
    </row>
    <row r="401" spans="2:2" ht="15.75" customHeight="1" x14ac:dyDescent="0.25">
      <c r="B401" s="1"/>
    </row>
    <row r="402" spans="2:2" ht="15.75" customHeight="1" x14ac:dyDescent="0.25">
      <c r="B402" s="1"/>
    </row>
    <row r="403" spans="2:2" ht="15.75" customHeight="1" x14ac:dyDescent="0.25">
      <c r="B403" s="1"/>
    </row>
    <row r="404" spans="2:2" ht="15.75" customHeight="1" x14ac:dyDescent="0.25">
      <c r="B404" s="1"/>
    </row>
    <row r="405" spans="2:2" ht="15.75" customHeight="1" x14ac:dyDescent="0.25">
      <c r="B405" s="1"/>
    </row>
    <row r="406" spans="2:2" ht="15.75" customHeight="1" x14ac:dyDescent="0.25">
      <c r="B406" s="1"/>
    </row>
    <row r="407" spans="2:2" ht="15.75" customHeight="1" x14ac:dyDescent="0.25">
      <c r="B407" s="1"/>
    </row>
    <row r="408" spans="2:2" ht="15.75" customHeight="1" x14ac:dyDescent="0.25">
      <c r="B408" s="1"/>
    </row>
    <row r="409" spans="2:2" ht="15.75" customHeight="1" x14ac:dyDescent="0.25">
      <c r="B409" s="1"/>
    </row>
    <row r="410" spans="2:2" ht="15.75" customHeight="1" x14ac:dyDescent="0.25">
      <c r="B410" s="1"/>
    </row>
    <row r="411" spans="2:2" ht="15.75" customHeight="1" x14ac:dyDescent="0.25">
      <c r="B411" s="1"/>
    </row>
    <row r="412" spans="2:2" ht="15.75" customHeight="1" x14ac:dyDescent="0.25">
      <c r="B412" s="1"/>
    </row>
    <row r="413" spans="2:2" ht="15.75" customHeight="1" x14ac:dyDescent="0.25">
      <c r="B413" s="1"/>
    </row>
    <row r="414" spans="2:2" ht="15.75" customHeight="1" x14ac:dyDescent="0.25">
      <c r="B414" s="1"/>
    </row>
    <row r="415" spans="2:2" ht="15.75" customHeight="1" x14ac:dyDescent="0.25">
      <c r="B415" s="1"/>
    </row>
    <row r="416" spans="2: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row r="998" spans="2:2" ht="15.75" customHeight="1" x14ac:dyDescent="0.25">
      <c r="B998" s="1"/>
    </row>
    <row r="999" spans="2:2" ht="15.75" customHeight="1" x14ac:dyDescent="0.25">
      <c r="B999" s="1"/>
    </row>
    <row r="1000" spans="2:2" ht="15.75" customHeight="1" x14ac:dyDescent="0.25">
      <c r="B1000" s="1"/>
    </row>
    <row r="1001" spans="2:2" ht="15.75" customHeight="1" x14ac:dyDescent="0.25">
      <c r="B1001" s="1"/>
    </row>
    <row r="1002" spans="2:2" ht="15.75" customHeight="1" x14ac:dyDescent="0.25">
      <c r="B1002" s="1"/>
    </row>
    <row r="1003" spans="2:2" ht="15.75" customHeight="1" x14ac:dyDescent="0.25">
      <c r="B1003" s="1"/>
    </row>
    <row r="1004" spans="2:2" ht="15.75" customHeight="1" x14ac:dyDescent="0.25">
      <c r="B1004" s="1"/>
    </row>
    <row r="1005" spans="2:2" ht="15.75" customHeight="1" x14ac:dyDescent="0.25">
      <c r="B1005" s="1"/>
    </row>
    <row r="1006" spans="2:2" ht="15.75" customHeight="1" x14ac:dyDescent="0.25">
      <c r="B1006" s="1"/>
    </row>
    <row r="1007" spans="2:2" ht="15.75" customHeight="1" x14ac:dyDescent="0.25">
      <c r="B1007" s="1"/>
    </row>
    <row r="1008" spans="2:2" ht="15.75" customHeight="1" x14ac:dyDescent="0.25">
      <c r="B1008" s="1"/>
    </row>
    <row r="1009" spans="2:2" ht="15.75" customHeight="1" x14ac:dyDescent="0.25">
      <c r="B1009" s="1"/>
    </row>
    <row r="1010" spans="2:2" ht="15.75" customHeight="1" x14ac:dyDescent="0.25">
      <c r="B1010" s="1"/>
    </row>
    <row r="1011" spans="2:2" ht="15.75" customHeight="1" x14ac:dyDescent="0.25">
      <c r="B1011" s="1"/>
    </row>
    <row r="1012" spans="2:2" ht="15.75" customHeight="1" x14ac:dyDescent="0.25">
      <c r="B1012" s="1"/>
    </row>
    <row r="1013" spans="2:2" ht="15.75" customHeight="1" x14ac:dyDescent="0.25">
      <c r="B1013" s="1"/>
    </row>
    <row r="1014" spans="2:2" ht="15.75" customHeight="1" x14ac:dyDescent="0.25">
      <c r="B1014" s="1"/>
    </row>
    <row r="1015" spans="2:2" ht="15.75" customHeight="1" x14ac:dyDescent="0.25">
      <c r="B1015" s="1"/>
    </row>
    <row r="1016" spans="2:2" ht="15.75" customHeight="1" x14ac:dyDescent="0.25">
      <c r="B1016" s="1"/>
    </row>
    <row r="1017" spans="2:2" ht="15.75" customHeight="1" x14ac:dyDescent="0.25">
      <c r="B1017" s="1"/>
    </row>
    <row r="1018" spans="2:2" ht="15.75" customHeight="1" x14ac:dyDescent="0.25">
      <c r="B1018" s="1"/>
    </row>
    <row r="1019" spans="2:2" ht="15.75" customHeight="1" x14ac:dyDescent="0.25">
      <c r="B1019" s="1"/>
    </row>
    <row r="1020" spans="2:2" ht="15.75" customHeight="1" x14ac:dyDescent="0.25">
      <c r="B1020" s="1"/>
    </row>
    <row r="1021" spans="2:2" ht="15.75" customHeight="1" x14ac:dyDescent="0.25">
      <c r="B1021" s="1"/>
    </row>
    <row r="1022" spans="2:2" ht="15.75" customHeight="1" x14ac:dyDescent="0.25"/>
    <row r="1023" spans="2:2" ht="15.75" customHeight="1" x14ac:dyDescent="0.25"/>
    <row r="1024" spans="2:2" ht="15.75" customHeight="1" x14ac:dyDescent="0.25"/>
    <row r="1025" ht="15.75" customHeight="1" x14ac:dyDescent="0.25"/>
  </sheetData>
  <mergeCells count="1">
    <mergeCell ref="G36:G6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456"/>
  <sheetViews>
    <sheetView zoomScale="87" zoomScaleNormal="87" zoomScalePageLayoutView="87" workbookViewId="0">
      <selection sqref="A1:K1048576"/>
    </sheetView>
  </sheetViews>
  <sheetFormatPr defaultColWidth="10.875" defaultRowHeight="20.100000000000001" customHeight="1" x14ac:dyDescent="0.25"/>
  <cols>
    <col min="1" max="1" width="7.125" style="32" bestFit="1" customWidth="1"/>
    <col min="2" max="2" width="3.625" style="32" bestFit="1" customWidth="1"/>
    <col min="3" max="3" width="5.375" style="32" bestFit="1" customWidth="1"/>
    <col min="4" max="4" width="5.125" style="32" bestFit="1" customWidth="1"/>
    <col min="5" max="5" width="8.625" style="32" bestFit="1" customWidth="1"/>
    <col min="6" max="6" width="10.875" style="32"/>
    <col min="7" max="7" width="9.5" style="32" customWidth="1"/>
    <col min="8" max="10" width="8.5" style="32" customWidth="1"/>
    <col min="11" max="11" width="29.125" style="32" customWidth="1"/>
    <col min="12" max="13" width="8.5" style="32" customWidth="1"/>
    <col min="14" max="16384" width="10.875" style="32"/>
  </cols>
  <sheetData>
    <row r="1" spans="1:22" ht="20.100000000000001" customHeight="1" x14ac:dyDescent="0.25">
      <c r="A1" s="34" t="s">
        <v>150</v>
      </c>
      <c r="B1" s="34" t="s">
        <v>151</v>
      </c>
      <c r="C1" s="34" t="s">
        <v>171</v>
      </c>
      <c r="D1" s="34" t="s">
        <v>176</v>
      </c>
      <c r="E1" s="34" t="s">
        <v>449</v>
      </c>
      <c r="F1" s="34" t="s">
        <v>448</v>
      </c>
      <c r="G1" s="34" t="s">
        <v>461</v>
      </c>
      <c r="H1" s="34" t="s">
        <v>462</v>
      </c>
      <c r="I1" s="34" t="s">
        <v>463</v>
      </c>
      <c r="J1" s="34" t="s">
        <v>464</v>
      </c>
      <c r="K1" s="34" t="s">
        <v>162</v>
      </c>
    </row>
    <row r="2" spans="1:22" ht="20.100000000000001" customHeight="1" x14ac:dyDescent="0.25">
      <c r="A2" s="34">
        <v>1</v>
      </c>
      <c r="B2" s="34" t="s">
        <v>9</v>
      </c>
      <c r="C2" s="34" t="s">
        <v>172</v>
      </c>
      <c r="D2" s="34" t="s">
        <v>175</v>
      </c>
      <c r="E2" s="34" t="s">
        <v>12</v>
      </c>
      <c r="F2" s="34" t="s">
        <v>451</v>
      </c>
      <c r="G2" s="34"/>
      <c r="H2" s="34"/>
      <c r="I2" s="34"/>
      <c r="J2" s="34"/>
      <c r="K2" s="34"/>
    </row>
    <row r="3" spans="1:22" s="47" customFormat="1" ht="20.100000000000001" customHeight="1" x14ac:dyDescent="0.25">
      <c r="A3" s="48">
        <v>1</v>
      </c>
      <c r="B3" s="48" t="s">
        <v>9</v>
      </c>
      <c r="C3" s="48" t="s">
        <v>172</v>
      </c>
      <c r="D3" s="48" t="s">
        <v>175</v>
      </c>
      <c r="E3" s="48" t="s">
        <v>135</v>
      </c>
      <c r="F3" s="48" t="s">
        <v>120</v>
      </c>
      <c r="G3" s="48"/>
      <c r="H3" s="48"/>
      <c r="I3" s="48"/>
      <c r="J3" s="48"/>
      <c r="K3" s="48"/>
      <c r="L3" s="32"/>
      <c r="M3" s="32"/>
      <c r="N3" s="32"/>
      <c r="O3" s="32"/>
      <c r="P3" s="32"/>
      <c r="Q3" s="32"/>
      <c r="R3" s="32"/>
      <c r="S3" s="32"/>
      <c r="T3" s="32"/>
      <c r="U3" s="32"/>
      <c r="V3" s="32"/>
    </row>
    <row r="4" spans="1:22" ht="20.100000000000001" customHeight="1" x14ac:dyDescent="0.25">
      <c r="A4" s="34">
        <v>1</v>
      </c>
      <c r="B4" s="34" t="s">
        <v>9</v>
      </c>
      <c r="C4" s="34" t="s">
        <v>172</v>
      </c>
      <c r="D4" s="34" t="s">
        <v>175</v>
      </c>
      <c r="E4" s="34" t="s">
        <v>450</v>
      </c>
      <c r="F4" s="34" t="s">
        <v>451</v>
      </c>
      <c r="G4" s="34"/>
      <c r="H4" s="34"/>
      <c r="I4" s="34"/>
      <c r="J4" s="34"/>
      <c r="K4" s="34"/>
    </row>
    <row r="5" spans="1:22" ht="20.100000000000001" customHeight="1" x14ac:dyDescent="0.25">
      <c r="A5" s="34">
        <v>1</v>
      </c>
      <c r="B5" s="34" t="s">
        <v>12</v>
      </c>
      <c r="C5" s="34" t="s">
        <v>173</v>
      </c>
      <c r="D5" s="34" t="s">
        <v>175</v>
      </c>
      <c r="E5" s="34" t="s">
        <v>12</v>
      </c>
      <c r="F5" s="34" t="s">
        <v>451</v>
      </c>
      <c r="G5" s="34"/>
      <c r="H5" s="34"/>
      <c r="I5" s="34"/>
      <c r="J5" s="34"/>
      <c r="K5" s="34"/>
    </row>
    <row r="6" spans="1:22" s="47" customFormat="1" ht="20.100000000000001" customHeight="1" x14ac:dyDescent="0.25">
      <c r="A6" s="48">
        <v>1</v>
      </c>
      <c r="B6" s="48" t="s">
        <v>12</v>
      </c>
      <c r="C6" s="48" t="s">
        <v>173</v>
      </c>
      <c r="D6" s="48" t="s">
        <v>175</v>
      </c>
      <c r="E6" s="48" t="s">
        <v>135</v>
      </c>
      <c r="F6" s="48" t="s">
        <v>120</v>
      </c>
      <c r="G6" s="48"/>
      <c r="H6" s="48"/>
      <c r="I6" s="48"/>
      <c r="J6" s="48"/>
      <c r="K6" s="48"/>
      <c r="L6" s="32"/>
      <c r="M6" s="32"/>
      <c r="N6" s="32"/>
      <c r="O6" s="32"/>
      <c r="P6" s="32"/>
      <c r="Q6" s="32"/>
      <c r="R6" s="32"/>
      <c r="S6" s="32"/>
      <c r="T6" s="32"/>
      <c r="U6" s="32"/>
      <c r="V6" s="32"/>
    </row>
    <row r="7" spans="1:22" ht="20.100000000000001" customHeight="1" x14ac:dyDescent="0.25">
      <c r="A7" s="34">
        <v>1</v>
      </c>
      <c r="B7" s="34" t="s">
        <v>12</v>
      </c>
      <c r="C7" s="34" t="s">
        <v>173</v>
      </c>
      <c r="D7" s="34" t="s">
        <v>175</v>
      </c>
      <c r="E7" s="34" t="s">
        <v>450</v>
      </c>
      <c r="F7" s="34" t="s">
        <v>451</v>
      </c>
      <c r="G7" s="34"/>
      <c r="H7" s="34"/>
      <c r="I7" s="34"/>
      <c r="J7" s="34"/>
      <c r="K7" s="34"/>
    </row>
    <row r="8" spans="1:22" ht="20.100000000000001" customHeight="1" x14ac:dyDescent="0.25">
      <c r="A8" s="34">
        <v>1</v>
      </c>
      <c r="B8" s="34" t="s">
        <v>14</v>
      </c>
      <c r="C8" s="34" t="s">
        <v>172</v>
      </c>
      <c r="D8" s="34" t="s">
        <v>176</v>
      </c>
      <c r="E8" s="34" t="s">
        <v>12</v>
      </c>
      <c r="F8" s="34" t="s">
        <v>451</v>
      </c>
      <c r="G8" s="34"/>
      <c r="H8" s="34"/>
      <c r="I8" s="34"/>
      <c r="J8" s="34"/>
      <c r="K8" s="34"/>
    </row>
    <row r="9" spans="1:22" ht="20.100000000000001" customHeight="1" x14ac:dyDescent="0.25">
      <c r="A9" s="34">
        <v>1</v>
      </c>
      <c r="B9" s="34" t="s">
        <v>14</v>
      </c>
      <c r="C9" s="34" t="s">
        <v>172</v>
      </c>
      <c r="D9" s="34" t="s">
        <v>176</v>
      </c>
      <c r="E9" s="34" t="s">
        <v>135</v>
      </c>
      <c r="F9" s="34" t="s">
        <v>451</v>
      </c>
      <c r="G9" s="34"/>
      <c r="H9" s="34"/>
      <c r="I9" s="34"/>
      <c r="J9" s="34"/>
      <c r="K9" s="34"/>
    </row>
    <row r="10" spans="1:22" s="47" customFormat="1" ht="20.100000000000001" customHeight="1" x14ac:dyDescent="0.25">
      <c r="A10" s="48">
        <v>1</v>
      </c>
      <c r="B10" s="48" t="s">
        <v>15</v>
      </c>
      <c r="C10" s="48" t="s">
        <v>173</v>
      </c>
      <c r="D10" s="48" t="s">
        <v>176</v>
      </c>
      <c r="E10" s="48" t="s">
        <v>12</v>
      </c>
      <c r="F10" s="48" t="s">
        <v>121</v>
      </c>
      <c r="G10" s="48"/>
      <c r="H10" s="48"/>
      <c r="I10" s="48"/>
      <c r="J10" s="48"/>
      <c r="K10" s="48"/>
      <c r="L10" s="32"/>
      <c r="M10" s="32"/>
      <c r="N10" s="32"/>
      <c r="O10" s="32"/>
      <c r="P10" s="32"/>
      <c r="Q10" s="32"/>
      <c r="R10" s="32"/>
      <c r="S10" s="32"/>
      <c r="T10" s="32"/>
      <c r="U10" s="32"/>
      <c r="V10" s="32"/>
    </row>
    <row r="11" spans="1:22" ht="20.100000000000001" customHeight="1" x14ac:dyDescent="0.25">
      <c r="A11" s="34">
        <v>1</v>
      </c>
      <c r="B11" s="34" t="s">
        <v>15</v>
      </c>
      <c r="C11" s="34" t="s">
        <v>173</v>
      </c>
      <c r="D11" s="34" t="s">
        <v>176</v>
      </c>
      <c r="E11" s="34" t="s">
        <v>135</v>
      </c>
      <c r="F11" s="34" t="s">
        <v>451</v>
      </c>
      <c r="G11" s="34"/>
      <c r="H11" s="34"/>
      <c r="I11" s="34"/>
      <c r="J11" s="34"/>
      <c r="K11" s="34"/>
    </row>
    <row r="12" spans="1:22" s="47" customFormat="1" ht="20.100000000000001" customHeight="1" x14ac:dyDescent="0.25">
      <c r="A12" s="48">
        <v>2</v>
      </c>
      <c r="B12" s="48" t="s">
        <v>9</v>
      </c>
      <c r="C12" s="48" t="s">
        <v>172</v>
      </c>
      <c r="D12" s="48" t="s">
        <v>175</v>
      </c>
      <c r="E12" s="48" t="s">
        <v>12</v>
      </c>
      <c r="F12" s="48" t="s">
        <v>434</v>
      </c>
      <c r="G12" s="48"/>
      <c r="H12" s="48"/>
      <c r="I12" s="48"/>
      <c r="J12" s="48"/>
      <c r="K12" s="48"/>
      <c r="L12" s="32"/>
      <c r="M12" s="32"/>
      <c r="N12" s="32"/>
      <c r="O12" s="32"/>
      <c r="P12" s="32"/>
      <c r="Q12" s="32"/>
      <c r="R12" s="32"/>
      <c r="S12" s="32"/>
      <c r="T12" s="32"/>
      <c r="U12" s="32"/>
      <c r="V12" s="32"/>
    </row>
    <row r="13" spans="1:22" s="47" customFormat="1" ht="20.100000000000001" customHeight="1" x14ac:dyDescent="0.25">
      <c r="A13" s="48">
        <v>2</v>
      </c>
      <c r="B13" s="48" t="s">
        <v>9</v>
      </c>
      <c r="C13" s="48" t="s">
        <v>172</v>
      </c>
      <c r="D13" s="48" t="s">
        <v>175</v>
      </c>
      <c r="E13" s="48" t="s">
        <v>135</v>
      </c>
      <c r="F13" s="48" t="s">
        <v>434</v>
      </c>
      <c r="G13" s="48"/>
      <c r="H13" s="48"/>
      <c r="I13" s="48"/>
      <c r="J13" s="48"/>
      <c r="K13" s="48"/>
      <c r="L13" s="32"/>
      <c r="M13" s="32"/>
      <c r="N13" s="32"/>
      <c r="O13" s="32"/>
      <c r="P13" s="32"/>
      <c r="Q13" s="32"/>
      <c r="R13" s="32"/>
      <c r="S13" s="32"/>
      <c r="T13" s="32"/>
      <c r="U13" s="32"/>
      <c r="V13" s="32"/>
    </row>
    <row r="14" spans="1:22" s="47" customFormat="1" ht="20.100000000000001" customHeight="1" x14ac:dyDescent="0.25">
      <c r="A14" s="48">
        <v>2</v>
      </c>
      <c r="B14" s="48" t="s">
        <v>12</v>
      </c>
      <c r="C14" s="48" t="s">
        <v>173</v>
      </c>
      <c r="D14" s="48" t="s">
        <v>175</v>
      </c>
      <c r="E14" s="48" t="s">
        <v>12</v>
      </c>
      <c r="F14" s="48" t="s">
        <v>121</v>
      </c>
      <c r="G14" s="48"/>
      <c r="H14" s="48"/>
      <c r="I14" s="48"/>
      <c r="J14" s="48"/>
      <c r="K14" s="48"/>
      <c r="L14" s="32"/>
      <c r="M14" s="32"/>
      <c r="N14" s="32"/>
      <c r="O14" s="32"/>
      <c r="P14" s="32"/>
      <c r="Q14" s="32"/>
      <c r="R14" s="32"/>
      <c r="S14" s="32"/>
      <c r="T14" s="32"/>
      <c r="U14" s="32"/>
      <c r="V14" s="32"/>
    </row>
    <row r="15" spans="1:22" ht="20.100000000000001" customHeight="1" x14ac:dyDescent="0.25">
      <c r="A15" s="34">
        <v>2</v>
      </c>
      <c r="B15" s="34" t="s">
        <v>12</v>
      </c>
      <c r="C15" s="34" t="s">
        <v>173</v>
      </c>
      <c r="D15" s="34" t="s">
        <v>175</v>
      </c>
      <c r="E15" s="34" t="s">
        <v>135</v>
      </c>
      <c r="F15" s="34" t="s">
        <v>451</v>
      </c>
      <c r="G15" s="34"/>
      <c r="H15" s="34"/>
      <c r="I15" s="34"/>
      <c r="J15" s="34"/>
      <c r="K15" s="34"/>
    </row>
    <row r="16" spans="1:22" ht="20.100000000000001" customHeight="1" x14ac:dyDescent="0.25">
      <c r="A16" s="34">
        <v>2</v>
      </c>
      <c r="B16" s="34" t="s">
        <v>14</v>
      </c>
      <c r="C16" s="34" t="s">
        <v>172</v>
      </c>
      <c r="D16" s="34" t="s">
        <v>176</v>
      </c>
      <c r="E16" s="34" t="s">
        <v>12</v>
      </c>
      <c r="F16" s="34" t="s">
        <v>451</v>
      </c>
      <c r="G16" s="34"/>
      <c r="H16" s="34"/>
      <c r="I16" s="34"/>
      <c r="J16" s="34"/>
      <c r="K16" s="34"/>
    </row>
    <row r="17" spans="1:22" ht="20.100000000000001" customHeight="1" x14ac:dyDescent="0.25">
      <c r="A17" s="34">
        <v>2</v>
      </c>
      <c r="B17" s="34" t="s">
        <v>14</v>
      </c>
      <c r="C17" s="34" t="s">
        <v>172</v>
      </c>
      <c r="D17" s="34" t="s">
        <v>176</v>
      </c>
      <c r="E17" s="34" t="s">
        <v>135</v>
      </c>
      <c r="F17" s="34" t="s">
        <v>451</v>
      </c>
      <c r="G17" s="34"/>
      <c r="H17" s="34"/>
      <c r="I17" s="34"/>
      <c r="J17" s="34"/>
      <c r="K17" s="34"/>
    </row>
    <row r="18" spans="1:22" s="47" customFormat="1" ht="20.100000000000001" customHeight="1" x14ac:dyDescent="0.25">
      <c r="A18" s="48">
        <v>2</v>
      </c>
      <c r="B18" s="48" t="s">
        <v>15</v>
      </c>
      <c r="C18" s="48" t="s">
        <v>173</v>
      </c>
      <c r="D18" s="48" t="s">
        <v>176</v>
      </c>
      <c r="E18" s="48" t="s">
        <v>12</v>
      </c>
      <c r="F18" s="48" t="s">
        <v>121</v>
      </c>
      <c r="G18" s="48"/>
      <c r="H18" s="48"/>
      <c r="I18" s="48"/>
      <c r="J18" s="48"/>
      <c r="K18" s="48"/>
      <c r="L18" s="32"/>
      <c r="M18" s="32"/>
      <c r="N18" s="32"/>
      <c r="O18" s="32"/>
      <c r="P18" s="32"/>
      <c r="Q18" s="32"/>
      <c r="R18" s="32"/>
      <c r="S18" s="32"/>
      <c r="T18" s="32"/>
      <c r="U18" s="32"/>
      <c r="V18" s="32"/>
    </row>
    <row r="19" spans="1:22" s="47" customFormat="1" ht="20.100000000000001" customHeight="1" x14ac:dyDescent="0.25">
      <c r="A19" s="48">
        <v>2</v>
      </c>
      <c r="B19" s="48" t="s">
        <v>15</v>
      </c>
      <c r="C19" s="48" t="s">
        <v>173</v>
      </c>
      <c r="D19" s="48" t="s">
        <v>176</v>
      </c>
      <c r="E19" s="48" t="s">
        <v>135</v>
      </c>
      <c r="F19" s="48" t="s">
        <v>121</v>
      </c>
      <c r="G19" s="48"/>
      <c r="H19" s="48"/>
      <c r="I19" s="48"/>
      <c r="J19" s="48"/>
      <c r="K19" s="48"/>
      <c r="L19" s="32"/>
      <c r="M19" s="32"/>
      <c r="N19" s="32"/>
      <c r="O19" s="32"/>
      <c r="P19" s="32"/>
      <c r="Q19" s="32"/>
      <c r="R19" s="32"/>
      <c r="S19" s="32"/>
      <c r="T19" s="32"/>
      <c r="U19" s="32"/>
      <c r="V19" s="32"/>
    </row>
    <row r="20" spans="1:22" ht="20.100000000000001" customHeight="1" x14ac:dyDescent="0.25">
      <c r="A20" s="34">
        <v>3</v>
      </c>
      <c r="B20" s="34" t="s">
        <v>9</v>
      </c>
      <c r="C20" s="34" t="s">
        <v>172</v>
      </c>
      <c r="D20" s="34" t="s">
        <v>175</v>
      </c>
      <c r="E20" s="34" t="s">
        <v>12</v>
      </c>
      <c r="F20" s="34" t="s">
        <v>451</v>
      </c>
      <c r="G20" s="34"/>
      <c r="H20" s="34"/>
      <c r="I20" s="34"/>
      <c r="J20" s="34"/>
      <c r="K20" s="34"/>
    </row>
    <row r="21" spans="1:22" s="47" customFormat="1" ht="20.100000000000001" customHeight="1" x14ac:dyDescent="0.25">
      <c r="A21" s="48">
        <v>3</v>
      </c>
      <c r="B21" s="48" t="s">
        <v>9</v>
      </c>
      <c r="C21" s="48" t="s">
        <v>172</v>
      </c>
      <c r="D21" s="48" t="s">
        <v>175</v>
      </c>
      <c r="E21" s="48" t="s">
        <v>135</v>
      </c>
      <c r="F21" s="48" t="s">
        <v>121</v>
      </c>
      <c r="G21" s="48"/>
      <c r="H21" s="48"/>
      <c r="I21" s="48"/>
      <c r="J21" s="48"/>
      <c r="K21" s="48"/>
      <c r="L21" s="32"/>
      <c r="M21" s="32"/>
      <c r="N21" s="32"/>
      <c r="O21" s="32"/>
      <c r="P21" s="32"/>
      <c r="Q21" s="32"/>
      <c r="R21" s="32"/>
      <c r="S21" s="32"/>
      <c r="T21" s="32"/>
      <c r="U21" s="32"/>
      <c r="V21" s="32"/>
    </row>
    <row r="22" spans="1:22" s="47" customFormat="1" ht="20.100000000000001" customHeight="1" x14ac:dyDescent="0.25">
      <c r="A22" s="48">
        <v>3</v>
      </c>
      <c r="B22" s="48" t="s">
        <v>12</v>
      </c>
      <c r="C22" s="48" t="s">
        <v>173</v>
      </c>
      <c r="D22" s="48" t="s">
        <v>175</v>
      </c>
      <c r="E22" s="48" t="s">
        <v>12</v>
      </c>
      <c r="F22" s="48" t="s">
        <v>434</v>
      </c>
      <c r="G22" s="48"/>
      <c r="H22" s="48"/>
      <c r="I22" s="48"/>
      <c r="J22" s="48"/>
      <c r="K22" s="48"/>
      <c r="L22" s="32"/>
      <c r="M22" s="32"/>
      <c r="N22" s="32"/>
      <c r="O22" s="32"/>
      <c r="P22" s="32"/>
      <c r="Q22" s="32"/>
      <c r="R22" s="32"/>
      <c r="S22" s="32"/>
      <c r="T22" s="32"/>
      <c r="U22" s="32"/>
      <c r="V22" s="32"/>
    </row>
    <row r="23" spans="1:22" s="47" customFormat="1" ht="20.100000000000001" customHeight="1" x14ac:dyDescent="0.25">
      <c r="A23" s="48">
        <v>3</v>
      </c>
      <c r="B23" s="48" t="s">
        <v>12</v>
      </c>
      <c r="C23" s="48" t="s">
        <v>173</v>
      </c>
      <c r="D23" s="48" t="s">
        <v>175</v>
      </c>
      <c r="E23" s="48" t="s">
        <v>135</v>
      </c>
      <c r="F23" s="48" t="s">
        <v>434</v>
      </c>
      <c r="G23" s="48"/>
      <c r="H23" s="48"/>
      <c r="I23" s="48"/>
      <c r="J23" s="48"/>
      <c r="K23" s="48"/>
      <c r="L23" s="32"/>
      <c r="M23" s="32"/>
      <c r="N23" s="32"/>
      <c r="O23" s="32"/>
      <c r="P23" s="32"/>
      <c r="Q23" s="32"/>
      <c r="R23" s="32"/>
      <c r="S23" s="32"/>
      <c r="T23" s="32"/>
      <c r="U23" s="32"/>
      <c r="V23" s="32"/>
    </row>
    <row r="24" spans="1:22" ht="20.100000000000001" customHeight="1" x14ac:dyDescent="0.25">
      <c r="A24" s="34">
        <v>3</v>
      </c>
      <c r="B24" s="34" t="s">
        <v>14</v>
      </c>
      <c r="C24" s="34" t="s">
        <v>172</v>
      </c>
      <c r="D24" s="34" t="s">
        <v>176</v>
      </c>
      <c r="E24" s="34" t="s">
        <v>12</v>
      </c>
      <c r="F24" s="34" t="s">
        <v>451</v>
      </c>
      <c r="G24" s="34"/>
      <c r="H24" s="34"/>
      <c r="I24" s="34"/>
      <c r="J24" s="34"/>
      <c r="K24" s="34"/>
    </row>
    <row r="25" spans="1:22" s="47" customFormat="1" ht="20.100000000000001" customHeight="1" x14ac:dyDescent="0.25">
      <c r="A25" s="48">
        <v>3</v>
      </c>
      <c r="B25" s="48" t="s">
        <v>14</v>
      </c>
      <c r="C25" s="48" t="s">
        <v>172</v>
      </c>
      <c r="D25" s="48" t="s">
        <v>176</v>
      </c>
      <c r="E25" s="48" t="s">
        <v>135</v>
      </c>
      <c r="F25" s="48" t="s">
        <v>121</v>
      </c>
      <c r="G25" s="48"/>
      <c r="H25" s="48"/>
      <c r="I25" s="48"/>
      <c r="J25" s="48"/>
      <c r="K25" s="48"/>
      <c r="L25" s="32"/>
      <c r="M25" s="32"/>
      <c r="N25" s="32"/>
      <c r="O25" s="32"/>
      <c r="P25" s="32"/>
      <c r="Q25" s="32"/>
      <c r="R25" s="32"/>
      <c r="S25" s="32"/>
      <c r="T25" s="32"/>
      <c r="U25" s="32"/>
      <c r="V25" s="32"/>
    </row>
    <row r="26" spans="1:22" s="47" customFormat="1" ht="20.100000000000001" customHeight="1" x14ac:dyDescent="0.25">
      <c r="A26" s="48">
        <v>3</v>
      </c>
      <c r="B26" s="48" t="s">
        <v>15</v>
      </c>
      <c r="C26" s="48" t="s">
        <v>173</v>
      </c>
      <c r="D26" s="48" t="s">
        <v>176</v>
      </c>
      <c r="E26" s="48" t="s">
        <v>12</v>
      </c>
      <c r="F26" s="48" t="s">
        <v>434</v>
      </c>
      <c r="G26" s="48"/>
      <c r="H26" s="48"/>
      <c r="I26" s="48"/>
      <c r="J26" s="48"/>
      <c r="K26" s="48"/>
      <c r="L26" s="32"/>
      <c r="M26" s="32"/>
      <c r="N26" s="32"/>
      <c r="O26" s="32"/>
      <c r="P26" s="32"/>
      <c r="Q26" s="32"/>
      <c r="R26" s="32"/>
      <c r="S26" s="32"/>
      <c r="T26" s="32"/>
      <c r="U26" s="32"/>
      <c r="V26" s="32"/>
    </row>
    <row r="27" spans="1:22" s="47" customFormat="1" ht="20.100000000000001" customHeight="1" x14ac:dyDescent="0.25">
      <c r="A27" s="48">
        <v>3</v>
      </c>
      <c r="B27" s="48" t="s">
        <v>15</v>
      </c>
      <c r="C27" s="48" t="s">
        <v>173</v>
      </c>
      <c r="D27" s="48" t="s">
        <v>176</v>
      </c>
      <c r="E27" s="48" t="s">
        <v>135</v>
      </c>
      <c r="F27" s="48" t="s">
        <v>434</v>
      </c>
      <c r="G27" s="48"/>
      <c r="H27" s="48"/>
      <c r="I27" s="48"/>
      <c r="J27" s="48"/>
      <c r="K27" s="48"/>
      <c r="L27" s="32"/>
      <c r="M27" s="32"/>
      <c r="N27" s="32"/>
      <c r="O27" s="32"/>
      <c r="P27" s="32"/>
      <c r="Q27" s="32"/>
      <c r="R27" s="32"/>
      <c r="S27" s="32"/>
      <c r="T27" s="32"/>
      <c r="U27" s="32"/>
      <c r="V27" s="32"/>
    </row>
    <row r="28" spans="1:22" s="47" customFormat="1" ht="20.100000000000001" customHeight="1" x14ac:dyDescent="0.25">
      <c r="A28" s="48">
        <v>4</v>
      </c>
      <c r="B28" s="48" t="s">
        <v>9</v>
      </c>
      <c r="C28" s="48" t="s">
        <v>172</v>
      </c>
      <c r="D28" s="48" t="s">
        <v>175</v>
      </c>
      <c r="E28" s="48" t="s">
        <v>12</v>
      </c>
      <c r="F28" s="48" t="s">
        <v>120</v>
      </c>
      <c r="G28" s="48"/>
      <c r="H28" s="48"/>
      <c r="I28" s="48"/>
      <c r="J28" s="48"/>
      <c r="K28" s="48"/>
      <c r="L28" s="32"/>
      <c r="M28" s="32"/>
      <c r="N28" s="32"/>
      <c r="O28" s="32"/>
      <c r="P28" s="32"/>
      <c r="Q28" s="32"/>
      <c r="R28" s="32"/>
      <c r="S28" s="32"/>
      <c r="T28" s="32"/>
      <c r="U28" s="32"/>
      <c r="V28" s="32"/>
    </row>
    <row r="29" spans="1:22" ht="20.100000000000001" customHeight="1" x14ac:dyDescent="0.25">
      <c r="A29" s="34">
        <v>4</v>
      </c>
      <c r="B29" s="34" t="s">
        <v>9</v>
      </c>
      <c r="C29" s="34" t="s">
        <v>172</v>
      </c>
      <c r="D29" s="34" t="s">
        <v>175</v>
      </c>
      <c r="E29" s="34" t="s">
        <v>135</v>
      </c>
      <c r="F29" s="34" t="s">
        <v>451</v>
      </c>
      <c r="G29" s="34"/>
      <c r="H29" s="34"/>
      <c r="I29" s="34"/>
      <c r="J29" s="34"/>
      <c r="K29" s="34"/>
    </row>
    <row r="30" spans="1:22" ht="20.100000000000001" customHeight="1" x14ac:dyDescent="0.25">
      <c r="A30" s="34">
        <v>4</v>
      </c>
      <c r="B30" s="34" t="s">
        <v>9</v>
      </c>
      <c r="C30" s="34" t="s">
        <v>172</v>
      </c>
      <c r="D30" s="34" t="s">
        <v>175</v>
      </c>
      <c r="E30" s="34" t="s">
        <v>452</v>
      </c>
      <c r="F30" s="34" t="s">
        <v>451</v>
      </c>
      <c r="G30" s="34"/>
      <c r="H30" s="34"/>
      <c r="I30" s="34"/>
      <c r="J30" s="34"/>
      <c r="K30" s="34"/>
    </row>
    <row r="31" spans="1:22" ht="20.100000000000001" customHeight="1" x14ac:dyDescent="0.25">
      <c r="A31" s="34">
        <v>4</v>
      </c>
      <c r="B31" s="34" t="s">
        <v>9</v>
      </c>
      <c r="C31" s="34" t="s">
        <v>172</v>
      </c>
      <c r="D31" s="34" t="s">
        <v>175</v>
      </c>
      <c r="E31" s="34" t="s">
        <v>453</v>
      </c>
      <c r="F31" s="34" t="s">
        <v>451</v>
      </c>
      <c r="G31" s="34"/>
      <c r="H31" s="34"/>
      <c r="I31" s="34"/>
      <c r="J31" s="34"/>
      <c r="K31" s="34"/>
    </row>
    <row r="32" spans="1:22" s="47" customFormat="1" ht="20.100000000000001" customHeight="1" x14ac:dyDescent="0.25">
      <c r="A32" s="48">
        <v>4</v>
      </c>
      <c r="B32" s="48" t="s">
        <v>12</v>
      </c>
      <c r="C32" s="48" t="s">
        <v>173</v>
      </c>
      <c r="D32" s="48" t="s">
        <v>175</v>
      </c>
      <c r="E32" s="48" t="s">
        <v>12</v>
      </c>
      <c r="F32" s="48" t="s">
        <v>434</v>
      </c>
      <c r="G32" s="48"/>
      <c r="H32" s="48"/>
      <c r="I32" s="48"/>
      <c r="J32" s="48"/>
      <c r="K32" s="48"/>
      <c r="L32" s="32"/>
      <c r="M32" s="32"/>
      <c r="N32" s="32"/>
      <c r="O32" s="32"/>
      <c r="P32" s="32"/>
      <c r="Q32" s="32"/>
      <c r="R32" s="32"/>
      <c r="S32" s="32"/>
      <c r="T32" s="32"/>
      <c r="U32" s="32"/>
      <c r="V32" s="32"/>
    </row>
    <row r="33" spans="1:22" s="47" customFormat="1" ht="20.100000000000001" customHeight="1" x14ac:dyDescent="0.25">
      <c r="A33" s="48">
        <v>4</v>
      </c>
      <c r="B33" s="48" t="s">
        <v>12</v>
      </c>
      <c r="C33" s="48" t="s">
        <v>173</v>
      </c>
      <c r="D33" s="48" t="s">
        <v>175</v>
      </c>
      <c r="E33" s="48" t="s">
        <v>135</v>
      </c>
      <c r="F33" s="48" t="s">
        <v>434</v>
      </c>
      <c r="G33" s="48"/>
      <c r="H33" s="48"/>
      <c r="I33" s="48"/>
      <c r="J33" s="48"/>
      <c r="K33" s="48"/>
      <c r="L33" s="32"/>
      <c r="M33" s="32"/>
      <c r="N33" s="32"/>
      <c r="O33" s="32"/>
      <c r="P33" s="32"/>
      <c r="Q33" s="32"/>
      <c r="R33" s="32"/>
      <c r="S33" s="32"/>
      <c r="T33" s="32"/>
      <c r="U33" s="32"/>
      <c r="V33" s="32"/>
    </row>
    <row r="34" spans="1:22" s="47" customFormat="1" ht="20.100000000000001" customHeight="1" x14ac:dyDescent="0.25">
      <c r="A34" s="48">
        <v>4</v>
      </c>
      <c r="B34" s="48" t="s">
        <v>14</v>
      </c>
      <c r="C34" s="48" t="s">
        <v>172</v>
      </c>
      <c r="D34" s="48" t="s">
        <v>176</v>
      </c>
      <c r="E34" s="48" t="s">
        <v>12</v>
      </c>
      <c r="F34" s="48" t="s">
        <v>121</v>
      </c>
      <c r="G34" s="48"/>
      <c r="H34" s="48"/>
      <c r="I34" s="48"/>
      <c r="J34" s="48"/>
      <c r="K34" s="48"/>
      <c r="L34" s="32"/>
      <c r="M34" s="32"/>
      <c r="N34" s="32"/>
      <c r="O34" s="32"/>
      <c r="P34" s="32"/>
      <c r="Q34" s="32"/>
      <c r="R34" s="32"/>
      <c r="S34" s="32"/>
      <c r="T34" s="32"/>
      <c r="U34" s="32"/>
      <c r="V34" s="32"/>
    </row>
    <row r="35" spans="1:22" ht="20.100000000000001" customHeight="1" x14ac:dyDescent="0.25">
      <c r="A35" s="34">
        <v>4</v>
      </c>
      <c r="B35" s="34" t="s">
        <v>14</v>
      </c>
      <c r="C35" s="34" t="s">
        <v>172</v>
      </c>
      <c r="D35" s="34" t="s">
        <v>176</v>
      </c>
      <c r="E35" s="34" t="s">
        <v>135</v>
      </c>
      <c r="F35" s="34" t="s">
        <v>451</v>
      </c>
      <c r="G35" s="34"/>
      <c r="H35" s="34"/>
      <c r="I35" s="34"/>
      <c r="J35" s="34"/>
      <c r="K35" s="34"/>
    </row>
    <row r="36" spans="1:22" ht="20.100000000000001" customHeight="1" x14ac:dyDescent="0.25">
      <c r="A36" s="34">
        <v>4</v>
      </c>
      <c r="B36" s="34" t="s">
        <v>14</v>
      </c>
      <c r="C36" s="34" t="s">
        <v>172</v>
      </c>
      <c r="D36" s="34" t="s">
        <v>176</v>
      </c>
      <c r="E36" s="34" t="s">
        <v>450</v>
      </c>
      <c r="F36" s="34" t="s">
        <v>451</v>
      </c>
      <c r="G36" s="34"/>
      <c r="H36" s="34"/>
      <c r="I36" s="34"/>
      <c r="J36" s="34"/>
      <c r="K36" s="34"/>
    </row>
    <row r="37" spans="1:22" s="47" customFormat="1" ht="20.100000000000001" customHeight="1" x14ac:dyDescent="0.25">
      <c r="A37" s="48">
        <v>4</v>
      </c>
      <c r="B37" s="48" t="s">
        <v>15</v>
      </c>
      <c r="C37" s="48" t="s">
        <v>173</v>
      </c>
      <c r="D37" s="48" t="s">
        <v>176</v>
      </c>
      <c r="E37" s="48" t="s">
        <v>12</v>
      </c>
      <c r="F37" s="48" t="s">
        <v>121</v>
      </c>
      <c r="G37" s="48"/>
      <c r="H37" s="48"/>
      <c r="I37" s="48"/>
      <c r="J37" s="48"/>
      <c r="K37" s="48"/>
      <c r="L37" s="32"/>
      <c r="M37" s="32"/>
      <c r="N37" s="32"/>
      <c r="O37" s="32"/>
      <c r="P37" s="32"/>
      <c r="Q37" s="32"/>
      <c r="R37" s="32"/>
      <c r="S37" s="32"/>
      <c r="T37" s="32"/>
      <c r="U37" s="32"/>
      <c r="V37" s="32"/>
    </row>
    <row r="38" spans="1:22" s="47" customFormat="1" ht="20.100000000000001" customHeight="1" x14ac:dyDescent="0.25">
      <c r="A38" s="48">
        <v>4</v>
      </c>
      <c r="B38" s="48" t="s">
        <v>15</v>
      </c>
      <c r="C38" s="48" t="s">
        <v>173</v>
      </c>
      <c r="D38" s="48" t="s">
        <v>176</v>
      </c>
      <c r="E38" s="48" t="s">
        <v>135</v>
      </c>
      <c r="F38" s="48" t="s">
        <v>435</v>
      </c>
      <c r="G38" s="48"/>
      <c r="H38" s="48"/>
      <c r="I38" s="48"/>
      <c r="J38" s="48"/>
      <c r="K38" s="48"/>
      <c r="L38" s="32"/>
      <c r="M38" s="32"/>
      <c r="N38" s="32"/>
      <c r="O38" s="32"/>
      <c r="P38" s="32"/>
      <c r="Q38" s="32"/>
      <c r="R38" s="32"/>
      <c r="S38" s="32"/>
      <c r="T38" s="32"/>
      <c r="U38" s="32"/>
      <c r="V38" s="32"/>
    </row>
    <row r="39" spans="1:22" ht="20.100000000000001" customHeight="1" x14ac:dyDescent="0.25">
      <c r="A39" s="34">
        <v>5</v>
      </c>
      <c r="B39" s="34" t="s">
        <v>9</v>
      </c>
      <c r="C39" s="34" t="s">
        <v>172</v>
      </c>
      <c r="D39" s="34" t="s">
        <v>175</v>
      </c>
      <c r="E39" s="34" t="s">
        <v>12</v>
      </c>
      <c r="F39" s="34" t="s">
        <v>451</v>
      </c>
      <c r="G39" s="34"/>
      <c r="H39" s="34"/>
      <c r="I39" s="34"/>
      <c r="J39" s="34"/>
      <c r="K39" s="34"/>
    </row>
    <row r="40" spans="1:22" ht="20.100000000000001" customHeight="1" x14ac:dyDescent="0.25">
      <c r="A40" s="34">
        <v>5</v>
      </c>
      <c r="B40" s="34" t="s">
        <v>9</v>
      </c>
      <c r="C40" s="34" t="s">
        <v>172</v>
      </c>
      <c r="D40" s="34" t="s">
        <v>175</v>
      </c>
      <c r="E40" s="34" t="s">
        <v>135</v>
      </c>
      <c r="F40" s="34" t="s">
        <v>451</v>
      </c>
      <c r="G40" s="34"/>
      <c r="H40" s="34"/>
      <c r="I40" s="34"/>
      <c r="J40" s="34"/>
      <c r="K40" s="34"/>
    </row>
    <row r="41" spans="1:22" ht="20.100000000000001" customHeight="1" x14ac:dyDescent="0.25">
      <c r="A41" s="34">
        <v>5</v>
      </c>
      <c r="B41" s="34" t="s">
        <v>12</v>
      </c>
      <c r="C41" s="34" t="s">
        <v>173</v>
      </c>
      <c r="D41" s="34" t="s">
        <v>175</v>
      </c>
      <c r="E41" s="34" t="s">
        <v>12</v>
      </c>
      <c r="F41" s="34" t="s">
        <v>451</v>
      </c>
      <c r="G41" s="34"/>
      <c r="H41" s="34"/>
      <c r="I41" s="34"/>
      <c r="J41" s="34"/>
      <c r="K41" s="34"/>
    </row>
    <row r="42" spans="1:22" ht="20.100000000000001" customHeight="1" x14ac:dyDescent="0.25">
      <c r="A42" s="34">
        <v>5</v>
      </c>
      <c r="B42" s="34" t="s">
        <v>12</v>
      </c>
      <c r="C42" s="34" t="s">
        <v>173</v>
      </c>
      <c r="D42" s="34" t="s">
        <v>175</v>
      </c>
      <c r="E42" s="34" t="s">
        <v>135</v>
      </c>
      <c r="F42" s="34" t="s">
        <v>451</v>
      </c>
      <c r="G42" s="34"/>
      <c r="H42" s="34"/>
      <c r="I42" s="34"/>
      <c r="J42" s="34"/>
      <c r="K42" s="34"/>
    </row>
    <row r="43" spans="1:22" ht="20.100000000000001" customHeight="1" x14ac:dyDescent="0.25">
      <c r="A43" s="34">
        <v>5</v>
      </c>
      <c r="B43" s="34" t="s">
        <v>14</v>
      </c>
      <c r="C43" s="34" t="s">
        <v>172</v>
      </c>
      <c r="D43" s="34" t="s">
        <v>176</v>
      </c>
      <c r="E43" s="34" t="s">
        <v>12</v>
      </c>
      <c r="F43" s="34" t="s">
        <v>451</v>
      </c>
      <c r="G43" s="34"/>
      <c r="H43" s="34"/>
      <c r="I43" s="34"/>
      <c r="J43" s="34"/>
      <c r="K43" s="34"/>
    </row>
    <row r="44" spans="1:22" ht="20.100000000000001" customHeight="1" x14ac:dyDescent="0.25">
      <c r="A44" s="34">
        <v>5</v>
      </c>
      <c r="B44" s="34" t="s">
        <v>14</v>
      </c>
      <c r="C44" s="34" t="s">
        <v>172</v>
      </c>
      <c r="D44" s="34" t="s">
        <v>176</v>
      </c>
      <c r="E44" s="34" t="s">
        <v>135</v>
      </c>
      <c r="F44" s="34" t="s">
        <v>451</v>
      </c>
      <c r="G44" s="34"/>
      <c r="H44" s="34"/>
      <c r="I44" s="34"/>
      <c r="J44" s="34"/>
      <c r="K44" s="34"/>
    </row>
    <row r="45" spans="1:22" ht="20.100000000000001" customHeight="1" x14ac:dyDescent="0.25">
      <c r="A45" s="34">
        <v>5</v>
      </c>
      <c r="B45" s="34" t="s">
        <v>15</v>
      </c>
      <c r="C45" s="34" t="s">
        <v>173</v>
      </c>
      <c r="D45" s="34" t="s">
        <v>176</v>
      </c>
      <c r="E45" s="34" t="s">
        <v>12</v>
      </c>
      <c r="F45" s="34" t="s">
        <v>451</v>
      </c>
      <c r="G45" s="34"/>
      <c r="H45" s="34"/>
      <c r="I45" s="34"/>
      <c r="J45" s="34"/>
      <c r="K45" s="34"/>
    </row>
    <row r="46" spans="1:22" ht="20.100000000000001" customHeight="1" x14ac:dyDescent="0.25">
      <c r="A46" s="34">
        <v>5</v>
      </c>
      <c r="B46" s="34" t="s">
        <v>15</v>
      </c>
      <c r="C46" s="34" t="s">
        <v>173</v>
      </c>
      <c r="D46" s="34" t="s">
        <v>176</v>
      </c>
      <c r="E46" s="34" t="s">
        <v>135</v>
      </c>
      <c r="F46" s="34" t="s">
        <v>451</v>
      </c>
      <c r="G46" s="34"/>
      <c r="H46" s="34"/>
      <c r="I46" s="34"/>
      <c r="J46" s="34"/>
      <c r="K46" s="34"/>
    </row>
    <row r="47" spans="1:22" ht="20.100000000000001" customHeight="1" x14ac:dyDescent="0.25">
      <c r="A47" s="34">
        <v>6</v>
      </c>
      <c r="B47" s="34" t="s">
        <v>9</v>
      </c>
      <c r="C47" s="34" t="s">
        <v>172</v>
      </c>
      <c r="D47" s="34" t="s">
        <v>175</v>
      </c>
      <c r="E47" s="34" t="s">
        <v>12</v>
      </c>
      <c r="F47" s="34" t="s">
        <v>451</v>
      </c>
      <c r="G47" s="34"/>
      <c r="H47" s="34"/>
      <c r="I47" s="34"/>
      <c r="J47" s="34"/>
      <c r="K47" s="34"/>
    </row>
    <row r="48" spans="1:22" s="47" customFormat="1" ht="20.100000000000001" customHeight="1" x14ac:dyDescent="0.25">
      <c r="A48" s="48">
        <v>6</v>
      </c>
      <c r="B48" s="48" t="s">
        <v>9</v>
      </c>
      <c r="C48" s="48" t="s">
        <v>172</v>
      </c>
      <c r="D48" s="48" t="s">
        <v>175</v>
      </c>
      <c r="E48" s="48" t="s">
        <v>135</v>
      </c>
      <c r="F48" s="48" t="s">
        <v>121</v>
      </c>
      <c r="G48" s="48"/>
      <c r="H48" s="48"/>
      <c r="I48" s="48"/>
      <c r="J48" s="48"/>
      <c r="K48" s="48"/>
      <c r="L48" s="32"/>
      <c r="M48" s="32"/>
      <c r="N48" s="32"/>
      <c r="O48" s="32"/>
      <c r="P48" s="32"/>
      <c r="Q48" s="32"/>
      <c r="R48" s="32"/>
      <c r="S48" s="32"/>
      <c r="T48" s="32"/>
      <c r="U48" s="32"/>
      <c r="V48" s="32"/>
    </row>
    <row r="49" spans="1:22" ht="20.100000000000001" customHeight="1" x14ac:dyDescent="0.25">
      <c r="A49" s="34">
        <v>6</v>
      </c>
      <c r="B49" s="34" t="s">
        <v>12</v>
      </c>
      <c r="C49" s="34" t="s">
        <v>173</v>
      </c>
      <c r="D49" s="34" t="s">
        <v>175</v>
      </c>
      <c r="E49" s="34" t="s">
        <v>12</v>
      </c>
      <c r="F49" s="34" t="s">
        <v>451</v>
      </c>
      <c r="G49" s="34"/>
      <c r="H49" s="34"/>
      <c r="I49" s="34"/>
      <c r="J49" s="34"/>
      <c r="K49" s="34"/>
    </row>
    <row r="50" spans="1:22" ht="20.100000000000001" customHeight="1" x14ac:dyDescent="0.25">
      <c r="A50" s="34">
        <v>6</v>
      </c>
      <c r="B50" s="34" t="s">
        <v>12</v>
      </c>
      <c r="C50" s="34" t="s">
        <v>173</v>
      </c>
      <c r="D50" s="34" t="s">
        <v>175</v>
      </c>
      <c r="E50" s="34" t="s">
        <v>135</v>
      </c>
      <c r="F50" s="34" t="s">
        <v>451</v>
      </c>
      <c r="G50" s="34"/>
      <c r="H50" s="34"/>
      <c r="I50" s="34"/>
      <c r="J50" s="34"/>
      <c r="K50" s="34"/>
    </row>
    <row r="51" spans="1:22" ht="20.100000000000001" customHeight="1" x14ac:dyDescent="0.25">
      <c r="A51" s="34">
        <v>6</v>
      </c>
      <c r="B51" s="34" t="s">
        <v>14</v>
      </c>
      <c r="C51" s="34" t="s">
        <v>172</v>
      </c>
      <c r="D51" s="34" t="s">
        <v>176</v>
      </c>
      <c r="E51" s="34" t="s">
        <v>12</v>
      </c>
      <c r="F51" s="34" t="s">
        <v>451</v>
      </c>
      <c r="G51" s="34"/>
      <c r="H51" s="34"/>
      <c r="I51" s="34"/>
      <c r="J51" s="34"/>
      <c r="K51" s="34"/>
    </row>
    <row r="52" spans="1:22" ht="20.100000000000001" customHeight="1" x14ac:dyDescent="0.25">
      <c r="A52" s="34">
        <v>6</v>
      </c>
      <c r="B52" s="34" t="s">
        <v>14</v>
      </c>
      <c r="C52" s="34" t="s">
        <v>172</v>
      </c>
      <c r="D52" s="34" t="s">
        <v>176</v>
      </c>
      <c r="E52" s="34" t="s">
        <v>135</v>
      </c>
      <c r="F52" s="34" t="s">
        <v>451</v>
      </c>
      <c r="G52" s="34"/>
      <c r="H52" s="34"/>
      <c r="I52" s="34"/>
      <c r="J52" s="34"/>
      <c r="K52" s="34"/>
    </row>
    <row r="53" spans="1:22" ht="20.100000000000001" customHeight="1" x14ac:dyDescent="0.25">
      <c r="A53" s="34">
        <v>6</v>
      </c>
      <c r="B53" s="34" t="s">
        <v>15</v>
      </c>
      <c r="C53" s="34" t="s">
        <v>173</v>
      </c>
      <c r="D53" s="34" t="s">
        <v>176</v>
      </c>
      <c r="E53" s="34" t="s">
        <v>12</v>
      </c>
      <c r="F53" s="34" t="s">
        <v>451</v>
      </c>
      <c r="G53" s="34"/>
      <c r="H53" s="34"/>
      <c r="I53" s="34"/>
      <c r="J53" s="34"/>
      <c r="K53" s="34"/>
    </row>
    <row r="54" spans="1:22" s="47" customFormat="1" ht="20.100000000000001" customHeight="1" x14ac:dyDescent="0.25">
      <c r="A54" s="48">
        <v>6</v>
      </c>
      <c r="B54" s="48" t="s">
        <v>15</v>
      </c>
      <c r="C54" s="48" t="s">
        <v>173</v>
      </c>
      <c r="D54" s="48" t="s">
        <v>176</v>
      </c>
      <c r="E54" s="48" t="s">
        <v>135</v>
      </c>
      <c r="F54" s="48" t="s">
        <v>120</v>
      </c>
      <c r="G54" s="48"/>
      <c r="H54" s="48"/>
      <c r="I54" s="48"/>
      <c r="J54" s="48"/>
      <c r="K54" s="48"/>
      <c r="L54" s="32"/>
      <c r="M54" s="32"/>
      <c r="N54" s="32"/>
      <c r="O54" s="32"/>
      <c r="P54" s="32"/>
      <c r="Q54" s="32"/>
      <c r="R54" s="32"/>
      <c r="S54" s="32"/>
      <c r="T54" s="32"/>
      <c r="U54" s="32"/>
      <c r="V54" s="32"/>
    </row>
    <row r="55" spans="1:22" ht="20.100000000000001" customHeight="1" x14ac:dyDescent="0.25">
      <c r="A55" s="34">
        <v>7</v>
      </c>
      <c r="B55" s="34" t="s">
        <v>9</v>
      </c>
      <c r="C55" s="34" t="s">
        <v>172</v>
      </c>
      <c r="D55" s="34" t="s">
        <v>175</v>
      </c>
      <c r="E55" s="34" t="s">
        <v>12</v>
      </c>
      <c r="F55" s="34" t="s">
        <v>451</v>
      </c>
      <c r="G55" s="34"/>
      <c r="H55" s="34"/>
      <c r="I55" s="34"/>
      <c r="J55" s="34"/>
      <c r="K55" s="34"/>
    </row>
    <row r="56" spans="1:22" ht="20.100000000000001" customHeight="1" x14ac:dyDescent="0.25">
      <c r="A56" s="36">
        <v>7</v>
      </c>
      <c r="B56" s="36" t="s">
        <v>9</v>
      </c>
      <c r="C56" s="34" t="s">
        <v>172</v>
      </c>
      <c r="D56" s="34" t="s">
        <v>175</v>
      </c>
      <c r="E56" s="36" t="s">
        <v>135</v>
      </c>
      <c r="F56" s="36" t="s">
        <v>451</v>
      </c>
      <c r="G56" s="34"/>
      <c r="H56" s="34"/>
      <c r="I56" s="34"/>
      <c r="J56" s="34"/>
      <c r="K56" s="34"/>
    </row>
    <row r="57" spans="1:22" ht="20.100000000000001" customHeight="1" x14ac:dyDescent="0.25">
      <c r="A57" s="36">
        <v>7</v>
      </c>
      <c r="B57" s="36" t="s">
        <v>9</v>
      </c>
      <c r="C57" s="34" t="s">
        <v>172</v>
      </c>
      <c r="D57" s="34" t="s">
        <v>175</v>
      </c>
      <c r="E57" s="36" t="s">
        <v>450</v>
      </c>
      <c r="F57" s="36" t="s">
        <v>451</v>
      </c>
      <c r="G57" s="34"/>
      <c r="H57" s="34"/>
      <c r="I57" s="34"/>
      <c r="J57" s="34"/>
      <c r="K57" s="34"/>
    </row>
    <row r="58" spans="1:22" ht="20.100000000000001" customHeight="1" x14ac:dyDescent="0.25">
      <c r="A58" s="36">
        <v>7</v>
      </c>
      <c r="B58" s="36" t="s">
        <v>12</v>
      </c>
      <c r="C58" s="34" t="s">
        <v>173</v>
      </c>
      <c r="D58" s="34" t="s">
        <v>175</v>
      </c>
      <c r="E58" s="36" t="s">
        <v>12</v>
      </c>
      <c r="F58" s="36" t="s">
        <v>451</v>
      </c>
      <c r="G58" s="34"/>
      <c r="H58" s="34"/>
      <c r="I58" s="34"/>
      <c r="J58" s="34"/>
      <c r="K58" s="34"/>
    </row>
    <row r="59" spans="1:22" ht="20.100000000000001" customHeight="1" x14ac:dyDescent="0.25">
      <c r="A59" s="34">
        <v>7</v>
      </c>
      <c r="B59" s="34" t="s">
        <v>12</v>
      </c>
      <c r="C59" s="34" t="s">
        <v>173</v>
      </c>
      <c r="D59" s="34" t="s">
        <v>175</v>
      </c>
      <c r="E59" s="34" t="s">
        <v>135</v>
      </c>
      <c r="F59" s="34" t="s">
        <v>451</v>
      </c>
      <c r="G59" s="34"/>
      <c r="H59" s="34"/>
      <c r="I59" s="34"/>
      <c r="J59" s="34"/>
      <c r="K59" s="34"/>
    </row>
    <row r="60" spans="1:22" ht="20.100000000000001" customHeight="1" x14ac:dyDescent="0.25">
      <c r="A60" s="34">
        <v>7</v>
      </c>
      <c r="B60" s="34" t="s">
        <v>12</v>
      </c>
      <c r="C60" s="34" t="s">
        <v>173</v>
      </c>
      <c r="D60" s="34" t="s">
        <v>175</v>
      </c>
      <c r="E60" s="34" t="s">
        <v>450</v>
      </c>
      <c r="F60" s="34" t="s">
        <v>451</v>
      </c>
      <c r="G60" s="34"/>
      <c r="H60" s="34"/>
      <c r="I60" s="34"/>
      <c r="J60" s="34"/>
      <c r="K60" s="34"/>
    </row>
    <row r="61" spans="1:22" s="47" customFormat="1" ht="20.100000000000001" customHeight="1" x14ac:dyDescent="0.25">
      <c r="A61" s="48">
        <v>7</v>
      </c>
      <c r="B61" s="48" t="s">
        <v>14</v>
      </c>
      <c r="C61" s="48" t="s">
        <v>172</v>
      </c>
      <c r="D61" s="48" t="s">
        <v>176</v>
      </c>
      <c r="E61" s="48" t="s">
        <v>12</v>
      </c>
      <c r="F61" s="48" t="s">
        <v>434</v>
      </c>
      <c r="G61" s="48"/>
      <c r="H61" s="48"/>
      <c r="I61" s="48"/>
      <c r="J61" s="48"/>
      <c r="K61" s="48"/>
      <c r="L61" s="32"/>
      <c r="M61" s="32"/>
      <c r="N61" s="32"/>
      <c r="O61" s="32"/>
      <c r="P61" s="32"/>
      <c r="Q61" s="32"/>
      <c r="R61" s="32"/>
      <c r="S61" s="32"/>
      <c r="T61" s="32"/>
      <c r="U61" s="32"/>
      <c r="V61" s="32"/>
    </row>
    <row r="62" spans="1:22" s="47" customFormat="1" ht="20.100000000000001" customHeight="1" x14ac:dyDescent="0.25">
      <c r="A62" s="48">
        <v>7</v>
      </c>
      <c r="B62" s="48" t="s">
        <v>14</v>
      </c>
      <c r="C62" s="48" t="s">
        <v>172</v>
      </c>
      <c r="D62" s="48" t="s">
        <v>176</v>
      </c>
      <c r="E62" s="48" t="s">
        <v>135</v>
      </c>
      <c r="F62" s="48" t="s">
        <v>434</v>
      </c>
      <c r="G62" s="48"/>
      <c r="H62" s="48"/>
      <c r="I62" s="48"/>
      <c r="J62" s="48"/>
      <c r="K62" s="48"/>
      <c r="L62" s="32"/>
      <c r="M62" s="32"/>
      <c r="N62" s="32"/>
      <c r="O62" s="32"/>
      <c r="P62" s="32"/>
      <c r="Q62" s="32"/>
      <c r="R62" s="32"/>
      <c r="S62" s="32"/>
      <c r="T62" s="32"/>
      <c r="U62" s="32"/>
      <c r="V62" s="32"/>
    </row>
    <row r="63" spans="1:22" ht="20.100000000000001" customHeight="1" x14ac:dyDescent="0.25">
      <c r="A63" s="34">
        <v>7</v>
      </c>
      <c r="B63" s="34" t="s">
        <v>15</v>
      </c>
      <c r="C63" s="34" t="s">
        <v>173</v>
      </c>
      <c r="D63" s="34" t="s">
        <v>176</v>
      </c>
      <c r="E63" s="34" t="s">
        <v>12</v>
      </c>
      <c r="F63" s="34" t="s">
        <v>451</v>
      </c>
      <c r="G63" s="34"/>
      <c r="H63" s="34"/>
      <c r="I63" s="34"/>
      <c r="J63" s="34"/>
      <c r="K63" s="34"/>
    </row>
    <row r="64" spans="1:22" ht="20.100000000000001" customHeight="1" x14ac:dyDescent="0.25">
      <c r="A64" s="34">
        <v>7</v>
      </c>
      <c r="B64" s="34" t="s">
        <v>15</v>
      </c>
      <c r="C64" s="34" t="s">
        <v>173</v>
      </c>
      <c r="D64" s="34" t="s">
        <v>176</v>
      </c>
      <c r="E64" s="34" t="s">
        <v>135</v>
      </c>
      <c r="F64" s="34" t="s">
        <v>451</v>
      </c>
      <c r="G64" s="34"/>
      <c r="H64" s="34"/>
      <c r="I64" s="34"/>
      <c r="J64" s="34"/>
      <c r="K64" s="34"/>
    </row>
    <row r="65" spans="1:22" ht="20.100000000000001" customHeight="1" x14ac:dyDescent="0.25">
      <c r="A65" s="34">
        <v>8</v>
      </c>
      <c r="B65" s="34" t="s">
        <v>9</v>
      </c>
      <c r="C65" s="34" t="s">
        <v>172</v>
      </c>
      <c r="D65" s="34" t="s">
        <v>175</v>
      </c>
      <c r="E65" s="34" t="s">
        <v>12</v>
      </c>
      <c r="F65" s="34" t="s">
        <v>451</v>
      </c>
      <c r="G65" s="34"/>
      <c r="H65" s="34"/>
      <c r="I65" s="34"/>
      <c r="J65" s="34"/>
      <c r="K65" s="34"/>
    </row>
    <row r="66" spans="1:22" ht="20.100000000000001" customHeight="1" x14ac:dyDescent="0.25">
      <c r="A66" s="34">
        <v>8</v>
      </c>
      <c r="B66" s="34" t="s">
        <v>9</v>
      </c>
      <c r="C66" s="34" t="s">
        <v>172</v>
      </c>
      <c r="D66" s="34" t="s">
        <v>175</v>
      </c>
      <c r="E66" s="34" t="s">
        <v>135</v>
      </c>
      <c r="F66" s="34" t="s">
        <v>451</v>
      </c>
      <c r="G66" s="34"/>
      <c r="H66" s="34"/>
      <c r="I66" s="34"/>
      <c r="J66" s="34"/>
      <c r="K66" s="34"/>
    </row>
    <row r="67" spans="1:22" ht="20.100000000000001" customHeight="1" x14ac:dyDescent="0.25">
      <c r="A67" s="34">
        <v>8</v>
      </c>
      <c r="B67" s="34" t="s">
        <v>12</v>
      </c>
      <c r="C67" s="34" t="s">
        <v>173</v>
      </c>
      <c r="D67" s="34" t="s">
        <v>175</v>
      </c>
      <c r="E67" s="34" t="s">
        <v>12</v>
      </c>
      <c r="F67" s="34" t="s">
        <v>451</v>
      </c>
      <c r="G67" s="34"/>
      <c r="H67" s="34"/>
      <c r="I67" s="34"/>
      <c r="J67" s="34"/>
      <c r="K67" s="34"/>
    </row>
    <row r="68" spans="1:22" ht="20.100000000000001" customHeight="1" x14ac:dyDescent="0.25">
      <c r="A68" s="34">
        <v>8</v>
      </c>
      <c r="B68" s="34" t="s">
        <v>12</v>
      </c>
      <c r="C68" s="34" t="s">
        <v>173</v>
      </c>
      <c r="D68" s="34" t="s">
        <v>175</v>
      </c>
      <c r="E68" s="34" t="s">
        <v>135</v>
      </c>
      <c r="F68" s="34" t="s">
        <v>451</v>
      </c>
      <c r="G68" s="34"/>
      <c r="H68" s="34"/>
      <c r="I68" s="34"/>
      <c r="J68" s="34"/>
      <c r="K68" s="34"/>
    </row>
    <row r="69" spans="1:22" ht="20.100000000000001" customHeight="1" x14ac:dyDescent="0.25">
      <c r="A69" s="34">
        <v>8</v>
      </c>
      <c r="B69" s="34" t="s">
        <v>14</v>
      </c>
      <c r="C69" s="34" t="s">
        <v>172</v>
      </c>
      <c r="D69" s="34" t="s">
        <v>176</v>
      </c>
      <c r="E69" s="34" t="s">
        <v>12</v>
      </c>
      <c r="F69" s="34" t="s">
        <v>451</v>
      </c>
      <c r="G69" s="34"/>
      <c r="H69" s="34"/>
      <c r="I69" s="34"/>
      <c r="J69" s="34"/>
      <c r="K69" s="34"/>
    </row>
    <row r="70" spans="1:22" ht="20.100000000000001" customHeight="1" x14ac:dyDescent="0.25">
      <c r="A70" s="34">
        <v>8</v>
      </c>
      <c r="B70" s="34" t="s">
        <v>14</v>
      </c>
      <c r="C70" s="34" t="s">
        <v>172</v>
      </c>
      <c r="D70" s="34" t="s">
        <v>176</v>
      </c>
      <c r="E70" s="34" t="s">
        <v>135</v>
      </c>
      <c r="F70" s="34" t="s">
        <v>451</v>
      </c>
      <c r="G70" s="34"/>
      <c r="H70" s="34"/>
      <c r="I70" s="34"/>
      <c r="J70" s="34"/>
      <c r="K70" s="34"/>
    </row>
    <row r="71" spans="1:22" ht="20.100000000000001" customHeight="1" x14ac:dyDescent="0.25">
      <c r="A71" s="34">
        <v>8</v>
      </c>
      <c r="B71" s="34" t="s">
        <v>15</v>
      </c>
      <c r="C71" s="34" t="s">
        <v>173</v>
      </c>
      <c r="D71" s="34" t="s">
        <v>176</v>
      </c>
      <c r="E71" s="34" t="s">
        <v>12</v>
      </c>
      <c r="F71" s="34" t="s">
        <v>451</v>
      </c>
      <c r="G71" s="34"/>
      <c r="H71" s="34"/>
      <c r="I71" s="34"/>
      <c r="J71" s="34"/>
      <c r="K71" s="34"/>
    </row>
    <row r="72" spans="1:22" s="47" customFormat="1" ht="20.100000000000001" customHeight="1" x14ac:dyDescent="0.25">
      <c r="A72" s="48">
        <v>8</v>
      </c>
      <c r="B72" s="48" t="s">
        <v>15</v>
      </c>
      <c r="C72" s="48" t="s">
        <v>173</v>
      </c>
      <c r="D72" s="48" t="s">
        <v>176</v>
      </c>
      <c r="E72" s="48" t="s">
        <v>135</v>
      </c>
      <c r="F72" s="48" t="s">
        <v>121</v>
      </c>
      <c r="G72" s="48"/>
      <c r="H72" s="48"/>
      <c r="I72" s="48"/>
      <c r="J72" s="48"/>
      <c r="K72" s="48"/>
      <c r="L72" s="32"/>
      <c r="M72" s="32"/>
      <c r="N72" s="32"/>
      <c r="O72" s="32"/>
      <c r="P72" s="32"/>
      <c r="Q72" s="32"/>
      <c r="R72" s="32"/>
      <c r="S72" s="32"/>
      <c r="T72" s="32"/>
      <c r="U72" s="32"/>
      <c r="V72" s="32"/>
    </row>
    <row r="73" spans="1:22" ht="20.100000000000001" customHeight="1" x14ac:dyDescent="0.25">
      <c r="A73" s="34">
        <v>9</v>
      </c>
      <c r="B73" s="34" t="s">
        <v>9</v>
      </c>
      <c r="C73" s="34" t="s">
        <v>172</v>
      </c>
      <c r="D73" s="34" t="s">
        <v>175</v>
      </c>
      <c r="E73" s="34" t="s">
        <v>12</v>
      </c>
      <c r="F73" s="34" t="s">
        <v>451</v>
      </c>
      <c r="G73" s="34"/>
      <c r="H73" s="34"/>
      <c r="I73" s="34"/>
      <c r="J73" s="34"/>
      <c r="K73" s="34"/>
    </row>
    <row r="74" spans="1:22" ht="20.100000000000001" customHeight="1" x14ac:dyDescent="0.25">
      <c r="A74" s="34">
        <v>9</v>
      </c>
      <c r="B74" s="34" t="s">
        <v>9</v>
      </c>
      <c r="C74" s="34" t="s">
        <v>172</v>
      </c>
      <c r="D74" s="34" t="s">
        <v>175</v>
      </c>
      <c r="E74" s="34" t="s">
        <v>135</v>
      </c>
      <c r="F74" s="34" t="s">
        <v>451</v>
      </c>
      <c r="G74" s="34"/>
      <c r="H74" s="34"/>
      <c r="I74" s="34"/>
      <c r="J74" s="34"/>
      <c r="K74" s="34"/>
    </row>
    <row r="75" spans="1:22" ht="20.100000000000001" customHeight="1" x14ac:dyDescent="0.25">
      <c r="A75" s="34">
        <v>9</v>
      </c>
      <c r="B75" s="34" t="s">
        <v>12</v>
      </c>
      <c r="C75" s="34" t="s">
        <v>173</v>
      </c>
      <c r="D75" s="34" t="s">
        <v>175</v>
      </c>
      <c r="E75" s="34" t="s">
        <v>12</v>
      </c>
      <c r="F75" s="34" t="s">
        <v>451</v>
      </c>
      <c r="G75" s="34"/>
      <c r="H75" s="34"/>
      <c r="I75" s="34"/>
      <c r="J75" s="34"/>
      <c r="K75" s="34"/>
    </row>
    <row r="76" spans="1:22" ht="20.100000000000001" customHeight="1" x14ac:dyDescent="0.25">
      <c r="A76" s="34">
        <v>9</v>
      </c>
      <c r="B76" s="34" t="s">
        <v>12</v>
      </c>
      <c r="C76" s="34" t="s">
        <v>173</v>
      </c>
      <c r="D76" s="34" t="s">
        <v>175</v>
      </c>
      <c r="E76" s="34" t="s">
        <v>135</v>
      </c>
      <c r="F76" s="34" t="s">
        <v>451</v>
      </c>
      <c r="G76" s="34"/>
      <c r="H76" s="34"/>
      <c r="I76" s="34"/>
      <c r="J76" s="34"/>
      <c r="K76" s="34"/>
    </row>
    <row r="77" spans="1:22" ht="20.100000000000001" customHeight="1" x14ac:dyDescent="0.25">
      <c r="A77" s="34">
        <v>9</v>
      </c>
      <c r="B77" s="34" t="s">
        <v>14</v>
      </c>
      <c r="C77" s="34" t="s">
        <v>172</v>
      </c>
      <c r="D77" s="34" t="s">
        <v>176</v>
      </c>
      <c r="E77" s="34" t="s">
        <v>12</v>
      </c>
      <c r="F77" s="34" t="s">
        <v>451</v>
      </c>
      <c r="G77" s="34"/>
      <c r="H77" s="34"/>
      <c r="I77" s="34"/>
      <c r="J77" s="34"/>
      <c r="K77" s="34"/>
    </row>
    <row r="78" spans="1:22" ht="20.100000000000001" customHeight="1" x14ac:dyDescent="0.25">
      <c r="A78" s="34">
        <v>9</v>
      </c>
      <c r="B78" s="34" t="s">
        <v>14</v>
      </c>
      <c r="C78" s="34" t="s">
        <v>172</v>
      </c>
      <c r="D78" s="34" t="s">
        <v>176</v>
      </c>
      <c r="E78" s="34" t="s">
        <v>135</v>
      </c>
      <c r="F78" s="34" t="s">
        <v>451</v>
      </c>
      <c r="G78" s="34"/>
      <c r="H78" s="34"/>
      <c r="I78" s="34"/>
      <c r="J78" s="34"/>
      <c r="K78" s="34"/>
    </row>
    <row r="79" spans="1:22" s="47" customFormat="1" ht="20.100000000000001" customHeight="1" x14ac:dyDescent="0.25">
      <c r="A79" s="48">
        <v>9</v>
      </c>
      <c r="B79" s="48" t="s">
        <v>15</v>
      </c>
      <c r="C79" s="48" t="s">
        <v>173</v>
      </c>
      <c r="D79" s="48" t="s">
        <v>176</v>
      </c>
      <c r="E79" s="48" t="s">
        <v>12</v>
      </c>
      <c r="F79" s="48" t="s">
        <v>434</v>
      </c>
      <c r="G79" s="48"/>
      <c r="H79" s="48"/>
      <c r="I79" s="48"/>
      <c r="J79" s="48"/>
      <c r="K79" s="48"/>
      <c r="L79" s="32"/>
      <c r="M79" s="32"/>
      <c r="N79" s="32"/>
      <c r="O79" s="32"/>
      <c r="P79" s="32"/>
      <c r="Q79" s="32"/>
      <c r="R79" s="32"/>
      <c r="S79" s="32"/>
      <c r="T79" s="32"/>
      <c r="U79" s="32"/>
      <c r="V79" s="32"/>
    </row>
    <row r="80" spans="1:22" s="47" customFormat="1" ht="20.100000000000001" customHeight="1" x14ac:dyDescent="0.25">
      <c r="A80" s="48">
        <v>9</v>
      </c>
      <c r="B80" s="48" t="s">
        <v>15</v>
      </c>
      <c r="C80" s="48" t="s">
        <v>173</v>
      </c>
      <c r="D80" s="48" t="s">
        <v>176</v>
      </c>
      <c r="E80" s="48" t="s">
        <v>135</v>
      </c>
      <c r="F80" s="48" t="s">
        <v>434</v>
      </c>
      <c r="G80" s="48"/>
      <c r="H80" s="48"/>
      <c r="I80" s="48"/>
      <c r="J80" s="48"/>
      <c r="K80" s="48"/>
      <c r="L80" s="32"/>
      <c r="M80" s="32"/>
      <c r="N80" s="32"/>
      <c r="O80" s="32"/>
      <c r="P80" s="32"/>
      <c r="Q80" s="32"/>
      <c r="R80" s="32"/>
      <c r="S80" s="32"/>
      <c r="T80" s="32"/>
      <c r="U80" s="32"/>
      <c r="V80" s="32"/>
    </row>
    <row r="81" spans="1:22" ht="20.100000000000001" customHeight="1" x14ac:dyDescent="0.25">
      <c r="A81" s="34">
        <v>10</v>
      </c>
      <c r="B81" s="34" t="s">
        <v>9</v>
      </c>
      <c r="C81" s="34" t="s">
        <v>172</v>
      </c>
      <c r="D81" s="34" t="s">
        <v>175</v>
      </c>
      <c r="E81" s="34" t="s">
        <v>12</v>
      </c>
      <c r="F81" s="34" t="s">
        <v>451</v>
      </c>
      <c r="G81" s="34"/>
      <c r="H81" s="34"/>
      <c r="I81" s="34"/>
      <c r="J81" s="34"/>
      <c r="K81" s="34"/>
    </row>
    <row r="82" spans="1:22" s="47" customFormat="1" ht="20.100000000000001" customHeight="1" x14ac:dyDescent="0.25">
      <c r="A82" s="48">
        <v>10</v>
      </c>
      <c r="B82" s="48" t="s">
        <v>9</v>
      </c>
      <c r="C82" s="48" t="s">
        <v>172</v>
      </c>
      <c r="D82" s="48" t="s">
        <v>175</v>
      </c>
      <c r="E82" s="48" t="s">
        <v>135</v>
      </c>
      <c r="F82" s="48" t="s">
        <v>121</v>
      </c>
      <c r="G82" s="48"/>
      <c r="H82" s="48"/>
      <c r="I82" s="48"/>
      <c r="J82" s="48"/>
      <c r="K82" s="48"/>
      <c r="L82" s="32"/>
      <c r="M82" s="32"/>
      <c r="N82" s="32"/>
      <c r="O82" s="32"/>
      <c r="P82" s="32"/>
      <c r="Q82" s="32"/>
      <c r="R82" s="32"/>
      <c r="S82" s="32"/>
      <c r="T82" s="32"/>
      <c r="U82" s="32"/>
      <c r="V82" s="32"/>
    </row>
    <row r="83" spans="1:22" ht="20.100000000000001" customHeight="1" x14ac:dyDescent="0.25">
      <c r="A83" s="34">
        <v>10</v>
      </c>
      <c r="B83" s="34" t="s">
        <v>12</v>
      </c>
      <c r="C83" s="34" t="s">
        <v>173</v>
      </c>
      <c r="D83" s="34" t="s">
        <v>175</v>
      </c>
      <c r="E83" s="34" t="s">
        <v>12</v>
      </c>
      <c r="F83" s="34" t="s">
        <v>451</v>
      </c>
      <c r="G83" s="34"/>
      <c r="H83" s="34"/>
      <c r="I83" s="34"/>
      <c r="J83" s="34"/>
      <c r="K83" s="34"/>
    </row>
    <row r="84" spans="1:22" ht="20.100000000000001" customHeight="1" x14ac:dyDescent="0.25">
      <c r="A84" s="34">
        <v>10</v>
      </c>
      <c r="B84" s="34" t="s">
        <v>12</v>
      </c>
      <c r="C84" s="34" t="s">
        <v>173</v>
      </c>
      <c r="D84" s="34" t="s">
        <v>175</v>
      </c>
      <c r="E84" s="34" t="s">
        <v>135</v>
      </c>
      <c r="F84" s="34" t="s">
        <v>451</v>
      </c>
      <c r="G84" s="34"/>
      <c r="H84" s="34"/>
      <c r="I84" s="34"/>
      <c r="J84" s="34"/>
      <c r="K84" s="34"/>
    </row>
    <row r="85" spans="1:22" ht="20.100000000000001" customHeight="1" x14ac:dyDescent="0.25">
      <c r="A85" s="34">
        <v>10</v>
      </c>
      <c r="B85" s="34" t="s">
        <v>14</v>
      </c>
      <c r="C85" s="34" t="s">
        <v>172</v>
      </c>
      <c r="D85" s="34" t="s">
        <v>176</v>
      </c>
      <c r="E85" s="34" t="s">
        <v>12</v>
      </c>
      <c r="F85" s="34" t="s">
        <v>451</v>
      </c>
      <c r="G85" s="34"/>
      <c r="H85" s="34"/>
      <c r="I85" s="34"/>
      <c r="J85" s="34"/>
      <c r="K85" s="34"/>
    </row>
    <row r="86" spans="1:22" ht="20.100000000000001" customHeight="1" x14ac:dyDescent="0.25">
      <c r="A86" s="34">
        <v>10</v>
      </c>
      <c r="B86" s="34" t="s">
        <v>14</v>
      </c>
      <c r="C86" s="34" t="s">
        <v>172</v>
      </c>
      <c r="D86" s="34" t="s">
        <v>176</v>
      </c>
      <c r="E86" s="34" t="s">
        <v>135</v>
      </c>
      <c r="F86" s="34" t="s">
        <v>451</v>
      </c>
      <c r="G86" s="34"/>
      <c r="H86" s="34"/>
      <c r="I86" s="34"/>
      <c r="J86" s="34"/>
      <c r="K86" s="34"/>
    </row>
    <row r="87" spans="1:22" ht="20.100000000000001" customHeight="1" x14ac:dyDescent="0.25">
      <c r="A87" s="34">
        <v>10</v>
      </c>
      <c r="B87" s="34" t="s">
        <v>15</v>
      </c>
      <c r="C87" s="34" t="s">
        <v>173</v>
      </c>
      <c r="D87" s="34" t="s">
        <v>176</v>
      </c>
      <c r="E87" s="34" t="s">
        <v>12</v>
      </c>
      <c r="F87" s="34" t="s">
        <v>451</v>
      </c>
      <c r="G87" s="34"/>
      <c r="H87" s="34"/>
      <c r="I87" s="34"/>
      <c r="J87" s="34"/>
      <c r="K87" s="34"/>
    </row>
    <row r="88" spans="1:22" ht="20.100000000000001" customHeight="1" x14ac:dyDescent="0.25">
      <c r="A88" s="34">
        <v>10</v>
      </c>
      <c r="B88" s="34" t="s">
        <v>15</v>
      </c>
      <c r="C88" s="34" t="s">
        <v>173</v>
      </c>
      <c r="D88" s="34" t="s">
        <v>176</v>
      </c>
      <c r="E88" s="34" t="s">
        <v>135</v>
      </c>
      <c r="F88" s="34" t="s">
        <v>451</v>
      </c>
      <c r="G88" s="34"/>
      <c r="H88" s="34"/>
      <c r="I88" s="34"/>
      <c r="J88" s="34"/>
      <c r="K88" s="34"/>
    </row>
    <row r="89" spans="1:22" ht="20.100000000000001" customHeight="1" x14ac:dyDescent="0.25">
      <c r="A89" s="34">
        <v>11</v>
      </c>
      <c r="B89" s="34" t="s">
        <v>9</v>
      </c>
      <c r="C89" s="34" t="s">
        <v>172</v>
      </c>
      <c r="D89" s="34" t="s">
        <v>175</v>
      </c>
      <c r="E89" s="34" t="s">
        <v>12</v>
      </c>
      <c r="F89" s="34" t="s">
        <v>451</v>
      </c>
      <c r="G89" s="34"/>
      <c r="H89" s="34"/>
      <c r="I89" s="34"/>
      <c r="J89" s="34"/>
      <c r="K89" s="34"/>
    </row>
    <row r="90" spans="1:22" ht="20.100000000000001" customHeight="1" x14ac:dyDescent="0.25">
      <c r="A90" s="34">
        <v>11</v>
      </c>
      <c r="B90" s="34" t="s">
        <v>9</v>
      </c>
      <c r="C90" s="34" t="s">
        <v>172</v>
      </c>
      <c r="D90" s="34" t="s">
        <v>175</v>
      </c>
      <c r="E90" s="34" t="s">
        <v>135</v>
      </c>
      <c r="F90" s="34" t="s">
        <v>451</v>
      </c>
      <c r="G90" s="34"/>
      <c r="H90" s="34"/>
      <c r="I90" s="34"/>
      <c r="J90" s="34"/>
      <c r="K90" s="34"/>
    </row>
    <row r="91" spans="1:22" ht="20.100000000000001" customHeight="1" x14ac:dyDescent="0.25">
      <c r="A91" s="34">
        <v>11</v>
      </c>
      <c r="B91" s="34" t="s">
        <v>12</v>
      </c>
      <c r="C91" s="34" t="s">
        <v>173</v>
      </c>
      <c r="D91" s="34" t="s">
        <v>175</v>
      </c>
      <c r="E91" s="34" t="s">
        <v>12</v>
      </c>
      <c r="F91" s="34" t="s">
        <v>451</v>
      </c>
      <c r="G91" s="34"/>
      <c r="H91" s="34"/>
      <c r="I91" s="34"/>
      <c r="J91" s="34"/>
      <c r="K91" s="34"/>
    </row>
    <row r="92" spans="1:22" ht="20.100000000000001" customHeight="1" x14ac:dyDescent="0.25">
      <c r="A92" s="34">
        <v>11</v>
      </c>
      <c r="B92" s="34" t="s">
        <v>12</v>
      </c>
      <c r="C92" s="34" t="s">
        <v>173</v>
      </c>
      <c r="D92" s="34" t="s">
        <v>175</v>
      </c>
      <c r="E92" s="34" t="s">
        <v>135</v>
      </c>
      <c r="F92" s="34" t="s">
        <v>451</v>
      </c>
      <c r="G92" s="34"/>
      <c r="H92" s="34"/>
      <c r="I92" s="34"/>
      <c r="J92" s="34"/>
      <c r="K92" s="34"/>
    </row>
    <row r="93" spans="1:22" ht="20.100000000000001" customHeight="1" x14ac:dyDescent="0.25">
      <c r="A93" s="34">
        <v>11</v>
      </c>
      <c r="B93" s="34" t="s">
        <v>12</v>
      </c>
      <c r="C93" s="34" t="s">
        <v>173</v>
      </c>
      <c r="D93" s="34" t="s">
        <v>175</v>
      </c>
      <c r="E93" s="34" t="s">
        <v>450</v>
      </c>
      <c r="F93" s="34" t="s">
        <v>451</v>
      </c>
      <c r="G93" s="34"/>
      <c r="H93" s="34"/>
      <c r="I93" s="34"/>
      <c r="J93" s="34"/>
      <c r="K93" s="34"/>
    </row>
    <row r="94" spans="1:22" ht="20.100000000000001" customHeight="1" x14ac:dyDescent="0.25">
      <c r="A94" s="34">
        <v>11</v>
      </c>
      <c r="B94" s="34" t="s">
        <v>14</v>
      </c>
      <c r="C94" s="34" t="s">
        <v>172</v>
      </c>
      <c r="D94" s="34" t="s">
        <v>176</v>
      </c>
      <c r="E94" s="34" t="s">
        <v>12</v>
      </c>
      <c r="F94" s="34" t="s">
        <v>451</v>
      </c>
      <c r="G94" s="34"/>
      <c r="H94" s="34"/>
      <c r="I94" s="34"/>
      <c r="J94" s="34"/>
      <c r="K94" s="34"/>
    </row>
    <row r="95" spans="1:22" ht="20.100000000000001" customHeight="1" x14ac:dyDescent="0.25">
      <c r="A95" s="34">
        <v>11</v>
      </c>
      <c r="B95" s="34" t="s">
        <v>14</v>
      </c>
      <c r="C95" s="34" t="s">
        <v>172</v>
      </c>
      <c r="D95" s="34" t="s">
        <v>176</v>
      </c>
      <c r="E95" s="34" t="s">
        <v>135</v>
      </c>
      <c r="F95" s="34" t="s">
        <v>451</v>
      </c>
      <c r="G95" s="34"/>
      <c r="H95" s="34"/>
      <c r="I95" s="34"/>
      <c r="J95" s="34"/>
      <c r="K95" s="34"/>
    </row>
    <row r="96" spans="1:22" ht="20.100000000000001" customHeight="1" x14ac:dyDescent="0.25">
      <c r="A96" s="34">
        <v>11</v>
      </c>
      <c r="B96" s="34" t="s">
        <v>15</v>
      </c>
      <c r="C96" s="34" t="s">
        <v>173</v>
      </c>
      <c r="D96" s="34" t="s">
        <v>176</v>
      </c>
      <c r="E96" s="34" t="s">
        <v>12</v>
      </c>
      <c r="F96" s="34" t="s">
        <v>451</v>
      </c>
      <c r="G96" s="34"/>
      <c r="H96" s="34"/>
      <c r="I96" s="34"/>
      <c r="J96" s="34"/>
      <c r="K96" s="34"/>
    </row>
    <row r="97" spans="1:22" ht="20.100000000000001" customHeight="1" x14ac:dyDescent="0.25">
      <c r="A97" s="34">
        <v>11</v>
      </c>
      <c r="B97" s="34" t="s">
        <v>15</v>
      </c>
      <c r="C97" s="34" t="s">
        <v>173</v>
      </c>
      <c r="D97" s="34" t="s">
        <v>176</v>
      </c>
      <c r="E97" s="34" t="s">
        <v>135</v>
      </c>
      <c r="F97" s="34" t="s">
        <v>451</v>
      </c>
      <c r="G97" s="34"/>
      <c r="H97" s="34"/>
      <c r="I97" s="34"/>
      <c r="J97" s="34"/>
      <c r="K97" s="34"/>
    </row>
    <row r="98" spans="1:22" s="47" customFormat="1" ht="20.100000000000001" customHeight="1" x14ac:dyDescent="0.25">
      <c r="A98" s="48">
        <v>12</v>
      </c>
      <c r="B98" s="48" t="s">
        <v>9</v>
      </c>
      <c r="C98" s="48" t="s">
        <v>172</v>
      </c>
      <c r="D98" s="48" t="s">
        <v>175</v>
      </c>
      <c r="E98" s="48" t="s">
        <v>12</v>
      </c>
      <c r="F98" s="48" t="s">
        <v>434</v>
      </c>
      <c r="G98" s="48"/>
      <c r="H98" s="48"/>
      <c r="I98" s="48"/>
      <c r="J98" s="48"/>
      <c r="K98" s="48"/>
      <c r="L98" s="32"/>
      <c r="M98" s="32"/>
      <c r="N98" s="32"/>
      <c r="O98" s="32"/>
      <c r="P98" s="32"/>
      <c r="Q98" s="32"/>
      <c r="R98" s="32"/>
      <c r="S98" s="32"/>
      <c r="T98" s="32"/>
      <c r="U98" s="32"/>
      <c r="V98" s="32"/>
    </row>
    <row r="99" spans="1:22" s="47" customFormat="1" ht="20.100000000000001" customHeight="1" x14ac:dyDescent="0.25">
      <c r="A99" s="48">
        <v>12</v>
      </c>
      <c r="B99" s="48" t="s">
        <v>9</v>
      </c>
      <c r="C99" s="48" t="s">
        <v>172</v>
      </c>
      <c r="D99" s="48" t="s">
        <v>175</v>
      </c>
      <c r="E99" s="48" t="s">
        <v>135</v>
      </c>
      <c r="F99" s="48" t="s">
        <v>434</v>
      </c>
      <c r="G99" s="48"/>
      <c r="H99" s="48"/>
      <c r="I99" s="48"/>
      <c r="J99" s="48"/>
      <c r="K99" s="48"/>
      <c r="L99" s="32"/>
      <c r="M99" s="32"/>
      <c r="N99" s="32"/>
      <c r="O99" s="32"/>
      <c r="P99" s="32"/>
      <c r="Q99" s="32"/>
      <c r="R99" s="32"/>
      <c r="S99" s="32"/>
      <c r="T99" s="32"/>
      <c r="U99" s="32"/>
      <c r="V99" s="32"/>
    </row>
    <row r="100" spans="1:22" s="47" customFormat="1" ht="20.100000000000001" customHeight="1" x14ac:dyDescent="0.25">
      <c r="A100" s="48">
        <v>12</v>
      </c>
      <c r="B100" s="48" t="s">
        <v>12</v>
      </c>
      <c r="C100" s="48" t="s">
        <v>173</v>
      </c>
      <c r="D100" s="48" t="s">
        <v>175</v>
      </c>
      <c r="E100" s="48" t="s">
        <v>12</v>
      </c>
      <c r="F100" s="48" t="s">
        <v>120</v>
      </c>
      <c r="G100" s="48"/>
      <c r="H100" s="48"/>
      <c r="I100" s="48"/>
      <c r="J100" s="48"/>
      <c r="K100" s="48"/>
      <c r="L100" s="32"/>
      <c r="M100" s="32"/>
      <c r="N100" s="32"/>
      <c r="O100" s="32"/>
      <c r="P100" s="32"/>
      <c r="Q100" s="32"/>
      <c r="R100" s="32"/>
      <c r="S100" s="32"/>
      <c r="T100" s="32"/>
      <c r="U100" s="32"/>
      <c r="V100" s="32"/>
    </row>
    <row r="101" spans="1:22" s="47" customFormat="1" ht="20.100000000000001" customHeight="1" x14ac:dyDescent="0.25">
      <c r="A101" s="48">
        <v>12</v>
      </c>
      <c r="B101" s="48" t="s">
        <v>12</v>
      </c>
      <c r="C101" s="48" t="s">
        <v>173</v>
      </c>
      <c r="D101" s="48" t="s">
        <v>175</v>
      </c>
      <c r="E101" s="48" t="s">
        <v>135</v>
      </c>
      <c r="F101" s="48" t="s">
        <v>120</v>
      </c>
      <c r="G101" s="48"/>
      <c r="H101" s="48"/>
      <c r="I101" s="48"/>
      <c r="J101" s="48"/>
      <c r="K101" s="48"/>
      <c r="L101" s="32"/>
      <c r="M101" s="32"/>
      <c r="N101" s="32"/>
      <c r="O101" s="32"/>
      <c r="P101" s="32"/>
      <c r="Q101" s="32"/>
      <c r="R101" s="32"/>
      <c r="S101" s="32"/>
      <c r="T101" s="32"/>
      <c r="U101" s="32"/>
      <c r="V101" s="32"/>
    </row>
    <row r="102" spans="1:22" ht="20.100000000000001" customHeight="1" x14ac:dyDescent="0.25">
      <c r="A102" s="34">
        <v>12</v>
      </c>
      <c r="B102" s="34" t="s">
        <v>12</v>
      </c>
      <c r="C102" s="34" t="s">
        <v>173</v>
      </c>
      <c r="D102" s="34" t="s">
        <v>175</v>
      </c>
      <c r="E102" s="34" t="s">
        <v>450</v>
      </c>
      <c r="F102" s="34" t="s">
        <v>451</v>
      </c>
      <c r="G102" s="34"/>
      <c r="H102" s="34"/>
      <c r="I102" s="34"/>
      <c r="J102" s="34"/>
      <c r="K102" s="34"/>
    </row>
    <row r="103" spans="1:22" ht="20.100000000000001" customHeight="1" x14ac:dyDescent="0.25">
      <c r="A103" s="34">
        <v>12</v>
      </c>
      <c r="B103" s="34" t="s">
        <v>14</v>
      </c>
      <c r="C103" s="34" t="s">
        <v>172</v>
      </c>
      <c r="D103" s="34" t="s">
        <v>176</v>
      </c>
      <c r="E103" s="34" t="s">
        <v>12</v>
      </c>
      <c r="F103" s="34" t="s">
        <v>451</v>
      </c>
      <c r="G103" s="34"/>
      <c r="H103" s="34"/>
      <c r="I103" s="34"/>
      <c r="J103" s="34"/>
      <c r="K103" s="34"/>
    </row>
    <row r="104" spans="1:22" ht="20.100000000000001" customHeight="1" x14ac:dyDescent="0.25">
      <c r="A104" s="34">
        <v>12</v>
      </c>
      <c r="B104" s="34" t="s">
        <v>14</v>
      </c>
      <c r="C104" s="34" t="s">
        <v>172</v>
      </c>
      <c r="D104" s="34" t="s">
        <v>176</v>
      </c>
      <c r="E104" s="34" t="s">
        <v>135</v>
      </c>
      <c r="F104" s="34" t="s">
        <v>451</v>
      </c>
      <c r="G104" s="34"/>
      <c r="H104" s="34"/>
      <c r="I104" s="34"/>
      <c r="J104" s="34"/>
      <c r="K104" s="34"/>
    </row>
    <row r="105" spans="1:22" ht="20.100000000000001" customHeight="1" x14ac:dyDescent="0.25">
      <c r="A105" s="34">
        <v>12</v>
      </c>
      <c r="B105" s="34" t="s">
        <v>14</v>
      </c>
      <c r="C105" s="34" t="s">
        <v>455</v>
      </c>
      <c r="D105" s="34" t="s">
        <v>176</v>
      </c>
      <c r="E105" s="34" t="s">
        <v>450</v>
      </c>
      <c r="F105" s="34" t="s">
        <v>451</v>
      </c>
      <c r="G105" s="34"/>
      <c r="H105" s="34"/>
      <c r="I105" s="34"/>
      <c r="J105" s="34"/>
      <c r="K105" s="34"/>
    </row>
    <row r="106" spans="1:22" ht="20.100000000000001" customHeight="1" x14ac:dyDescent="0.25">
      <c r="A106" s="34">
        <v>12</v>
      </c>
      <c r="B106" s="34" t="s">
        <v>15</v>
      </c>
      <c r="C106" s="34" t="s">
        <v>173</v>
      </c>
      <c r="D106" s="34" t="s">
        <v>176</v>
      </c>
      <c r="E106" s="34" t="s">
        <v>12</v>
      </c>
      <c r="F106" s="34" t="s">
        <v>451</v>
      </c>
      <c r="G106" s="34"/>
      <c r="H106" s="34"/>
      <c r="I106" s="34"/>
      <c r="J106" s="34"/>
      <c r="K106" s="34"/>
    </row>
    <row r="107" spans="1:22" s="47" customFormat="1" ht="20.100000000000001" customHeight="1" x14ac:dyDescent="0.25">
      <c r="A107" s="48">
        <v>12</v>
      </c>
      <c r="B107" s="48" t="s">
        <v>15</v>
      </c>
      <c r="C107" s="48" t="s">
        <v>173</v>
      </c>
      <c r="D107" s="48" t="s">
        <v>176</v>
      </c>
      <c r="E107" s="48" t="s">
        <v>135</v>
      </c>
      <c r="F107" s="48" t="s">
        <v>121</v>
      </c>
      <c r="G107" s="48"/>
      <c r="H107" s="48"/>
      <c r="I107" s="48"/>
      <c r="J107" s="48"/>
      <c r="K107" s="48"/>
      <c r="L107" s="32"/>
      <c r="M107" s="32"/>
      <c r="N107" s="32"/>
      <c r="O107" s="32"/>
      <c r="P107" s="32"/>
      <c r="Q107" s="32"/>
      <c r="R107" s="32"/>
      <c r="S107" s="32"/>
      <c r="T107" s="32"/>
      <c r="U107" s="32"/>
      <c r="V107" s="32"/>
    </row>
    <row r="108" spans="1:22" s="47" customFormat="1" ht="20.100000000000001" customHeight="1" x14ac:dyDescent="0.25">
      <c r="A108" s="48">
        <v>13</v>
      </c>
      <c r="B108" s="48" t="s">
        <v>9</v>
      </c>
      <c r="C108" s="48" t="s">
        <v>172</v>
      </c>
      <c r="D108" s="48" t="s">
        <v>175</v>
      </c>
      <c r="E108" s="48" t="s">
        <v>12</v>
      </c>
      <c r="F108" s="48" t="s">
        <v>120</v>
      </c>
      <c r="G108" s="48"/>
      <c r="H108" s="48"/>
      <c r="I108" s="48"/>
      <c r="J108" s="48"/>
      <c r="K108" s="48"/>
      <c r="L108" s="32"/>
      <c r="M108" s="32"/>
      <c r="N108" s="32"/>
      <c r="O108" s="32"/>
      <c r="P108" s="32"/>
      <c r="Q108" s="32"/>
      <c r="R108" s="32"/>
      <c r="S108" s="32"/>
      <c r="T108" s="32"/>
      <c r="U108" s="32"/>
      <c r="V108" s="32"/>
    </row>
    <row r="109" spans="1:22" s="47" customFormat="1" ht="20.100000000000001" customHeight="1" x14ac:dyDescent="0.25">
      <c r="A109" s="48">
        <v>13</v>
      </c>
      <c r="B109" s="48" t="s">
        <v>9</v>
      </c>
      <c r="C109" s="48" t="s">
        <v>172</v>
      </c>
      <c r="D109" s="48" t="s">
        <v>175</v>
      </c>
      <c r="E109" s="48" t="s">
        <v>135</v>
      </c>
      <c r="F109" s="48" t="s">
        <v>120</v>
      </c>
      <c r="G109" s="48"/>
      <c r="H109" s="48"/>
      <c r="I109" s="48"/>
      <c r="J109" s="48"/>
      <c r="K109" s="48"/>
      <c r="L109" s="32"/>
      <c r="M109" s="32"/>
      <c r="N109" s="32"/>
      <c r="O109" s="32"/>
      <c r="P109" s="32"/>
      <c r="Q109" s="32"/>
      <c r="R109" s="32"/>
      <c r="S109" s="32"/>
      <c r="T109" s="32"/>
      <c r="U109" s="32"/>
      <c r="V109" s="32"/>
    </row>
    <row r="110" spans="1:22" ht="20.100000000000001" customHeight="1" x14ac:dyDescent="0.25">
      <c r="A110" s="34">
        <v>13</v>
      </c>
      <c r="B110" s="34" t="s">
        <v>9</v>
      </c>
      <c r="C110" s="34" t="s">
        <v>172</v>
      </c>
      <c r="D110" s="34" t="s">
        <v>175</v>
      </c>
      <c r="E110" s="34" t="s">
        <v>450</v>
      </c>
      <c r="F110" s="34" t="s">
        <v>451</v>
      </c>
      <c r="G110" s="34"/>
      <c r="H110" s="34"/>
      <c r="I110" s="34"/>
      <c r="J110" s="34"/>
      <c r="K110" s="34"/>
    </row>
    <row r="111" spans="1:22" ht="20.100000000000001" customHeight="1" x14ac:dyDescent="0.25">
      <c r="A111" s="34">
        <v>13</v>
      </c>
      <c r="B111" s="34" t="s">
        <v>12</v>
      </c>
      <c r="C111" s="34" t="s">
        <v>173</v>
      </c>
      <c r="D111" s="34" t="s">
        <v>175</v>
      </c>
      <c r="E111" s="34" t="s">
        <v>12</v>
      </c>
      <c r="F111" s="34" t="s">
        <v>451</v>
      </c>
      <c r="G111" s="34"/>
      <c r="H111" s="34"/>
      <c r="I111" s="34"/>
      <c r="J111" s="34"/>
      <c r="K111" s="34"/>
    </row>
    <row r="112" spans="1:22" s="47" customFormat="1" ht="20.100000000000001" customHeight="1" x14ac:dyDescent="0.25">
      <c r="A112" s="48">
        <v>13</v>
      </c>
      <c r="B112" s="48" t="s">
        <v>12</v>
      </c>
      <c r="C112" s="48" t="s">
        <v>173</v>
      </c>
      <c r="D112" s="48" t="s">
        <v>175</v>
      </c>
      <c r="E112" s="48" t="s">
        <v>135</v>
      </c>
      <c r="F112" s="48" t="s">
        <v>120</v>
      </c>
      <c r="G112" s="48"/>
      <c r="H112" s="48"/>
      <c r="I112" s="48"/>
      <c r="J112" s="48"/>
      <c r="K112" s="48"/>
      <c r="L112" s="32"/>
      <c r="M112" s="32"/>
      <c r="N112" s="32"/>
      <c r="O112" s="32"/>
      <c r="P112" s="32"/>
      <c r="Q112" s="32"/>
      <c r="R112" s="32"/>
      <c r="S112" s="32"/>
      <c r="T112" s="32"/>
      <c r="U112" s="32"/>
      <c r="V112" s="32"/>
    </row>
    <row r="113" spans="1:22" ht="20.100000000000001" customHeight="1" x14ac:dyDescent="0.25">
      <c r="A113" s="34">
        <v>13</v>
      </c>
      <c r="B113" s="34" t="s">
        <v>12</v>
      </c>
      <c r="C113" s="34" t="s">
        <v>173</v>
      </c>
      <c r="D113" s="34" t="s">
        <v>175</v>
      </c>
      <c r="E113" s="34" t="s">
        <v>450</v>
      </c>
      <c r="F113" s="34" t="s">
        <v>451</v>
      </c>
      <c r="G113" s="34"/>
      <c r="H113" s="34"/>
      <c r="I113" s="34"/>
      <c r="J113" s="34"/>
      <c r="K113" s="34"/>
    </row>
    <row r="114" spans="1:22" s="47" customFormat="1" ht="20.100000000000001" customHeight="1" x14ac:dyDescent="0.25">
      <c r="A114" s="48">
        <v>13</v>
      </c>
      <c r="B114" s="48" t="s">
        <v>14</v>
      </c>
      <c r="C114" s="48" t="s">
        <v>172</v>
      </c>
      <c r="D114" s="48" t="s">
        <v>176</v>
      </c>
      <c r="E114" s="48" t="s">
        <v>12</v>
      </c>
      <c r="F114" s="48" t="s">
        <v>120</v>
      </c>
      <c r="G114" s="48"/>
      <c r="H114" s="48"/>
      <c r="I114" s="48"/>
      <c r="J114" s="48"/>
      <c r="K114" s="48"/>
      <c r="L114" s="32"/>
      <c r="M114" s="32"/>
      <c r="N114" s="32"/>
      <c r="O114" s="32"/>
      <c r="P114" s="32"/>
      <c r="Q114" s="32"/>
      <c r="R114" s="32"/>
      <c r="S114" s="32"/>
      <c r="T114" s="32"/>
      <c r="U114" s="32"/>
      <c r="V114" s="32"/>
    </row>
    <row r="115" spans="1:22" s="47" customFormat="1" ht="20.100000000000001" customHeight="1" x14ac:dyDescent="0.25">
      <c r="A115" s="48">
        <v>13</v>
      </c>
      <c r="B115" s="48" t="s">
        <v>14</v>
      </c>
      <c r="C115" s="48" t="s">
        <v>172</v>
      </c>
      <c r="D115" s="48" t="s">
        <v>176</v>
      </c>
      <c r="E115" s="48" t="s">
        <v>135</v>
      </c>
      <c r="F115" s="48" t="s">
        <v>120</v>
      </c>
      <c r="G115" s="48"/>
      <c r="H115" s="48"/>
      <c r="I115" s="48"/>
      <c r="J115" s="48"/>
      <c r="K115" s="48"/>
      <c r="L115" s="32"/>
      <c r="M115" s="32"/>
      <c r="N115" s="32"/>
      <c r="O115" s="32"/>
      <c r="P115" s="32"/>
      <c r="Q115" s="32"/>
      <c r="R115" s="32"/>
      <c r="S115" s="32"/>
      <c r="T115" s="32"/>
      <c r="U115" s="32"/>
      <c r="V115" s="32"/>
    </row>
    <row r="116" spans="1:22" ht="20.100000000000001" customHeight="1" x14ac:dyDescent="0.25">
      <c r="A116" s="34">
        <v>13</v>
      </c>
      <c r="B116" s="34" t="s">
        <v>14</v>
      </c>
      <c r="C116" s="34" t="s">
        <v>172</v>
      </c>
      <c r="D116" s="34" t="s">
        <v>176</v>
      </c>
      <c r="E116" s="34" t="s">
        <v>452</v>
      </c>
      <c r="F116" s="34" t="s">
        <v>451</v>
      </c>
      <c r="G116" s="34"/>
      <c r="H116" s="34"/>
      <c r="I116" s="34"/>
      <c r="J116" s="34"/>
      <c r="K116" s="34"/>
    </row>
    <row r="117" spans="1:22" ht="20.100000000000001" customHeight="1" x14ac:dyDescent="0.25">
      <c r="A117" s="34">
        <v>13</v>
      </c>
      <c r="B117" s="34" t="s">
        <v>14</v>
      </c>
      <c r="C117" s="34" t="s">
        <v>172</v>
      </c>
      <c r="D117" s="34" t="s">
        <v>176</v>
      </c>
      <c r="E117" s="34" t="s">
        <v>453</v>
      </c>
      <c r="F117" s="34" t="s">
        <v>451</v>
      </c>
      <c r="G117" s="34"/>
      <c r="H117" s="34"/>
      <c r="I117" s="34"/>
      <c r="J117" s="34"/>
      <c r="K117" s="34"/>
    </row>
    <row r="118" spans="1:22" ht="20.100000000000001" customHeight="1" x14ac:dyDescent="0.25">
      <c r="A118" s="34">
        <v>13</v>
      </c>
      <c r="B118" s="34" t="s">
        <v>15</v>
      </c>
      <c r="C118" s="34" t="s">
        <v>173</v>
      </c>
      <c r="D118" s="34" t="s">
        <v>176</v>
      </c>
      <c r="E118" s="34" t="s">
        <v>12</v>
      </c>
      <c r="F118" s="34" t="s">
        <v>451</v>
      </c>
      <c r="G118" s="34"/>
      <c r="H118" s="34"/>
      <c r="I118" s="34"/>
      <c r="J118" s="34"/>
      <c r="K118" s="34"/>
    </row>
    <row r="119" spans="1:22" s="47" customFormat="1" ht="20.100000000000001" customHeight="1" x14ac:dyDescent="0.25">
      <c r="A119" s="48">
        <v>13</v>
      </c>
      <c r="B119" s="48" t="s">
        <v>15</v>
      </c>
      <c r="C119" s="48" t="s">
        <v>173</v>
      </c>
      <c r="D119" s="48" t="s">
        <v>176</v>
      </c>
      <c r="E119" s="48" t="s">
        <v>135</v>
      </c>
      <c r="F119" s="48" t="s">
        <v>121</v>
      </c>
      <c r="G119" s="48"/>
      <c r="H119" s="48"/>
      <c r="I119" s="48"/>
      <c r="J119" s="48"/>
      <c r="K119" s="48"/>
      <c r="L119" s="32"/>
      <c r="M119" s="32"/>
      <c r="N119" s="32"/>
      <c r="O119" s="32"/>
      <c r="P119" s="32"/>
      <c r="Q119" s="32"/>
      <c r="R119" s="32"/>
      <c r="S119" s="32"/>
      <c r="T119" s="32"/>
      <c r="U119" s="32"/>
      <c r="V119" s="32"/>
    </row>
    <row r="120" spans="1:22" ht="20.100000000000001" customHeight="1" x14ac:dyDescent="0.25">
      <c r="A120" s="34">
        <v>14</v>
      </c>
      <c r="B120" s="34" t="s">
        <v>9</v>
      </c>
      <c r="C120" s="34" t="s">
        <v>172</v>
      </c>
      <c r="D120" s="34" t="s">
        <v>175</v>
      </c>
      <c r="E120" s="34" t="s">
        <v>12</v>
      </c>
      <c r="F120" s="34" t="s">
        <v>451</v>
      </c>
      <c r="G120" s="34"/>
      <c r="H120" s="34"/>
      <c r="I120" s="34"/>
      <c r="J120" s="34"/>
      <c r="K120" s="34"/>
    </row>
    <row r="121" spans="1:22" ht="20.100000000000001" customHeight="1" x14ac:dyDescent="0.25">
      <c r="A121" s="34">
        <v>14</v>
      </c>
      <c r="B121" s="34" t="s">
        <v>9</v>
      </c>
      <c r="C121" s="34" t="s">
        <v>172</v>
      </c>
      <c r="D121" s="34" t="s">
        <v>175</v>
      </c>
      <c r="E121" s="34" t="s">
        <v>135</v>
      </c>
      <c r="F121" s="34" t="s">
        <v>451</v>
      </c>
      <c r="G121" s="34"/>
      <c r="H121" s="34"/>
      <c r="I121" s="34"/>
      <c r="J121" s="34"/>
      <c r="K121" s="34"/>
    </row>
    <row r="122" spans="1:22" s="47" customFormat="1" ht="20.100000000000001" customHeight="1" x14ac:dyDescent="0.25">
      <c r="A122" s="48">
        <v>14</v>
      </c>
      <c r="B122" s="48" t="s">
        <v>12</v>
      </c>
      <c r="C122" s="48" t="s">
        <v>173</v>
      </c>
      <c r="D122" s="48" t="s">
        <v>175</v>
      </c>
      <c r="E122" s="48" t="s">
        <v>12</v>
      </c>
      <c r="F122" s="48" t="s">
        <v>121</v>
      </c>
      <c r="G122" s="48"/>
      <c r="H122" s="48"/>
      <c r="I122" s="48"/>
      <c r="J122" s="48"/>
      <c r="K122" s="48"/>
      <c r="L122" s="32"/>
      <c r="M122" s="32"/>
      <c r="N122" s="32"/>
      <c r="O122" s="32"/>
      <c r="P122" s="32"/>
      <c r="Q122" s="32"/>
      <c r="R122" s="32"/>
      <c r="S122" s="32"/>
      <c r="T122" s="32"/>
      <c r="U122" s="32"/>
      <c r="V122" s="32"/>
    </row>
    <row r="123" spans="1:22" s="47" customFormat="1" ht="20.100000000000001" customHeight="1" x14ac:dyDescent="0.25">
      <c r="A123" s="48">
        <v>14</v>
      </c>
      <c r="B123" s="48" t="s">
        <v>12</v>
      </c>
      <c r="C123" s="48" t="s">
        <v>173</v>
      </c>
      <c r="D123" s="48" t="s">
        <v>175</v>
      </c>
      <c r="E123" s="48" t="s">
        <v>135</v>
      </c>
      <c r="F123" s="48" t="s">
        <v>121</v>
      </c>
      <c r="G123" s="48"/>
      <c r="H123" s="48"/>
      <c r="I123" s="48"/>
      <c r="J123" s="48"/>
      <c r="K123" s="48"/>
      <c r="L123" s="32"/>
      <c r="M123" s="32"/>
      <c r="N123" s="32"/>
      <c r="O123" s="32"/>
      <c r="P123" s="32"/>
      <c r="Q123" s="32"/>
      <c r="R123" s="32"/>
      <c r="S123" s="32"/>
      <c r="T123" s="32"/>
      <c r="U123" s="32"/>
      <c r="V123" s="32"/>
    </row>
    <row r="124" spans="1:22" s="47" customFormat="1" ht="20.100000000000001" customHeight="1" x14ac:dyDescent="0.25">
      <c r="A124" s="48">
        <v>14</v>
      </c>
      <c r="B124" s="48" t="s">
        <v>14</v>
      </c>
      <c r="C124" s="48" t="s">
        <v>172</v>
      </c>
      <c r="D124" s="48" t="s">
        <v>176</v>
      </c>
      <c r="E124" s="48" t="s">
        <v>12</v>
      </c>
      <c r="F124" s="48" t="s">
        <v>434</v>
      </c>
      <c r="G124" s="48"/>
      <c r="H124" s="48"/>
      <c r="I124" s="48"/>
      <c r="J124" s="48"/>
      <c r="K124" s="48"/>
      <c r="L124" s="32"/>
      <c r="M124" s="32"/>
      <c r="N124" s="32"/>
      <c r="O124" s="32"/>
      <c r="P124" s="32"/>
      <c r="Q124" s="32"/>
      <c r="R124" s="32"/>
      <c r="S124" s="32"/>
      <c r="T124" s="32"/>
      <c r="U124" s="32"/>
      <c r="V124" s="32"/>
    </row>
    <row r="125" spans="1:22" s="47" customFormat="1" ht="20.100000000000001" customHeight="1" x14ac:dyDescent="0.25">
      <c r="A125" s="48">
        <v>14</v>
      </c>
      <c r="B125" s="48" t="s">
        <v>14</v>
      </c>
      <c r="C125" s="48" t="s">
        <v>172</v>
      </c>
      <c r="D125" s="48" t="s">
        <v>176</v>
      </c>
      <c r="E125" s="48" t="s">
        <v>135</v>
      </c>
      <c r="F125" s="48" t="s">
        <v>434</v>
      </c>
      <c r="G125" s="48"/>
      <c r="H125" s="48"/>
      <c r="I125" s="48"/>
      <c r="J125" s="48"/>
      <c r="K125" s="48"/>
      <c r="L125" s="32"/>
      <c r="M125" s="32"/>
      <c r="N125" s="32"/>
      <c r="O125" s="32"/>
      <c r="P125" s="32"/>
      <c r="Q125" s="32"/>
      <c r="R125" s="32"/>
      <c r="S125" s="32"/>
      <c r="T125" s="32"/>
      <c r="U125" s="32"/>
      <c r="V125" s="32"/>
    </row>
    <row r="126" spans="1:22" s="47" customFormat="1" ht="20.100000000000001" customHeight="1" x14ac:dyDescent="0.25">
      <c r="A126" s="48">
        <v>14</v>
      </c>
      <c r="B126" s="48" t="s">
        <v>15</v>
      </c>
      <c r="C126" s="48" t="s">
        <v>173</v>
      </c>
      <c r="D126" s="48" t="s">
        <v>176</v>
      </c>
      <c r="E126" s="48" t="s">
        <v>12</v>
      </c>
      <c r="F126" s="48" t="s">
        <v>121</v>
      </c>
      <c r="G126" s="48"/>
      <c r="H126" s="48"/>
      <c r="I126" s="48"/>
      <c r="J126" s="48"/>
      <c r="K126" s="48"/>
      <c r="L126" s="32"/>
      <c r="M126" s="32"/>
      <c r="N126" s="32"/>
      <c r="O126" s="32"/>
      <c r="P126" s="32"/>
      <c r="Q126" s="32"/>
      <c r="R126" s="32"/>
      <c r="S126" s="32"/>
      <c r="T126" s="32"/>
      <c r="U126" s="32"/>
      <c r="V126" s="32"/>
    </row>
    <row r="127" spans="1:22" ht="20.100000000000001" customHeight="1" x14ac:dyDescent="0.25">
      <c r="A127" s="34">
        <v>14</v>
      </c>
      <c r="B127" s="34" t="s">
        <v>15</v>
      </c>
      <c r="C127" s="34" t="s">
        <v>173</v>
      </c>
      <c r="D127" s="34" t="s">
        <v>176</v>
      </c>
      <c r="E127" s="34" t="s">
        <v>135</v>
      </c>
      <c r="F127" s="34" t="s">
        <v>451</v>
      </c>
      <c r="G127" s="34"/>
      <c r="H127" s="34"/>
      <c r="I127" s="34"/>
      <c r="J127" s="34"/>
      <c r="K127" s="34"/>
    </row>
    <row r="128" spans="1:22" ht="20.100000000000001" customHeight="1" x14ac:dyDescent="0.25">
      <c r="A128" s="34">
        <v>15</v>
      </c>
      <c r="B128" s="34" t="s">
        <v>9</v>
      </c>
      <c r="C128" s="34" t="s">
        <v>172</v>
      </c>
      <c r="D128" s="34" t="s">
        <v>175</v>
      </c>
      <c r="E128" s="34" t="s">
        <v>12</v>
      </c>
      <c r="F128" s="34" t="s">
        <v>451</v>
      </c>
      <c r="G128" s="34"/>
      <c r="H128" s="34"/>
      <c r="I128" s="34"/>
      <c r="J128" s="34"/>
      <c r="K128" s="34"/>
    </row>
    <row r="129" spans="1:22" s="47" customFormat="1" ht="20.100000000000001" customHeight="1" x14ac:dyDescent="0.25">
      <c r="A129" s="48">
        <v>15</v>
      </c>
      <c r="B129" s="48" t="s">
        <v>9</v>
      </c>
      <c r="C129" s="48" t="s">
        <v>172</v>
      </c>
      <c r="D129" s="48" t="s">
        <v>175</v>
      </c>
      <c r="E129" s="48" t="s">
        <v>135</v>
      </c>
      <c r="F129" s="48" t="s">
        <v>121</v>
      </c>
      <c r="G129" s="48"/>
      <c r="H129" s="48"/>
      <c r="I129" s="48"/>
      <c r="J129" s="48"/>
      <c r="K129" s="48"/>
      <c r="L129" s="32"/>
      <c r="M129" s="32"/>
      <c r="N129" s="32"/>
      <c r="O129" s="32"/>
      <c r="P129" s="32"/>
      <c r="Q129" s="32"/>
      <c r="R129" s="32"/>
      <c r="S129" s="32"/>
      <c r="T129" s="32"/>
      <c r="U129" s="32"/>
      <c r="V129" s="32"/>
    </row>
    <row r="130" spans="1:22" ht="20.100000000000001" customHeight="1" x14ac:dyDescent="0.25">
      <c r="A130" s="34">
        <v>15</v>
      </c>
      <c r="B130" s="34" t="s">
        <v>12</v>
      </c>
      <c r="C130" s="34" t="s">
        <v>173</v>
      </c>
      <c r="D130" s="34" t="s">
        <v>175</v>
      </c>
      <c r="E130" s="34" t="s">
        <v>12</v>
      </c>
      <c r="F130" s="34" t="s">
        <v>120</v>
      </c>
      <c r="G130" s="34"/>
      <c r="H130" s="34"/>
      <c r="I130" s="34"/>
      <c r="J130" s="34"/>
      <c r="K130" s="34"/>
    </row>
    <row r="131" spans="1:22" ht="20.100000000000001" customHeight="1" x14ac:dyDescent="0.25">
      <c r="A131" s="34">
        <v>15</v>
      </c>
      <c r="B131" s="34" t="s">
        <v>12</v>
      </c>
      <c r="C131" s="34" t="s">
        <v>173</v>
      </c>
      <c r="D131" s="34" t="s">
        <v>175</v>
      </c>
      <c r="E131" s="34" t="s">
        <v>135</v>
      </c>
      <c r="F131" s="34" t="s">
        <v>120</v>
      </c>
      <c r="G131" s="34"/>
      <c r="H131" s="34"/>
      <c r="I131" s="34"/>
      <c r="J131" s="34"/>
      <c r="K131" s="34"/>
    </row>
    <row r="132" spans="1:22" ht="20.100000000000001" customHeight="1" x14ac:dyDescent="0.25">
      <c r="A132" s="34">
        <v>15</v>
      </c>
      <c r="B132" s="34" t="s">
        <v>12</v>
      </c>
      <c r="C132" s="34" t="s">
        <v>173</v>
      </c>
      <c r="D132" s="34" t="s">
        <v>175</v>
      </c>
      <c r="E132" s="34" t="s">
        <v>450</v>
      </c>
      <c r="F132" s="34" t="s">
        <v>451</v>
      </c>
      <c r="G132" s="34"/>
      <c r="H132" s="34"/>
      <c r="I132" s="34"/>
      <c r="J132" s="34"/>
      <c r="K132" s="34"/>
    </row>
    <row r="133" spans="1:22" s="47" customFormat="1" ht="20.100000000000001" customHeight="1" x14ac:dyDescent="0.25">
      <c r="A133" s="48">
        <v>15</v>
      </c>
      <c r="B133" s="48" t="s">
        <v>14</v>
      </c>
      <c r="C133" s="48" t="s">
        <v>172</v>
      </c>
      <c r="D133" s="48" t="s">
        <v>176</v>
      </c>
      <c r="E133" s="48" t="s">
        <v>12</v>
      </c>
      <c r="F133" s="48" t="s">
        <v>121</v>
      </c>
      <c r="G133" s="48"/>
      <c r="H133" s="48"/>
      <c r="I133" s="48"/>
      <c r="J133" s="48"/>
      <c r="K133" s="48"/>
      <c r="L133" s="32"/>
      <c r="M133" s="32"/>
      <c r="N133" s="32"/>
      <c r="O133" s="32"/>
      <c r="P133" s="32"/>
      <c r="Q133" s="32"/>
      <c r="R133" s="32"/>
      <c r="S133" s="32"/>
      <c r="T133" s="32"/>
      <c r="U133" s="32"/>
      <c r="V133" s="32"/>
    </row>
    <row r="134" spans="1:22" ht="20.100000000000001" customHeight="1" x14ac:dyDescent="0.25">
      <c r="A134" s="34">
        <v>15</v>
      </c>
      <c r="B134" s="34" t="s">
        <v>14</v>
      </c>
      <c r="C134" s="34" t="s">
        <v>172</v>
      </c>
      <c r="D134" s="34" t="s">
        <v>176</v>
      </c>
      <c r="E134" s="34" t="s">
        <v>135</v>
      </c>
      <c r="F134" s="34" t="s">
        <v>451</v>
      </c>
      <c r="G134" s="34"/>
      <c r="H134" s="34"/>
      <c r="I134" s="34"/>
      <c r="J134" s="34"/>
      <c r="K134" s="34"/>
    </row>
    <row r="135" spans="1:22" s="47" customFormat="1" ht="20.100000000000001" customHeight="1" x14ac:dyDescent="0.25">
      <c r="A135" s="48">
        <v>15</v>
      </c>
      <c r="B135" s="48" t="s">
        <v>15</v>
      </c>
      <c r="C135" s="48" t="s">
        <v>173</v>
      </c>
      <c r="D135" s="48" t="s">
        <v>176</v>
      </c>
      <c r="E135" s="48" t="s">
        <v>12</v>
      </c>
      <c r="F135" s="48" t="s">
        <v>435</v>
      </c>
      <c r="G135" s="48"/>
      <c r="H135" s="48"/>
      <c r="I135" s="48"/>
      <c r="J135" s="48"/>
      <c r="K135" s="48"/>
      <c r="L135" s="32"/>
      <c r="M135" s="32"/>
      <c r="N135" s="32"/>
      <c r="O135" s="32"/>
      <c r="P135" s="32"/>
      <c r="Q135" s="32"/>
      <c r="R135" s="32"/>
      <c r="S135" s="32"/>
      <c r="T135" s="32"/>
      <c r="U135" s="32"/>
      <c r="V135" s="32"/>
    </row>
    <row r="136" spans="1:22" ht="20.100000000000001" customHeight="1" x14ac:dyDescent="0.25">
      <c r="A136" s="34">
        <v>15</v>
      </c>
      <c r="B136" s="34" t="s">
        <v>15</v>
      </c>
      <c r="C136" s="34" t="s">
        <v>173</v>
      </c>
      <c r="D136" s="34" t="s">
        <v>176</v>
      </c>
      <c r="E136" s="34" t="s">
        <v>135</v>
      </c>
      <c r="F136" s="34" t="s">
        <v>451</v>
      </c>
      <c r="G136" s="34"/>
      <c r="H136" s="34"/>
      <c r="I136" s="34"/>
      <c r="J136" s="34"/>
      <c r="K136" s="34"/>
    </row>
    <row r="137" spans="1:22" ht="20.100000000000001" customHeight="1" x14ac:dyDescent="0.25">
      <c r="A137" s="34">
        <v>16</v>
      </c>
      <c r="B137" s="34" t="s">
        <v>9</v>
      </c>
      <c r="C137" s="34" t="s">
        <v>172</v>
      </c>
      <c r="D137" s="34" t="s">
        <v>175</v>
      </c>
      <c r="E137" s="34" t="s">
        <v>12</v>
      </c>
      <c r="F137" s="34" t="s">
        <v>451</v>
      </c>
      <c r="G137" s="34"/>
      <c r="H137" s="34"/>
      <c r="I137" s="34"/>
      <c r="J137" s="34"/>
      <c r="K137" s="34"/>
    </row>
    <row r="138" spans="1:22" ht="20.100000000000001" customHeight="1" x14ac:dyDescent="0.25">
      <c r="A138" s="34">
        <v>16</v>
      </c>
      <c r="B138" s="34" t="s">
        <v>9</v>
      </c>
      <c r="C138" s="34" t="s">
        <v>172</v>
      </c>
      <c r="D138" s="34" t="s">
        <v>175</v>
      </c>
      <c r="E138" s="34" t="s">
        <v>135</v>
      </c>
      <c r="F138" s="34" t="s">
        <v>451</v>
      </c>
      <c r="G138" s="34"/>
      <c r="H138" s="34"/>
      <c r="I138" s="34"/>
      <c r="J138" s="34"/>
      <c r="K138" s="34"/>
    </row>
    <row r="139" spans="1:22" ht="20.100000000000001" customHeight="1" x14ac:dyDescent="0.25">
      <c r="A139" s="34">
        <v>16</v>
      </c>
      <c r="B139" s="34" t="s">
        <v>9</v>
      </c>
      <c r="C139" s="34" t="s">
        <v>172</v>
      </c>
      <c r="D139" s="34" t="s">
        <v>175</v>
      </c>
      <c r="E139" s="34" t="s">
        <v>450</v>
      </c>
      <c r="F139" s="34" t="s">
        <v>451</v>
      </c>
      <c r="G139" s="34"/>
      <c r="H139" s="34"/>
      <c r="I139" s="34"/>
      <c r="J139" s="34"/>
      <c r="K139" s="34"/>
    </row>
    <row r="140" spans="1:22" ht="20.100000000000001" customHeight="1" x14ac:dyDescent="0.25">
      <c r="A140" s="34">
        <v>16</v>
      </c>
      <c r="B140" s="34" t="s">
        <v>12</v>
      </c>
      <c r="C140" s="34" t="s">
        <v>173</v>
      </c>
      <c r="D140" s="34" t="s">
        <v>175</v>
      </c>
      <c r="E140" s="34" t="s">
        <v>12</v>
      </c>
      <c r="F140" s="34" t="s">
        <v>451</v>
      </c>
      <c r="G140" s="34"/>
      <c r="H140" s="34"/>
      <c r="I140" s="34"/>
      <c r="J140" s="34"/>
      <c r="K140" s="34"/>
    </row>
    <row r="141" spans="1:22" ht="20.100000000000001" customHeight="1" x14ac:dyDescent="0.25">
      <c r="A141" s="34">
        <v>16</v>
      </c>
      <c r="B141" s="34" t="s">
        <v>12</v>
      </c>
      <c r="C141" s="34" t="s">
        <v>173</v>
      </c>
      <c r="D141" s="34" t="s">
        <v>175</v>
      </c>
      <c r="E141" s="34" t="s">
        <v>135</v>
      </c>
      <c r="F141" s="34" t="s">
        <v>451</v>
      </c>
      <c r="G141" s="34"/>
      <c r="H141" s="34"/>
      <c r="I141" s="34"/>
      <c r="J141" s="34"/>
      <c r="K141" s="34"/>
    </row>
    <row r="142" spans="1:22" ht="20.100000000000001" customHeight="1" x14ac:dyDescent="0.25">
      <c r="A142" s="34">
        <v>16</v>
      </c>
      <c r="B142" s="34" t="s">
        <v>12</v>
      </c>
      <c r="C142" s="34" t="s">
        <v>173</v>
      </c>
      <c r="D142" s="34" t="s">
        <v>175</v>
      </c>
      <c r="E142" s="34" t="s">
        <v>450</v>
      </c>
      <c r="F142" s="34" t="s">
        <v>451</v>
      </c>
      <c r="G142" s="34"/>
      <c r="H142" s="34"/>
      <c r="I142" s="34"/>
      <c r="J142" s="34"/>
      <c r="K142" s="34"/>
    </row>
    <row r="143" spans="1:22" ht="20.100000000000001" customHeight="1" x14ac:dyDescent="0.25">
      <c r="A143" s="34">
        <v>16</v>
      </c>
      <c r="B143" s="34" t="s">
        <v>14</v>
      </c>
      <c r="C143" s="34" t="s">
        <v>172</v>
      </c>
      <c r="D143" s="34" t="s">
        <v>176</v>
      </c>
      <c r="E143" s="34" t="s">
        <v>12</v>
      </c>
      <c r="F143" s="34" t="s">
        <v>451</v>
      </c>
      <c r="G143" s="34"/>
      <c r="H143" s="34"/>
      <c r="I143" s="34"/>
      <c r="J143" s="34"/>
      <c r="K143" s="34"/>
    </row>
    <row r="144" spans="1:22" s="47" customFormat="1" ht="20.100000000000001" customHeight="1" x14ac:dyDescent="0.25">
      <c r="A144" s="48">
        <v>16</v>
      </c>
      <c r="B144" s="48" t="s">
        <v>14</v>
      </c>
      <c r="C144" s="48" t="s">
        <v>172</v>
      </c>
      <c r="D144" s="48" t="s">
        <v>176</v>
      </c>
      <c r="E144" s="48" t="s">
        <v>135</v>
      </c>
      <c r="F144" s="48" t="s">
        <v>120</v>
      </c>
      <c r="G144" s="48"/>
      <c r="H144" s="48"/>
      <c r="I144" s="48"/>
      <c r="J144" s="48"/>
      <c r="K144" s="48"/>
      <c r="L144" s="32"/>
      <c r="M144" s="32"/>
      <c r="N144" s="32"/>
      <c r="O144" s="32"/>
      <c r="P144" s="32"/>
      <c r="Q144" s="32"/>
      <c r="R144" s="32"/>
      <c r="S144" s="32"/>
      <c r="T144" s="32"/>
      <c r="U144" s="32"/>
      <c r="V144" s="32"/>
    </row>
    <row r="145" spans="1:22" ht="20.100000000000001" customHeight="1" x14ac:dyDescent="0.25">
      <c r="A145" s="34">
        <v>16</v>
      </c>
      <c r="B145" s="34" t="s">
        <v>14</v>
      </c>
      <c r="C145" s="34" t="s">
        <v>172</v>
      </c>
      <c r="D145" s="34" t="s">
        <v>176</v>
      </c>
      <c r="E145" s="34" t="s">
        <v>452</v>
      </c>
      <c r="F145" s="34" t="s">
        <v>451</v>
      </c>
      <c r="G145" s="34"/>
      <c r="H145" s="34"/>
      <c r="I145" s="34"/>
      <c r="J145" s="34"/>
      <c r="K145" s="34"/>
    </row>
    <row r="146" spans="1:22" ht="20.100000000000001" customHeight="1" x14ac:dyDescent="0.25">
      <c r="A146" s="34">
        <v>16</v>
      </c>
      <c r="B146" s="34" t="s">
        <v>14</v>
      </c>
      <c r="C146" s="34" t="s">
        <v>172</v>
      </c>
      <c r="D146" s="34" t="s">
        <v>176</v>
      </c>
      <c r="E146" s="34" t="s">
        <v>453</v>
      </c>
      <c r="F146" s="34" t="s">
        <v>451</v>
      </c>
      <c r="G146" s="34"/>
      <c r="H146" s="34"/>
      <c r="I146" s="34"/>
      <c r="J146" s="34"/>
      <c r="K146" s="34"/>
    </row>
    <row r="147" spans="1:22" ht="20.100000000000001" customHeight="1" x14ac:dyDescent="0.25">
      <c r="A147" s="34">
        <v>16</v>
      </c>
      <c r="B147" s="34" t="s">
        <v>15</v>
      </c>
      <c r="C147" s="34" t="s">
        <v>173</v>
      </c>
      <c r="D147" s="34" t="s">
        <v>176</v>
      </c>
      <c r="E147" s="34" t="s">
        <v>12</v>
      </c>
      <c r="F147" s="34" t="s">
        <v>451</v>
      </c>
      <c r="G147" s="34"/>
      <c r="H147" s="34"/>
      <c r="I147" s="34"/>
      <c r="J147" s="34"/>
      <c r="K147" s="34"/>
    </row>
    <row r="148" spans="1:22" ht="20.100000000000001" customHeight="1" x14ac:dyDescent="0.25">
      <c r="A148" s="34">
        <v>16</v>
      </c>
      <c r="B148" s="34" t="s">
        <v>15</v>
      </c>
      <c r="C148" s="34" t="s">
        <v>173</v>
      </c>
      <c r="D148" s="34" t="s">
        <v>176</v>
      </c>
      <c r="E148" s="34" t="s">
        <v>135</v>
      </c>
      <c r="F148" s="34" t="s">
        <v>451</v>
      </c>
      <c r="G148" s="34"/>
      <c r="H148" s="34"/>
      <c r="I148" s="34"/>
      <c r="J148" s="34"/>
      <c r="K148" s="34"/>
    </row>
    <row r="149" spans="1:22" ht="20.100000000000001" customHeight="1" x14ac:dyDescent="0.25">
      <c r="A149" s="34">
        <v>17</v>
      </c>
      <c r="B149" s="34" t="s">
        <v>9</v>
      </c>
      <c r="C149" s="34" t="s">
        <v>172</v>
      </c>
      <c r="D149" s="34" t="s">
        <v>175</v>
      </c>
      <c r="E149" s="34" t="s">
        <v>12</v>
      </c>
      <c r="F149" s="34" t="s">
        <v>451</v>
      </c>
      <c r="G149" s="34"/>
      <c r="H149" s="34"/>
      <c r="I149" s="34"/>
      <c r="J149" s="34"/>
      <c r="K149" s="34"/>
    </row>
    <row r="150" spans="1:22" ht="20.100000000000001" customHeight="1" x14ac:dyDescent="0.25">
      <c r="A150" s="34">
        <v>17</v>
      </c>
      <c r="B150" s="34" t="s">
        <v>9</v>
      </c>
      <c r="C150" s="34" t="s">
        <v>172</v>
      </c>
      <c r="D150" s="34" t="s">
        <v>175</v>
      </c>
      <c r="E150" s="34" t="s">
        <v>135</v>
      </c>
      <c r="F150" s="34" t="s">
        <v>451</v>
      </c>
      <c r="G150" s="34"/>
      <c r="H150" s="34"/>
      <c r="I150" s="34"/>
      <c r="J150" s="34"/>
      <c r="K150" s="34"/>
    </row>
    <row r="151" spans="1:22" ht="20.100000000000001" customHeight="1" x14ac:dyDescent="0.25">
      <c r="A151" s="34">
        <v>17</v>
      </c>
      <c r="B151" s="34" t="s">
        <v>12</v>
      </c>
      <c r="C151" s="34" t="s">
        <v>173</v>
      </c>
      <c r="D151" s="34" t="s">
        <v>175</v>
      </c>
      <c r="E151" s="34" t="s">
        <v>12</v>
      </c>
      <c r="F151" s="34" t="s">
        <v>451</v>
      </c>
      <c r="G151" s="34"/>
      <c r="H151" s="34"/>
      <c r="I151" s="34"/>
      <c r="J151" s="34"/>
      <c r="K151" s="34"/>
    </row>
    <row r="152" spans="1:22" ht="20.100000000000001" customHeight="1" x14ac:dyDescent="0.25">
      <c r="A152" s="34">
        <v>17</v>
      </c>
      <c r="B152" s="34" t="s">
        <v>12</v>
      </c>
      <c r="C152" s="34" t="s">
        <v>173</v>
      </c>
      <c r="D152" s="34" t="s">
        <v>175</v>
      </c>
      <c r="E152" s="34" t="s">
        <v>135</v>
      </c>
      <c r="F152" s="34" t="s">
        <v>451</v>
      </c>
      <c r="G152" s="34"/>
      <c r="H152" s="34"/>
      <c r="I152" s="34"/>
      <c r="J152" s="34"/>
      <c r="K152" s="34"/>
    </row>
    <row r="153" spans="1:22" ht="20.100000000000001" customHeight="1" x14ac:dyDescent="0.25">
      <c r="A153" s="34">
        <v>17</v>
      </c>
      <c r="B153" s="34" t="s">
        <v>12</v>
      </c>
      <c r="C153" s="34" t="s">
        <v>173</v>
      </c>
      <c r="D153" s="34" t="s">
        <v>175</v>
      </c>
      <c r="E153" s="34" t="s">
        <v>450</v>
      </c>
      <c r="F153" s="34" t="s">
        <v>451</v>
      </c>
      <c r="G153" s="34"/>
      <c r="H153" s="34"/>
      <c r="I153" s="34"/>
      <c r="J153" s="34"/>
      <c r="K153" s="34"/>
    </row>
    <row r="154" spans="1:22" s="47" customFormat="1" ht="20.100000000000001" customHeight="1" x14ac:dyDescent="0.25">
      <c r="A154" s="48">
        <v>17</v>
      </c>
      <c r="B154" s="48" t="s">
        <v>14</v>
      </c>
      <c r="C154" s="48" t="s">
        <v>172</v>
      </c>
      <c r="D154" s="48" t="s">
        <v>176</v>
      </c>
      <c r="E154" s="48" t="s">
        <v>12</v>
      </c>
      <c r="F154" s="48" t="s">
        <v>434</v>
      </c>
      <c r="G154" s="48"/>
      <c r="H154" s="48"/>
      <c r="I154" s="48"/>
      <c r="J154" s="48"/>
      <c r="K154" s="48"/>
      <c r="L154" s="32"/>
      <c r="M154" s="32"/>
      <c r="N154" s="32"/>
      <c r="O154" s="32"/>
      <c r="P154" s="32"/>
      <c r="Q154" s="32"/>
      <c r="R154" s="32"/>
      <c r="S154" s="32"/>
      <c r="T154" s="32"/>
      <c r="U154" s="32"/>
      <c r="V154" s="32"/>
    </row>
    <row r="155" spans="1:22" s="47" customFormat="1" ht="20.100000000000001" customHeight="1" x14ac:dyDescent="0.25">
      <c r="A155" s="48">
        <v>17</v>
      </c>
      <c r="B155" s="48" t="s">
        <v>14</v>
      </c>
      <c r="C155" s="48" t="s">
        <v>172</v>
      </c>
      <c r="D155" s="48" t="s">
        <v>176</v>
      </c>
      <c r="E155" s="48" t="s">
        <v>135</v>
      </c>
      <c r="F155" s="48" t="s">
        <v>434</v>
      </c>
      <c r="G155" s="48"/>
      <c r="H155" s="48"/>
      <c r="I155" s="48"/>
      <c r="J155" s="48"/>
      <c r="K155" s="48"/>
      <c r="L155" s="32"/>
      <c r="M155" s="32"/>
      <c r="N155" s="32"/>
      <c r="O155" s="32"/>
      <c r="P155" s="32"/>
      <c r="Q155" s="32"/>
      <c r="R155" s="32"/>
      <c r="S155" s="32"/>
      <c r="T155" s="32"/>
      <c r="U155" s="32"/>
      <c r="V155" s="32"/>
    </row>
    <row r="156" spans="1:22" ht="20.100000000000001" customHeight="1" x14ac:dyDescent="0.25">
      <c r="A156" s="34">
        <v>17</v>
      </c>
      <c r="B156" s="34" t="s">
        <v>15</v>
      </c>
      <c r="C156" s="34" t="s">
        <v>173</v>
      </c>
      <c r="D156" s="34" t="s">
        <v>176</v>
      </c>
      <c r="E156" s="34" t="s">
        <v>12</v>
      </c>
      <c r="F156" s="34" t="s">
        <v>451</v>
      </c>
      <c r="G156" s="34"/>
      <c r="H156" s="34"/>
      <c r="I156" s="34"/>
      <c r="J156" s="34"/>
      <c r="K156" s="34"/>
    </row>
    <row r="157" spans="1:22" ht="20.100000000000001" customHeight="1" x14ac:dyDescent="0.25">
      <c r="A157" s="34">
        <v>17</v>
      </c>
      <c r="B157" s="34" t="s">
        <v>15</v>
      </c>
      <c r="C157" s="34" t="s">
        <v>173</v>
      </c>
      <c r="D157" s="34" t="s">
        <v>176</v>
      </c>
      <c r="E157" s="34" t="s">
        <v>135</v>
      </c>
      <c r="F157" s="34" t="s">
        <v>451</v>
      </c>
      <c r="G157" s="34"/>
      <c r="H157" s="34"/>
      <c r="I157" s="34"/>
      <c r="J157" s="34"/>
      <c r="K157" s="34"/>
    </row>
    <row r="158" spans="1:22" ht="20.100000000000001" customHeight="1" x14ac:dyDescent="0.25">
      <c r="A158" s="34">
        <v>18</v>
      </c>
      <c r="B158" s="34" t="s">
        <v>9</v>
      </c>
      <c r="C158" s="34" t="s">
        <v>172</v>
      </c>
      <c r="D158" s="34" t="s">
        <v>175</v>
      </c>
      <c r="E158" s="34" t="s">
        <v>12</v>
      </c>
      <c r="F158" s="34" t="s">
        <v>457</v>
      </c>
      <c r="G158" s="34"/>
      <c r="H158" s="34"/>
      <c r="I158" s="34"/>
      <c r="J158" s="34"/>
      <c r="K158" s="34"/>
    </row>
    <row r="159" spans="1:22" ht="20.100000000000001" customHeight="1" x14ac:dyDescent="0.25">
      <c r="A159" s="34">
        <v>18</v>
      </c>
      <c r="B159" s="34" t="s">
        <v>9</v>
      </c>
      <c r="C159" s="34" t="s">
        <v>172</v>
      </c>
      <c r="D159" s="34" t="s">
        <v>175</v>
      </c>
      <c r="E159" s="34" t="s">
        <v>135</v>
      </c>
      <c r="F159" s="34" t="s">
        <v>451</v>
      </c>
      <c r="G159" s="34"/>
      <c r="H159" s="34"/>
      <c r="I159" s="34"/>
      <c r="J159" s="34"/>
      <c r="K159" s="34"/>
    </row>
    <row r="160" spans="1:22" s="47" customFormat="1" ht="20.100000000000001" customHeight="1" x14ac:dyDescent="0.25">
      <c r="A160" s="48">
        <v>18</v>
      </c>
      <c r="B160" s="48" t="s">
        <v>12</v>
      </c>
      <c r="C160" s="48" t="s">
        <v>173</v>
      </c>
      <c r="D160" s="48" t="s">
        <v>175</v>
      </c>
      <c r="E160" s="48" t="s">
        <v>12</v>
      </c>
      <c r="F160" s="48" t="s">
        <v>120</v>
      </c>
      <c r="G160" s="48"/>
      <c r="H160" s="48"/>
      <c r="I160" s="48"/>
      <c r="J160" s="48"/>
      <c r="K160" s="48"/>
      <c r="L160" s="32"/>
      <c r="M160" s="32"/>
      <c r="N160" s="32"/>
      <c r="O160" s="32"/>
      <c r="P160" s="32"/>
      <c r="Q160" s="32"/>
      <c r="R160" s="32"/>
      <c r="S160" s="32"/>
      <c r="T160" s="32"/>
      <c r="U160" s="32"/>
      <c r="V160" s="32"/>
    </row>
    <row r="161" spans="1:22" ht="20.100000000000001" customHeight="1" x14ac:dyDescent="0.25">
      <c r="A161" s="34">
        <v>18</v>
      </c>
      <c r="B161" s="34" t="s">
        <v>12</v>
      </c>
      <c r="C161" s="34" t="s">
        <v>173</v>
      </c>
      <c r="D161" s="34" t="s">
        <v>175</v>
      </c>
      <c r="E161" s="34" t="s">
        <v>135</v>
      </c>
      <c r="F161" s="34" t="s">
        <v>451</v>
      </c>
      <c r="G161" s="34"/>
      <c r="H161" s="34"/>
      <c r="I161" s="34"/>
      <c r="J161" s="34"/>
      <c r="K161" s="34"/>
    </row>
    <row r="162" spans="1:22" ht="20.100000000000001" customHeight="1" x14ac:dyDescent="0.25">
      <c r="A162" s="34">
        <v>18</v>
      </c>
      <c r="B162" s="34" t="s">
        <v>12</v>
      </c>
      <c r="C162" s="34" t="s">
        <v>173</v>
      </c>
      <c r="D162" s="34" t="s">
        <v>175</v>
      </c>
      <c r="E162" s="34" t="s">
        <v>450</v>
      </c>
      <c r="F162" s="34" t="s">
        <v>451</v>
      </c>
      <c r="G162" s="34"/>
      <c r="H162" s="34"/>
      <c r="I162" s="34"/>
      <c r="J162" s="34"/>
      <c r="K162" s="34"/>
    </row>
    <row r="163" spans="1:22" ht="20.100000000000001" customHeight="1" x14ac:dyDescent="0.25">
      <c r="A163" s="34">
        <v>18</v>
      </c>
      <c r="B163" s="34" t="s">
        <v>14</v>
      </c>
      <c r="C163" s="34" t="s">
        <v>172</v>
      </c>
      <c r="D163" s="34" t="s">
        <v>176</v>
      </c>
      <c r="E163" s="34" t="s">
        <v>12</v>
      </c>
      <c r="F163" s="34" t="s">
        <v>451</v>
      </c>
      <c r="G163" s="34"/>
      <c r="H163" s="34"/>
      <c r="I163" s="34"/>
      <c r="J163" s="34"/>
      <c r="K163" s="34"/>
    </row>
    <row r="164" spans="1:22" ht="20.100000000000001" customHeight="1" x14ac:dyDescent="0.25">
      <c r="A164" s="34">
        <v>18</v>
      </c>
      <c r="B164" s="34" t="s">
        <v>14</v>
      </c>
      <c r="C164" s="34" t="s">
        <v>172</v>
      </c>
      <c r="D164" s="34" t="s">
        <v>176</v>
      </c>
      <c r="E164" s="34" t="s">
        <v>135</v>
      </c>
      <c r="F164" s="34" t="s">
        <v>451</v>
      </c>
      <c r="G164" s="34"/>
      <c r="H164" s="34"/>
      <c r="I164" s="34"/>
      <c r="J164" s="34"/>
      <c r="K164" s="34"/>
    </row>
    <row r="165" spans="1:22" s="47" customFormat="1" ht="20.100000000000001" customHeight="1" x14ac:dyDescent="0.25">
      <c r="A165" s="48">
        <v>18</v>
      </c>
      <c r="B165" s="48" t="s">
        <v>15</v>
      </c>
      <c r="C165" s="48" t="s">
        <v>173</v>
      </c>
      <c r="D165" s="48" t="s">
        <v>176</v>
      </c>
      <c r="E165" s="48" t="s">
        <v>12</v>
      </c>
      <c r="F165" s="48" t="s">
        <v>434</v>
      </c>
      <c r="G165" s="48"/>
      <c r="H165" s="48"/>
      <c r="I165" s="48"/>
      <c r="J165" s="48"/>
      <c r="K165" s="48"/>
      <c r="L165" s="32"/>
      <c r="M165" s="32"/>
      <c r="N165" s="32"/>
      <c r="O165" s="32"/>
      <c r="P165" s="32"/>
      <c r="Q165" s="32"/>
      <c r="R165" s="32"/>
      <c r="S165" s="32"/>
      <c r="T165" s="32"/>
      <c r="U165" s="32"/>
      <c r="V165" s="32"/>
    </row>
    <row r="166" spans="1:22" s="47" customFormat="1" ht="20.100000000000001" customHeight="1" x14ac:dyDescent="0.25">
      <c r="A166" s="48">
        <v>18</v>
      </c>
      <c r="B166" s="48" t="s">
        <v>15</v>
      </c>
      <c r="C166" s="48" t="s">
        <v>173</v>
      </c>
      <c r="D166" s="48" t="s">
        <v>176</v>
      </c>
      <c r="E166" s="48" t="s">
        <v>135</v>
      </c>
      <c r="F166" s="48" t="s">
        <v>434</v>
      </c>
      <c r="G166" s="48"/>
      <c r="H166" s="48"/>
      <c r="I166" s="48"/>
      <c r="J166" s="48"/>
      <c r="K166" s="48"/>
      <c r="L166" s="32"/>
      <c r="M166" s="32"/>
      <c r="N166" s="32"/>
      <c r="O166" s="32"/>
      <c r="P166" s="32"/>
      <c r="Q166" s="32"/>
      <c r="R166" s="32"/>
      <c r="S166" s="32"/>
      <c r="T166" s="32"/>
      <c r="U166" s="32"/>
      <c r="V166" s="32"/>
    </row>
    <row r="167" spans="1:22" s="47" customFormat="1" ht="20.100000000000001" customHeight="1" x14ac:dyDescent="0.25">
      <c r="A167" s="48">
        <v>19</v>
      </c>
      <c r="B167" s="48" t="s">
        <v>9</v>
      </c>
      <c r="C167" s="48" t="s">
        <v>172</v>
      </c>
      <c r="D167" s="48" t="s">
        <v>175</v>
      </c>
      <c r="E167" s="48" t="s">
        <v>12</v>
      </c>
      <c r="F167" s="48" t="s">
        <v>121</v>
      </c>
      <c r="G167" s="48"/>
      <c r="H167" s="48"/>
      <c r="I167" s="48"/>
      <c r="J167" s="48"/>
      <c r="K167" s="48"/>
      <c r="L167" s="32"/>
      <c r="M167" s="32"/>
      <c r="N167" s="32"/>
      <c r="O167" s="32"/>
      <c r="P167" s="32"/>
      <c r="Q167" s="32"/>
      <c r="R167" s="32"/>
      <c r="S167" s="32"/>
      <c r="T167" s="32"/>
      <c r="U167" s="32"/>
      <c r="V167" s="32"/>
    </row>
    <row r="168" spans="1:22" ht="20.100000000000001" customHeight="1" x14ac:dyDescent="0.25">
      <c r="A168" s="34">
        <v>19</v>
      </c>
      <c r="B168" s="34" t="s">
        <v>9</v>
      </c>
      <c r="C168" s="34" t="s">
        <v>172</v>
      </c>
      <c r="D168" s="34" t="s">
        <v>175</v>
      </c>
      <c r="E168" s="34" t="s">
        <v>135</v>
      </c>
      <c r="F168" s="34" t="s">
        <v>451</v>
      </c>
      <c r="G168" s="34"/>
      <c r="H168" s="34"/>
      <c r="I168" s="34"/>
      <c r="J168" s="34"/>
      <c r="K168" s="34"/>
    </row>
    <row r="169" spans="1:22" s="47" customFormat="1" ht="20.100000000000001" customHeight="1" x14ac:dyDescent="0.25">
      <c r="A169" s="48">
        <v>19</v>
      </c>
      <c r="B169" s="48" t="s">
        <v>12</v>
      </c>
      <c r="C169" s="48" t="s">
        <v>173</v>
      </c>
      <c r="D169" s="48" t="s">
        <v>175</v>
      </c>
      <c r="E169" s="48" t="s">
        <v>12</v>
      </c>
      <c r="F169" s="48" t="s">
        <v>121</v>
      </c>
      <c r="G169" s="48"/>
      <c r="H169" s="48"/>
      <c r="I169" s="48"/>
      <c r="J169" s="48"/>
      <c r="K169" s="48"/>
      <c r="L169" s="32"/>
      <c r="M169" s="32"/>
      <c r="N169" s="32"/>
      <c r="O169" s="32"/>
      <c r="P169" s="32"/>
      <c r="Q169" s="32"/>
      <c r="R169" s="32"/>
      <c r="S169" s="32"/>
      <c r="T169" s="32"/>
      <c r="U169" s="32"/>
      <c r="V169" s="32"/>
    </row>
    <row r="170" spans="1:22" ht="20.100000000000001" customHeight="1" x14ac:dyDescent="0.25">
      <c r="A170" s="34">
        <v>19</v>
      </c>
      <c r="B170" s="34" t="s">
        <v>12</v>
      </c>
      <c r="C170" s="34" t="s">
        <v>173</v>
      </c>
      <c r="D170" s="34" t="s">
        <v>175</v>
      </c>
      <c r="E170" s="34" t="s">
        <v>135</v>
      </c>
      <c r="F170" s="34" t="s">
        <v>451</v>
      </c>
      <c r="G170" s="34"/>
      <c r="H170" s="34"/>
      <c r="I170" s="34"/>
      <c r="J170" s="34"/>
      <c r="K170" s="34"/>
    </row>
    <row r="171" spans="1:22" s="47" customFormat="1" ht="20.100000000000001" customHeight="1" x14ac:dyDescent="0.25">
      <c r="A171" s="48">
        <v>19</v>
      </c>
      <c r="B171" s="48" t="s">
        <v>14</v>
      </c>
      <c r="C171" s="48" t="s">
        <v>172</v>
      </c>
      <c r="D171" s="48" t="s">
        <v>176</v>
      </c>
      <c r="E171" s="48" t="s">
        <v>12</v>
      </c>
      <c r="F171" s="48" t="s">
        <v>120</v>
      </c>
      <c r="G171" s="48"/>
      <c r="H171" s="48"/>
      <c r="I171" s="48"/>
      <c r="J171" s="48"/>
      <c r="K171" s="48"/>
      <c r="L171" s="32"/>
      <c r="M171" s="32"/>
      <c r="N171" s="32"/>
      <c r="O171" s="32"/>
      <c r="P171" s="32"/>
      <c r="Q171" s="32"/>
      <c r="R171" s="32"/>
      <c r="S171" s="32"/>
      <c r="T171" s="32"/>
      <c r="U171" s="32"/>
      <c r="V171" s="32"/>
    </row>
    <row r="172" spans="1:22" ht="20.100000000000001" customHeight="1" x14ac:dyDescent="0.25">
      <c r="A172" s="34">
        <v>19</v>
      </c>
      <c r="B172" s="34" t="s">
        <v>14</v>
      </c>
      <c r="C172" s="34" t="s">
        <v>172</v>
      </c>
      <c r="D172" s="34" t="s">
        <v>176</v>
      </c>
      <c r="E172" s="34" t="s">
        <v>135</v>
      </c>
      <c r="F172" s="34" t="s">
        <v>451</v>
      </c>
      <c r="G172" s="34"/>
      <c r="H172" s="34"/>
      <c r="I172" s="34"/>
      <c r="J172" s="34"/>
      <c r="K172" s="34"/>
    </row>
    <row r="173" spans="1:22" ht="20.100000000000001" customHeight="1" x14ac:dyDescent="0.25">
      <c r="A173" s="34">
        <v>19</v>
      </c>
      <c r="B173" s="34" t="s">
        <v>14</v>
      </c>
      <c r="C173" s="34" t="s">
        <v>172</v>
      </c>
      <c r="D173" s="34" t="s">
        <v>176</v>
      </c>
      <c r="E173" s="34" t="s">
        <v>450</v>
      </c>
      <c r="F173" s="34" t="s">
        <v>451</v>
      </c>
      <c r="G173" s="34"/>
      <c r="H173" s="34"/>
      <c r="I173" s="34"/>
      <c r="J173" s="34"/>
      <c r="K173" s="34"/>
    </row>
    <row r="174" spans="1:22" ht="20.100000000000001" customHeight="1" x14ac:dyDescent="0.25">
      <c r="A174" s="34">
        <v>19</v>
      </c>
      <c r="B174" s="34" t="s">
        <v>15</v>
      </c>
      <c r="C174" s="34" t="s">
        <v>173</v>
      </c>
      <c r="D174" s="34" t="s">
        <v>176</v>
      </c>
      <c r="E174" s="34" t="s">
        <v>12</v>
      </c>
      <c r="F174" s="34" t="s">
        <v>451</v>
      </c>
      <c r="G174" s="34"/>
      <c r="H174" s="34"/>
      <c r="I174" s="34"/>
      <c r="J174" s="34"/>
      <c r="K174" s="34"/>
    </row>
    <row r="175" spans="1:22" ht="20.100000000000001" customHeight="1" x14ac:dyDescent="0.25">
      <c r="A175" s="34">
        <v>19</v>
      </c>
      <c r="B175" s="34" t="s">
        <v>15</v>
      </c>
      <c r="C175" s="34" t="s">
        <v>173</v>
      </c>
      <c r="D175" s="34" t="s">
        <v>176</v>
      </c>
      <c r="E175" s="34" t="s">
        <v>135</v>
      </c>
      <c r="F175" s="34" t="s">
        <v>451</v>
      </c>
      <c r="G175" s="34"/>
      <c r="H175" s="34"/>
      <c r="I175" s="34"/>
      <c r="J175" s="34"/>
      <c r="K175" s="34"/>
    </row>
    <row r="176" spans="1:22" s="47" customFormat="1" ht="20.100000000000001" customHeight="1" x14ac:dyDescent="0.25">
      <c r="A176" s="48">
        <v>20</v>
      </c>
      <c r="B176" s="48" t="s">
        <v>9</v>
      </c>
      <c r="C176" s="48" t="s">
        <v>172</v>
      </c>
      <c r="D176" s="48" t="s">
        <v>175</v>
      </c>
      <c r="E176" s="48" t="s">
        <v>12</v>
      </c>
      <c r="F176" s="48" t="s">
        <v>120</v>
      </c>
      <c r="G176" s="48"/>
      <c r="H176" s="48"/>
      <c r="I176" s="48"/>
      <c r="J176" s="48"/>
      <c r="K176" s="48"/>
      <c r="L176" s="32"/>
      <c r="M176" s="32"/>
      <c r="N176" s="32"/>
      <c r="O176" s="32"/>
      <c r="P176" s="32"/>
      <c r="Q176" s="32"/>
      <c r="R176" s="32"/>
      <c r="S176" s="32"/>
      <c r="T176" s="32"/>
      <c r="U176" s="32"/>
      <c r="V176" s="32"/>
    </row>
    <row r="177" spans="1:22" s="47" customFormat="1" ht="20.100000000000001" customHeight="1" x14ac:dyDescent="0.25">
      <c r="A177" s="48">
        <v>20</v>
      </c>
      <c r="B177" s="48" t="s">
        <v>9</v>
      </c>
      <c r="C177" s="48" t="s">
        <v>172</v>
      </c>
      <c r="D177" s="48" t="s">
        <v>175</v>
      </c>
      <c r="E177" s="48" t="s">
        <v>135</v>
      </c>
      <c r="F177" s="48" t="s">
        <v>120</v>
      </c>
      <c r="G177" s="48"/>
      <c r="H177" s="48"/>
      <c r="I177" s="48"/>
      <c r="J177" s="48"/>
      <c r="K177" s="48"/>
      <c r="L177" s="32"/>
      <c r="M177" s="32"/>
      <c r="N177" s="32"/>
      <c r="O177" s="32"/>
      <c r="P177" s="32"/>
      <c r="Q177" s="32"/>
      <c r="R177" s="32"/>
      <c r="S177" s="32"/>
      <c r="T177" s="32"/>
      <c r="U177" s="32"/>
      <c r="V177" s="32"/>
    </row>
    <row r="178" spans="1:22" ht="20.100000000000001" customHeight="1" x14ac:dyDescent="0.25">
      <c r="A178" s="34">
        <v>20</v>
      </c>
      <c r="B178" s="34" t="s">
        <v>12</v>
      </c>
      <c r="C178" s="34" t="s">
        <v>173</v>
      </c>
      <c r="D178" s="34" t="s">
        <v>175</v>
      </c>
      <c r="E178" s="34" t="s">
        <v>12</v>
      </c>
      <c r="F178" s="34" t="s">
        <v>451</v>
      </c>
      <c r="G178" s="34"/>
      <c r="H178" s="34"/>
      <c r="I178" s="34"/>
      <c r="J178" s="34"/>
      <c r="K178" s="34"/>
    </row>
    <row r="179" spans="1:22" ht="20.100000000000001" customHeight="1" x14ac:dyDescent="0.25">
      <c r="A179" s="34">
        <v>20</v>
      </c>
      <c r="B179" s="34" t="s">
        <v>12</v>
      </c>
      <c r="C179" s="34" t="s">
        <v>173</v>
      </c>
      <c r="D179" s="34" t="s">
        <v>175</v>
      </c>
      <c r="E179" s="34" t="s">
        <v>135</v>
      </c>
      <c r="F179" s="34" t="s">
        <v>451</v>
      </c>
      <c r="G179" s="34"/>
      <c r="H179" s="34"/>
      <c r="I179" s="34"/>
      <c r="J179" s="34"/>
      <c r="K179" s="34"/>
    </row>
    <row r="180" spans="1:22" ht="20.100000000000001" customHeight="1" x14ac:dyDescent="0.25">
      <c r="A180" s="34">
        <v>20</v>
      </c>
      <c r="B180" s="34" t="s">
        <v>14</v>
      </c>
      <c r="C180" s="34" t="s">
        <v>172</v>
      </c>
      <c r="D180" s="34" t="s">
        <v>176</v>
      </c>
      <c r="E180" s="34" t="s">
        <v>12</v>
      </c>
      <c r="F180" s="34" t="s">
        <v>451</v>
      </c>
      <c r="G180" s="34"/>
      <c r="H180" s="34"/>
      <c r="I180" s="34"/>
      <c r="J180" s="34"/>
      <c r="K180" s="34"/>
    </row>
    <row r="181" spans="1:22" ht="20.100000000000001" customHeight="1" x14ac:dyDescent="0.25">
      <c r="A181" s="34">
        <v>20</v>
      </c>
      <c r="B181" s="34" t="s">
        <v>14</v>
      </c>
      <c r="C181" s="34" t="s">
        <v>172</v>
      </c>
      <c r="D181" s="34" t="s">
        <v>176</v>
      </c>
      <c r="E181" s="34" t="s">
        <v>135</v>
      </c>
      <c r="F181" s="34" t="s">
        <v>451</v>
      </c>
      <c r="G181" s="34"/>
      <c r="H181" s="34"/>
      <c r="I181" s="34"/>
      <c r="J181" s="34"/>
      <c r="K181" s="34"/>
    </row>
    <row r="182" spans="1:22" ht="20.100000000000001" customHeight="1" x14ac:dyDescent="0.25">
      <c r="A182" s="34">
        <v>20</v>
      </c>
      <c r="B182" s="34" t="s">
        <v>14</v>
      </c>
      <c r="C182" s="34" t="s">
        <v>172</v>
      </c>
      <c r="D182" s="34" t="s">
        <v>176</v>
      </c>
      <c r="E182" s="34" t="s">
        <v>450</v>
      </c>
      <c r="F182" s="34" t="s">
        <v>451</v>
      </c>
      <c r="G182" s="34"/>
      <c r="H182" s="34"/>
      <c r="I182" s="34"/>
      <c r="J182" s="34"/>
      <c r="K182" s="34"/>
    </row>
    <row r="183" spans="1:22" ht="20.100000000000001" customHeight="1" x14ac:dyDescent="0.25">
      <c r="A183" s="34">
        <v>20</v>
      </c>
      <c r="B183" s="34" t="s">
        <v>15</v>
      </c>
      <c r="C183" s="34" t="s">
        <v>173</v>
      </c>
      <c r="D183" s="34" t="s">
        <v>176</v>
      </c>
      <c r="E183" s="34" t="s">
        <v>12</v>
      </c>
      <c r="F183" s="34" t="s">
        <v>451</v>
      </c>
      <c r="G183" s="34"/>
      <c r="H183" s="34"/>
      <c r="I183" s="34"/>
      <c r="J183" s="34"/>
      <c r="K183" s="34"/>
    </row>
    <row r="184" spans="1:22" ht="20.100000000000001" customHeight="1" x14ac:dyDescent="0.25">
      <c r="A184" s="34">
        <v>20</v>
      </c>
      <c r="B184" s="34" t="s">
        <v>15</v>
      </c>
      <c r="C184" s="34" t="s">
        <v>173</v>
      </c>
      <c r="D184" s="34" t="s">
        <v>176</v>
      </c>
      <c r="E184" s="34" t="s">
        <v>135</v>
      </c>
      <c r="F184" s="34" t="s">
        <v>451</v>
      </c>
      <c r="G184" s="34"/>
      <c r="H184" s="34"/>
      <c r="I184" s="34"/>
      <c r="J184" s="34"/>
      <c r="K184" s="34"/>
    </row>
    <row r="185" spans="1:22" ht="20.100000000000001" customHeight="1" x14ac:dyDescent="0.25">
      <c r="A185" s="34">
        <v>21</v>
      </c>
      <c r="B185" s="34" t="s">
        <v>9</v>
      </c>
      <c r="C185" s="34" t="s">
        <v>172</v>
      </c>
      <c r="D185" s="34" t="s">
        <v>175</v>
      </c>
      <c r="E185" s="34" t="s">
        <v>12</v>
      </c>
      <c r="F185" s="34" t="s">
        <v>451</v>
      </c>
      <c r="G185" s="34"/>
      <c r="H185" s="34"/>
      <c r="I185" s="34"/>
      <c r="J185" s="34"/>
      <c r="K185" s="34"/>
    </row>
    <row r="186" spans="1:22" ht="20.100000000000001" customHeight="1" x14ac:dyDescent="0.25">
      <c r="A186" s="34">
        <v>21</v>
      </c>
      <c r="B186" s="34" t="s">
        <v>9</v>
      </c>
      <c r="C186" s="34" t="s">
        <v>172</v>
      </c>
      <c r="D186" s="34" t="s">
        <v>175</v>
      </c>
      <c r="E186" s="34" t="s">
        <v>135</v>
      </c>
      <c r="F186" s="34" t="s">
        <v>451</v>
      </c>
      <c r="G186" s="34"/>
      <c r="H186" s="34"/>
      <c r="I186" s="34"/>
      <c r="J186" s="34"/>
      <c r="K186" s="34"/>
    </row>
    <row r="187" spans="1:22" ht="20.100000000000001" customHeight="1" x14ac:dyDescent="0.25">
      <c r="A187" s="34">
        <v>21</v>
      </c>
      <c r="B187" s="34" t="s">
        <v>9</v>
      </c>
      <c r="C187" s="34" t="s">
        <v>172</v>
      </c>
      <c r="D187" s="34" t="s">
        <v>175</v>
      </c>
      <c r="E187" s="34" t="s">
        <v>452</v>
      </c>
      <c r="F187" s="34" t="s">
        <v>451</v>
      </c>
      <c r="G187" s="34"/>
      <c r="H187" s="34"/>
      <c r="I187" s="34"/>
      <c r="J187" s="34"/>
      <c r="K187" s="34"/>
    </row>
    <row r="188" spans="1:22" ht="20.100000000000001" customHeight="1" x14ac:dyDescent="0.25">
      <c r="A188" s="34">
        <v>21</v>
      </c>
      <c r="B188" s="34" t="s">
        <v>9</v>
      </c>
      <c r="C188" s="34" t="s">
        <v>172</v>
      </c>
      <c r="D188" s="34" t="s">
        <v>175</v>
      </c>
      <c r="E188" s="34" t="s">
        <v>453</v>
      </c>
      <c r="F188" s="34" t="s">
        <v>451</v>
      </c>
      <c r="G188" s="34"/>
      <c r="H188" s="34"/>
      <c r="I188" s="34"/>
      <c r="J188" s="34"/>
      <c r="K188" s="34"/>
    </row>
    <row r="189" spans="1:22" ht="20.100000000000001" customHeight="1" x14ac:dyDescent="0.25">
      <c r="A189" s="34">
        <v>21</v>
      </c>
      <c r="B189" s="34" t="s">
        <v>9</v>
      </c>
      <c r="C189" s="34" t="s">
        <v>172</v>
      </c>
      <c r="D189" s="34" t="s">
        <v>175</v>
      </c>
      <c r="E189" s="34" t="s">
        <v>459</v>
      </c>
      <c r="F189" s="34" t="s">
        <v>451</v>
      </c>
      <c r="G189" s="34"/>
      <c r="H189" s="34"/>
      <c r="I189" s="34"/>
      <c r="J189" s="34"/>
      <c r="K189" s="34"/>
    </row>
    <row r="190" spans="1:22" ht="20.100000000000001" customHeight="1" x14ac:dyDescent="0.25">
      <c r="A190" s="34">
        <v>21</v>
      </c>
      <c r="B190" s="34" t="s">
        <v>9</v>
      </c>
      <c r="C190" s="34" t="s">
        <v>172</v>
      </c>
      <c r="D190" s="34" t="s">
        <v>175</v>
      </c>
      <c r="E190" s="34" t="s">
        <v>460</v>
      </c>
      <c r="F190" s="34" t="s">
        <v>451</v>
      </c>
      <c r="G190" s="34"/>
      <c r="H190" s="34"/>
      <c r="I190" s="34"/>
      <c r="J190" s="34"/>
      <c r="K190" s="34"/>
    </row>
    <row r="191" spans="1:22" ht="20.100000000000001" customHeight="1" x14ac:dyDescent="0.25">
      <c r="A191" s="34">
        <v>21</v>
      </c>
      <c r="B191" s="34" t="s">
        <v>12</v>
      </c>
      <c r="C191" s="34" t="s">
        <v>173</v>
      </c>
      <c r="D191" s="34" t="s">
        <v>175</v>
      </c>
      <c r="E191" s="34" t="s">
        <v>12</v>
      </c>
      <c r="F191" s="34" t="s">
        <v>451</v>
      </c>
      <c r="G191" s="34"/>
      <c r="H191" s="34"/>
      <c r="I191" s="34"/>
      <c r="J191" s="34"/>
      <c r="K191" s="34"/>
    </row>
    <row r="192" spans="1:22" ht="20.100000000000001" customHeight="1" x14ac:dyDescent="0.25">
      <c r="A192" s="34">
        <v>21</v>
      </c>
      <c r="B192" s="34" t="s">
        <v>12</v>
      </c>
      <c r="C192" s="34" t="s">
        <v>173</v>
      </c>
      <c r="D192" s="34" t="s">
        <v>175</v>
      </c>
      <c r="E192" s="34" t="s">
        <v>135</v>
      </c>
      <c r="F192" s="34" t="s">
        <v>451</v>
      </c>
      <c r="G192" s="34"/>
      <c r="H192" s="34"/>
      <c r="I192" s="34"/>
      <c r="J192" s="34"/>
      <c r="K192" s="34"/>
    </row>
    <row r="193" spans="1:22" s="47" customFormat="1" ht="20.100000000000001" customHeight="1" x14ac:dyDescent="0.25">
      <c r="A193" s="48">
        <v>21</v>
      </c>
      <c r="B193" s="48" t="s">
        <v>14</v>
      </c>
      <c r="C193" s="48" t="s">
        <v>172</v>
      </c>
      <c r="D193" s="48" t="s">
        <v>176</v>
      </c>
      <c r="E193" s="48" t="s">
        <v>12</v>
      </c>
      <c r="F193" s="48" t="s">
        <v>434</v>
      </c>
      <c r="G193" s="48"/>
      <c r="H193" s="48"/>
      <c r="I193" s="48"/>
      <c r="J193" s="48"/>
      <c r="K193" s="48"/>
      <c r="L193" s="32"/>
      <c r="M193" s="32"/>
      <c r="N193" s="32"/>
      <c r="O193" s="32"/>
      <c r="P193" s="32"/>
      <c r="Q193" s="32"/>
      <c r="R193" s="32"/>
      <c r="S193" s="32"/>
      <c r="T193" s="32"/>
      <c r="U193" s="32"/>
      <c r="V193" s="32"/>
    </row>
    <row r="194" spans="1:22" s="47" customFormat="1" ht="20.100000000000001" customHeight="1" x14ac:dyDescent="0.25">
      <c r="A194" s="48">
        <v>21</v>
      </c>
      <c r="B194" s="48" t="s">
        <v>14</v>
      </c>
      <c r="C194" s="48" t="s">
        <v>172</v>
      </c>
      <c r="D194" s="48" t="s">
        <v>176</v>
      </c>
      <c r="E194" s="48" t="s">
        <v>135</v>
      </c>
      <c r="F194" s="48" t="s">
        <v>434</v>
      </c>
      <c r="G194" s="48"/>
      <c r="H194" s="48"/>
      <c r="I194" s="48"/>
      <c r="J194" s="48"/>
      <c r="K194" s="48"/>
      <c r="L194" s="32"/>
      <c r="M194" s="32"/>
      <c r="N194" s="32"/>
      <c r="O194" s="32"/>
      <c r="P194" s="32"/>
      <c r="Q194" s="32"/>
      <c r="R194" s="32"/>
      <c r="S194" s="32"/>
      <c r="T194" s="32"/>
      <c r="U194" s="32"/>
      <c r="V194" s="32"/>
    </row>
    <row r="195" spans="1:22" ht="20.100000000000001" customHeight="1" x14ac:dyDescent="0.25">
      <c r="A195" s="34">
        <v>21</v>
      </c>
      <c r="B195" s="34" t="s">
        <v>15</v>
      </c>
      <c r="C195" s="34" t="s">
        <v>173</v>
      </c>
      <c r="D195" s="34" t="s">
        <v>176</v>
      </c>
      <c r="E195" s="34" t="s">
        <v>12</v>
      </c>
      <c r="F195" s="34" t="s">
        <v>451</v>
      </c>
      <c r="G195" s="34"/>
      <c r="H195" s="34"/>
      <c r="I195" s="34"/>
      <c r="J195" s="34"/>
      <c r="K195" s="34"/>
    </row>
    <row r="196" spans="1:22" ht="20.100000000000001" customHeight="1" x14ac:dyDescent="0.25">
      <c r="A196" s="34">
        <v>21</v>
      </c>
      <c r="B196" s="34" t="s">
        <v>15</v>
      </c>
      <c r="C196" s="34" t="s">
        <v>173</v>
      </c>
      <c r="D196" s="34" t="s">
        <v>176</v>
      </c>
      <c r="E196" s="34" t="s">
        <v>135</v>
      </c>
      <c r="F196" s="34" t="s">
        <v>451</v>
      </c>
      <c r="G196" s="34"/>
      <c r="H196" s="34"/>
      <c r="I196" s="34"/>
      <c r="J196" s="34"/>
      <c r="K196" s="34"/>
    </row>
    <row r="197" spans="1:22" ht="20.100000000000001" customHeight="1" x14ac:dyDescent="0.25">
      <c r="A197" s="34">
        <v>22</v>
      </c>
      <c r="B197" s="34" t="s">
        <v>9</v>
      </c>
      <c r="C197" s="34" t="s">
        <v>172</v>
      </c>
      <c r="D197" s="34" t="s">
        <v>175</v>
      </c>
      <c r="E197" s="34" t="s">
        <v>12</v>
      </c>
      <c r="F197" s="34" t="s">
        <v>451</v>
      </c>
      <c r="G197" s="34"/>
      <c r="H197" s="34"/>
      <c r="I197" s="34"/>
      <c r="J197" s="34"/>
      <c r="K197" s="34"/>
    </row>
    <row r="198" spans="1:22" ht="20.100000000000001" customHeight="1" x14ac:dyDescent="0.25">
      <c r="A198" s="34">
        <v>22</v>
      </c>
      <c r="B198" s="34" t="s">
        <v>9</v>
      </c>
      <c r="C198" s="34" t="s">
        <v>172</v>
      </c>
      <c r="D198" s="34" t="s">
        <v>175</v>
      </c>
      <c r="E198" s="34" t="s">
        <v>135</v>
      </c>
      <c r="F198" s="34" t="s">
        <v>451</v>
      </c>
      <c r="G198" s="34"/>
      <c r="H198" s="34"/>
      <c r="I198" s="34"/>
      <c r="J198" s="34"/>
      <c r="K198" s="34"/>
    </row>
    <row r="199" spans="1:22" ht="20.100000000000001" customHeight="1" x14ac:dyDescent="0.25">
      <c r="A199" s="34">
        <v>22</v>
      </c>
      <c r="B199" s="34" t="s">
        <v>9</v>
      </c>
      <c r="C199" s="34" t="s">
        <v>172</v>
      </c>
      <c r="D199" s="34" t="s">
        <v>175</v>
      </c>
      <c r="E199" s="34" t="s">
        <v>450</v>
      </c>
      <c r="F199" s="34" t="s">
        <v>451</v>
      </c>
      <c r="G199" s="34"/>
      <c r="H199" s="34"/>
      <c r="I199" s="34"/>
      <c r="J199" s="34"/>
      <c r="K199" s="34"/>
    </row>
    <row r="200" spans="1:22" ht="20.100000000000001" customHeight="1" x14ac:dyDescent="0.25">
      <c r="A200" s="34">
        <v>22</v>
      </c>
      <c r="B200" s="34" t="s">
        <v>12</v>
      </c>
      <c r="C200" s="34" t="s">
        <v>173</v>
      </c>
      <c r="D200" s="34" t="s">
        <v>175</v>
      </c>
      <c r="E200" s="34" t="s">
        <v>12</v>
      </c>
      <c r="F200" s="34" t="s">
        <v>451</v>
      </c>
      <c r="G200" s="34"/>
      <c r="H200" s="34"/>
      <c r="I200" s="34"/>
      <c r="J200" s="34"/>
      <c r="K200" s="34"/>
    </row>
    <row r="201" spans="1:22" ht="20.100000000000001" customHeight="1" x14ac:dyDescent="0.25">
      <c r="A201" s="34">
        <v>22</v>
      </c>
      <c r="B201" s="34" t="s">
        <v>12</v>
      </c>
      <c r="C201" s="34" t="s">
        <v>173</v>
      </c>
      <c r="D201" s="34" t="s">
        <v>175</v>
      </c>
      <c r="E201" s="34" t="s">
        <v>135</v>
      </c>
      <c r="F201" s="34" t="s">
        <v>451</v>
      </c>
      <c r="G201" s="34"/>
      <c r="H201" s="34"/>
      <c r="I201" s="34"/>
      <c r="J201" s="34"/>
      <c r="K201" s="34"/>
    </row>
    <row r="202" spans="1:22" ht="20.100000000000001" customHeight="1" x14ac:dyDescent="0.25">
      <c r="A202" s="34">
        <v>22</v>
      </c>
      <c r="B202" s="34" t="s">
        <v>14</v>
      </c>
      <c r="C202" s="34" t="s">
        <v>172</v>
      </c>
      <c r="D202" s="34" t="s">
        <v>176</v>
      </c>
      <c r="E202" s="34" t="s">
        <v>12</v>
      </c>
      <c r="F202" s="34" t="s">
        <v>451</v>
      </c>
      <c r="G202" s="34"/>
      <c r="H202" s="34"/>
      <c r="I202" s="34"/>
      <c r="J202" s="34"/>
      <c r="K202" s="34"/>
    </row>
    <row r="203" spans="1:22" ht="20.100000000000001" customHeight="1" x14ac:dyDescent="0.25">
      <c r="A203" s="34">
        <v>22</v>
      </c>
      <c r="B203" s="34" t="s">
        <v>14</v>
      </c>
      <c r="C203" s="34" t="s">
        <v>172</v>
      </c>
      <c r="D203" s="34" t="s">
        <v>176</v>
      </c>
      <c r="E203" s="34" t="s">
        <v>135</v>
      </c>
      <c r="F203" s="34" t="s">
        <v>451</v>
      </c>
      <c r="G203" s="34"/>
      <c r="H203" s="34"/>
      <c r="I203" s="34"/>
      <c r="J203" s="34"/>
      <c r="K203" s="34"/>
    </row>
    <row r="204" spans="1:22" ht="20.100000000000001" customHeight="1" x14ac:dyDescent="0.25">
      <c r="A204" s="34">
        <v>22</v>
      </c>
      <c r="B204" s="34" t="s">
        <v>15</v>
      </c>
      <c r="C204" s="34" t="s">
        <v>173</v>
      </c>
      <c r="D204" s="34" t="s">
        <v>176</v>
      </c>
      <c r="E204" s="34" t="s">
        <v>12</v>
      </c>
      <c r="F204" s="34" t="s">
        <v>451</v>
      </c>
      <c r="G204" s="34"/>
      <c r="H204" s="34"/>
      <c r="I204" s="34"/>
      <c r="J204" s="34"/>
      <c r="K204" s="34"/>
    </row>
    <row r="205" spans="1:22" ht="20.100000000000001" customHeight="1" x14ac:dyDescent="0.25">
      <c r="A205" s="34">
        <v>22</v>
      </c>
      <c r="B205" s="34" t="s">
        <v>15</v>
      </c>
      <c r="C205" s="34" t="s">
        <v>173</v>
      </c>
      <c r="D205" s="34" t="s">
        <v>176</v>
      </c>
      <c r="E205" s="34" t="s">
        <v>135</v>
      </c>
      <c r="F205" s="34" t="s">
        <v>451</v>
      </c>
      <c r="G205" s="34"/>
      <c r="H205" s="34"/>
      <c r="I205" s="34"/>
      <c r="J205" s="34"/>
      <c r="K205" s="34"/>
    </row>
    <row r="206" spans="1:22" ht="20.100000000000001" customHeight="1" x14ac:dyDescent="0.25">
      <c r="A206" s="34">
        <v>23</v>
      </c>
      <c r="B206" s="34" t="s">
        <v>9</v>
      </c>
      <c r="C206" s="34" t="s">
        <v>172</v>
      </c>
      <c r="D206" s="34" t="s">
        <v>175</v>
      </c>
      <c r="E206" s="34" t="s">
        <v>12</v>
      </c>
      <c r="F206" s="34" t="s">
        <v>451</v>
      </c>
      <c r="G206" s="34"/>
      <c r="H206" s="34"/>
      <c r="I206" s="34"/>
      <c r="J206" s="34"/>
      <c r="K206" s="34"/>
    </row>
    <row r="207" spans="1:22" ht="20.100000000000001" customHeight="1" x14ac:dyDescent="0.25">
      <c r="A207" s="34">
        <v>23</v>
      </c>
      <c r="B207" s="34" t="s">
        <v>9</v>
      </c>
      <c r="C207" s="34" t="s">
        <v>172</v>
      </c>
      <c r="D207" s="34" t="s">
        <v>175</v>
      </c>
      <c r="E207" s="34" t="s">
        <v>135</v>
      </c>
      <c r="F207" s="34" t="s">
        <v>451</v>
      </c>
      <c r="G207" s="34"/>
      <c r="H207" s="34"/>
      <c r="I207" s="34"/>
      <c r="J207" s="34"/>
      <c r="K207" s="34"/>
    </row>
    <row r="208" spans="1:22" ht="20.100000000000001" customHeight="1" x14ac:dyDescent="0.25">
      <c r="A208" s="34">
        <v>23</v>
      </c>
      <c r="B208" s="34" t="s">
        <v>9</v>
      </c>
      <c r="C208" s="34" t="s">
        <v>172</v>
      </c>
      <c r="D208" s="34" t="s">
        <v>175</v>
      </c>
      <c r="E208" s="34" t="s">
        <v>450</v>
      </c>
      <c r="F208" s="34" t="s">
        <v>451</v>
      </c>
      <c r="G208" s="34"/>
      <c r="H208" s="34"/>
      <c r="I208" s="34"/>
      <c r="J208" s="34"/>
      <c r="K208" s="34"/>
    </row>
    <row r="209" spans="1:22" s="47" customFormat="1" ht="20.100000000000001" customHeight="1" x14ac:dyDescent="0.25">
      <c r="A209" s="48">
        <v>23</v>
      </c>
      <c r="B209" s="48" t="s">
        <v>12</v>
      </c>
      <c r="C209" s="48" t="s">
        <v>173</v>
      </c>
      <c r="D209" s="48" t="s">
        <v>175</v>
      </c>
      <c r="E209" s="48" t="s">
        <v>12</v>
      </c>
      <c r="F209" s="48" t="s">
        <v>121</v>
      </c>
      <c r="G209" s="48"/>
      <c r="H209" s="48"/>
      <c r="I209" s="48"/>
      <c r="J209" s="48"/>
      <c r="K209" s="48"/>
      <c r="L209" s="32"/>
      <c r="M209" s="32"/>
      <c r="N209" s="32"/>
      <c r="O209" s="32"/>
      <c r="P209" s="32"/>
      <c r="Q209" s="32"/>
      <c r="R209" s="32"/>
      <c r="S209" s="32"/>
      <c r="T209" s="32"/>
      <c r="U209" s="32"/>
      <c r="V209" s="32"/>
    </row>
    <row r="210" spans="1:22" ht="20.100000000000001" customHeight="1" x14ac:dyDescent="0.25">
      <c r="A210" s="34">
        <v>23</v>
      </c>
      <c r="B210" s="34" t="s">
        <v>12</v>
      </c>
      <c r="C210" s="34" t="s">
        <v>173</v>
      </c>
      <c r="D210" s="34" t="s">
        <v>175</v>
      </c>
      <c r="E210" s="34" t="s">
        <v>135</v>
      </c>
      <c r="F210" s="34" t="s">
        <v>451</v>
      </c>
      <c r="G210" s="34"/>
      <c r="H210" s="34"/>
      <c r="I210" s="34"/>
      <c r="J210" s="34"/>
      <c r="K210" s="34"/>
    </row>
    <row r="211" spans="1:22" s="47" customFormat="1" ht="20.100000000000001" customHeight="1" x14ac:dyDescent="0.25">
      <c r="A211" s="48">
        <v>23</v>
      </c>
      <c r="B211" s="48" t="s">
        <v>14</v>
      </c>
      <c r="C211" s="48" t="s">
        <v>172</v>
      </c>
      <c r="D211" s="48" t="s">
        <v>176</v>
      </c>
      <c r="E211" s="48" t="s">
        <v>12</v>
      </c>
      <c r="F211" s="48" t="s">
        <v>121</v>
      </c>
      <c r="G211" s="48"/>
      <c r="H211" s="48"/>
      <c r="I211" s="48"/>
      <c r="J211" s="48"/>
      <c r="K211" s="48"/>
      <c r="L211" s="32"/>
      <c r="M211" s="32"/>
      <c r="N211" s="32"/>
      <c r="O211" s="32"/>
      <c r="P211" s="32"/>
      <c r="Q211" s="32"/>
      <c r="R211" s="32"/>
      <c r="S211" s="32"/>
      <c r="T211" s="32"/>
      <c r="U211" s="32"/>
      <c r="V211" s="32"/>
    </row>
    <row r="212" spans="1:22" ht="20.100000000000001" customHeight="1" x14ac:dyDescent="0.25">
      <c r="A212" s="34">
        <v>23</v>
      </c>
      <c r="B212" s="34" t="s">
        <v>14</v>
      </c>
      <c r="C212" s="34" t="s">
        <v>172</v>
      </c>
      <c r="D212" s="34" t="s">
        <v>176</v>
      </c>
      <c r="E212" s="34" t="s">
        <v>135</v>
      </c>
      <c r="F212" s="34" t="s">
        <v>451</v>
      </c>
      <c r="G212" s="34"/>
      <c r="H212" s="34"/>
      <c r="I212" s="34"/>
      <c r="J212" s="34"/>
      <c r="K212" s="34"/>
    </row>
    <row r="213" spans="1:22" ht="20.100000000000001" customHeight="1" x14ac:dyDescent="0.25">
      <c r="A213" s="34">
        <v>23</v>
      </c>
      <c r="B213" s="34" t="s">
        <v>14</v>
      </c>
      <c r="C213" s="34" t="s">
        <v>172</v>
      </c>
      <c r="D213" s="34" t="s">
        <v>176</v>
      </c>
      <c r="E213" s="34" t="s">
        <v>450</v>
      </c>
      <c r="F213" s="34" t="s">
        <v>451</v>
      </c>
      <c r="G213" s="34"/>
      <c r="H213" s="34"/>
      <c r="I213" s="34"/>
      <c r="J213" s="34"/>
      <c r="K213" s="34"/>
    </row>
    <row r="214" spans="1:22" ht="20.100000000000001" customHeight="1" x14ac:dyDescent="0.25">
      <c r="A214" s="34">
        <v>23</v>
      </c>
      <c r="B214" s="34" t="s">
        <v>15</v>
      </c>
      <c r="C214" s="34" t="s">
        <v>173</v>
      </c>
      <c r="D214" s="34" t="s">
        <v>176</v>
      </c>
      <c r="E214" s="34" t="s">
        <v>12</v>
      </c>
      <c r="F214" s="34" t="s">
        <v>451</v>
      </c>
      <c r="G214" s="34"/>
      <c r="H214" s="34"/>
      <c r="I214" s="34"/>
      <c r="J214" s="34"/>
      <c r="K214" s="34"/>
    </row>
    <row r="215" spans="1:22" s="47" customFormat="1" ht="20.100000000000001" customHeight="1" x14ac:dyDescent="0.25">
      <c r="A215" s="48">
        <v>23</v>
      </c>
      <c r="B215" s="48" t="s">
        <v>15</v>
      </c>
      <c r="C215" s="48" t="s">
        <v>173</v>
      </c>
      <c r="D215" s="48" t="s">
        <v>176</v>
      </c>
      <c r="E215" s="48" t="s">
        <v>135</v>
      </c>
      <c r="F215" s="48" t="s">
        <v>120</v>
      </c>
      <c r="G215" s="48"/>
      <c r="H215" s="48"/>
      <c r="I215" s="48"/>
      <c r="J215" s="48"/>
      <c r="K215" s="48"/>
      <c r="L215" s="32"/>
      <c r="M215" s="32"/>
      <c r="N215" s="32"/>
      <c r="O215" s="32"/>
      <c r="P215" s="32"/>
      <c r="Q215" s="32"/>
      <c r="R215" s="32"/>
      <c r="S215" s="32"/>
      <c r="T215" s="32"/>
      <c r="U215" s="32"/>
      <c r="V215" s="32"/>
    </row>
    <row r="216" spans="1:22" ht="20.100000000000001" customHeight="1" x14ac:dyDescent="0.25">
      <c r="A216" s="34">
        <v>23</v>
      </c>
      <c r="B216" s="34" t="s">
        <v>15</v>
      </c>
      <c r="C216" s="34" t="s">
        <v>173</v>
      </c>
      <c r="D216" s="34" t="s">
        <v>176</v>
      </c>
      <c r="E216" s="34" t="s">
        <v>450</v>
      </c>
      <c r="F216" s="34" t="s">
        <v>451</v>
      </c>
      <c r="G216" s="34"/>
      <c r="H216" s="34"/>
      <c r="I216" s="34"/>
      <c r="J216" s="34"/>
      <c r="K216" s="34"/>
    </row>
    <row r="217" spans="1:22" ht="20.100000000000001" customHeight="1" x14ac:dyDescent="0.25">
      <c r="A217" s="34">
        <v>24</v>
      </c>
      <c r="B217" s="34" t="s">
        <v>9</v>
      </c>
      <c r="C217" s="34" t="s">
        <v>172</v>
      </c>
      <c r="D217" s="34" t="s">
        <v>175</v>
      </c>
      <c r="E217" s="34" t="s">
        <v>12</v>
      </c>
      <c r="F217" s="34" t="s">
        <v>451</v>
      </c>
      <c r="G217" s="34"/>
      <c r="H217" s="34"/>
      <c r="I217" s="34"/>
      <c r="J217" s="34"/>
      <c r="K217" s="34"/>
    </row>
    <row r="218" spans="1:22" ht="20.100000000000001" customHeight="1" x14ac:dyDescent="0.25">
      <c r="A218" s="34">
        <v>24</v>
      </c>
      <c r="B218" s="34" t="s">
        <v>9</v>
      </c>
      <c r="C218" s="34" t="s">
        <v>172</v>
      </c>
      <c r="D218" s="34" t="s">
        <v>175</v>
      </c>
      <c r="E218" s="34" t="s">
        <v>135</v>
      </c>
      <c r="F218" s="34" t="s">
        <v>451</v>
      </c>
      <c r="G218" s="34"/>
      <c r="H218" s="34"/>
      <c r="I218" s="34"/>
      <c r="J218" s="34"/>
      <c r="K218" s="34"/>
    </row>
    <row r="219" spans="1:22" ht="20.100000000000001" customHeight="1" x14ac:dyDescent="0.25">
      <c r="A219" s="34">
        <v>24</v>
      </c>
      <c r="B219" s="34" t="s">
        <v>9</v>
      </c>
      <c r="C219" s="34" t="s">
        <v>172</v>
      </c>
      <c r="D219" s="34" t="s">
        <v>175</v>
      </c>
      <c r="E219" s="34" t="s">
        <v>450</v>
      </c>
      <c r="F219" s="34" t="s">
        <v>451</v>
      </c>
      <c r="G219" s="34"/>
      <c r="H219" s="34"/>
      <c r="I219" s="34"/>
      <c r="J219" s="34"/>
      <c r="K219" s="34"/>
    </row>
    <row r="220" spans="1:22" ht="20.100000000000001" customHeight="1" x14ac:dyDescent="0.25">
      <c r="A220" s="34">
        <v>24</v>
      </c>
      <c r="B220" s="34" t="s">
        <v>12</v>
      </c>
      <c r="C220" s="34" t="s">
        <v>173</v>
      </c>
      <c r="D220" s="34" t="s">
        <v>175</v>
      </c>
      <c r="E220" s="34" t="s">
        <v>12</v>
      </c>
      <c r="F220" s="34" t="s">
        <v>451</v>
      </c>
      <c r="G220" s="34"/>
      <c r="H220" s="34"/>
      <c r="I220" s="34"/>
      <c r="J220" s="34"/>
      <c r="K220" s="34"/>
    </row>
    <row r="221" spans="1:22" ht="20.100000000000001" customHeight="1" x14ac:dyDescent="0.25">
      <c r="A221" s="34">
        <v>24</v>
      </c>
      <c r="B221" s="34" t="s">
        <v>12</v>
      </c>
      <c r="C221" s="34" t="s">
        <v>173</v>
      </c>
      <c r="D221" s="34" t="s">
        <v>175</v>
      </c>
      <c r="E221" s="34" t="s">
        <v>135</v>
      </c>
      <c r="F221" s="34" t="s">
        <v>451</v>
      </c>
      <c r="G221" s="34"/>
      <c r="H221" s="34"/>
      <c r="I221" s="34"/>
      <c r="J221" s="34"/>
      <c r="K221" s="34"/>
    </row>
    <row r="222" spans="1:22" ht="20.100000000000001" customHeight="1" x14ac:dyDescent="0.25">
      <c r="A222" s="34">
        <v>24</v>
      </c>
      <c r="B222" s="34" t="s">
        <v>14</v>
      </c>
      <c r="C222" s="34" t="s">
        <v>172</v>
      </c>
      <c r="D222" s="34" t="s">
        <v>176</v>
      </c>
      <c r="E222" s="34" t="s">
        <v>12</v>
      </c>
      <c r="F222" s="34" t="s">
        <v>451</v>
      </c>
      <c r="G222" s="34"/>
      <c r="H222" s="34"/>
      <c r="I222" s="34"/>
      <c r="J222" s="34"/>
      <c r="K222" s="34"/>
    </row>
    <row r="223" spans="1:22" ht="20.100000000000001" customHeight="1" x14ac:dyDescent="0.25">
      <c r="A223" s="34">
        <v>24</v>
      </c>
      <c r="B223" s="34" t="s">
        <v>14</v>
      </c>
      <c r="C223" s="34" t="s">
        <v>172</v>
      </c>
      <c r="D223" s="34" t="s">
        <v>176</v>
      </c>
      <c r="E223" s="34" t="s">
        <v>135</v>
      </c>
      <c r="F223" s="34" t="s">
        <v>451</v>
      </c>
      <c r="G223" s="34"/>
      <c r="H223" s="34"/>
      <c r="I223" s="34"/>
      <c r="J223" s="34"/>
      <c r="K223" s="34"/>
    </row>
    <row r="224" spans="1:22" s="47" customFormat="1" ht="20.100000000000001" customHeight="1" x14ac:dyDescent="0.25">
      <c r="A224" s="48">
        <v>24</v>
      </c>
      <c r="B224" s="48" t="s">
        <v>15</v>
      </c>
      <c r="C224" s="48" t="s">
        <v>173</v>
      </c>
      <c r="D224" s="48" t="s">
        <v>176</v>
      </c>
      <c r="E224" s="48" t="s">
        <v>12</v>
      </c>
      <c r="F224" s="48" t="s">
        <v>434</v>
      </c>
      <c r="G224" s="48"/>
      <c r="H224" s="48"/>
      <c r="I224" s="48"/>
      <c r="J224" s="48"/>
      <c r="K224" s="48"/>
      <c r="L224" s="32"/>
      <c r="M224" s="32"/>
      <c r="N224" s="32"/>
      <c r="O224" s="32"/>
      <c r="P224" s="32"/>
      <c r="Q224" s="32"/>
      <c r="R224" s="32"/>
      <c r="S224" s="32"/>
      <c r="T224" s="32"/>
      <c r="U224" s="32"/>
      <c r="V224" s="32"/>
    </row>
    <row r="225" spans="1:22" s="47" customFormat="1" ht="20.100000000000001" customHeight="1" x14ac:dyDescent="0.25">
      <c r="A225" s="48">
        <v>24</v>
      </c>
      <c r="B225" s="48" t="s">
        <v>15</v>
      </c>
      <c r="C225" s="48" t="s">
        <v>173</v>
      </c>
      <c r="D225" s="48" t="s">
        <v>176</v>
      </c>
      <c r="E225" s="48" t="s">
        <v>135</v>
      </c>
      <c r="F225" s="48" t="s">
        <v>434</v>
      </c>
      <c r="G225" s="48"/>
      <c r="H225" s="48"/>
      <c r="I225" s="48"/>
      <c r="J225" s="48"/>
      <c r="K225" s="48"/>
      <c r="L225" s="32"/>
      <c r="M225" s="32"/>
      <c r="N225" s="32"/>
      <c r="O225" s="32"/>
      <c r="P225" s="32"/>
      <c r="Q225" s="32"/>
      <c r="R225" s="32"/>
      <c r="S225" s="32"/>
      <c r="T225" s="32"/>
      <c r="U225" s="32"/>
      <c r="V225" s="32"/>
    </row>
    <row r="226" spans="1:22" s="47" customFormat="1" ht="20.100000000000001" customHeight="1" x14ac:dyDescent="0.25">
      <c r="A226" s="48">
        <v>25</v>
      </c>
      <c r="B226" s="48" t="s">
        <v>9</v>
      </c>
      <c r="C226" s="48" t="s">
        <v>172</v>
      </c>
      <c r="D226" s="48" t="s">
        <v>175</v>
      </c>
      <c r="E226" s="48" t="s">
        <v>12</v>
      </c>
      <c r="F226" s="48" t="s">
        <v>121</v>
      </c>
      <c r="G226" s="48"/>
      <c r="H226" s="48"/>
      <c r="I226" s="48"/>
      <c r="J226" s="48"/>
      <c r="K226" s="48"/>
      <c r="L226" s="32"/>
      <c r="M226" s="32"/>
      <c r="N226" s="32"/>
      <c r="O226" s="32"/>
      <c r="P226" s="32"/>
      <c r="Q226" s="32"/>
      <c r="R226" s="32"/>
      <c r="S226" s="32"/>
      <c r="T226" s="32"/>
      <c r="U226" s="32"/>
      <c r="V226" s="32"/>
    </row>
    <row r="227" spans="1:22" s="47" customFormat="1" ht="20.100000000000001" customHeight="1" x14ac:dyDescent="0.25">
      <c r="A227" s="48">
        <v>25</v>
      </c>
      <c r="B227" s="48" t="s">
        <v>9</v>
      </c>
      <c r="C227" s="48" t="s">
        <v>172</v>
      </c>
      <c r="D227" s="48" t="s">
        <v>175</v>
      </c>
      <c r="E227" s="48" t="s">
        <v>135</v>
      </c>
      <c r="F227" s="48" t="s">
        <v>121</v>
      </c>
      <c r="G227" s="48"/>
      <c r="H227" s="48"/>
      <c r="I227" s="48"/>
      <c r="J227" s="48"/>
      <c r="K227" s="48"/>
      <c r="L227" s="32"/>
      <c r="M227" s="32"/>
      <c r="N227" s="32"/>
      <c r="O227" s="32"/>
      <c r="P227" s="32"/>
      <c r="Q227" s="32"/>
      <c r="R227" s="32"/>
      <c r="S227" s="32"/>
      <c r="T227" s="32"/>
      <c r="U227" s="32"/>
      <c r="V227" s="32"/>
    </row>
    <row r="228" spans="1:22" s="47" customFormat="1" ht="20.100000000000001" customHeight="1" x14ac:dyDescent="0.25">
      <c r="A228" s="48">
        <v>25</v>
      </c>
      <c r="B228" s="48" t="s">
        <v>12</v>
      </c>
      <c r="C228" s="48" t="s">
        <v>173</v>
      </c>
      <c r="D228" s="48" t="s">
        <v>175</v>
      </c>
      <c r="E228" s="48" t="s">
        <v>12</v>
      </c>
      <c r="F228" s="48" t="s">
        <v>434</v>
      </c>
      <c r="G228" s="48"/>
      <c r="H228" s="48"/>
      <c r="I228" s="48"/>
      <c r="J228" s="48"/>
      <c r="K228" s="48"/>
      <c r="L228" s="32"/>
      <c r="M228" s="32"/>
      <c r="N228" s="32"/>
      <c r="O228" s="32"/>
      <c r="P228" s="32"/>
      <c r="Q228" s="32"/>
      <c r="R228" s="32"/>
      <c r="S228" s="32"/>
      <c r="T228" s="32"/>
      <c r="U228" s="32"/>
      <c r="V228" s="32"/>
    </row>
    <row r="229" spans="1:22" s="47" customFormat="1" ht="20.100000000000001" customHeight="1" x14ac:dyDescent="0.25">
      <c r="A229" s="48">
        <v>25</v>
      </c>
      <c r="B229" s="48" t="s">
        <v>12</v>
      </c>
      <c r="C229" s="48" t="s">
        <v>173</v>
      </c>
      <c r="D229" s="48" t="s">
        <v>175</v>
      </c>
      <c r="E229" s="48" t="s">
        <v>135</v>
      </c>
      <c r="F229" s="48" t="s">
        <v>434</v>
      </c>
      <c r="G229" s="48"/>
      <c r="H229" s="48"/>
      <c r="I229" s="48"/>
      <c r="J229" s="48"/>
      <c r="K229" s="48"/>
      <c r="L229" s="32"/>
      <c r="M229" s="32"/>
      <c r="N229" s="32"/>
      <c r="O229" s="32"/>
      <c r="P229" s="32"/>
      <c r="Q229" s="32"/>
      <c r="R229" s="32"/>
      <c r="S229" s="32"/>
      <c r="T229" s="32"/>
      <c r="U229" s="32"/>
      <c r="V229" s="32"/>
    </row>
    <row r="230" spans="1:22" s="47" customFormat="1" ht="20.100000000000001" customHeight="1" x14ac:dyDescent="0.25">
      <c r="A230" s="48">
        <v>25</v>
      </c>
      <c r="B230" s="48" t="s">
        <v>14</v>
      </c>
      <c r="C230" s="48" t="s">
        <v>172</v>
      </c>
      <c r="D230" s="48" t="s">
        <v>176</v>
      </c>
      <c r="E230" s="48" t="s">
        <v>12</v>
      </c>
      <c r="F230" s="48" t="s">
        <v>121</v>
      </c>
      <c r="G230" s="48"/>
      <c r="H230" s="48"/>
      <c r="I230" s="48"/>
      <c r="J230" s="48"/>
      <c r="K230" s="48"/>
      <c r="L230" s="32"/>
      <c r="M230" s="32"/>
      <c r="N230" s="32"/>
      <c r="O230" s="32"/>
      <c r="P230" s="32"/>
      <c r="Q230" s="32"/>
      <c r="R230" s="32"/>
      <c r="S230" s="32"/>
      <c r="T230" s="32"/>
      <c r="U230" s="32"/>
      <c r="V230" s="32"/>
    </row>
    <row r="231" spans="1:22" s="47" customFormat="1" ht="20.100000000000001" customHeight="1" x14ac:dyDescent="0.25">
      <c r="A231" s="48">
        <v>25</v>
      </c>
      <c r="B231" s="48" t="s">
        <v>14</v>
      </c>
      <c r="C231" s="48" t="s">
        <v>172</v>
      </c>
      <c r="D231" s="48" t="s">
        <v>176</v>
      </c>
      <c r="E231" s="48" t="s">
        <v>135</v>
      </c>
      <c r="F231" s="48" t="s">
        <v>121</v>
      </c>
      <c r="G231" s="48"/>
      <c r="H231" s="48"/>
      <c r="I231" s="48"/>
      <c r="J231" s="48"/>
      <c r="K231" s="48"/>
      <c r="L231" s="32"/>
      <c r="M231" s="32"/>
      <c r="N231" s="32"/>
      <c r="O231" s="32"/>
      <c r="P231" s="32"/>
      <c r="Q231" s="32"/>
      <c r="R231" s="32"/>
      <c r="S231" s="32"/>
      <c r="T231" s="32"/>
      <c r="U231" s="32"/>
      <c r="V231" s="32"/>
    </row>
    <row r="232" spans="1:22" s="47" customFormat="1" ht="20.100000000000001" customHeight="1" x14ac:dyDescent="0.25">
      <c r="A232" s="48">
        <v>25</v>
      </c>
      <c r="B232" s="48" t="s">
        <v>15</v>
      </c>
      <c r="C232" s="48" t="s">
        <v>173</v>
      </c>
      <c r="D232" s="48" t="s">
        <v>176</v>
      </c>
      <c r="E232" s="48" t="s">
        <v>12</v>
      </c>
      <c r="F232" s="48" t="s">
        <v>121</v>
      </c>
      <c r="G232" s="48"/>
      <c r="H232" s="48"/>
      <c r="I232" s="48"/>
      <c r="J232" s="48"/>
      <c r="K232" s="48"/>
      <c r="L232" s="32"/>
      <c r="M232" s="32"/>
      <c r="N232" s="32"/>
      <c r="O232" s="32"/>
      <c r="P232" s="32"/>
      <c r="Q232" s="32"/>
      <c r="R232" s="32"/>
      <c r="S232" s="32"/>
      <c r="T232" s="32"/>
      <c r="U232" s="32"/>
      <c r="V232" s="32"/>
    </row>
    <row r="233" spans="1:22" ht="20.100000000000001" customHeight="1" x14ac:dyDescent="0.25">
      <c r="A233" s="34">
        <v>25</v>
      </c>
      <c r="B233" s="34" t="s">
        <v>15</v>
      </c>
      <c r="C233" s="34" t="s">
        <v>173</v>
      </c>
      <c r="D233" s="34" t="s">
        <v>176</v>
      </c>
      <c r="E233" s="34" t="s">
        <v>135</v>
      </c>
      <c r="F233" s="34" t="s">
        <v>451</v>
      </c>
      <c r="G233" s="34"/>
      <c r="H233" s="34"/>
      <c r="I233" s="34"/>
      <c r="J233" s="34"/>
      <c r="K233" s="34"/>
    </row>
    <row r="234" spans="1:22" s="47" customFormat="1" ht="20.100000000000001" customHeight="1" x14ac:dyDescent="0.25">
      <c r="A234" s="48">
        <v>26</v>
      </c>
      <c r="B234" s="48" t="s">
        <v>9</v>
      </c>
      <c r="C234" s="48" t="s">
        <v>172</v>
      </c>
      <c r="D234" s="48" t="s">
        <v>175</v>
      </c>
      <c r="E234" s="48" t="s">
        <v>12</v>
      </c>
      <c r="F234" s="48" t="s">
        <v>120</v>
      </c>
      <c r="G234" s="48"/>
      <c r="H234" s="48"/>
      <c r="I234" s="48"/>
      <c r="J234" s="48"/>
      <c r="K234" s="48"/>
      <c r="L234" s="32"/>
      <c r="M234" s="32"/>
      <c r="N234" s="32"/>
      <c r="O234" s="32"/>
      <c r="P234" s="32"/>
      <c r="Q234" s="32"/>
      <c r="R234" s="32"/>
      <c r="S234" s="32"/>
      <c r="T234" s="32"/>
      <c r="U234" s="32"/>
      <c r="V234" s="32"/>
    </row>
    <row r="235" spans="1:22" s="47" customFormat="1" ht="20.100000000000001" customHeight="1" x14ac:dyDescent="0.25">
      <c r="A235" s="48">
        <v>26</v>
      </c>
      <c r="B235" s="48" t="s">
        <v>9</v>
      </c>
      <c r="C235" s="48" t="s">
        <v>172</v>
      </c>
      <c r="D235" s="48" t="s">
        <v>175</v>
      </c>
      <c r="E235" s="48" t="s">
        <v>135</v>
      </c>
      <c r="F235" s="48" t="s">
        <v>120</v>
      </c>
      <c r="G235" s="48"/>
      <c r="H235" s="48"/>
      <c r="I235" s="48"/>
      <c r="J235" s="48"/>
      <c r="K235" s="48"/>
      <c r="L235" s="32"/>
      <c r="M235" s="32"/>
      <c r="N235" s="32"/>
      <c r="O235" s="32"/>
      <c r="P235" s="32"/>
      <c r="Q235" s="32"/>
      <c r="R235" s="32"/>
      <c r="S235" s="32"/>
      <c r="T235" s="32"/>
      <c r="U235" s="32"/>
      <c r="V235" s="32"/>
    </row>
    <row r="236" spans="1:22" ht="20.100000000000001" customHeight="1" x14ac:dyDescent="0.25">
      <c r="A236" s="34">
        <v>26</v>
      </c>
      <c r="B236" s="34" t="s">
        <v>9</v>
      </c>
      <c r="C236" s="34" t="s">
        <v>172</v>
      </c>
      <c r="D236" s="34" t="s">
        <v>175</v>
      </c>
      <c r="E236" s="34" t="s">
        <v>450</v>
      </c>
      <c r="F236" s="34" t="s">
        <v>451</v>
      </c>
      <c r="G236" s="34"/>
      <c r="H236" s="34"/>
      <c r="I236" s="34"/>
      <c r="J236" s="34"/>
      <c r="K236" s="34"/>
    </row>
    <row r="237" spans="1:22" s="47" customFormat="1" ht="20.100000000000001" customHeight="1" x14ac:dyDescent="0.25">
      <c r="A237" s="48">
        <v>26</v>
      </c>
      <c r="B237" s="48" t="s">
        <v>12</v>
      </c>
      <c r="C237" s="48" t="s">
        <v>173</v>
      </c>
      <c r="D237" s="48" t="s">
        <v>175</v>
      </c>
      <c r="E237" s="48" t="s">
        <v>12</v>
      </c>
      <c r="F237" s="48" t="s">
        <v>121</v>
      </c>
      <c r="G237" s="48"/>
      <c r="H237" s="48"/>
      <c r="I237" s="48"/>
      <c r="J237" s="48"/>
      <c r="K237" s="48"/>
      <c r="L237" s="32"/>
      <c r="M237" s="32"/>
      <c r="N237" s="32"/>
      <c r="O237" s="32"/>
      <c r="P237" s="32"/>
      <c r="Q237" s="32"/>
      <c r="R237" s="32"/>
      <c r="S237" s="32"/>
      <c r="T237" s="32"/>
      <c r="U237" s="32"/>
      <c r="V237" s="32"/>
    </row>
    <row r="238" spans="1:22" ht="20.100000000000001" customHeight="1" x14ac:dyDescent="0.25">
      <c r="A238" s="34">
        <v>26</v>
      </c>
      <c r="B238" s="34" t="s">
        <v>12</v>
      </c>
      <c r="C238" s="34" t="s">
        <v>173</v>
      </c>
      <c r="D238" s="34" t="s">
        <v>175</v>
      </c>
      <c r="E238" s="34" t="s">
        <v>135</v>
      </c>
      <c r="F238" s="34" t="s">
        <v>451</v>
      </c>
      <c r="G238" s="34"/>
      <c r="H238" s="34"/>
      <c r="I238" s="34"/>
      <c r="J238" s="34"/>
      <c r="K238" s="34"/>
    </row>
    <row r="239" spans="1:22" ht="20.100000000000001" customHeight="1" x14ac:dyDescent="0.25">
      <c r="A239" s="34">
        <v>26</v>
      </c>
      <c r="B239" s="34" t="s">
        <v>14</v>
      </c>
      <c r="C239" s="34" t="s">
        <v>172</v>
      </c>
      <c r="D239" s="34" t="s">
        <v>176</v>
      </c>
      <c r="E239" s="34" t="s">
        <v>12</v>
      </c>
      <c r="F239" s="34" t="s">
        <v>451</v>
      </c>
      <c r="G239" s="34"/>
      <c r="H239" s="34"/>
      <c r="I239" s="34"/>
      <c r="J239" s="34"/>
      <c r="K239" s="34"/>
    </row>
    <row r="240" spans="1:22" s="47" customFormat="1" ht="20.100000000000001" customHeight="1" x14ac:dyDescent="0.25">
      <c r="A240" s="48">
        <v>26</v>
      </c>
      <c r="B240" s="48" t="s">
        <v>14</v>
      </c>
      <c r="C240" s="48" t="s">
        <v>172</v>
      </c>
      <c r="D240" s="48" t="s">
        <v>176</v>
      </c>
      <c r="E240" s="48" t="s">
        <v>135</v>
      </c>
      <c r="F240" s="48" t="s">
        <v>120</v>
      </c>
      <c r="G240" s="48"/>
      <c r="H240" s="48"/>
      <c r="I240" s="48"/>
      <c r="J240" s="48"/>
      <c r="K240" s="48"/>
      <c r="L240" s="32"/>
      <c r="M240" s="32"/>
      <c r="N240" s="32"/>
      <c r="O240" s="32"/>
      <c r="P240" s="32"/>
      <c r="Q240" s="32"/>
      <c r="R240" s="32"/>
      <c r="S240" s="32"/>
      <c r="T240" s="32"/>
      <c r="U240" s="32"/>
      <c r="V240" s="32"/>
    </row>
    <row r="241" spans="1:22" ht="20.100000000000001" customHeight="1" x14ac:dyDescent="0.25">
      <c r="A241" s="34">
        <v>26</v>
      </c>
      <c r="B241" s="34" t="s">
        <v>15</v>
      </c>
      <c r="C241" s="34" t="s">
        <v>173</v>
      </c>
      <c r="D241" s="34" t="s">
        <v>176</v>
      </c>
      <c r="E241" s="34" t="s">
        <v>12</v>
      </c>
      <c r="F241" s="34" t="s">
        <v>451</v>
      </c>
      <c r="G241" s="34"/>
      <c r="H241" s="34"/>
      <c r="I241" s="34"/>
      <c r="J241" s="34"/>
      <c r="K241" s="34"/>
    </row>
    <row r="242" spans="1:22" ht="20.100000000000001" customHeight="1" x14ac:dyDescent="0.25">
      <c r="A242" s="34">
        <v>26</v>
      </c>
      <c r="B242" s="34" t="s">
        <v>15</v>
      </c>
      <c r="C242" s="34" t="s">
        <v>173</v>
      </c>
      <c r="D242" s="34" t="s">
        <v>176</v>
      </c>
      <c r="E242" s="34" t="s">
        <v>135</v>
      </c>
      <c r="F242" s="34" t="s">
        <v>451</v>
      </c>
      <c r="G242" s="34"/>
      <c r="H242" s="34"/>
      <c r="I242" s="34"/>
      <c r="J242" s="34"/>
      <c r="K242" s="34"/>
    </row>
    <row r="243" spans="1:22" ht="20.100000000000001" customHeight="1" x14ac:dyDescent="0.25">
      <c r="A243" s="34">
        <v>27</v>
      </c>
      <c r="B243" s="34" t="s">
        <v>9</v>
      </c>
      <c r="C243" s="34" t="s">
        <v>172</v>
      </c>
      <c r="D243" s="34" t="s">
        <v>175</v>
      </c>
      <c r="E243" s="34" t="s">
        <v>12</v>
      </c>
      <c r="F243" s="34" t="s">
        <v>451</v>
      </c>
      <c r="G243" s="34"/>
      <c r="H243" s="34"/>
      <c r="I243" s="34"/>
      <c r="J243" s="34"/>
      <c r="K243" s="34"/>
    </row>
    <row r="244" spans="1:22" ht="20.100000000000001" customHeight="1" x14ac:dyDescent="0.25">
      <c r="A244" s="34">
        <v>27</v>
      </c>
      <c r="B244" s="34" t="s">
        <v>9</v>
      </c>
      <c r="C244" s="34" t="s">
        <v>172</v>
      </c>
      <c r="D244" s="34" t="s">
        <v>175</v>
      </c>
      <c r="E244" s="34" t="s">
        <v>135</v>
      </c>
      <c r="F244" s="34" t="s">
        <v>451</v>
      </c>
      <c r="G244" s="34"/>
      <c r="H244" s="34"/>
      <c r="I244" s="34"/>
      <c r="J244" s="34"/>
      <c r="K244" s="34"/>
    </row>
    <row r="245" spans="1:22" ht="20.100000000000001" customHeight="1" x14ac:dyDescent="0.25">
      <c r="A245" s="34">
        <v>27</v>
      </c>
      <c r="B245" s="34" t="s">
        <v>12</v>
      </c>
      <c r="C245" s="34" t="s">
        <v>173</v>
      </c>
      <c r="D245" s="34" t="s">
        <v>175</v>
      </c>
      <c r="E245" s="34" t="s">
        <v>12</v>
      </c>
      <c r="F245" s="34" t="s">
        <v>451</v>
      </c>
      <c r="G245" s="34"/>
      <c r="H245" s="34"/>
      <c r="I245" s="34"/>
      <c r="J245" s="34"/>
      <c r="K245" s="34"/>
    </row>
    <row r="246" spans="1:22" ht="20.100000000000001" customHeight="1" x14ac:dyDescent="0.25">
      <c r="A246" s="34">
        <v>27</v>
      </c>
      <c r="B246" s="34" t="s">
        <v>12</v>
      </c>
      <c r="C246" s="34" t="s">
        <v>173</v>
      </c>
      <c r="D246" s="34" t="s">
        <v>175</v>
      </c>
      <c r="E246" s="34" t="s">
        <v>135</v>
      </c>
      <c r="F246" s="34" t="s">
        <v>451</v>
      </c>
      <c r="G246" s="34"/>
      <c r="H246" s="34"/>
      <c r="I246" s="34"/>
      <c r="J246" s="34"/>
      <c r="K246" s="34"/>
    </row>
    <row r="247" spans="1:22" ht="20.100000000000001" customHeight="1" x14ac:dyDescent="0.25">
      <c r="A247" s="34">
        <v>27</v>
      </c>
      <c r="B247" s="34" t="s">
        <v>14</v>
      </c>
      <c r="C247" s="34" t="s">
        <v>172</v>
      </c>
      <c r="D247" s="34" t="s">
        <v>176</v>
      </c>
      <c r="E247" s="34" t="s">
        <v>12</v>
      </c>
      <c r="F247" s="34" t="s">
        <v>451</v>
      </c>
      <c r="G247" s="34"/>
      <c r="H247" s="34"/>
      <c r="I247" s="34"/>
      <c r="J247" s="34"/>
      <c r="K247" s="34"/>
    </row>
    <row r="248" spans="1:22" ht="20.100000000000001" customHeight="1" x14ac:dyDescent="0.25">
      <c r="A248" s="34">
        <v>27</v>
      </c>
      <c r="B248" s="34" t="s">
        <v>14</v>
      </c>
      <c r="C248" s="34" t="s">
        <v>172</v>
      </c>
      <c r="D248" s="34" t="s">
        <v>176</v>
      </c>
      <c r="E248" s="34" t="s">
        <v>135</v>
      </c>
      <c r="F248" s="34" t="s">
        <v>451</v>
      </c>
      <c r="G248" s="34"/>
      <c r="H248" s="34"/>
      <c r="I248" s="34"/>
      <c r="J248" s="34"/>
      <c r="K248" s="34"/>
    </row>
    <row r="249" spans="1:22" ht="20.100000000000001" customHeight="1" x14ac:dyDescent="0.25">
      <c r="A249" s="34">
        <v>27</v>
      </c>
      <c r="B249" s="34" t="s">
        <v>15</v>
      </c>
      <c r="C249" s="34" t="s">
        <v>173</v>
      </c>
      <c r="D249" s="34" t="s">
        <v>176</v>
      </c>
      <c r="E249" s="34" t="s">
        <v>12</v>
      </c>
      <c r="F249" s="34" t="s">
        <v>451</v>
      </c>
      <c r="G249" s="34"/>
      <c r="H249" s="34"/>
      <c r="I249" s="34"/>
      <c r="J249" s="34"/>
      <c r="K249" s="34"/>
    </row>
    <row r="250" spans="1:22" ht="20.100000000000001" customHeight="1" x14ac:dyDescent="0.25">
      <c r="A250" s="34">
        <v>27</v>
      </c>
      <c r="B250" s="34" t="s">
        <v>15</v>
      </c>
      <c r="C250" s="34" t="s">
        <v>173</v>
      </c>
      <c r="D250" s="34" t="s">
        <v>176</v>
      </c>
      <c r="E250" s="34" t="s">
        <v>135</v>
      </c>
      <c r="F250" s="34" t="s">
        <v>451</v>
      </c>
      <c r="G250" s="34"/>
      <c r="H250" s="34"/>
      <c r="I250" s="34"/>
      <c r="J250" s="34"/>
      <c r="K250" s="34"/>
    </row>
    <row r="251" spans="1:22" s="47" customFormat="1" ht="20.100000000000001" customHeight="1" x14ac:dyDescent="0.25">
      <c r="A251" s="48">
        <v>28</v>
      </c>
      <c r="B251" s="48" t="s">
        <v>9</v>
      </c>
      <c r="C251" s="48" t="s">
        <v>172</v>
      </c>
      <c r="D251" s="48" t="s">
        <v>175</v>
      </c>
      <c r="E251" s="48" t="s">
        <v>12</v>
      </c>
      <c r="F251" s="48" t="s">
        <v>120</v>
      </c>
      <c r="G251" s="48"/>
      <c r="H251" s="48"/>
      <c r="I251" s="48"/>
      <c r="J251" s="48"/>
      <c r="K251" s="48"/>
      <c r="L251" s="32"/>
      <c r="M251" s="32"/>
      <c r="N251" s="32"/>
      <c r="O251" s="32"/>
      <c r="P251" s="32"/>
      <c r="Q251" s="32"/>
      <c r="R251" s="32"/>
      <c r="S251" s="32"/>
      <c r="T251" s="32"/>
      <c r="U251" s="32"/>
      <c r="V251" s="32"/>
    </row>
    <row r="252" spans="1:22" ht="20.100000000000001" customHeight="1" x14ac:dyDescent="0.25">
      <c r="A252" s="34">
        <v>28</v>
      </c>
      <c r="B252" s="34" t="s">
        <v>9</v>
      </c>
      <c r="C252" s="34" t="s">
        <v>172</v>
      </c>
      <c r="D252" s="34" t="s">
        <v>175</v>
      </c>
      <c r="E252" s="34" t="s">
        <v>135</v>
      </c>
      <c r="F252" s="34" t="s">
        <v>451</v>
      </c>
      <c r="G252" s="34"/>
      <c r="H252" s="34"/>
      <c r="I252" s="34"/>
      <c r="J252" s="34"/>
      <c r="K252" s="34"/>
    </row>
    <row r="253" spans="1:22" ht="20.100000000000001" customHeight="1" x14ac:dyDescent="0.25">
      <c r="A253" s="34">
        <v>28</v>
      </c>
      <c r="B253" s="34" t="s">
        <v>9</v>
      </c>
      <c r="C253" s="34" t="s">
        <v>172</v>
      </c>
      <c r="D253" s="34" t="s">
        <v>175</v>
      </c>
      <c r="E253" s="34" t="s">
        <v>450</v>
      </c>
      <c r="F253" s="34" t="s">
        <v>451</v>
      </c>
      <c r="G253" s="34"/>
      <c r="H253" s="34"/>
      <c r="I253" s="34"/>
      <c r="J253" s="34"/>
      <c r="K253" s="34"/>
    </row>
    <row r="254" spans="1:22" s="47" customFormat="1" ht="20.100000000000001" customHeight="1" x14ac:dyDescent="0.25">
      <c r="A254" s="48">
        <v>28</v>
      </c>
      <c r="B254" s="48" t="s">
        <v>12</v>
      </c>
      <c r="C254" s="48" t="s">
        <v>173</v>
      </c>
      <c r="D254" s="48" t="s">
        <v>175</v>
      </c>
      <c r="E254" s="48" t="s">
        <v>12</v>
      </c>
      <c r="F254" s="48" t="s">
        <v>120</v>
      </c>
      <c r="G254" s="48"/>
      <c r="H254" s="48"/>
      <c r="I254" s="48"/>
      <c r="J254" s="48"/>
      <c r="K254" s="48"/>
      <c r="L254" s="32"/>
      <c r="M254" s="32"/>
      <c r="N254" s="32"/>
      <c r="O254" s="32"/>
      <c r="P254" s="32"/>
      <c r="Q254" s="32"/>
      <c r="R254" s="32"/>
      <c r="S254" s="32"/>
      <c r="T254" s="32"/>
      <c r="U254" s="32"/>
      <c r="V254" s="32"/>
    </row>
    <row r="255" spans="1:22" ht="20.100000000000001" customHeight="1" x14ac:dyDescent="0.25">
      <c r="A255" s="34">
        <v>28</v>
      </c>
      <c r="B255" s="34" t="s">
        <v>12</v>
      </c>
      <c r="C255" s="34" t="s">
        <v>173</v>
      </c>
      <c r="D255" s="34" t="s">
        <v>175</v>
      </c>
      <c r="E255" s="34" t="s">
        <v>135</v>
      </c>
      <c r="F255" s="34" t="s">
        <v>451</v>
      </c>
      <c r="G255" s="34"/>
      <c r="H255" s="34"/>
      <c r="I255" s="34"/>
      <c r="J255" s="34"/>
      <c r="K255" s="34"/>
    </row>
    <row r="256" spans="1:22" ht="20.100000000000001" customHeight="1" x14ac:dyDescent="0.25">
      <c r="A256" s="34">
        <v>28</v>
      </c>
      <c r="B256" s="34" t="s">
        <v>12</v>
      </c>
      <c r="C256" s="34" t="s">
        <v>173</v>
      </c>
      <c r="D256" s="34" t="s">
        <v>175</v>
      </c>
      <c r="E256" s="34" t="s">
        <v>450</v>
      </c>
      <c r="F256" s="34" t="s">
        <v>451</v>
      </c>
      <c r="G256" s="34"/>
      <c r="H256" s="34"/>
      <c r="I256" s="34"/>
      <c r="J256" s="34"/>
      <c r="K256" s="34"/>
    </row>
    <row r="257" spans="1:22" s="47" customFormat="1" ht="20.100000000000001" customHeight="1" x14ac:dyDescent="0.25">
      <c r="A257" s="48">
        <v>28</v>
      </c>
      <c r="B257" s="48" t="s">
        <v>14</v>
      </c>
      <c r="C257" s="48" t="s">
        <v>172</v>
      </c>
      <c r="D257" s="48" t="s">
        <v>176</v>
      </c>
      <c r="E257" s="48" t="s">
        <v>12</v>
      </c>
      <c r="F257" s="48" t="s">
        <v>434</v>
      </c>
      <c r="G257" s="48"/>
      <c r="H257" s="48"/>
      <c r="I257" s="48"/>
      <c r="J257" s="48"/>
      <c r="K257" s="48"/>
      <c r="L257" s="32"/>
      <c r="M257" s="32"/>
      <c r="N257" s="32"/>
      <c r="O257" s="32"/>
      <c r="P257" s="32"/>
      <c r="Q257" s="32"/>
      <c r="R257" s="32"/>
      <c r="S257" s="32"/>
      <c r="T257" s="32"/>
      <c r="U257" s="32"/>
      <c r="V257" s="32"/>
    </row>
    <row r="258" spans="1:22" s="47" customFormat="1" ht="20.100000000000001" customHeight="1" x14ac:dyDescent="0.25">
      <c r="A258" s="48">
        <v>28</v>
      </c>
      <c r="B258" s="48" t="s">
        <v>14</v>
      </c>
      <c r="C258" s="48" t="s">
        <v>172</v>
      </c>
      <c r="D258" s="48" t="s">
        <v>176</v>
      </c>
      <c r="E258" s="48" t="s">
        <v>135</v>
      </c>
      <c r="F258" s="48" t="s">
        <v>434</v>
      </c>
      <c r="G258" s="48"/>
      <c r="H258" s="48"/>
      <c r="I258" s="48"/>
      <c r="J258" s="48"/>
      <c r="K258" s="48"/>
      <c r="L258" s="32"/>
      <c r="M258" s="32"/>
      <c r="N258" s="32"/>
      <c r="O258" s="32"/>
      <c r="P258" s="32"/>
      <c r="Q258" s="32"/>
      <c r="R258" s="32"/>
      <c r="S258" s="32"/>
      <c r="T258" s="32"/>
      <c r="U258" s="32"/>
      <c r="V258" s="32"/>
    </row>
    <row r="259" spans="1:22" ht="20.100000000000001" customHeight="1" x14ac:dyDescent="0.25">
      <c r="A259" s="34">
        <v>28</v>
      </c>
      <c r="B259" s="34" t="s">
        <v>15</v>
      </c>
      <c r="C259" s="34" t="s">
        <v>173</v>
      </c>
      <c r="D259" s="34" t="s">
        <v>176</v>
      </c>
      <c r="E259" s="34" t="s">
        <v>12</v>
      </c>
      <c r="F259" s="34" t="s">
        <v>451</v>
      </c>
      <c r="G259" s="34"/>
      <c r="H259" s="34"/>
      <c r="I259" s="34"/>
      <c r="J259" s="34"/>
      <c r="K259" s="34"/>
    </row>
    <row r="260" spans="1:22" ht="20.100000000000001" customHeight="1" x14ac:dyDescent="0.25">
      <c r="A260" s="34">
        <v>28</v>
      </c>
      <c r="B260" s="34" t="s">
        <v>15</v>
      </c>
      <c r="C260" s="34" t="s">
        <v>173</v>
      </c>
      <c r="D260" s="34" t="s">
        <v>176</v>
      </c>
      <c r="E260" s="34" t="s">
        <v>135</v>
      </c>
      <c r="F260" s="34" t="s">
        <v>451</v>
      </c>
      <c r="G260" s="34"/>
      <c r="H260" s="34"/>
      <c r="I260" s="34"/>
      <c r="J260" s="34"/>
      <c r="K260" s="34"/>
    </row>
    <row r="261" spans="1:22" ht="20.100000000000001" customHeight="1" x14ac:dyDescent="0.25">
      <c r="A261" s="34">
        <v>28</v>
      </c>
      <c r="B261" s="34" t="s">
        <v>15</v>
      </c>
      <c r="C261" s="34" t="s">
        <v>173</v>
      </c>
      <c r="D261" s="34" t="s">
        <v>176</v>
      </c>
      <c r="E261" s="34" t="s">
        <v>450</v>
      </c>
      <c r="F261" s="34" t="s">
        <v>451</v>
      </c>
      <c r="G261" s="34"/>
      <c r="H261" s="34"/>
      <c r="I261" s="34"/>
      <c r="J261" s="34"/>
      <c r="K261" s="34"/>
    </row>
    <row r="262" spans="1:22" s="47" customFormat="1" ht="20.100000000000001" customHeight="1" x14ac:dyDescent="0.25">
      <c r="A262" s="48">
        <v>29</v>
      </c>
      <c r="B262" s="48" t="s">
        <v>9</v>
      </c>
      <c r="C262" s="48" t="s">
        <v>172</v>
      </c>
      <c r="D262" s="48" t="s">
        <v>175</v>
      </c>
      <c r="E262" s="48" t="s">
        <v>12</v>
      </c>
      <c r="F262" s="48" t="s">
        <v>434</v>
      </c>
      <c r="G262" s="48"/>
      <c r="H262" s="48"/>
      <c r="I262" s="48"/>
      <c r="J262" s="48"/>
      <c r="K262" s="48"/>
      <c r="L262" s="32"/>
      <c r="M262" s="32"/>
      <c r="N262" s="32"/>
      <c r="O262" s="32"/>
      <c r="P262" s="32"/>
      <c r="Q262" s="32"/>
      <c r="R262" s="32"/>
      <c r="S262" s="32"/>
      <c r="T262" s="32"/>
      <c r="U262" s="32"/>
      <c r="V262" s="32"/>
    </row>
    <row r="263" spans="1:22" s="47" customFormat="1" ht="20.100000000000001" customHeight="1" x14ac:dyDescent="0.25">
      <c r="A263" s="48">
        <v>29</v>
      </c>
      <c r="B263" s="48" t="s">
        <v>9</v>
      </c>
      <c r="C263" s="48" t="s">
        <v>172</v>
      </c>
      <c r="D263" s="48" t="s">
        <v>175</v>
      </c>
      <c r="E263" s="48" t="s">
        <v>135</v>
      </c>
      <c r="F263" s="48" t="s">
        <v>434</v>
      </c>
      <c r="G263" s="48"/>
      <c r="H263" s="48"/>
      <c r="I263" s="48"/>
      <c r="J263" s="48"/>
      <c r="K263" s="48"/>
      <c r="L263" s="32"/>
      <c r="M263" s="32"/>
      <c r="N263" s="32"/>
      <c r="O263" s="32"/>
      <c r="P263" s="32"/>
      <c r="Q263" s="32"/>
      <c r="R263" s="32"/>
      <c r="S263" s="32"/>
      <c r="T263" s="32"/>
      <c r="U263" s="32"/>
      <c r="V263" s="32"/>
    </row>
    <row r="264" spans="1:22" s="47" customFormat="1" ht="20.100000000000001" customHeight="1" x14ac:dyDescent="0.25">
      <c r="A264" s="48">
        <v>29</v>
      </c>
      <c r="B264" s="48" t="s">
        <v>12</v>
      </c>
      <c r="C264" s="48" t="s">
        <v>173</v>
      </c>
      <c r="D264" s="48" t="s">
        <v>175</v>
      </c>
      <c r="E264" s="48" t="s">
        <v>12</v>
      </c>
      <c r="F264" s="48" t="s">
        <v>121</v>
      </c>
      <c r="G264" s="48"/>
      <c r="H264" s="48"/>
      <c r="I264" s="48"/>
      <c r="J264" s="48"/>
      <c r="K264" s="48"/>
      <c r="L264" s="32"/>
      <c r="M264" s="32"/>
      <c r="N264" s="32"/>
      <c r="O264" s="32"/>
      <c r="P264" s="32"/>
      <c r="Q264" s="32"/>
      <c r="R264" s="32"/>
      <c r="S264" s="32"/>
      <c r="T264" s="32"/>
      <c r="U264" s="32"/>
      <c r="V264" s="32"/>
    </row>
    <row r="265" spans="1:22" ht="20.100000000000001" customHeight="1" x14ac:dyDescent="0.25">
      <c r="A265" s="34">
        <v>29</v>
      </c>
      <c r="B265" s="34" t="s">
        <v>12</v>
      </c>
      <c r="C265" s="34" t="s">
        <v>173</v>
      </c>
      <c r="D265" s="34" t="s">
        <v>175</v>
      </c>
      <c r="E265" s="34" t="s">
        <v>135</v>
      </c>
      <c r="F265" s="34" t="s">
        <v>451</v>
      </c>
      <c r="G265" s="34"/>
      <c r="H265" s="34"/>
      <c r="I265" s="34"/>
      <c r="J265" s="34"/>
      <c r="K265" s="34"/>
    </row>
    <row r="266" spans="1:22" ht="20.100000000000001" customHeight="1" x14ac:dyDescent="0.25">
      <c r="A266" s="34">
        <v>29</v>
      </c>
      <c r="B266" s="34" t="s">
        <v>14</v>
      </c>
      <c r="C266" s="34" t="s">
        <v>172</v>
      </c>
      <c r="D266" s="34" t="s">
        <v>176</v>
      </c>
      <c r="E266" s="34" t="s">
        <v>12</v>
      </c>
      <c r="F266" s="34" t="s">
        <v>451</v>
      </c>
      <c r="G266" s="34"/>
      <c r="H266" s="34"/>
      <c r="I266" s="34"/>
      <c r="J266" s="34"/>
      <c r="K266" s="34"/>
    </row>
    <row r="267" spans="1:22" s="47" customFormat="1" ht="20.100000000000001" customHeight="1" x14ac:dyDescent="0.25">
      <c r="A267" s="48">
        <v>29</v>
      </c>
      <c r="B267" s="48" t="s">
        <v>14</v>
      </c>
      <c r="C267" s="48" t="s">
        <v>172</v>
      </c>
      <c r="D267" s="48" t="s">
        <v>176</v>
      </c>
      <c r="E267" s="48" t="s">
        <v>135</v>
      </c>
      <c r="F267" s="48" t="s">
        <v>121</v>
      </c>
      <c r="G267" s="48"/>
      <c r="H267" s="48"/>
      <c r="I267" s="48"/>
      <c r="J267" s="48"/>
      <c r="K267" s="48"/>
      <c r="L267" s="32"/>
      <c r="M267" s="32"/>
      <c r="N267" s="32"/>
      <c r="O267" s="32"/>
      <c r="P267" s="32"/>
      <c r="Q267" s="32"/>
      <c r="R267" s="32"/>
      <c r="S267" s="32"/>
      <c r="T267" s="32"/>
      <c r="U267" s="32"/>
      <c r="V267" s="32"/>
    </row>
    <row r="268" spans="1:22" s="47" customFormat="1" ht="20.100000000000001" customHeight="1" x14ac:dyDescent="0.25">
      <c r="A268" s="48">
        <v>29</v>
      </c>
      <c r="B268" s="48" t="s">
        <v>15</v>
      </c>
      <c r="C268" s="48" t="s">
        <v>173</v>
      </c>
      <c r="D268" s="48" t="s">
        <v>176</v>
      </c>
      <c r="E268" s="48" t="s">
        <v>12</v>
      </c>
      <c r="F268" s="48" t="s">
        <v>121</v>
      </c>
      <c r="G268" s="48"/>
      <c r="H268" s="48"/>
      <c r="I268" s="48"/>
      <c r="J268" s="48"/>
      <c r="K268" s="48"/>
      <c r="L268" s="32"/>
      <c r="M268" s="32"/>
      <c r="N268" s="32"/>
      <c r="O268" s="32"/>
      <c r="P268" s="32"/>
      <c r="Q268" s="32"/>
      <c r="R268" s="32"/>
      <c r="S268" s="32"/>
      <c r="T268" s="32"/>
      <c r="U268" s="32"/>
      <c r="V268" s="32"/>
    </row>
    <row r="269" spans="1:22" ht="20.100000000000001" customHeight="1" x14ac:dyDescent="0.25">
      <c r="A269" s="34">
        <v>29</v>
      </c>
      <c r="B269" s="34" t="s">
        <v>15</v>
      </c>
      <c r="C269" s="34" t="s">
        <v>173</v>
      </c>
      <c r="D269" s="34" t="s">
        <v>176</v>
      </c>
      <c r="E269" s="34" t="s">
        <v>135</v>
      </c>
      <c r="F269" s="34" t="s">
        <v>451</v>
      </c>
      <c r="G269" s="34"/>
      <c r="H269" s="34"/>
      <c r="I269" s="34"/>
      <c r="J269" s="34"/>
      <c r="K269" s="34"/>
    </row>
    <row r="270" spans="1:22" ht="20.100000000000001" customHeight="1" x14ac:dyDescent="0.25">
      <c r="A270" s="34">
        <v>30</v>
      </c>
      <c r="B270" s="34" t="s">
        <v>9</v>
      </c>
      <c r="C270" s="34" t="s">
        <v>172</v>
      </c>
      <c r="D270" s="34" t="s">
        <v>175</v>
      </c>
      <c r="E270" s="34" t="s">
        <v>12</v>
      </c>
      <c r="F270" s="34" t="s">
        <v>451</v>
      </c>
      <c r="G270" s="34"/>
      <c r="H270" s="34"/>
      <c r="I270" s="34"/>
      <c r="J270" s="34"/>
      <c r="K270" s="34"/>
    </row>
    <row r="271" spans="1:22" ht="20.100000000000001" customHeight="1" x14ac:dyDescent="0.25">
      <c r="A271" s="34">
        <v>30</v>
      </c>
      <c r="B271" s="34" t="s">
        <v>9</v>
      </c>
      <c r="C271" s="34" t="s">
        <v>172</v>
      </c>
      <c r="D271" s="34" t="s">
        <v>175</v>
      </c>
      <c r="E271" s="34" t="s">
        <v>135</v>
      </c>
      <c r="F271" s="34" t="s">
        <v>451</v>
      </c>
      <c r="G271" s="34"/>
      <c r="H271" s="34"/>
      <c r="I271" s="34"/>
      <c r="J271" s="34"/>
      <c r="K271" s="34"/>
    </row>
    <row r="272" spans="1:22" s="47" customFormat="1" ht="20.100000000000001" customHeight="1" x14ac:dyDescent="0.25">
      <c r="A272" s="48">
        <v>30</v>
      </c>
      <c r="B272" s="48" t="s">
        <v>12</v>
      </c>
      <c r="C272" s="48" t="s">
        <v>173</v>
      </c>
      <c r="D272" s="48" t="s">
        <v>175</v>
      </c>
      <c r="E272" s="48" t="s">
        <v>12</v>
      </c>
      <c r="F272" s="48" t="s">
        <v>121</v>
      </c>
      <c r="G272" s="48"/>
      <c r="H272" s="48"/>
      <c r="I272" s="48"/>
      <c r="J272" s="48"/>
      <c r="K272" s="48"/>
      <c r="L272" s="32"/>
      <c r="M272" s="32"/>
      <c r="N272" s="32"/>
      <c r="O272" s="32"/>
      <c r="P272" s="32"/>
      <c r="Q272" s="32"/>
      <c r="R272" s="32"/>
      <c r="S272" s="32"/>
      <c r="T272" s="32"/>
      <c r="U272" s="32"/>
      <c r="V272" s="32"/>
    </row>
    <row r="273" spans="1:22" s="47" customFormat="1" ht="20.100000000000001" customHeight="1" x14ac:dyDescent="0.25">
      <c r="A273" s="48">
        <v>30</v>
      </c>
      <c r="B273" s="48" t="s">
        <v>12</v>
      </c>
      <c r="C273" s="48" t="s">
        <v>173</v>
      </c>
      <c r="D273" s="48" t="s">
        <v>175</v>
      </c>
      <c r="E273" s="48" t="s">
        <v>135</v>
      </c>
      <c r="F273" s="48" t="s">
        <v>121</v>
      </c>
      <c r="G273" s="48"/>
      <c r="H273" s="48"/>
      <c r="I273" s="48"/>
      <c r="J273" s="48"/>
      <c r="K273" s="48"/>
      <c r="L273" s="32"/>
      <c r="M273" s="32"/>
      <c r="N273" s="32"/>
      <c r="O273" s="32"/>
      <c r="P273" s="32"/>
      <c r="Q273" s="32"/>
      <c r="R273" s="32"/>
      <c r="S273" s="32"/>
      <c r="T273" s="32"/>
      <c r="U273" s="32"/>
      <c r="V273" s="32"/>
    </row>
    <row r="274" spans="1:22" s="47" customFormat="1" ht="20.100000000000001" customHeight="1" x14ac:dyDescent="0.25">
      <c r="A274" s="48">
        <v>30</v>
      </c>
      <c r="B274" s="48" t="s">
        <v>14</v>
      </c>
      <c r="C274" s="48" t="s">
        <v>172</v>
      </c>
      <c r="D274" s="48" t="s">
        <v>176</v>
      </c>
      <c r="E274" s="48" t="s">
        <v>12</v>
      </c>
      <c r="F274" s="48" t="s">
        <v>434</v>
      </c>
      <c r="G274" s="48"/>
      <c r="H274" s="48"/>
      <c r="I274" s="48"/>
      <c r="J274" s="48"/>
      <c r="K274" s="48"/>
      <c r="L274" s="32"/>
      <c r="M274" s="32"/>
      <c r="N274" s="32"/>
      <c r="O274" s="32"/>
      <c r="P274" s="32"/>
      <c r="Q274" s="32"/>
      <c r="R274" s="32"/>
      <c r="S274" s="32"/>
      <c r="T274" s="32"/>
      <c r="U274" s="32"/>
      <c r="V274" s="32"/>
    </row>
    <row r="275" spans="1:22" s="47" customFormat="1" ht="20.100000000000001" customHeight="1" x14ac:dyDescent="0.25">
      <c r="A275" s="48">
        <v>30</v>
      </c>
      <c r="B275" s="48" t="s">
        <v>14</v>
      </c>
      <c r="C275" s="48" t="s">
        <v>172</v>
      </c>
      <c r="D275" s="48" t="s">
        <v>176</v>
      </c>
      <c r="E275" s="48" t="s">
        <v>135</v>
      </c>
      <c r="F275" s="48" t="s">
        <v>434</v>
      </c>
      <c r="G275" s="48"/>
      <c r="H275" s="48"/>
      <c r="I275" s="48"/>
      <c r="J275" s="48"/>
      <c r="K275" s="48"/>
      <c r="L275" s="32"/>
      <c r="M275" s="32"/>
      <c r="N275" s="32"/>
      <c r="O275" s="32"/>
      <c r="P275" s="32"/>
      <c r="Q275" s="32"/>
      <c r="R275" s="32"/>
      <c r="S275" s="32"/>
      <c r="T275" s="32"/>
      <c r="U275" s="32"/>
      <c r="V275" s="32"/>
    </row>
    <row r="276" spans="1:22" s="47" customFormat="1" ht="20.100000000000001" customHeight="1" x14ac:dyDescent="0.25">
      <c r="A276" s="48">
        <v>30</v>
      </c>
      <c r="B276" s="48" t="s">
        <v>15</v>
      </c>
      <c r="C276" s="48" t="s">
        <v>173</v>
      </c>
      <c r="D276" s="48" t="s">
        <v>176</v>
      </c>
      <c r="E276" s="48" t="s">
        <v>135</v>
      </c>
      <c r="F276" s="48" t="s">
        <v>120</v>
      </c>
      <c r="G276" s="48"/>
      <c r="H276" s="48"/>
      <c r="I276" s="48"/>
      <c r="J276" s="48"/>
      <c r="K276" s="48"/>
      <c r="L276" s="32"/>
      <c r="M276" s="32"/>
      <c r="N276" s="32"/>
      <c r="O276" s="32"/>
      <c r="P276" s="32"/>
      <c r="Q276" s="32"/>
      <c r="R276" s="32"/>
      <c r="S276" s="32"/>
      <c r="T276" s="32"/>
      <c r="U276" s="32"/>
      <c r="V276" s="32"/>
    </row>
    <row r="277" spans="1:22" s="47" customFormat="1" ht="20.100000000000001" customHeight="1" x14ac:dyDescent="0.25">
      <c r="A277" s="48">
        <v>30</v>
      </c>
      <c r="B277" s="48" t="s">
        <v>15</v>
      </c>
      <c r="C277" s="48" t="s">
        <v>173</v>
      </c>
      <c r="D277" s="48" t="s">
        <v>176</v>
      </c>
      <c r="E277" s="48" t="s">
        <v>12</v>
      </c>
      <c r="F277" s="48" t="s">
        <v>120</v>
      </c>
      <c r="G277" s="48"/>
      <c r="H277" s="48"/>
      <c r="I277" s="48"/>
      <c r="J277" s="48"/>
      <c r="K277" s="48"/>
      <c r="L277" s="32"/>
      <c r="M277" s="32"/>
      <c r="N277" s="32"/>
      <c r="O277" s="32"/>
      <c r="P277" s="32"/>
      <c r="Q277" s="32"/>
      <c r="R277" s="32"/>
      <c r="S277" s="32"/>
      <c r="T277" s="32"/>
      <c r="U277" s="32"/>
      <c r="V277" s="32"/>
    </row>
    <row r="278" spans="1:22" ht="20.100000000000001" customHeight="1" x14ac:dyDescent="0.25">
      <c r="A278" s="34">
        <v>30</v>
      </c>
      <c r="B278" s="34" t="s">
        <v>15</v>
      </c>
      <c r="C278" s="34" t="s">
        <v>173</v>
      </c>
      <c r="D278" s="34" t="s">
        <v>176</v>
      </c>
      <c r="E278" s="34" t="s">
        <v>450</v>
      </c>
      <c r="F278" s="34" t="s">
        <v>451</v>
      </c>
      <c r="G278" s="34"/>
      <c r="H278" s="34"/>
      <c r="I278" s="34"/>
      <c r="J278" s="34"/>
      <c r="K278" s="34"/>
    </row>
    <row r="279" spans="1:22" ht="20.100000000000001" customHeight="1" x14ac:dyDescent="0.25">
      <c r="A279" s="34">
        <v>31</v>
      </c>
      <c r="B279" s="34" t="s">
        <v>9</v>
      </c>
      <c r="C279" s="34" t="s">
        <v>172</v>
      </c>
      <c r="D279" s="34" t="s">
        <v>175</v>
      </c>
      <c r="E279" s="34" t="s">
        <v>12</v>
      </c>
      <c r="F279" s="34" t="s">
        <v>451</v>
      </c>
      <c r="G279" s="34"/>
      <c r="H279" s="34"/>
      <c r="I279" s="34"/>
      <c r="J279" s="34"/>
      <c r="K279" s="34"/>
    </row>
    <row r="280" spans="1:22" ht="20.100000000000001" customHeight="1" x14ac:dyDescent="0.25">
      <c r="A280" s="34">
        <v>31</v>
      </c>
      <c r="B280" s="34" t="s">
        <v>9</v>
      </c>
      <c r="C280" s="34" t="s">
        <v>172</v>
      </c>
      <c r="D280" s="34" t="s">
        <v>175</v>
      </c>
      <c r="E280" s="34" t="s">
        <v>135</v>
      </c>
      <c r="F280" s="34" t="s">
        <v>451</v>
      </c>
      <c r="G280" s="34"/>
      <c r="H280" s="34"/>
      <c r="I280" s="34"/>
      <c r="J280" s="34"/>
      <c r="K280" s="34"/>
    </row>
    <row r="281" spans="1:22" ht="20.100000000000001" customHeight="1" x14ac:dyDescent="0.25">
      <c r="A281" s="34">
        <v>31</v>
      </c>
      <c r="B281" s="34" t="s">
        <v>9</v>
      </c>
      <c r="C281" s="34" t="s">
        <v>172</v>
      </c>
      <c r="D281" s="34" t="s">
        <v>175</v>
      </c>
      <c r="E281" s="34" t="s">
        <v>452</v>
      </c>
      <c r="F281" s="34" t="s">
        <v>451</v>
      </c>
      <c r="G281" s="34"/>
      <c r="H281" s="34"/>
      <c r="I281" s="34"/>
      <c r="J281" s="34"/>
      <c r="K281" s="34"/>
    </row>
    <row r="282" spans="1:22" ht="20.100000000000001" customHeight="1" x14ac:dyDescent="0.25">
      <c r="A282" s="34">
        <v>31</v>
      </c>
      <c r="B282" s="34" t="s">
        <v>9</v>
      </c>
      <c r="C282" s="34" t="s">
        <v>172</v>
      </c>
      <c r="D282" s="34" t="s">
        <v>175</v>
      </c>
      <c r="E282" s="34" t="s">
        <v>453</v>
      </c>
      <c r="F282" s="34" t="s">
        <v>451</v>
      </c>
      <c r="G282" s="34"/>
      <c r="H282" s="34"/>
      <c r="I282" s="34"/>
      <c r="J282" s="34"/>
      <c r="K282" s="34"/>
    </row>
    <row r="283" spans="1:22" ht="20.100000000000001" customHeight="1" x14ac:dyDescent="0.25">
      <c r="A283" s="34">
        <v>31</v>
      </c>
      <c r="B283" s="34" t="s">
        <v>12</v>
      </c>
      <c r="C283" s="34" t="s">
        <v>173</v>
      </c>
      <c r="D283" s="34" t="s">
        <v>175</v>
      </c>
      <c r="E283" s="34" t="s">
        <v>12</v>
      </c>
      <c r="F283" s="34" t="s">
        <v>451</v>
      </c>
      <c r="G283" s="34"/>
      <c r="H283" s="34"/>
      <c r="I283" s="34"/>
      <c r="J283" s="34"/>
      <c r="K283" s="34"/>
    </row>
    <row r="284" spans="1:22" s="47" customFormat="1" ht="20.100000000000001" customHeight="1" x14ac:dyDescent="0.25">
      <c r="A284" s="48">
        <v>31</v>
      </c>
      <c r="B284" s="48" t="s">
        <v>12</v>
      </c>
      <c r="C284" s="48" t="s">
        <v>173</v>
      </c>
      <c r="D284" s="48" t="s">
        <v>175</v>
      </c>
      <c r="E284" s="48" t="s">
        <v>135</v>
      </c>
      <c r="F284" s="48" t="s">
        <v>120</v>
      </c>
      <c r="G284" s="48"/>
      <c r="H284" s="48"/>
      <c r="I284" s="48"/>
      <c r="J284" s="48"/>
      <c r="K284" s="48"/>
      <c r="L284" s="32"/>
      <c r="M284" s="32"/>
      <c r="N284" s="32"/>
      <c r="O284" s="32"/>
      <c r="P284" s="32"/>
      <c r="Q284" s="32"/>
      <c r="R284" s="32"/>
      <c r="S284" s="32"/>
      <c r="T284" s="32"/>
      <c r="U284" s="32"/>
      <c r="V284" s="32"/>
    </row>
    <row r="285" spans="1:22" ht="20.100000000000001" customHeight="1" x14ac:dyDescent="0.25">
      <c r="A285" s="34">
        <v>31</v>
      </c>
      <c r="B285" s="34" t="s">
        <v>12</v>
      </c>
      <c r="C285" s="34" t="s">
        <v>173</v>
      </c>
      <c r="D285" s="34" t="s">
        <v>175</v>
      </c>
      <c r="E285" s="34" t="s">
        <v>450</v>
      </c>
      <c r="F285" s="34" t="s">
        <v>451</v>
      </c>
      <c r="G285" s="34"/>
      <c r="H285" s="34"/>
      <c r="I285" s="34"/>
      <c r="J285" s="34"/>
      <c r="K285" s="34"/>
    </row>
    <row r="286" spans="1:22" s="47" customFormat="1" ht="20.100000000000001" customHeight="1" x14ac:dyDescent="0.25">
      <c r="A286" s="48">
        <v>31</v>
      </c>
      <c r="B286" s="48" t="s">
        <v>14</v>
      </c>
      <c r="C286" s="48" t="s">
        <v>172</v>
      </c>
      <c r="D286" s="48" t="s">
        <v>176</v>
      </c>
      <c r="E286" s="48" t="s">
        <v>12</v>
      </c>
      <c r="F286" s="48" t="s">
        <v>434</v>
      </c>
      <c r="G286" s="48"/>
      <c r="H286" s="48"/>
      <c r="I286" s="48"/>
      <c r="J286" s="48"/>
      <c r="K286" s="48"/>
      <c r="L286" s="32"/>
      <c r="M286" s="32"/>
      <c r="N286" s="32"/>
      <c r="O286" s="32"/>
      <c r="P286" s="32"/>
      <c r="Q286" s="32"/>
      <c r="R286" s="32"/>
      <c r="S286" s="32"/>
      <c r="T286" s="32"/>
      <c r="U286" s="32"/>
      <c r="V286" s="32"/>
    </row>
    <row r="287" spans="1:22" s="47" customFormat="1" ht="20.100000000000001" customHeight="1" x14ac:dyDescent="0.25">
      <c r="A287" s="48">
        <v>31</v>
      </c>
      <c r="B287" s="48" t="s">
        <v>14</v>
      </c>
      <c r="C287" s="48" t="s">
        <v>172</v>
      </c>
      <c r="D287" s="48" t="s">
        <v>176</v>
      </c>
      <c r="E287" s="48" t="s">
        <v>135</v>
      </c>
      <c r="F287" s="48" t="s">
        <v>434</v>
      </c>
      <c r="G287" s="48"/>
      <c r="H287" s="48"/>
      <c r="I287" s="48"/>
      <c r="J287" s="48"/>
      <c r="K287" s="48"/>
      <c r="L287" s="32"/>
      <c r="M287" s="32"/>
      <c r="N287" s="32"/>
      <c r="O287" s="32"/>
      <c r="P287" s="32"/>
      <c r="Q287" s="32"/>
      <c r="R287" s="32"/>
      <c r="S287" s="32"/>
      <c r="T287" s="32"/>
      <c r="U287" s="32"/>
      <c r="V287" s="32"/>
    </row>
    <row r="288" spans="1:22" ht="20.100000000000001" customHeight="1" x14ac:dyDescent="0.25">
      <c r="A288" s="34">
        <v>31</v>
      </c>
      <c r="B288" s="34" t="s">
        <v>15</v>
      </c>
      <c r="C288" s="34" t="s">
        <v>173</v>
      </c>
      <c r="D288" s="34" t="s">
        <v>176</v>
      </c>
      <c r="E288" s="34" t="s">
        <v>12</v>
      </c>
      <c r="F288" s="34" t="s">
        <v>451</v>
      </c>
      <c r="G288" s="34"/>
      <c r="H288" s="34"/>
      <c r="I288" s="34"/>
      <c r="J288" s="34"/>
      <c r="K288" s="34"/>
    </row>
    <row r="289" spans="1:22" ht="20.100000000000001" customHeight="1" x14ac:dyDescent="0.25">
      <c r="A289" s="34">
        <v>31</v>
      </c>
      <c r="B289" s="34" t="s">
        <v>15</v>
      </c>
      <c r="C289" s="34" t="s">
        <v>173</v>
      </c>
      <c r="D289" s="34" t="s">
        <v>176</v>
      </c>
      <c r="E289" s="34" t="s">
        <v>135</v>
      </c>
      <c r="F289" s="34" t="s">
        <v>451</v>
      </c>
      <c r="G289" s="34"/>
      <c r="H289" s="34"/>
      <c r="I289" s="34"/>
      <c r="J289" s="34"/>
      <c r="K289" s="34"/>
    </row>
    <row r="290" spans="1:22" s="47" customFormat="1" ht="20.100000000000001" customHeight="1" x14ac:dyDescent="0.25">
      <c r="A290" s="48">
        <v>32</v>
      </c>
      <c r="B290" s="48" t="s">
        <v>9</v>
      </c>
      <c r="C290" s="48" t="s">
        <v>172</v>
      </c>
      <c r="D290" s="48" t="s">
        <v>175</v>
      </c>
      <c r="E290" s="48" t="s">
        <v>12</v>
      </c>
      <c r="F290" s="48" t="s">
        <v>434</v>
      </c>
      <c r="G290" s="48"/>
      <c r="H290" s="48"/>
      <c r="I290" s="48"/>
      <c r="J290" s="48"/>
      <c r="K290" s="48"/>
      <c r="L290" s="32"/>
      <c r="M290" s="32"/>
      <c r="N290" s="32"/>
      <c r="O290" s="32"/>
      <c r="P290" s="32"/>
      <c r="Q290" s="32"/>
      <c r="R290" s="32"/>
      <c r="S290" s="32"/>
      <c r="T290" s="32"/>
      <c r="U290" s="32"/>
      <c r="V290" s="32"/>
    </row>
    <row r="291" spans="1:22" s="47" customFormat="1" ht="20.100000000000001" customHeight="1" x14ac:dyDescent="0.25">
      <c r="A291" s="48">
        <v>32</v>
      </c>
      <c r="B291" s="48" t="s">
        <v>9</v>
      </c>
      <c r="C291" s="48" t="s">
        <v>172</v>
      </c>
      <c r="D291" s="48" t="s">
        <v>175</v>
      </c>
      <c r="E291" s="48" t="s">
        <v>135</v>
      </c>
      <c r="F291" s="48" t="s">
        <v>434</v>
      </c>
      <c r="G291" s="48"/>
      <c r="H291" s="48"/>
      <c r="I291" s="48"/>
      <c r="J291" s="48"/>
      <c r="K291" s="48"/>
      <c r="L291" s="32"/>
      <c r="M291" s="32"/>
      <c r="N291" s="32"/>
      <c r="O291" s="32"/>
      <c r="P291" s="32"/>
      <c r="Q291" s="32"/>
      <c r="R291" s="32"/>
      <c r="S291" s="32"/>
      <c r="T291" s="32"/>
      <c r="U291" s="32"/>
      <c r="V291" s="32"/>
    </row>
    <row r="292" spans="1:22" ht="20.100000000000001" customHeight="1" x14ac:dyDescent="0.25">
      <c r="A292" s="34">
        <v>32</v>
      </c>
      <c r="B292" s="34" t="s">
        <v>12</v>
      </c>
      <c r="C292" s="34" t="s">
        <v>173</v>
      </c>
      <c r="D292" s="34" t="s">
        <v>175</v>
      </c>
      <c r="E292" s="34" t="s">
        <v>12</v>
      </c>
      <c r="F292" s="34" t="s">
        <v>451</v>
      </c>
      <c r="G292" s="34"/>
      <c r="H292" s="34"/>
      <c r="I292" s="34"/>
      <c r="J292" s="34"/>
      <c r="K292" s="34"/>
    </row>
    <row r="293" spans="1:22" s="47" customFormat="1" ht="20.100000000000001" customHeight="1" x14ac:dyDescent="0.25">
      <c r="A293" s="48">
        <v>32</v>
      </c>
      <c r="B293" s="48" t="s">
        <v>12</v>
      </c>
      <c r="C293" s="48" t="s">
        <v>173</v>
      </c>
      <c r="D293" s="48" t="s">
        <v>175</v>
      </c>
      <c r="E293" s="48" t="s">
        <v>135</v>
      </c>
      <c r="F293" s="48" t="s">
        <v>121</v>
      </c>
      <c r="G293" s="48"/>
      <c r="H293" s="48"/>
      <c r="I293" s="48"/>
      <c r="J293" s="48"/>
      <c r="K293" s="48"/>
      <c r="L293" s="32"/>
      <c r="M293" s="32"/>
      <c r="N293" s="32"/>
      <c r="O293" s="32"/>
      <c r="P293" s="32"/>
      <c r="Q293" s="32"/>
      <c r="R293" s="32"/>
      <c r="S293" s="32"/>
      <c r="T293" s="32"/>
      <c r="U293" s="32"/>
      <c r="V293" s="32"/>
    </row>
    <row r="294" spans="1:22" s="47" customFormat="1" ht="20.100000000000001" customHeight="1" x14ac:dyDescent="0.25">
      <c r="A294" s="48">
        <v>32</v>
      </c>
      <c r="B294" s="48" t="s">
        <v>14</v>
      </c>
      <c r="C294" s="48" t="s">
        <v>172</v>
      </c>
      <c r="D294" s="48" t="s">
        <v>176</v>
      </c>
      <c r="E294" s="48" t="s">
        <v>12</v>
      </c>
      <c r="F294" s="48" t="s">
        <v>434</v>
      </c>
      <c r="G294" s="48"/>
      <c r="H294" s="48"/>
      <c r="I294" s="48"/>
      <c r="J294" s="48"/>
      <c r="K294" s="48"/>
      <c r="L294" s="32"/>
      <c r="M294" s="32"/>
      <c r="N294" s="32"/>
      <c r="O294" s="32"/>
      <c r="P294" s="32"/>
      <c r="Q294" s="32"/>
      <c r="R294" s="32"/>
      <c r="S294" s="32"/>
      <c r="T294" s="32"/>
      <c r="U294" s="32"/>
      <c r="V294" s="32"/>
    </row>
    <row r="295" spans="1:22" s="47" customFormat="1" ht="20.100000000000001" customHeight="1" x14ac:dyDescent="0.25">
      <c r="A295" s="48">
        <v>32</v>
      </c>
      <c r="B295" s="48" t="s">
        <v>14</v>
      </c>
      <c r="C295" s="48" t="s">
        <v>172</v>
      </c>
      <c r="D295" s="48" t="s">
        <v>176</v>
      </c>
      <c r="E295" s="48" t="s">
        <v>135</v>
      </c>
      <c r="F295" s="48" t="s">
        <v>434</v>
      </c>
      <c r="G295" s="48"/>
      <c r="H295" s="48"/>
      <c r="I295" s="48"/>
      <c r="J295" s="48"/>
      <c r="K295" s="48"/>
      <c r="L295" s="32"/>
      <c r="M295" s="32"/>
      <c r="N295" s="32"/>
      <c r="O295" s="32"/>
      <c r="P295" s="32"/>
      <c r="Q295" s="32"/>
      <c r="R295" s="32"/>
      <c r="S295" s="32"/>
      <c r="T295" s="32"/>
      <c r="U295" s="32"/>
      <c r="V295" s="32"/>
    </row>
    <row r="296" spans="1:22" s="47" customFormat="1" ht="20.100000000000001" customHeight="1" x14ac:dyDescent="0.25">
      <c r="A296" s="48">
        <v>32</v>
      </c>
      <c r="B296" s="48" t="s">
        <v>15</v>
      </c>
      <c r="C296" s="48" t="s">
        <v>173</v>
      </c>
      <c r="D296" s="48" t="s">
        <v>176</v>
      </c>
      <c r="E296" s="48" t="s">
        <v>12</v>
      </c>
      <c r="F296" s="48" t="s">
        <v>121</v>
      </c>
      <c r="G296" s="48"/>
      <c r="H296" s="48"/>
      <c r="I296" s="48"/>
      <c r="J296" s="48"/>
      <c r="K296" s="48"/>
      <c r="L296" s="32"/>
      <c r="M296" s="32"/>
      <c r="N296" s="32"/>
      <c r="O296" s="32"/>
      <c r="P296" s="32"/>
      <c r="Q296" s="32"/>
      <c r="R296" s="32"/>
      <c r="S296" s="32"/>
      <c r="T296" s="32"/>
      <c r="U296" s="32"/>
      <c r="V296" s="32"/>
    </row>
    <row r="297" spans="1:22" s="47" customFormat="1" ht="20.100000000000001" customHeight="1" x14ac:dyDescent="0.25">
      <c r="A297" s="48">
        <v>32</v>
      </c>
      <c r="B297" s="48" t="s">
        <v>15</v>
      </c>
      <c r="C297" s="48" t="s">
        <v>173</v>
      </c>
      <c r="D297" s="48" t="s">
        <v>176</v>
      </c>
      <c r="E297" s="48" t="s">
        <v>135</v>
      </c>
      <c r="F297" s="48" t="s">
        <v>121</v>
      </c>
      <c r="G297" s="48"/>
      <c r="H297" s="48"/>
      <c r="I297" s="48"/>
      <c r="J297" s="48"/>
      <c r="K297" s="48"/>
      <c r="L297" s="32"/>
      <c r="M297" s="32"/>
      <c r="N297" s="32"/>
      <c r="O297" s="32"/>
      <c r="P297" s="32"/>
      <c r="Q297" s="32"/>
      <c r="R297" s="32"/>
      <c r="S297" s="32"/>
      <c r="T297" s="32"/>
      <c r="U297" s="32"/>
      <c r="V297" s="32"/>
    </row>
    <row r="298" spans="1:22" ht="20.100000000000001" customHeight="1" x14ac:dyDescent="0.25">
      <c r="A298" s="34">
        <v>33</v>
      </c>
      <c r="B298" s="34" t="s">
        <v>9</v>
      </c>
      <c r="C298" s="34" t="s">
        <v>172</v>
      </c>
      <c r="D298" s="34" t="s">
        <v>175</v>
      </c>
      <c r="E298" s="34" t="s">
        <v>12</v>
      </c>
      <c r="F298" s="34" t="s">
        <v>451</v>
      </c>
      <c r="G298" s="34"/>
      <c r="H298" s="34"/>
      <c r="I298" s="34"/>
      <c r="J298" s="34"/>
      <c r="K298" s="34"/>
    </row>
    <row r="299" spans="1:22" ht="20.100000000000001" customHeight="1" x14ac:dyDescent="0.25">
      <c r="A299" s="34">
        <v>33</v>
      </c>
      <c r="B299" s="34" t="s">
        <v>9</v>
      </c>
      <c r="C299" s="34" t="s">
        <v>172</v>
      </c>
      <c r="D299" s="34" t="s">
        <v>175</v>
      </c>
      <c r="E299" s="34" t="s">
        <v>135</v>
      </c>
      <c r="F299" s="34" t="s">
        <v>451</v>
      </c>
      <c r="G299" s="34"/>
      <c r="H299" s="34"/>
      <c r="I299" s="34"/>
      <c r="J299" s="34"/>
      <c r="K299" s="34"/>
    </row>
    <row r="300" spans="1:22" s="47" customFormat="1" ht="20.100000000000001" customHeight="1" x14ac:dyDescent="0.25">
      <c r="A300" s="48">
        <v>33</v>
      </c>
      <c r="B300" s="48" t="s">
        <v>12</v>
      </c>
      <c r="C300" s="48" t="s">
        <v>173</v>
      </c>
      <c r="D300" s="48" t="s">
        <v>175</v>
      </c>
      <c r="E300" s="48" t="s">
        <v>12</v>
      </c>
      <c r="F300" s="48" t="s">
        <v>451</v>
      </c>
      <c r="G300" s="48"/>
      <c r="H300" s="48"/>
      <c r="I300" s="48"/>
      <c r="J300" s="48"/>
      <c r="K300" s="48"/>
      <c r="L300" s="32"/>
      <c r="M300" s="32"/>
      <c r="N300" s="32"/>
      <c r="O300" s="32"/>
      <c r="P300" s="32"/>
      <c r="Q300" s="32"/>
      <c r="R300" s="32"/>
      <c r="S300" s="32"/>
      <c r="T300" s="32"/>
      <c r="U300" s="32"/>
      <c r="V300" s="32"/>
    </row>
    <row r="301" spans="1:22" s="47" customFormat="1" ht="20.100000000000001" customHeight="1" x14ac:dyDescent="0.25">
      <c r="A301" s="48">
        <v>33</v>
      </c>
      <c r="B301" s="48" t="s">
        <v>12</v>
      </c>
      <c r="C301" s="48" t="s">
        <v>173</v>
      </c>
      <c r="D301" s="48" t="s">
        <v>175</v>
      </c>
      <c r="E301" s="48" t="s">
        <v>135</v>
      </c>
      <c r="F301" s="48" t="s">
        <v>121</v>
      </c>
      <c r="G301" s="48"/>
      <c r="H301" s="48"/>
      <c r="I301" s="48"/>
      <c r="J301" s="48"/>
      <c r="K301" s="48"/>
      <c r="L301" s="32"/>
      <c r="M301" s="32"/>
      <c r="N301" s="32"/>
      <c r="O301" s="32"/>
      <c r="P301" s="32"/>
      <c r="Q301" s="32"/>
      <c r="R301" s="32"/>
      <c r="S301" s="32"/>
      <c r="T301" s="32"/>
      <c r="U301" s="32"/>
      <c r="V301" s="32"/>
    </row>
    <row r="302" spans="1:22" ht="20.100000000000001" customHeight="1" x14ac:dyDescent="0.25">
      <c r="A302" s="34">
        <v>33</v>
      </c>
      <c r="B302" s="34" t="s">
        <v>14</v>
      </c>
      <c r="C302" s="34" t="s">
        <v>172</v>
      </c>
      <c r="D302" s="34" t="s">
        <v>176</v>
      </c>
      <c r="E302" s="34" t="s">
        <v>12</v>
      </c>
      <c r="F302" s="34" t="s">
        <v>451</v>
      </c>
      <c r="G302" s="34"/>
      <c r="H302" s="34"/>
      <c r="I302" s="34"/>
      <c r="J302" s="34"/>
      <c r="K302" s="34"/>
    </row>
    <row r="303" spans="1:22" ht="20.100000000000001" customHeight="1" x14ac:dyDescent="0.25">
      <c r="A303" s="34">
        <v>33</v>
      </c>
      <c r="B303" s="34" t="s">
        <v>14</v>
      </c>
      <c r="C303" s="34" t="s">
        <v>172</v>
      </c>
      <c r="D303" s="34" t="s">
        <v>176</v>
      </c>
      <c r="E303" s="34" t="s">
        <v>135</v>
      </c>
      <c r="F303" s="34" t="s">
        <v>451</v>
      </c>
      <c r="G303" s="34"/>
      <c r="H303" s="34"/>
      <c r="I303" s="34"/>
      <c r="J303" s="34"/>
      <c r="K303" s="34"/>
    </row>
    <row r="304" spans="1:22" ht="20.100000000000001" customHeight="1" x14ac:dyDescent="0.25">
      <c r="A304" s="34">
        <v>33</v>
      </c>
      <c r="B304" s="34" t="s">
        <v>15</v>
      </c>
      <c r="C304" s="34" t="s">
        <v>173</v>
      </c>
      <c r="D304" s="34" t="s">
        <v>176</v>
      </c>
      <c r="E304" s="34" t="s">
        <v>12</v>
      </c>
      <c r="F304" s="34" t="s">
        <v>451</v>
      </c>
      <c r="G304" s="34"/>
      <c r="H304" s="34"/>
      <c r="I304" s="34"/>
      <c r="J304" s="34"/>
      <c r="K304" s="34"/>
    </row>
    <row r="305" spans="1:22" ht="20.100000000000001" customHeight="1" x14ac:dyDescent="0.25">
      <c r="A305" s="34">
        <v>33</v>
      </c>
      <c r="B305" s="34" t="s">
        <v>15</v>
      </c>
      <c r="C305" s="34" t="s">
        <v>173</v>
      </c>
      <c r="D305" s="34" t="s">
        <v>176</v>
      </c>
      <c r="E305" s="34" t="s">
        <v>135</v>
      </c>
      <c r="F305" s="34" t="s">
        <v>451</v>
      </c>
      <c r="G305" s="34"/>
      <c r="H305" s="34"/>
      <c r="I305" s="34"/>
      <c r="J305" s="34"/>
      <c r="K305" s="34"/>
    </row>
    <row r="306" spans="1:22" ht="20.100000000000001" customHeight="1" x14ac:dyDescent="0.25">
      <c r="A306" s="34">
        <v>34</v>
      </c>
      <c r="B306" s="34" t="s">
        <v>9</v>
      </c>
      <c r="C306" s="34" t="s">
        <v>172</v>
      </c>
      <c r="D306" s="34" t="s">
        <v>175</v>
      </c>
      <c r="E306" s="34" t="s">
        <v>12</v>
      </c>
      <c r="F306" s="34" t="s">
        <v>451</v>
      </c>
      <c r="G306" s="34"/>
      <c r="H306" s="34"/>
      <c r="I306" s="34"/>
      <c r="J306" s="34"/>
      <c r="K306" s="34"/>
    </row>
    <row r="307" spans="1:22" ht="20.100000000000001" customHeight="1" x14ac:dyDescent="0.25">
      <c r="A307" s="34">
        <v>34</v>
      </c>
      <c r="B307" s="34" t="s">
        <v>9</v>
      </c>
      <c r="C307" s="34" t="s">
        <v>172</v>
      </c>
      <c r="D307" s="34" t="s">
        <v>175</v>
      </c>
      <c r="E307" s="34" t="s">
        <v>135</v>
      </c>
      <c r="F307" s="34" t="s">
        <v>451</v>
      </c>
      <c r="G307" s="34"/>
      <c r="H307" s="34"/>
      <c r="I307" s="34"/>
      <c r="J307" s="34"/>
      <c r="K307" s="34"/>
    </row>
    <row r="308" spans="1:22" s="47" customFormat="1" ht="20.100000000000001" customHeight="1" x14ac:dyDescent="0.25">
      <c r="A308" s="48">
        <v>34</v>
      </c>
      <c r="B308" s="48" t="s">
        <v>12</v>
      </c>
      <c r="C308" s="48" t="s">
        <v>173</v>
      </c>
      <c r="D308" s="48" t="s">
        <v>175</v>
      </c>
      <c r="E308" s="48" t="s">
        <v>12</v>
      </c>
      <c r="F308" s="48" t="s">
        <v>120</v>
      </c>
      <c r="G308" s="48"/>
      <c r="H308" s="48"/>
      <c r="I308" s="48"/>
      <c r="J308" s="48"/>
      <c r="K308" s="48"/>
      <c r="L308" s="32"/>
      <c r="M308" s="32"/>
      <c r="N308" s="32"/>
      <c r="O308" s="32"/>
      <c r="P308" s="32"/>
      <c r="Q308" s="32"/>
      <c r="R308" s="32"/>
      <c r="S308" s="32"/>
      <c r="T308" s="32"/>
      <c r="U308" s="32"/>
      <c r="V308" s="32"/>
    </row>
    <row r="309" spans="1:22" s="47" customFormat="1" ht="20.100000000000001" customHeight="1" x14ac:dyDescent="0.25">
      <c r="A309" s="48">
        <v>34</v>
      </c>
      <c r="B309" s="48" t="s">
        <v>12</v>
      </c>
      <c r="C309" s="48" t="s">
        <v>173</v>
      </c>
      <c r="D309" s="48" t="s">
        <v>175</v>
      </c>
      <c r="E309" s="48" t="s">
        <v>135</v>
      </c>
      <c r="F309" s="48" t="s">
        <v>120</v>
      </c>
      <c r="G309" s="48"/>
      <c r="H309" s="48"/>
      <c r="I309" s="48"/>
      <c r="J309" s="48"/>
      <c r="K309" s="48"/>
      <c r="L309" s="32"/>
      <c r="M309" s="32"/>
      <c r="N309" s="32"/>
      <c r="O309" s="32"/>
      <c r="P309" s="32"/>
      <c r="Q309" s="32"/>
      <c r="R309" s="32"/>
      <c r="S309" s="32"/>
      <c r="T309" s="32"/>
      <c r="U309" s="32"/>
      <c r="V309" s="32"/>
    </row>
    <row r="310" spans="1:22" ht="20.100000000000001" customHeight="1" x14ac:dyDescent="0.25">
      <c r="A310" s="34">
        <v>34</v>
      </c>
      <c r="B310" s="34" t="s">
        <v>14</v>
      </c>
      <c r="C310" s="34" t="s">
        <v>172</v>
      </c>
      <c r="D310" s="34" t="s">
        <v>176</v>
      </c>
      <c r="E310" s="34" t="s">
        <v>12</v>
      </c>
      <c r="F310" s="34" t="s">
        <v>451</v>
      </c>
      <c r="G310" s="34"/>
      <c r="H310" s="34"/>
      <c r="I310" s="34"/>
      <c r="J310" s="34"/>
      <c r="K310" s="34"/>
    </row>
    <row r="311" spans="1:22" s="47" customFormat="1" ht="20.100000000000001" customHeight="1" x14ac:dyDescent="0.25">
      <c r="A311" s="48">
        <v>34</v>
      </c>
      <c r="B311" s="48" t="s">
        <v>14</v>
      </c>
      <c r="C311" s="48" t="s">
        <v>172</v>
      </c>
      <c r="D311" s="48" t="s">
        <v>176</v>
      </c>
      <c r="E311" s="48" t="s">
        <v>135</v>
      </c>
      <c r="F311" s="48" t="s">
        <v>121</v>
      </c>
      <c r="G311" s="48"/>
      <c r="H311" s="48"/>
      <c r="I311" s="48"/>
      <c r="J311" s="48"/>
      <c r="K311" s="48"/>
      <c r="L311" s="32"/>
      <c r="M311" s="32"/>
      <c r="N311" s="32"/>
      <c r="O311" s="32"/>
      <c r="P311" s="32"/>
      <c r="Q311" s="32"/>
      <c r="R311" s="32"/>
      <c r="S311" s="32"/>
      <c r="T311" s="32"/>
      <c r="U311" s="32"/>
      <c r="V311" s="32"/>
    </row>
    <row r="312" spans="1:22" ht="20.100000000000001" customHeight="1" x14ac:dyDescent="0.25">
      <c r="A312" s="34">
        <v>34</v>
      </c>
      <c r="B312" s="34" t="s">
        <v>15</v>
      </c>
      <c r="C312" s="34" t="s">
        <v>173</v>
      </c>
      <c r="D312" s="34" t="s">
        <v>176</v>
      </c>
      <c r="E312" s="34" t="s">
        <v>12</v>
      </c>
      <c r="F312" s="34" t="s">
        <v>451</v>
      </c>
      <c r="G312" s="34"/>
      <c r="H312" s="34"/>
      <c r="I312" s="34"/>
      <c r="J312" s="34"/>
      <c r="K312" s="34"/>
    </row>
    <row r="313" spans="1:22" ht="20.100000000000001" customHeight="1" x14ac:dyDescent="0.25">
      <c r="A313" s="34">
        <v>34</v>
      </c>
      <c r="B313" s="34" t="s">
        <v>15</v>
      </c>
      <c r="C313" s="34" t="s">
        <v>173</v>
      </c>
      <c r="D313" s="34" t="s">
        <v>176</v>
      </c>
      <c r="E313" s="34" t="s">
        <v>135</v>
      </c>
      <c r="F313" s="34" t="s">
        <v>451</v>
      </c>
      <c r="G313" s="34"/>
      <c r="H313" s="34"/>
      <c r="I313" s="34"/>
      <c r="J313" s="34"/>
      <c r="K313" s="34"/>
    </row>
    <row r="314" spans="1:22" s="47" customFormat="1" ht="20.100000000000001" customHeight="1" x14ac:dyDescent="0.25">
      <c r="A314" s="48">
        <v>35</v>
      </c>
      <c r="B314" s="48" t="s">
        <v>9</v>
      </c>
      <c r="C314" s="48" t="s">
        <v>172</v>
      </c>
      <c r="D314" s="48" t="s">
        <v>175</v>
      </c>
      <c r="E314" s="48" t="s">
        <v>12</v>
      </c>
      <c r="F314" s="48" t="s">
        <v>434</v>
      </c>
      <c r="G314" s="48"/>
      <c r="H314" s="48"/>
      <c r="I314" s="48"/>
      <c r="J314" s="48"/>
      <c r="K314" s="48"/>
      <c r="L314" s="32"/>
      <c r="M314" s="32"/>
      <c r="N314" s="32"/>
      <c r="O314" s="32"/>
      <c r="P314" s="32"/>
      <c r="Q314" s="32"/>
      <c r="R314" s="32"/>
      <c r="S314" s="32"/>
      <c r="T314" s="32"/>
      <c r="U314" s="32"/>
      <c r="V314" s="32"/>
    </row>
    <row r="315" spans="1:22" s="47" customFormat="1" ht="20.100000000000001" customHeight="1" x14ac:dyDescent="0.25">
      <c r="A315" s="48">
        <v>35</v>
      </c>
      <c r="B315" s="48" t="s">
        <v>9</v>
      </c>
      <c r="C315" s="48" t="s">
        <v>172</v>
      </c>
      <c r="D315" s="48" t="s">
        <v>175</v>
      </c>
      <c r="E315" s="48" t="s">
        <v>135</v>
      </c>
      <c r="F315" s="48" t="s">
        <v>434</v>
      </c>
      <c r="G315" s="48"/>
      <c r="H315" s="48"/>
      <c r="I315" s="48"/>
      <c r="J315" s="48"/>
      <c r="K315" s="48"/>
      <c r="L315" s="32"/>
      <c r="M315" s="32"/>
      <c r="N315" s="32"/>
      <c r="O315" s="32"/>
      <c r="P315" s="32"/>
      <c r="Q315" s="32"/>
      <c r="R315" s="32"/>
      <c r="S315" s="32"/>
      <c r="T315" s="32"/>
      <c r="U315" s="32"/>
      <c r="V315" s="32"/>
    </row>
    <row r="316" spans="1:22" ht="20.100000000000001" customHeight="1" x14ac:dyDescent="0.25">
      <c r="A316" s="34">
        <v>35</v>
      </c>
      <c r="B316" s="34" t="s">
        <v>12</v>
      </c>
      <c r="C316" s="34" t="s">
        <v>173</v>
      </c>
      <c r="D316" s="34" t="s">
        <v>175</v>
      </c>
      <c r="E316" s="34" t="s">
        <v>12</v>
      </c>
      <c r="F316" s="34" t="s">
        <v>451</v>
      </c>
      <c r="G316" s="34"/>
      <c r="H316" s="34"/>
      <c r="I316" s="34"/>
      <c r="J316" s="34"/>
      <c r="K316" s="34"/>
    </row>
    <row r="317" spans="1:22" ht="20.100000000000001" customHeight="1" x14ac:dyDescent="0.25">
      <c r="A317" s="34">
        <v>35</v>
      </c>
      <c r="B317" s="34" t="s">
        <v>12</v>
      </c>
      <c r="C317" s="34" t="s">
        <v>173</v>
      </c>
      <c r="D317" s="34" t="s">
        <v>175</v>
      </c>
      <c r="E317" s="34" t="s">
        <v>135</v>
      </c>
      <c r="F317" s="34" t="s">
        <v>451</v>
      </c>
      <c r="G317" s="34"/>
      <c r="H317" s="34"/>
      <c r="I317" s="34"/>
      <c r="J317" s="34"/>
      <c r="K317" s="34"/>
    </row>
    <row r="318" spans="1:22" ht="20.100000000000001" customHeight="1" x14ac:dyDescent="0.25">
      <c r="A318" s="34">
        <v>35</v>
      </c>
      <c r="B318" s="34" t="s">
        <v>14</v>
      </c>
      <c r="C318" s="34" t="s">
        <v>172</v>
      </c>
      <c r="D318" s="34" t="s">
        <v>176</v>
      </c>
      <c r="E318" s="34" t="s">
        <v>12</v>
      </c>
      <c r="F318" s="34" t="s">
        <v>451</v>
      </c>
      <c r="G318" s="34"/>
      <c r="H318" s="34"/>
      <c r="I318" s="34"/>
      <c r="J318" s="34"/>
      <c r="K318" s="34"/>
    </row>
    <row r="319" spans="1:22" s="47" customFormat="1" ht="20.100000000000001" customHeight="1" x14ac:dyDescent="0.25">
      <c r="A319" s="48">
        <v>35</v>
      </c>
      <c r="B319" s="48" t="s">
        <v>14</v>
      </c>
      <c r="C319" s="48" t="s">
        <v>172</v>
      </c>
      <c r="D319" s="48" t="s">
        <v>176</v>
      </c>
      <c r="E319" s="48" t="s">
        <v>135</v>
      </c>
      <c r="F319" s="48" t="s">
        <v>121</v>
      </c>
      <c r="G319" s="48"/>
      <c r="H319" s="48"/>
      <c r="I319" s="48"/>
      <c r="J319" s="48"/>
      <c r="K319" s="48"/>
      <c r="L319" s="32"/>
      <c r="M319" s="32"/>
      <c r="N319" s="32"/>
      <c r="O319" s="32"/>
      <c r="P319" s="32"/>
      <c r="Q319" s="32"/>
      <c r="R319" s="32"/>
      <c r="S319" s="32"/>
      <c r="T319" s="32"/>
      <c r="U319" s="32"/>
      <c r="V319" s="32"/>
    </row>
    <row r="320" spans="1:22" s="47" customFormat="1" ht="20.100000000000001" customHeight="1" x14ac:dyDescent="0.25">
      <c r="A320" s="48">
        <v>35</v>
      </c>
      <c r="B320" s="48" t="s">
        <v>15</v>
      </c>
      <c r="C320" s="48" t="s">
        <v>173</v>
      </c>
      <c r="D320" s="48" t="s">
        <v>176</v>
      </c>
      <c r="E320" s="48" t="s">
        <v>12</v>
      </c>
      <c r="F320" s="48" t="s">
        <v>120</v>
      </c>
      <c r="G320" s="48"/>
      <c r="H320" s="48"/>
      <c r="I320" s="48"/>
      <c r="J320" s="48"/>
      <c r="K320" s="48"/>
      <c r="L320" s="32"/>
      <c r="M320" s="32"/>
      <c r="N320" s="32"/>
      <c r="O320" s="32"/>
      <c r="P320" s="32"/>
      <c r="Q320" s="32"/>
      <c r="R320" s="32"/>
      <c r="S320" s="32"/>
      <c r="T320" s="32"/>
      <c r="U320" s="32"/>
      <c r="V320" s="32"/>
    </row>
    <row r="321" spans="1:22" s="47" customFormat="1" ht="20.100000000000001" customHeight="1" x14ac:dyDescent="0.25">
      <c r="A321" s="48">
        <v>35</v>
      </c>
      <c r="B321" s="48" t="s">
        <v>15</v>
      </c>
      <c r="C321" s="48" t="s">
        <v>173</v>
      </c>
      <c r="D321" s="48" t="s">
        <v>176</v>
      </c>
      <c r="E321" s="48" t="s">
        <v>135</v>
      </c>
      <c r="F321" s="48" t="s">
        <v>120</v>
      </c>
      <c r="G321" s="48"/>
      <c r="H321" s="48"/>
      <c r="I321" s="48"/>
      <c r="J321" s="48"/>
      <c r="K321" s="48"/>
      <c r="L321" s="32"/>
      <c r="M321" s="32"/>
      <c r="N321" s="32"/>
      <c r="O321" s="32"/>
      <c r="P321" s="32"/>
      <c r="Q321" s="32"/>
      <c r="R321" s="32"/>
      <c r="S321" s="32"/>
      <c r="T321" s="32"/>
      <c r="U321" s="32"/>
      <c r="V321" s="32"/>
    </row>
    <row r="322" spans="1:22" ht="20.100000000000001" customHeight="1" x14ac:dyDescent="0.25">
      <c r="A322" s="34">
        <v>35</v>
      </c>
      <c r="B322" s="34" t="s">
        <v>15</v>
      </c>
      <c r="C322" s="34" t="s">
        <v>173</v>
      </c>
      <c r="D322" s="34" t="s">
        <v>176</v>
      </c>
      <c r="E322" s="34" t="s">
        <v>450</v>
      </c>
      <c r="F322" s="34" t="s">
        <v>451</v>
      </c>
      <c r="G322" s="34"/>
      <c r="H322" s="34"/>
      <c r="I322" s="34"/>
      <c r="J322" s="34"/>
      <c r="K322" s="34"/>
    </row>
    <row r="323" spans="1:22" s="47" customFormat="1" ht="20.100000000000001" customHeight="1" x14ac:dyDescent="0.25">
      <c r="A323" s="48">
        <v>36</v>
      </c>
      <c r="B323" s="48" t="s">
        <v>9</v>
      </c>
      <c r="C323" s="48" t="s">
        <v>172</v>
      </c>
      <c r="D323" s="48" t="s">
        <v>175</v>
      </c>
      <c r="E323" s="48" t="s">
        <v>12</v>
      </c>
      <c r="F323" s="48" t="s">
        <v>434</v>
      </c>
      <c r="G323" s="48"/>
      <c r="H323" s="48"/>
      <c r="I323" s="48"/>
      <c r="J323" s="48"/>
      <c r="K323" s="48"/>
      <c r="L323" s="32"/>
      <c r="M323" s="32"/>
      <c r="N323" s="32"/>
      <c r="O323" s="32"/>
      <c r="P323" s="32"/>
      <c r="Q323" s="32"/>
      <c r="R323" s="32"/>
      <c r="S323" s="32"/>
      <c r="T323" s="32"/>
      <c r="U323" s="32"/>
      <c r="V323" s="32"/>
    </row>
    <row r="324" spans="1:22" s="47" customFormat="1" ht="20.100000000000001" customHeight="1" x14ac:dyDescent="0.25">
      <c r="A324" s="48">
        <v>36</v>
      </c>
      <c r="B324" s="48" t="s">
        <v>9</v>
      </c>
      <c r="C324" s="48" t="s">
        <v>172</v>
      </c>
      <c r="D324" s="48" t="s">
        <v>175</v>
      </c>
      <c r="E324" s="48" t="s">
        <v>135</v>
      </c>
      <c r="F324" s="48" t="s">
        <v>434</v>
      </c>
      <c r="G324" s="48"/>
      <c r="H324" s="48"/>
      <c r="I324" s="48"/>
      <c r="J324" s="48"/>
      <c r="K324" s="48"/>
      <c r="L324" s="32"/>
      <c r="M324" s="32"/>
      <c r="N324" s="32"/>
      <c r="O324" s="32"/>
      <c r="P324" s="32"/>
      <c r="Q324" s="32"/>
      <c r="R324" s="32"/>
      <c r="S324" s="32"/>
      <c r="T324" s="32"/>
      <c r="U324" s="32"/>
      <c r="V324" s="32"/>
    </row>
    <row r="325" spans="1:22" s="47" customFormat="1" ht="20.100000000000001" customHeight="1" x14ac:dyDescent="0.25">
      <c r="A325" s="48">
        <v>36</v>
      </c>
      <c r="B325" s="48" t="s">
        <v>12</v>
      </c>
      <c r="C325" s="48" t="s">
        <v>173</v>
      </c>
      <c r="D325" s="48" t="s">
        <v>175</v>
      </c>
      <c r="E325" s="48" t="s">
        <v>12</v>
      </c>
      <c r="F325" s="48" t="s">
        <v>121</v>
      </c>
      <c r="G325" s="48"/>
      <c r="H325" s="48"/>
      <c r="I325" s="48"/>
      <c r="J325" s="48"/>
      <c r="K325" s="48"/>
      <c r="L325" s="32"/>
      <c r="M325" s="32"/>
      <c r="N325" s="32"/>
      <c r="O325" s="32"/>
      <c r="P325" s="32"/>
      <c r="Q325" s="32"/>
      <c r="R325" s="32"/>
      <c r="S325" s="32"/>
      <c r="T325" s="32"/>
      <c r="U325" s="32"/>
      <c r="V325" s="32"/>
    </row>
    <row r="326" spans="1:22" ht="20.100000000000001" customHeight="1" x14ac:dyDescent="0.25">
      <c r="A326" s="34">
        <v>36</v>
      </c>
      <c r="B326" s="34" t="s">
        <v>12</v>
      </c>
      <c r="C326" s="34" t="s">
        <v>173</v>
      </c>
      <c r="D326" s="34" t="s">
        <v>175</v>
      </c>
      <c r="E326" s="34" t="s">
        <v>135</v>
      </c>
      <c r="F326" s="34" t="s">
        <v>451</v>
      </c>
      <c r="G326" s="34"/>
      <c r="H326" s="34"/>
      <c r="I326" s="34"/>
      <c r="J326" s="34"/>
      <c r="K326" s="34"/>
    </row>
    <row r="327" spans="1:22" s="47" customFormat="1" ht="20.100000000000001" customHeight="1" x14ac:dyDescent="0.25">
      <c r="A327" s="48">
        <v>36</v>
      </c>
      <c r="B327" s="48" t="s">
        <v>14</v>
      </c>
      <c r="C327" s="48" t="s">
        <v>172</v>
      </c>
      <c r="D327" s="48" t="s">
        <v>176</v>
      </c>
      <c r="E327" s="48" t="s">
        <v>12</v>
      </c>
      <c r="F327" s="48" t="s">
        <v>121</v>
      </c>
      <c r="G327" s="48"/>
      <c r="H327" s="48"/>
      <c r="I327" s="48"/>
      <c r="J327" s="48"/>
      <c r="K327" s="48"/>
      <c r="L327" s="32"/>
      <c r="M327" s="32"/>
      <c r="N327" s="32"/>
      <c r="O327" s="32"/>
      <c r="P327" s="32"/>
      <c r="Q327" s="32"/>
      <c r="R327" s="32"/>
      <c r="S327" s="32"/>
      <c r="T327" s="32"/>
      <c r="U327" s="32"/>
      <c r="V327" s="32"/>
    </row>
    <row r="328" spans="1:22" ht="20.100000000000001" customHeight="1" x14ac:dyDescent="0.25">
      <c r="A328" s="34">
        <v>36</v>
      </c>
      <c r="B328" s="34" t="s">
        <v>14</v>
      </c>
      <c r="C328" s="34" t="s">
        <v>172</v>
      </c>
      <c r="D328" s="34" t="s">
        <v>176</v>
      </c>
      <c r="E328" s="34" t="s">
        <v>135</v>
      </c>
      <c r="F328" s="34" t="s">
        <v>451</v>
      </c>
      <c r="G328" s="34"/>
      <c r="H328" s="34"/>
      <c r="I328" s="34"/>
      <c r="J328" s="34"/>
      <c r="K328" s="34"/>
    </row>
    <row r="329" spans="1:22" ht="20.100000000000001" customHeight="1" x14ac:dyDescent="0.25">
      <c r="A329" s="34">
        <v>36</v>
      </c>
      <c r="B329" s="34" t="s">
        <v>15</v>
      </c>
      <c r="C329" s="34" t="s">
        <v>173</v>
      </c>
      <c r="D329" s="34" t="s">
        <v>176</v>
      </c>
      <c r="E329" s="34" t="s">
        <v>12</v>
      </c>
      <c r="F329" s="34" t="s">
        <v>451</v>
      </c>
      <c r="G329" s="34"/>
      <c r="H329" s="34"/>
      <c r="I329" s="34"/>
      <c r="J329" s="34"/>
      <c r="K329" s="34"/>
    </row>
    <row r="330" spans="1:22" ht="20.100000000000001" customHeight="1" x14ac:dyDescent="0.25">
      <c r="A330" s="34">
        <v>36</v>
      </c>
      <c r="B330" s="34" t="s">
        <v>15</v>
      </c>
      <c r="C330" s="34" t="s">
        <v>173</v>
      </c>
      <c r="D330" s="34" t="s">
        <v>176</v>
      </c>
      <c r="E330" s="34" t="s">
        <v>135</v>
      </c>
      <c r="F330" s="34" t="s">
        <v>451</v>
      </c>
      <c r="G330" s="34"/>
      <c r="H330" s="34"/>
      <c r="I330" s="34"/>
      <c r="J330" s="34"/>
      <c r="K330" s="34"/>
    </row>
    <row r="331" spans="1:22" ht="20.100000000000001" customHeight="1" x14ac:dyDescent="0.25">
      <c r="A331" s="34">
        <v>36</v>
      </c>
      <c r="B331" s="34" t="s">
        <v>15</v>
      </c>
      <c r="C331" s="34" t="s">
        <v>173</v>
      </c>
      <c r="D331" s="34" t="s">
        <v>176</v>
      </c>
      <c r="E331" s="34" t="s">
        <v>450</v>
      </c>
      <c r="F331" s="34" t="s">
        <v>451</v>
      </c>
      <c r="G331" s="34"/>
      <c r="H331" s="34"/>
      <c r="I331" s="34"/>
      <c r="J331" s="34"/>
      <c r="K331" s="34"/>
    </row>
    <row r="332" spans="1:22" ht="20.100000000000001" customHeight="1" x14ac:dyDescent="0.25">
      <c r="A332" s="34">
        <v>37</v>
      </c>
      <c r="B332" s="34" t="s">
        <v>9</v>
      </c>
      <c r="C332" s="34" t="s">
        <v>172</v>
      </c>
      <c r="D332" s="34" t="s">
        <v>175</v>
      </c>
      <c r="E332" s="34" t="s">
        <v>12</v>
      </c>
      <c r="F332" s="34" t="s">
        <v>451</v>
      </c>
      <c r="G332" s="34"/>
      <c r="H332" s="34"/>
      <c r="I332" s="34"/>
      <c r="J332" s="34"/>
      <c r="K332" s="34"/>
    </row>
    <row r="333" spans="1:22" ht="20.100000000000001" customHeight="1" x14ac:dyDescent="0.25">
      <c r="A333" s="34">
        <v>37</v>
      </c>
      <c r="B333" s="34" t="s">
        <v>9</v>
      </c>
      <c r="C333" s="34" t="s">
        <v>172</v>
      </c>
      <c r="D333" s="34" t="s">
        <v>175</v>
      </c>
      <c r="E333" s="34" t="s">
        <v>135</v>
      </c>
      <c r="F333" s="34" t="s">
        <v>451</v>
      </c>
      <c r="G333" s="34"/>
      <c r="H333" s="34"/>
      <c r="I333" s="34"/>
      <c r="J333" s="34"/>
      <c r="K333" s="34"/>
    </row>
    <row r="334" spans="1:22" ht="20.100000000000001" customHeight="1" x14ac:dyDescent="0.25">
      <c r="A334" s="34">
        <v>37</v>
      </c>
      <c r="B334" s="34" t="s">
        <v>9</v>
      </c>
      <c r="C334" s="34" t="s">
        <v>172</v>
      </c>
      <c r="D334" s="34" t="s">
        <v>175</v>
      </c>
      <c r="E334" s="34" t="s">
        <v>454</v>
      </c>
      <c r="F334" s="34" t="s">
        <v>451</v>
      </c>
      <c r="G334" s="34"/>
      <c r="H334" s="34"/>
      <c r="I334" s="34"/>
      <c r="J334" s="34"/>
      <c r="K334" s="34"/>
    </row>
    <row r="335" spans="1:22" ht="20.100000000000001" customHeight="1" x14ac:dyDescent="0.25">
      <c r="A335" s="34">
        <v>37</v>
      </c>
      <c r="B335" s="34" t="s">
        <v>12</v>
      </c>
      <c r="C335" s="34" t="s">
        <v>173</v>
      </c>
      <c r="D335" s="34" t="s">
        <v>175</v>
      </c>
      <c r="E335" s="34" t="s">
        <v>12</v>
      </c>
      <c r="F335" s="34" t="s">
        <v>451</v>
      </c>
      <c r="G335" s="34"/>
      <c r="H335" s="34"/>
      <c r="I335" s="34"/>
      <c r="J335" s="34"/>
      <c r="K335" s="34"/>
    </row>
    <row r="336" spans="1:22" ht="20.100000000000001" customHeight="1" x14ac:dyDescent="0.25">
      <c r="A336" s="34">
        <v>37</v>
      </c>
      <c r="B336" s="34" t="s">
        <v>12</v>
      </c>
      <c r="C336" s="34" t="s">
        <v>173</v>
      </c>
      <c r="D336" s="34" t="s">
        <v>175</v>
      </c>
      <c r="E336" s="34" t="s">
        <v>135</v>
      </c>
      <c r="F336" s="34" t="s">
        <v>451</v>
      </c>
      <c r="G336" s="34"/>
      <c r="H336" s="34"/>
      <c r="I336" s="34"/>
      <c r="J336" s="34"/>
      <c r="K336" s="34"/>
    </row>
    <row r="337" spans="1:22" ht="20.100000000000001" customHeight="1" x14ac:dyDescent="0.25">
      <c r="A337" s="34">
        <v>37</v>
      </c>
      <c r="B337" s="34" t="s">
        <v>14</v>
      </c>
      <c r="C337" s="34" t="s">
        <v>172</v>
      </c>
      <c r="D337" s="34" t="s">
        <v>176</v>
      </c>
      <c r="E337" s="34" t="s">
        <v>12</v>
      </c>
      <c r="F337" s="34" t="s">
        <v>451</v>
      </c>
      <c r="G337" s="34"/>
      <c r="H337" s="34"/>
      <c r="I337" s="34"/>
      <c r="J337" s="34"/>
      <c r="K337" s="34"/>
    </row>
    <row r="338" spans="1:22" ht="20.100000000000001" customHeight="1" x14ac:dyDescent="0.25">
      <c r="A338" s="34">
        <v>37</v>
      </c>
      <c r="B338" s="34" t="s">
        <v>14</v>
      </c>
      <c r="C338" s="34" t="s">
        <v>172</v>
      </c>
      <c r="D338" s="34" t="s">
        <v>176</v>
      </c>
      <c r="E338" s="34" t="s">
        <v>135</v>
      </c>
      <c r="F338" s="34" t="s">
        <v>451</v>
      </c>
      <c r="G338" s="34"/>
      <c r="H338" s="34"/>
      <c r="I338" s="34"/>
      <c r="J338" s="34"/>
      <c r="K338" s="34"/>
    </row>
    <row r="339" spans="1:22" s="47" customFormat="1" ht="20.100000000000001" customHeight="1" x14ac:dyDescent="0.25">
      <c r="A339" s="48">
        <v>37</v>
      </c>
      <c r="B339" s="48" t="s">
        <v>15</v>
      </c>
      <c r="C339" s="48" t="s">
        <v>173</v>
      </c>
      <c r="D339" s="48" t="s">
        <v>176</v>
      </c>
      <c r="E339" s="48" t="s">
        <v>12</v>
      </c>
      <c r="F339" s="48" t="s">
        <v>434</v>
      </c>
      <c r="G339" s="48"/>
      <c r="H339" s="48"/>
      <c r="I339" s="48"/>
      <c r="J339" s="48"/>
      <c r="K339" s="48"/>
      <c r="L339" s="32"/>
      <c r="M339" s="32"/>
      <c r="N339" s="32"/>
      <c r="O339" s="32"/>
      <c r="P339" s="32"/>
      <c r="Q339" s="32"/>
      <c r="R339" s="32"/>
      <c r="S339" s="32"/>
      <c r="T339" s="32"/>
      <c r="U339" s="32"/>
      <c r="V339" s="32"/>
    </row>
    <row r="340" spans="1:22" s="47" customFormat="1" ht="20.100000000000001" customHeight="1" x14ac:dyDescent="0.25">
      <c r="A340" s="48">
        <v>37</v>
      </c>
      <c r="B340" s="48" t="s">
        <v>15</v>
      </c>
      <c r="C340" s="48" t="s">
        <v>173</v>
      </c>
      <c r="D340" s="48" t="s">
        <v>176</v>
      </c>
      <c r="E340" s="48" t="s">
        <v>135</v>
      </c>
      <c r="F340" s="48" t="s">
        <v>434</v>
      </c>
      <c r="G340" s="48"/>
      <c r="H340" s="48"/>
      <c r="I340" s="48"/>
      <c r="J340" s="48"/>
      <c r="K340" s="48"/>
      <c r="L340" s="32"/>
      <c r="M340" s="32"/>
      <c r="N340" s="32"/>
      <c r="O340" s="32"/>
      <c r="P340" s="32"/>
      <c r="Q340" s="32"/>
      <c r="R340" s="32"/>
      <c r="S340" s="32"/>
      <c r="T340" s="32"/>
      <c r="U340" s="32"/>
      <c r="V340" s="32"/>
    </row>
    <row r="341" spans="1:22" s="47" customFormat="1" ht="20.100000000000001" customHeight="1" x14ac:dyDescent="0.25">
      <c r="A341" s="48">
        <v>38</v>
      </c>
      <c r="B341" s="48" t="s">
        <v>9</v>
      </c>
      <c r="C341" s="48" t="s">
        <v>172</v>
      </c>
      <c r="D341" s="48" t="s">
        <v>175</v>
      </c>
      <c r="E341" s="48" t="s">
        <v>12</v>
      </c>
      <c r="F341" s="48" t="s">
        <v>434</v>
      </c>
      <c r="G341" s="48"/>
      <c r="H341" s="48"/>
      <c r="I341" s="48"/>
      <c r="J341" s="48"/>
      <c r="K341" s="48"/>
      <c r="L341" s="32"/>
      <c r="M341" s="32"/>
      <c r="N341" s="32"/>
      <c r="O341" s="32"/>
      <c r="P341" s="32"/>
      <c r="Q341" s="32"/>
      <c r="R341" s="32"/>
      <c r="S341" s="32"/>
      <c r="T341" s="32"/>
      <c r="U341" s="32"/>
      <c r="V341" s="32"/>
    </row>
    <row r="342" spans="1:22" s="47" customFormat="1" ht="20.100000000000001" customHeight="1" x14ac:dyDescent="0.25">
      <c r="A342" s="48">
        <v>38</v>
      </c>
      <c r="B342" s="48" t="s">
        <v>9</v>
      </c>
      <c r="C342" s="48" t="s">
        <v>172</v>
      </c>
      <c r="D342" s="48" t="s">
        <v>175</v>
      </c>
      <c r="E342" s="48" t="s">
        <v>135</v>
      </c>
      <c r="F342" s="48" t="s">
        <v>434</v>
      </c>
      <c r="G342" s="48"/>
      <c r="H342" s="48"/>
      <c r="I342" s="48"/>
      <c r="J342" s="48"/>
      <c r="K342" s="48"/>
      <c r="L342" s="32"/>
      <c r="M342" s="32"/>
      <c r="N342" s="32"/>
      <c r="O342" s="32"/>
      <c r="P342" s="32"/>
      <c r="Q342" s="32"/>
      <c r="R342" s="32"/>
      <c r="S342" s="32"/>
      <c r="T342" s="32"/>
      <c r="U342" s="32"/>
      <c r="V342" s="32"/>
    </row>
    <row r="343" spans="1:22" s="47" customFormat="1" ht="20.100000000000001" customHeight="1" x14ac:dyDescent="0.25">
      <c r="A343" s="48">
        <v>38</v>
      </c>
      <c r="B343" s="48" t="s">
        <v>12</v>
      </c>
      <c r="C343" s="48" t="s">
        <v>173</v>
      </c>
      <c r="D343" s="48" t="s">
        <v>175</v>
      </c>
      <c r="E343" s="48" t="s">
        <v>12</v>
      </c>
      <c r="F343" s="48" t="s">
        <v>121</v>
      </c>
      <c r="G343" s="48"/>
      <c r="H343" s="48"/>
      <c r="I343" s="48"/>
      <c r="J343" s="48"/>
      <c r="K343" s="48"/>
      <c r="L343" s="32"/>
      <c r="M343" s="32"/>
      <c r="N343" s="32"/>
      <c r="O343" s="32"/>
      <c r="P343" s="32"/>
      <c r="Q343" s="32"/>
      <c r="R343" s="32"/>
      <c r="S343" s="32"/>
      <c r="T343" s="32"/>
      <c r="U343" s="32"/>
      <c r="V343" s="32"/>
    </row>
    <row r="344" spans="1:22" s="47" customFormat="1" ht="20.100000000000001" customHeight="1" x14ac:dyDescent="0.25">
      <c r="A344" s="48">
        <v>38</v>
      </c>
      <c r="B344" s="48" t="s">
        <v>12</v>
      </c>
      <c r="C344" s="48" t="s">
        <v>173</v>
      </c>
      <c r="D344" s="48" t="s">
        <v>175</v>
      </c>
      <c r="E344" s="48" t="s">
        <v>135</v>
      </c>
      <c r="F344" s="48" t="s">
        <v>121</v>
      </c>
      <c r="G344" s="48"/>
      <c r="H344" s="48"/>
      <c r="I344" s="48"/>
      <c r="J344" s="48"/>
      <c r="K344" s="48"/>
      <c r="L344" s="32"/>
      <c r="M344" s="32"/>
      <c r="N344" s="32"/>
      <c r="O344" s="32"/>
      <c r="P344" s="32"/>
      <c r="Q344" s="32"/>
      <c r="R344" s="32"/>
      <c r="S344" s="32"/>
      <c r="T344" s="32"/>
      <c r="U344" s="32"/>
      <c r="V344" s="32"/>
    </row>
    <row r="345" spans="1:22" s="47" customFormat="1" ht="20.100000000000001" customHeight="1" x14ac:dyDescent="0.25">
      <c r="A345" s="48">
        <v>38</v>
      </c>
      <c r="B345" s="48" t="s">
        <v>14</v>
      </c>
      <c r="C345" s="48" t="s">
        <v>172</v>
      </c>
      <c r="D345" s="48" t="s">
        <v>176</v>
      </c>
      <c r="E345" s="48" t="s">
        <v>12</v>
      </c>
      <c r="F345" s="48" t="s">
        <v>121</v>
      </c>
      <c r="G345" s="48"/>
      <c r="H345" s="48"/>
      <c r="I345" s="48"/>
      <c r="J345" s="48"/>
      <c r="K345" s="48"/>
      <c r="L345" s="32"/>
      <c r="M345" s="32"/>
      <c r="N345" s="32"/>
      <c r="O345" s="32"/>
      <c r="P345" s="32"/>
      <c r="Q345" s="32"/>
      <c r="R345" s="32"/>
      <c r="S345" s="32"/>
      <c r="T345" s="32"/>
      <c r="U345" s="32"/>
      <c r="V345" s="32"/>
    </row>
    <row r="346" spans="1:22" s="47" customFormat="1" ht="20.100000000000001" customHeight="1" x14ac:dyDescent="0.25">
      <c r="A346" s="48">
        <v>38</v>
      </c>
      <c r="B346" s="48" t="s">
        <v>14</v>
      </c>
      <c r="C346" s="48" t="s">
        <v>172</v>
      </c>
      <c r="D346" s="48" t="s">
        <v>176</v>
      </c>
      <c r="E346" s="48" t="s">
        <v>135</v>
      </c>
      <c r="F346" s="48" t="s">
        <v>121</v>
      </c>
      <c r="G346" s="48"/>
      <c r="H346" s="48"/>
      <c r="I346" s="48"/>
      <c r="J346" s="48"/>
      <c r="K346" s="48"/>
      <c r="L346" s="32"/>
      <c r="M346" s="32"/>
      <c r="N346" s="32"/>
      <c r="O346" s="32"/>
      <c r="P346" s="32"/>
      <c r="Q346" s="32"/>
      <c r="R346" s="32"/>
      <c r="S346" s="32"/>
      <c r="T346" s="32"/>
      <c r="U346" s="32"/>
      <c r="V346" s="32"/>
    </row>
    <row r="347" spans="1:22" s="47" customFormat="1" ht="20.100000000000001" customHeight="1" x14ac:dyDescent="0.25">
      <c r="A347" s="48">
        <v>38</v>
      </c>
      <c r="B347" s="48" t="s">
        <v>15</v>
      </c>
      <c r="C347" s="48" t="s">
        <v>173</v>
      </c>
      <c r="D347" s="48" t="s">
        <v>176</v>
      </c>
      <c r="E347" s="48" t="s">
        <v>12</v>
      </c>
      <c r="F347" s="48" t="s">
        <v>121</v>
      </c>
      <c r="G347" s="48"/>
      <c r="H347" s="48"/>
      <c r="I347" s="48"/>
      <c r="J347" s="48"/>
      <c r="K347" s="48"/>
      <c r="L347" s="32"/>
      <c r="M347" s="32"/>
      <c r="N347" s="32"/>
      <c r="O347" s="32"/>
      <c r="P347" s="32"/>
      <c r="Q347" s="32"/>
      <c r="R347" s="32"/>
      <c r="S347" s="32"/>
      <c r="T347" s="32"/>
      <c r="U347" s="32"/>
      <c r="V347" s="32"/>
    </row>
    <row r="348" spans="1:22" s="47" customFormat="1" ht="20.100000000000001" customHeight="1" x14ac:dyDescent="0.25">
      <c r="A348" s="48">
        <v>38</v>
      </c>
      <c r="B348" s="48" t="s">
        <v>15</v>
      </c>
      <c r="C348" s="48" t="s">
        <v>173</v>
      </c>
      <c r="D348" s="48" t="s">
        <v>176</v>
      </c>
      <c r="E348" s="48" t="s">
        <v>135</v>
      </c>
      <c r="F348" s="48" t="s">
        <v>121</v>
      </c>
      <c r="G348" s="48"/>
      <c r="H348" s="48"/>
      <c r="I348" s="48"/>
      <c r="J348" s="48"/>
      <c r="K348" s="48"/>
      <c r="L348" s="32"/>
      <c r="M348" s="32"/>
      <c r="N348" s="32"/>
      <c r="O348" s="32"/>
      <c r="P348" s="32"/>
      <c r="Q348" s="32"/>
      <c r="R348" s="32"/>
      <c r="S348" s="32"/>
      <c r="T348" s="32"/>
      <c r="U348" s="32"/>
      <c r="V348" s="32"/>
    </row>
    <row r="349" spans="1:22" s="47" customFormat="1" ht="20.100000000000001" customHeight="1" x14ac:dyDescent="0.25">
      <c r="A349" s="48">
        <v>39</v>
      </c>
      <c r="B349" s="48" t="s">
        <v>9</v>
      </c>
      <c r="C349" s="48" t="s">
        <v>172</v>
      </c>
      <c r="D349" s="48" t="s">
        <v>175</v>
      </c>
      <c r="E349" s="48" t="s">
        <v>12</v>
      </c>
      <c r="F349" s="48" t="s">
        <v>121</v>
      </c>
      <c r="G349" s="48"/>
      <c r="H349" s="48"/>
      <c r="I349" s="48"/>
      <c r="J349" s="48"/>
      <c r="K349" s="48"/>
      <c r="L349" s="32"/>
      <c r="M349" s="32"/>
      <c r="N349" s="32"/>
      <c r="O349" s="32"/>
      <c r="P349" s="32"/>
      <c r="Q349" s="32"/>
      <c r="R349" s="32"/>
      <c r="S349" s="32"/>
      <c r="T349" s="32"/>
      <c r="U349" s="32"/>
      <c r="V349" s="32"/>
    </row>
    <row r="350" spans="1:22" ht="20.100000000000001" customHeight="1" x14ac:dyDescent="0.25">
      <c r="A350" s="34">
        <v>39</v>
      </c>
      <c r="B350" s="34" t="s">
        <v>9</v>
      </c>
      <c r="C350" s="34" t="s">
        <v>172</v>
      </c>
      <c r="D350" s="34" t="s">
        <v>175</v>
      </c>
      <c r="E350" s="34" t="s">
        <v>135</v>
      </c>
      <c r="F350" s="34" t="s">
        <v>451</v>
      </c>
      <c r="G350" s="34"/>
      <c r="H350" s="34"/>
      <c r="I350" s="34"/>
      <c r="J350" s="34"/>
      <c r="K350" s="34"/>
    </row>
    <row r="351" spans="1:22" s="47" customFormat="1" ht="20.100000000000001" customHeight="1" x14ac:dyDescent="0.25">
      <c r="A351" s="48">
        <v>39</v>
      </c>
      <c r="B351" s="48" t="s">
        <v>12</v>
      </c>
      <c r="C351" s="48" t="s">
        <v>173</v>
      </c>
      <c r="D351" s="48" t="s">
        <v>175</v>
      </c>
      <c r="E351" s="48" t="s">
        <v>12</v>
      </c>
      <c r="F351" s="48" t="s">
        <v>121</v>
      </c>
      <c r="G351" s="48"/>
      <c r="H351" s="48"/>
      <c r="I351" s="48"/>
      <c r="J351" s="48"/>
      <c r="K351" s="48"/>
      <c r="L351" s="32"/>
      <c r="M351" s="32"/>
      <c r="N351" s="32"/>
      <c r="O351" s="32"/>
      <c r="P351" s="32"/>
      <c r="Q351" s="32"/>
      <c r="R351" s="32"/>
      <c r="S351" s="32"/>
      <c r="T351" s="32"/>
      <c r="U351" s="32"/>
      <c r="V351" s="32"/>
    </row>
    <row r="352" spans="1:22" ht="20.100000000000001" customHeight="1" x14ac:dyDescent="0.25">
      <c r="A352" s="34">
        <v>39</v>
      </c>
      <c r="B352" s="34" t="s">
        <v>12</v>
      </c>
      <c r="C352" s="34" t="s">
        <v>173</v>
      </c>
      <c r="D352" s="34" t="s">
        <v>175</v>
      </c>
      <c r="E352" s="34" t="s">
        <v>135</v>
      </c>
      <c r="F352" s="34" t="s">
        <v>451</v>
      </c>
      <c r="G352" s="34"/>
      <c r="H352" s="34"/>
      <c r="I352" s="34"/>
      <c r="J352" s="34"/>
      <c r="K352" s="34"/>
    </row>
    <row r="353" spans="1:22" s="47" customFormat="1" ht="20.100000000000001" customHeight="1" x14ac:dyDescent="0.25">
      <c r="A353" s="48">
        <v>39</v>
      </c>
      <c r="B353" s="48" t="s">
        <v>14</v>
      </c>
      <c r="C353" s="48" t="s">
        <v>172</v>
      </c>
      <c r="D353" s="48" t="s">
        <v>176</v>
      </c>
      <c r="E353" s="48" t="s">
        <v>12</v>
      </c>
      <c r="F353" s="48" t="s">
        <v>121</v>
      </c>
      <c r="G353" s="48"/>
      <c r="H353" s="48"/>
      <c r="I353" s="48"/>
      <c r="J353" s="48"/>
      <c r="K353" s="48"/>
      <c r="L353" s="32"/>
      <c r="M353" s="32"/>
      <c r="N353" s="32"/>
      <c r="O353" s="32"/>
      <c r="P353" s="32"/>
      <c r="Q353" s="32"/>
      <c r="R353" s="32"/>
      <c r="S353" s="32"/>
      <c r="T353" s="32"/>
      <c r="U353" s="32"/>
      <c r="V353" s="32"/>
    </row>
    <row r="354" spans="1:22" ht="20.100000000000001" customHeight="1" x14ac:dyDescent="0.25">
      <c r="A354" s="34">
        <v>39</v>
      </c>
      <c r="B354" s="34" t="s">
        <v>14</v>
      </c>
      <c r="C354" s="34" t="s">
        <v>172</v>
      </c>
      <c r="D354" s="34" t="s">
        <v>176</v>
      </c>
      <c r="E354" s="34" t="s">
        <v>135</v>
      </c>
      <c r="F354" s="34" t="s">
        <v>451</v>
      </c>
      <c r="G354" s="34"/>
      <c r="H354" s="34"/>
      <c r="I354" s="34"/>
      <c r="J354" s="34"/>
      <c r="K354" s="34"/>
    </row>
    <row r="355" spans="1:22" s="47" customFormat="1" ht="20.100000000000001" customHeight="1" x14ac:dyDescent="0.25">
      <c r="A355" s="48">
        <v>39</v>
      </c>
      <c r="B355" s="48" t="s">
        <v>15</v>
      </c>
      <c r="C355" s="48" t="s">
        <v>173</v>
      </c>
      <c r="D355" s="48" t="s">
        <v>176</v>
      </c>
      <c r="E355" s="48" t="s">
        <v>12</v>
      </c>
      <c r="F355" s="48" t="s">
        <v>121</v>
      </c>
      <c r="G355" s="48"/>
      <c r="H355" s="48"/>
      <c r="I355" s="48"/>
      <c r="J355" s="48"/>
      <c r="K355" s="48"/>
      <c r="L355" s="32"/>
      <c r="M355" s="32"/>
      <c r="N355" s="32"/>
      <c r="O355" s="32"/>
      <c r="P355" s="32"/>
      <c r="Q355" s="32"/>
      <c r="R355" s="32"/>
      <c r="S355" s="32"/>
      <c r="T355" s="32"/>
      <c r="U355" s="32"/>
      <c r="V355" s="32"/>
    </row>
    <row r="356" spans="1:22" ht="20.100000000000001" customHeight="1" x14ac:dyDescent="0.25">
      <c r="A356" s="34">
        <v>39</v>
      </c>
      <c r="B356" s="34" t="s">
        <v>15</v>
      </c>
      <c r="C356" s="34" t="s">
        <v>173</v>
      </c>
      <c r="D356" s="34" t="s">
        <v>176</v>
      </c>
      <c r="E356" s="34" t="s">
        <v>135</v>
      </c>
      <c r="F356" s="34" t="s">
        <v>451</v>
      </c>
      <c r="G356" s="34"/>
      <c r="H356" s="34"/>
      <c r="I356" s="34"/>
      <c r="J356" s="34"/>
      <c r="K356" s="34"/>
    </row>
    <row r="357" spans="1:22" s="47" customFormat="1" ht="20.100000000000001" customHeight="1" x14ac:dyDescent="0.25">
      <c r="A357" s="48">
        <v>40</v>
      </c>
      <c r="B357" s="48" t="s">
        <v>9</v>
      </c>
      <c r="C357" s="48" t="s">
        <v>172</v>
      </c>
      <c r="D357" s="48" t="s">
        <v>175</v>
      </c>
      <c r="E357" s="48" t="s">
        <v>12</v>
      </c>
      <c r="F357" s="48" t="s">
        <v>121</v>
      </c>
      <c r="G357" s="48"/>
      <c r="H357" s="48"/>
      <c r="I357" s="48"/>
      <c r="J357" s="48"/>
      <c r="K357" s="48"/>
      <c r="L357" s="32"/>
      <c r="M357" s="32"/>
      <c r="N357" s="32"/>
      <c r="O357" s="32"/>
      <c r="P357" s="32"/>
      <c r="Q357" s="32"/>
      <c r="R357" s="32"/>
      <c r="S357" s="32"/>
      <c r="T357" s="32"/>
      <c r="U357" s="32"/>
      <c r="V357" s="32"/>
    </row>
    <row r="358" spans="1:22" ht="20.100000000000001" customHeight="1" x14ac:dyDescent="0.25">
      <c r="A358" s="34">
        <v>40</v>
      </c>
      <c r="B358" s="34" t="s">
        <v>9</v>
      </c>
      <c r="C358" s="34" t="s">
        <v>172</v>
      </c>
      <c r="D358" s="34" t="s">
        <v>175</v>
      </c>
      <c r="E358" s="34" t="s">
        <v>135</v>
      </c>
      <c r="F358" s="34" t="s">
        <v>451</v>
      </c>
      <c r="G358" s="34"/>
      <c r="H358" s="34"/>
      <c r="I358" s="34"/>
      <c r="J358" s="34"/>
      <c r="K358" s="34"/>
    </row>
    <row r="359" spans="1:22" ht="20.100000000000001" customHeight="1" x14ac:dyDescent="0.25">
      <c r="A359" s="34">
        <v>40</v>
      </c>
      <c r="B359" s="34" t="s">
        <v>12</v>
      </c>
      <c r="C359" s="34" t="s">
        <v>173</v>
      </c>
      <c r="D359" s="34" t="s">
        <v>175</v>
      </c>
      <c r="E359" s="34" t="s">
        <v>12</v>
      </c>
      <c r="F359" s="34" t="s">
        <v>451</v>
      </c>
      <c r="G359" s="34"/>
      <c r="H359" s="34"/>
      <c r="I359" s="34"/>
      <c r="J359" s="34"/>
      <c r="K359" s="34"/>
    </row>
    <row r="360" spans="1:22" ht="20.100000000000001" customHeight="1" x14ac:dyDescent="0.25">
      <c r="A360" s="34">
        <v>40</v>
      </c>
      <c r="B360" s="34" t="s">
        <v>12</v>
      </c>
      <c r="C360" s="34" t="s">
        <v>173</v>
      </c>
      <c r="D360" s="34" t="s">
        <v>175</v>
      </c>
      <c r="E360" s="34" t="s">
        <v>135</v>
      </c>
      <c r="F360" s="34" t="s">
        <v>451</v>
      </c>
      <c r="G360" s="34"/>
      <c r="H360" s="34"/>
      <c r="I360" s="34"/>
      <c r="J360" s="34"/>
      <c r="K360" s="34"/>
    </row>
    <row r="361" spans="1:22" ht="20.100000000000001" customHeight="1" x14ac:dyDescent="0.25">
      <c r="A361" s="34">
        <v>40</v>
      </c>
      <c r="B361" s="34" t="s">
        <v>12</v>
      </c>
      <c r="C361" s="34" t="s">
        <v>173</v>
      </c>
      <c r="D361" s="34" t="s">
        <v>175</v>
      </c>
      <c r="E361" s="34" t="s">
        <v>450</v>
      </c>
      <c r="F361" s="34" t="s">
        <v>451</v>
      </c>
      <c r="G361" s="34"/>
      <c r="H361" s="34"/>
      <c r="I361" s="34"/>
      <c r="J361" s="34"/>
      <c r="K361" s="34"/>
    </row>
    <row r="362" spans="1:22" s="47" customFormat="1" ht="20.100000000000001" customHeight="1" x14ac:dyDescent="0.25">
      <c r="A362" s="48">
        <v>40</v>
      </c>
      <c r="B362" s="48" t="s">
        <v>14</v>
      </c>
      <c r="C362" s="48" t="s">
        <v>172</v>
      </c>
      <c r="D362" s="48" t="s">
        <v>176</v>
      </c>
      <c r="E362" s="48" t="s">
        <v>12</v>
      </c>
      <c r="F362" s="48" t="s">
        <v>121</v>
      </c>
      <c r="G362" s="48"/>
      <c r="H362" s="48"/>
      <c r="I362" s="48"/>
      <c r="J362" s="48"/>
      <c r="K362" s="48"/>
      <c r="L362" s="32"/>
      <c r="M362" s="32"/>
      <c r="N362" s="32"/>
      <c r="O362" s="32"/>
      <c r="P362" s="32"/>
      <c r="Q362" s="32"/>
      <c r="R362" s="32"/>
      <c r="S362" s="32"/>
      <c r="T362" s="32"/>
      <c r="U362" s="32"/>
      <c r="V362" s="32"/>
    </row>
    <row r="363" spans="1:22" ht="20.100000000000001" customHeight="1" x14ac:dyDescent="0.25">
      <c r="A363" s="34">
        <v>40</v>
      </c>
      <c r="B363" s="34" t="s">
        <v>14</v>
      </c>
      <c r="C363" s="34" t="s">
        <v>172</v>
      </c>
      <c r="D363" s="34" t="s">
        <v>176</v>
      </c>
      <c r="E363" s="34" t="s">
        <v>135</v>
      </c>
      <c r="F363" s="34" t="s">
        <v>451</v>
      </c>
      <c r="G363" s="34"/>
      <c r="H363" s="34"/>
      <c r="I363" s="34"/>
      <c r="J363" s="34"/>
      <c r="K363" s="34"/>
    </row>
    <row r="364" spans="1:22" ht="20.100000000000001" customHeight="1" x14ac:dyDescent="0.25">
      <c r="A364" s="34">
        <v>40</v>
      </c>
      <c r="B364" s="34" t="s">
        <v>15</v>
      </c>
      <c r="C364" s="34" t="s">
        <v>173</v>
      </c>
      <c r="D364" s="34" t="s">
        <v>176</v>
      </c>
      <c r="E364" s="34" t="s">
        <v>12</v>
      </c>
      <c r="F364" s="34" t="s">
        <v>451</v>
      </c>
      <c r="G364" s="34"/>
      <c r="H364" s="34"/>
      <c r="I364" s="34"/>
      <c r="J364" s="34"/>
      <c r="K364" s="34"/>
    </row>
    <row r="365" spans="1:22" s="47" customFormat="1" ht="20.100000000000001" customHeight="1" x14ac:dyDescent="0.25">
      <c r="A365" s="48">
        <v>40</v>
      </c>
      <c r="B365" s="48" t="s">
        <v>15</v>
      </c>
      <c r="C365" s="48" t="s">
        <v>173</v>
      </c>
      <c r="D365" s="48" t="s">
        <v>176</v>
      </c>
      <c r="E365" s="48" t="s">
        <v>135</v>
      </c>
      <c r="F365" s="48" t="s">
        <v>120</v>
      </c>
      <c r="G365" s="48"/>
      <c r="H365" s="48"/>
      <c r="I365" s="48"/>
      <c r="J365" s="48"/>
      <c r="K365" s="48"/>
      <c r="L365" s="32"/>
      <c r="M365" s="32"/>
      <c r="N365" s="32"/>
      <c r="O365" s="32"/>
      <c r="P365" s="32"/>
      <c r="Q365" s="32"/>
      <c r="R365" s="32"/>
      <c r="S365" s="32"/>
      <c r="T365" s="32"/>
      <c r="U365" s="32"/>
      <c r="V365" s="32"/>
    </row>
    <row r="366" spans="1:22" ht="20.100000000000001" customHeight="1" x14ac:dyDescent="0.25">
      <c r="A366" s="34">
        <v>40</v>
      </c>
      <c r="B366" s="34" t="s">
        <v>15</v>
      </c>
      <c r="C366" s="34" t="s">
        <v>173</v>
      </c>
      <c r="D366" s="34" t="s">
        <v>176</v>
      </c>
      <c r="E366" s="34" t="s">
        <v>454</v>
      </c>
      <c r="F366" s="34" t="s">
        <v>451</v>
      </c>
      <c r="G366" s="34"/>
      <c r="H366" s="34"/>
      <c r="I366" s="34"/>
      <c r="J366" s="34"/>
      <c r="K366" s="34"/>
    </row>
    <row r="367" spans="1:22" ht="20.100000000000001" customHeight="1" x14ac:dyDescent="0.25">
      <c r="A367" s="34">
        <v>41</v>
      </c>
      <c r="B367" s="34" t="s">
        <v>9</v>
      </c>
      <c r="C367" s="34" t="s">
        <v>172</v>
      </c>
      <c r="D367" s="34" t="s">
        <v>175</v>
      </c>
      <c r="E367" s="34" t="s">
        <v>12</v>
      </c>
      <c r="F367" s="34" t="s">
        <v>451</v>
      </c>
      <c r="G367" s="34"/>
      <c r="H367" s="34"/>
      <c r="I367" s="34"/>
      <c r="J367" s="34"/>
      <c r="K367" s="34"/>
    </row>
    <row r="368" spans="1:22" ht="20.100000000000001" customHeight="1" x14ac:dyDescent="0.25">
      <c r="A368" s="34">
        <v>41</v>
      </c>
      <c r="B368" s="34" t="s">
        <v>9</v>
      </c>
      <c r="C368" s="34" t="s">
        <v>172</v>
      </c>
      <c r="D368" s="34" t="s">
        <v>175</v>
      </c>
      <c r="E368" s="34" t="s">
        <v>135</v>
      </c>
      <c r="F368" s="34" t="s">
        <v>451</v>
      </c>
      <c r="G368" s="34"/>
      <c r="H368" s="34"/>
      <c r="I368" s="34"/>
      <c r="J368" s="34"/>
      <c r="K368" s="34"/>
    </row>
    <row r="369" spans="1:22" ht="20.100000000000001" customHeight="1" x14ac:dyDescent="0.25">
      <c r="A369" s="34">
        <v>41</v>
      </c>
      <c r="B369" s="34" t="s">
        <v>12</v>
      </c>
      <c r="C369" s="34" t="s">
        <v>173</v>
      </c>
      <c r="D369" s="34" t="s">
        <v>175</v>
      </c>
      <c r="E369" s="34" t="s">
        <v>12</v>
      </c>
      <c r="F369" s="34" t="s">
        <v>451</v>
      </c>
      <c r="G369" s="34"/>
      <c r="H369" s="34"/>
      <c r="I369" s="34"/>
      <c r="J369" s="34"/>
      <c r="K369" s="34"/>
    </row>
    <row r="370" spans="1:22" ht="20.100000000000001" customHeight="1" x14ac:dyDescent="0.25">
      <c r="A370" s="34">
        <v>41</v>
      </c>
      <c r="B370" s="34" t="s">
        <v>12</v>
      </c>
      <c r="C370" s="34" t="s">
        <v>173</v>
      </c>
      <c r="D370" s="34" t="s">
        <v>175</v>
      </c>
      <c r="E370" s="34" t="s">
        <v>135</v>
      </c>
      <c r="F370" s="34" t="s">
        <v>451</v>
      </c>
      <c r="G370" s="34"/>
      <c r="H370" s="34"/>
      <c r="I370" s="34"/>
      <c r="J370" s="34"/>
      <c r="K370" s="34"/>
    </row>
    <row r="371" spans="1:22" s="47" customFormat="1" ht="20.100000000000001" customHeight="1" x14ac:dyDescent="0.25">
      <c r="A371" s="48">
        <v>41</v>
      </c>
      <c r="B371" s="48" t="s">
        <v>14</v>
      </c>
      <c r="C371" s="48" t="s">
        <v>172</v>
      </c>
      <c r="D371" s="48" t="s">
        <v>176</v>
      </c>
      <c r="E371" s="48" t="s">
        <v>12</v>
      </c>
      <c r="F371" s="48" t="s">
        <v>121</v>
      </c>
      <c r="G371" s="48"/>
      <c r="H371" s="48"/>
      <c r="I371" s="48"/>
      <c r="J371" s="48"/>
      <c r="K371" s="48"/>
      <c r="L371" s="32"/>
      <c r="M371" s="32"/>
      <c r="N371" s="32"/>
      <c r="O371" s="32"/>
      <c r="P371" s="32"/>
      <c r="Q371" s="32"/>
      <c r="R371" s="32"/>
      <c r="S371" s="32"/>
      <c r="T371" s="32"/>
      <c r="U371" s="32"/>
      <c r="V371" s="32"/>
    </row>
    <row r="372" spans="1:22" ht="20.100000000000001" customHeight="1" x14ac:dyDescent="0.25">
      <c r="A372" s="34">
        <v>41</v>
      </c>
      <c r="B372" s="34" t="s">
        <v>14</v>
      </c>
      <c r="C372" s="34" t="s">
        <v>172</v>
      </c>
      <c r="D372" s="34" t="s">
        <v>176</v>
      </c>
      <c r="E372" s="34" t="s">
        <v>135</v>
      </c>
      <c r="F372" s="34" t="s">
        <v>451</v>
      </c>
      <c r="G372" s="34"/>
      <c r="H372" s="34"/>
      <c r="I372" s="34"/>
      <c r="J372" s="34"/>
      <c r="K372" s="34"/>
    </row>
    <row r="373" spans="1:22" ht="20.100000000000001" customHeight="1" x14ac:dyDescent="0.25">
      <c r="A373" s="34">
        <v>41</v>
      </c>
      <c r="B373" s="34" t="s">
        <v>15</v>
      </c>
      <c r="C373" s="34" t="s">
        <v>173</v>
      </c>
      <c r="D373" s="34" t="s">
        <v>176</v>
      </c>
      <c r="E373" s="34" t="s">
        <v>12</v>
      </c>
      <c r="F373" s="34" t="s">
        <v>451</v>
      </c>
      <c r="G373" s="34"/>
      <c r="H373" s="34"/>
      <c r="I373" s="34"/>
      <c r="J373" s="34"/>
      <c r="K373" s="34"/>
    </row>
    <row r="374" spans="1:22" ht="20.100000000000001" customHeight="1" x14ac:dyDescent="0.25">
      <c r="A374" s="34">
        <v>41</v>
      </c>
      <c r="B374" s="34" t="s">
        <v>15</v>
      </c>
      <c r="C374" s="34" t="s">
        <v>173</v>
      </c>
      <c r="D374" s="34" t="s">
        <v>176</v>
      </c>
      <c r="E374" s="34" t="s">
        <v>135</v>
      </c>
      <c r="F374" s="34" t="s">
        <v>451</v>
      </c>
      <c r="G374" s="34"/>
      <c r="H374" s="34"/>
      <c r="I374" s="34"/>
      <c r="J374" s="34"/>
      <c r="K374" s="34"/>
    </row>
    <row r="375" spans="1:22" s="47" customFormat="1" ht="20.100000000000001" customHeight="1" x14ac:dyDescent="0.25">
      <c r="A375" s="48">
        <v>42</v>
      </c>
      <c r="B375" s="48" t="s">
        <v>9</v>
      </c>
      <c r="C375" s="48" t="s">
        <v>172</v>
      </c>
      <c r="D375" s="48" t="s">
        <v>175</v>
      </c>
      <c r="E375" s="48" t="s">
        <v>12</v>
      </c>
      <c r="F375" s="48" t="s">
        <v>120</v>
      </c>
      <c r="G375" s="48"/>
      <c r="H375" s="48"/>
      <c r="I375" s="48"/>
      <c r="J375" s="48"/>
      <c r="K375" s="48"/>
      <c r="L375" s="32"/>
      <c r="M375" s="32"/>
      <c r="N375" s="32"/>
      <c r="O375" s="32"/>
      <c r="P375" s="32"/>
      <c r="Q375" s="32"/>
      <c r="R375" s="32"/>
      <c r="S375" s="32"/>
      <c r="T375" s="32"/>
      <c r="U375" s="32"/>
      <c r="V375" s="32"/>
    </row>
    <row r="376" spans="1:22" s="47" customFormat="1" ht="20.100000000000001" customHeight="1" x14ac:dyDescent="0.25">
      <c r="A376" s="48">
        <v>42</v>
      </c>
      <c r="B376" s="48" t="s">
        <v>9</v>
      </c>
      <c r="C376" s="48" t="s">
        <v>172</v>
      </c>
      <c r="D376" s="48" t="s">
        <v>175</v>
      </c>
      <c r="E376" s="48" t="s">
        <v>135</v>
      </c>
      <c r="F376" s="48" t="s">
        <v>120</v>
      </c>
      <c r="G376" s="48"/>
      <c r="H376" s="48"/>
      <c r="I376" s="48"/>
      <c r="J376" s="48"/>
      <c r="K376" s="48"/>
      <c r="L376" s="32"/>
      <c r="M376" s="32"/>
      <c r="N376" s="32"/>
      <c r="O376" s="32"/>
      <c r="P376" s="32"/>
      <c r="Q376" s="32"/>
      <c r="R376" s="32"/>
      <c r="S376" s="32"/>
      <c r="T376" s="32"/>
      <c r="U376" s="32"/>
      <c r="V376" s="32"/>
    </row>
    <row r="377" spans="1:22" ht="20.100000000000001" customHeight="1" x14ac:dyDescent="0.25">
      <c r="A377" s="34">
        <v>42</v>
      </c>
      <c r="B377" s="34" t="s">
        <v>12</v>
      </c>
      <c r="C377" s="34" t="s">
        <v>173</v>
      </c>
      <c r="D377" s="34" t="s">
        <v>175</v>
      </c>
      <c r="E377" s="34" t="s">
        <v>12</v>
      </c>
      <c r="F377" s="34" t="s">
        <v>451</v>
      </c>
      <c r="G377" s="34"/>
      <c r="H377" s="34"/>
      <c r="I377" s="34"/>
      <c r="J377" s="34"/>
      <c r="K377" s="34"/>
    </row>
    <row r="378" spans="1:22" ht="20.100000000000001" customHeight="1" x14ac:dyDescent="0.25">
      <c r="A378" s="34">
        <v>42</v>
      </c>
      <c r="B378" s="34" t="s">
        <v>12</v>
      </c>
      <c r="C378" s="34" t="s">
        <v>173</v>
      </c>
      <c r="D378" s="34" t="s">
        <v>175</v>
      </c>
      <c r="E378" s="34" t="s">
        <v>135</v>
      </c>
      <c r="F378" s="34" t="s">
        <v>451</v>
      </c>
      <c r="G378" s="34"/>
      <c r="H378" s="34"/>
      <c r="I378" s="34"/>
      <c r="J378" s="34"/>
      <c r="K378" s="34"/>
    </row>
    <row r="379" spans="1:22" ht="20.100000000000001" customHeight="1" x14ac:dyDescent="0.25">
      <c r="A379" s="34">
        <v>42</v>
      </c>
      <c r="B379" s="34" t="s">
        <v>14</v>
      </c>
      <c r="C379" s="34" t="s">
        <v>172</v>
      </c>
      <c r="D379" s="34" t="s">
        <v>176</v>
      </c>
      <c r="E379" s="34" t="s">
        <v>12</v>
      </c>
      <c r="F379" s="34" t="s">
        <v>451</v>
      </c>
      <c r="G379" s="34"/>
      <c r="H379" s="34"/>
      <c r="I379" s="34"/>
      <c r="J379" s="34"/>
      <c r="K379" s="34"/>
    </row>
    <row r="380" spans="1:22" s="47" customFormat="1" ht="20.100000000000001" customHeight="1" x14ac:dyDescent="0.25">
      <c r="A380" s="48">
        <v>42</v>
      </c>
      <c r="B380" s="48" t="s">
        <v>14</v>
      </c>
      <c r="C380" s="48" t="s">
        <v>172</v>
      </c>
      <c r="D380" s="48" t="s">
        <v>176</v>
      </c>
      <c r="E380" s="48" t="s">
        <v>135</v>
      </c>
      <c r="F380" s="48" t="s">
        <v>120</v>
      </c>
      <c r="G380" s="48"/>
      <c r="H380" s="48"/>
      <c r="I380" s="48"/>
      <c r="J380" s="48"/>
      <c r="K380" s="48"/>
      <c r="L380" s="32"/>
      <c r="M380" s="32"/>
      <c r="N380" s="32"/>
      <c r="O380" s="32"/>
      <c r="P380" s="32"/>
      <c r="Q380" s="32"/>
      <c r="R380" s="32"/>
      <c r="S380" s="32"/>
      <c r="T380" s="32"/>
      <c r="U380" s="32"/>
      <c r="V380" s="32"/>
    </row>
    <row r="381" spans="1:22" ht="20.100000000000001" customHeight="1" x14ac:dyDescent="0.25">
      <c r="A381" s="34">
        <v>42</v>
      </c>
      <c r="B381" s="34" t="s">
        <v>14</v>
      </c>
      <c r="C381" s="34" t="s">
        <v>172</v>
      </c>
      <c r="D381" s="34" t="s">
        <v>176</v>
      </c>
      <c r="E381" s="34" t="s">
        <v>450</v>
      </c>
      <c r="F381" s="34" t="s">
        <v>451</v>
      </c>
      <c r="G381" s="34"/>
      <c r="H381" s="34"/>
      <c r="I381" s="34"/>
      <c r="J381" s="34"/>
      <c r="K381" s="34"/>
    </row>
    <row r="382" spans="1:22" ht="20.100000000000001" customHeight="1" x14ac:dyDescent="0.25">
      <c r="A382" s="34">
        <v>42</v>
      </c>
      <c r="B382" s="34" t="s">
        <v>15</v>
      </c>
      <c r="C382" s="34" t="s">
        <v>173</v>
      </c>
      <c r="D382" s="34" t="s">
        <v>176</v>
      </c>
      <c r="E382" s="34" t="s">
        <v>12</v>
      </c>
      <c r="F382" s="34" t="s">
        <v>451</v>
      </c>
      <c r="G382" s="34"/>
      <c r="H382" s="34"/>
      <c r="I382" s="34"/>
      <c r="J382" s="34"/>
      <c r="K382" s="34"/>
    </row>
    <row r="383" spans="1:22" ht="20.100000000000001" customHeight="1" x14ac:dyDescent="0.25">
      <c r="A383" s="34">
        <v>42</v>
      </c>
      <c r="B383" s="34" t="s">
        <v>15</v>
      </c>
      <c r="C383" s="34" t="s">
        <v>173</v>
      </c>
      <c r="D383" s="34" t="s">
        <v>176</v>
      </c>
      <c r="E383" s="34" t="s">
        <v>135</v>
      </c>
      <c r="F383" s="34" t="s">
        <v>451</v>
      </c>
      <c r="G383" s="34"/>
      <c r="H383" s="34"/>
      <c r="I383" s="34"/>
      <c r="J383" s="34"/>
      <c r="K383" s="34"/>
    </row>
    <row r="384" spans="1:22" ht="20.100000000000001" customHeight="1" x14ac:dyDescent="0.25">
      <c r="A384" s="34">
        <v>43</v>
      </c>
      <c r="B384" s="34" t="s">
        <v>9</v>
      </c>
      <c r="C384" s="34" t="s">
        <v>172</v>
      </c>
      <c r="D384" s="34" t="s">
        <v>175</v>
      </c>
      <c r="E384" s="34" t="s">
        <v>12</v>
      </c>
      <c r="F384" s="34" t="s">
        <v>451</v>
      </c>
      <c r="G384" s="34"/>
      <c r="H384" s="34"/>
      <c r="I384" s="34"/>
      <c r="J384" s="34"/>
      <c r="K384" s="34"/>
    </row>
    <row r="385" spans="1:22" ht="20.100000000000001" customHeight="1" x14ac:dyDescent="0.25">
      <c r="A385" s="34">
        <v>43</v>
      </c>
      <c r="B385" s="34" t="s">
        <v>9</v>
      </c>
      <c r="C385" s="34" t="s">
        <v>172</v>
      </c>
      <c r="D385" s="34" t="s">
        <v>175</v>
      </c>
      <c r="E385" s="34" t="s">
        <v>135</v>
      </c>
      <c r="F385" s="34" t="s">
        <v>451</v>
      </c>
      <c r="G385" s="34"/>
      <c r="H385" s="34"/>
      <c r="I385" s="34"/>
      <c r="J385" s="34"/>
      <c r="K385" s="34"/>
    </row>
    <row r="386" spans="1:22" s="47" customFormat="1" ht="20.100000000000001" customHeight="1" x14ac:dyDescent="0.25">
      <c r="A386" s="48">
        <v>43</v>
      </c>
      <c r="B386" s="48" t="s">
        <v>12</v>
      </c>
      <c r="C386" s="48" t="s">
        <v>173</v>
      </c>
      <c r="D386" s="48" t="s">
        <v>175</v>
      </c>
      <c r="E386" s="48" t="s">
        <v>12</v>
      </c>
      <c r="F386" s="48" t="s">
        <v>434</v>
      </c>
      <c r="G386" s="48"/>
      <c r="H386" s="48"/>
      <c r="I386" s="48"/>
      <c r="J386" s="48"/>
      <c r="K386" s="48"/>
      <c r="L386" s="32"/>
      <c r="M386" s="32"/>
      <c r="N386" s="32"/>
      <c r="O386" s="32"/>
      <c r="P386" s="32"/>
      <c r="Q386" s="32"/>
      <c r="R386" s="32"/>
      <c r="S386" s="32"/>
      <c r="T386" s="32"/>
      <c r="U386" s="32"/>
      <c r="V386" s="32"/>
    </row>
    <row r="387" spans="1:22" s="47" customFormat="1" ht="20.100000000000001" customHeight="1" x14ac:dyDescent="0.25">
      <c r="A387" s="48">
        <v>43</v>
      </c>
      <c r="B387" s="48" t="s">
        <v>12</v>
      </c>
      <c r="C387" s="48" t="s">
        <v>173</v>
      </c>
      <c r="D387" s="48" t="s">
        <v>175</v>
      </c>
      <c r="E387" s="48" t="s">
        <v>135</v>
      </c>
      <c r="F387" s="48" t="s">
        <v>434</v>
      </c>
      <c r="G387" s="48"/>
      <c r="H387" s="48"/>
      <c r="I387" s="48"/>
      <c r="J387" s="48"/>
      <c r="K387" s="48"/>
      <c r="L387" s="32"/>
      <c r="M387" s="32"/>
      <c r="N387" s="32"/>
      <c r="O387" s="32"/>
      <c r="P387" s="32"/>
      <c r="Q387" s="32"/>
      <c r="R387" s="32"/>
      <c r="S387" s="32"/>
      <c r="T387" s="32"/>
      <c r="U387" s="32"/>
      <c r="V387" s="32"/>
    </row>
    <row r="388" spans="1:22" ht="20.100000000000001" customHeight="1" x14ac:dyDescent="0.25">
      <c r="A388" s="34">
        <v>43</v>
      </c>
      <c r="B388" s="34" t="s">
        <v>14</v>
      </c>
      <c r="C388" s="34" t="s">
        <v>172</v>
      </c>
      <c r="D388" s="34" t="s">
        <v>176</v>
      </c>
      <c r="E388" s="34" t="s">
        <v>12</v>
      </c>
      <c r="F388" s="34" t="s">
        <v>451</v>
      </c>
      <c r="G388" s="34"/>
      <c r="H388" s="34"/>
      <c r="I388" s="34"/>
      <c r="J388" s="34"/>
      <c r="K388" s="34"/>
    </row>
    <row r="389" spans="1:22" ht="20.100000000000001" customHeight="1" x14ac:dyDescent="0.25">
      <c r="A389" s="34">
        <v>43</v>
      </c>
      <c r="B389" s="34" t="s">
        <v>14</v>
      </c>
      <c r="C389" s="34" t="s">
        <v>172</v>
      </c>
      <c r="D389" s="34" t="s">
        <v>176</v>
      </c>
      <c r="E389" s="34" t="s">
        <v>135</v>
      </c>
      <c r="F389" s="34" t="s">
        <v>451</v>
      </c>
      <c r="G389" s="34"/>
      <c r="H389" s="34"/>
      <c r="I389" s="34"/>
      <c r="J389" s="34"/>
      <c r="K389" s="34"/>
    </row>
    <row r="390" spans="1:22" s="47" customFormat="1" ht="20.100000000000001" customHeight="1" x14ac:dyDescent="0.25">
      <c r="A390" s="48">
        <v>43</v>
      </c>
      <c r="B390" s="48" t="s">
        <v>15</v>
      </c>
      <c r="C390" s="48" t="s">
        <v>173</v>
      </c>
      <c r="D390" s="48" t="s">
        <v>176</v>
      </c>
      <c r="E390" s="48" t="s">
        <v>12</v>
      </c>
      <c r="F390" s="48" t="s">
        <v>121</v>
      </c>
      <c r="G390" s="48"/>
      <c r="H390" s="48"/>
      <c r="I390" s="48"/>
      <c r="J390" s="48"/>
      <c r="K390" s="48"/>
      <c r="L390" s="32"/>
      <c r="M390" s="32"/>
      <c r="N390" s="32"/>
      <c r="O390" s="32"/>
      <c r="P390" s="32"/>
      <c r="Q390" s="32"/>
      <c r="R390" s="32"/>
      <c r="S390" s="32"/>
      <c r="T390" s="32"/>
      <c r="U390" s="32"/>
      <c r="V390" s="32"/>
    </row>
    <row r="391" spans="1:22" s="47" customFormat="1" ht="20.100000000000001" customHeight="1" x14ac:dyDescent="0.25">
      <c r="A391" s="48">
        <v>43</v>
      </c>
      <c r="B391" s="48" t="s">
        <v>15</v>
      </c>
      <c r="C391" s="48" t="s">
        <v>173</v>
      </c>
      <c r="D391" s="48" t="s">
        <v>176</v>
      </c>
      <c r="E391" s="48" t="s">
        <v>135</v>
      </c>
      <c r="F391" s="48" t="s">
        <v>121</v>
      </c>
      <c r="G391" s="48"/>
      <c r="H391" s="48"/>
      <c r="I391" s="48"/>
      <c r="J391" s="48"/>
      <c r="K391" s="48"/>
      <c r="L391" s="32"/>
      <c r="M391" s="32"/>
      <c r="N391" s="32"/>
      <c r="O391" s="32"/>
      <c r="P391" s="32"/>
      <c r="Q391" s="32"/>
      <c r="R391" s="32"/>
      <c r="S391" s="32"/>
      <c r="T391" s="32"/>
      <c r="U391" s="32"/>
      <c r="V391" s="32"/>
    </row>
    <row r="392" spans="1:22" ht="20.100000000000001" customHeight="1" x14ac:dyDescent="0.25">
      <c r="A392" s="34">
        <v>44</v>
      </c>
      <c r="B392" s="34" t="s">
        <v>9</v>
      </c>
      <c r="C392" s="34" t="s">
        <v>172</v>
      </c>
      <c r="D392" s="34" t="s">
        <v>175</v>
      </c>
      <c r="E392" s="34" t="s">
        <v>12</v>
      </c>
      <c r="F392" s="34" t="s">
        <v>451</v>
      </c>
      <c r="G392" s="34"/>
      <c r="H392" s="34"/>
      <c r="I392" s="34"/>
      <c r="J392" s="34"/>
      <c r="K392" s="34"/>
    </row>
    <row r="393" spans="1:22" ht="20.100000000000001" customHeight="1" x14ac:dyDescent="0.25">
      <c r="A393" s="34">
        <v>44</v>
      </c>
      <c r="B393" s="34" t="s">
        <v>9</v>
      </c>
      <c r="C393" s="34" t="s">
        <v>172</v>
      </c>
      <c r="D393" s="34" t="s">
        <v>175</v>
      </c>
      <c r="E393" s="34" t="s">
        <v>135</v>
      </c>
      <c r="F393" s="34" t="s">
        <v>451</v>
      </c>
      <c r="G393" s="34"/>
      <c r="H393" s="34"/>
      <c r="I393" s="34"/>
      <c r="J393" s="34"/>
      <c r="K393" s="34"/>
    </row>
    <row r="394" spans="1:22" ht="20.100000000000001" customHeight="1" x14ac:dyDescent="0.25">
      <c r="A394" s="34">
        <v>44</v>
      </c>
      <c r="B394" s="34" t="s">
        <v>9</v>
      </c>
      <c r="C394" s="34" t="s">
        <v>172</v>
      </c>
      <c r="D394" s="34" t="s">
        <v>175</v>
      </c>
      <c r="E394" s="34" t="s">
        <v>450</v>
      </c>
      <c r="F394" s="34" t="s">
        <v>451</v>
      </c>
      <c r="G394" s="34"/>
      <c r="H394" s="34"/>
      <c r="I394" s="34"/>
      <c r="J394" s="34"/>
      <c r="K394" s="34"/>
    </row>
    <row r="395" spans="1:22" s="47" customFormat="1" ht="20.100000000000001" customHeight="1" x14ac:dyDescent="0.25">
      <c r="A395" s="48">
        <v>44</v>
      </c>
      <c r="B395" s="48" t="s">
        <v>12</v>
      </c>
      <c r="C395" s="48" t="s">
        <v>173</v>
      </c>
      <c r="D395" s="48" t="s">
        <v>175</v>
      </c>
      <c r="E395" s="48" t="s">
        <v>12</v>
      </c>
      <c r="F395" s="48" t="s">
        <v>120</v>
      </c>
      <c r="G395" s="48"/>
      <c r="H395" s="48"/>
      <c r="I395" s="48"/>
      <c r="J395" s="48"/>
      <c r="K395" s="48"/>
      <c r="L395" s="32"/>
      <c r="M395" s="32"/>
      <c r="N395" s="32"/>
      <c r="O395" s="32"/>
      <c r="P395" s="32"/>
      <c r="Q395" s="32"/>
      <c r="R395" s="32"/>
      <c r="S395" s="32"/>
      <c r="T395" s="32"/>
      <c r="U395" s="32"/>
      <c r="V395" s="32"/>
    </row>
    <row r="396" spans="1:22" s="47" customFormat="1" ht="20.100000000000001" customHeight="1" x14ac:dyDescent="0.25">
      <c r="A396" s="48">
        <v>44</v>
      </c>
      <c r="B396" s="48" t="s">
        <v>12</v>
      </c>
      <c r="C396" s="48" t="s">
        <v>173</v>
      </c>
      <c r="D396" s="48" t="s">
        <v>175</v>
      </c>
      <c r="E396" s="48" t="s">
        <v>135</v>
      </c>
      <c r="F396" s="48" t="s">
        <v>120</v>
      </c>
      <c r="G396" s="48"/>
      <c r="H396" s="48"/>
      <c r="I396" s="48"/>
      <c r="J396" s="48"/>
      <c r="K396" s="48"/>
      <c r="L396" s="32"/>
      <c r="M396" s="32"/>
      <c r="N396" s="32"/>
      <c r="O396" s="32"/>
      <c r="P396" s="32"/>
      <c r="Q396" s="32"/>
      <c r="R396" s="32"/>
      <c r="S396" s="32"/>
      <c r="T396" s="32"/>
      <c r="U396" s="32"/>
      <c r="V396" s="32"/>
    </row>
    <row r="397" spans="1:22" ht="20.100000000000001" customHeight="1" x14ac:dyDescent="0.25">
      <c r="A397" s="34">
        <v>44</v>
      </c>
      <c r="B397" s="34" t="s">
        <v>14</v>
      </c>
      <c r="C397" s="34" t="s">
        <v>172</v>
      </c>
      <c r="D397" s="34" t="s">
        <v>176</v>
      </c>
      <c r="E397" s="34" t="s">
        <v>12</v>
      </c>
      <c r="F397" s="34" t="s">
        <v>451</v>
      </c>
      <c r="G397" s="34"/>
      <c r="H397" s="34"/>
      <c r="I397" s="34"/>
      <c r="J397" s="34"/>
      <c r="K397" s="34"/>
    </row>
    <row r="398" spans="1:22" s="47" customFormat="1" ht="20.100000000000001" customHeight="1" x14ac:dyDescent="0.25">
      <c r="A398" s="48">
        <v>44</v>
      </c>
      <c r="B398" s="48" t="s">
        <v>14</v>
      </c>
      <c r="C398" s="48" t="s">
        <v>172</v>
      </c>
      <c r="D398" s="48" t="s">
        <v>176</v>
      </c>
      <c r="E398" s="48" t="s">
        <v>135</v>
      </c>
      <c r="F398" s="48" t="s">
        <v>120</v>
      </c>
      <c r="G398" s="48"/>
      <c r="H398" s="48"/>
      <c r="I398" s="48"/>
      <c r="J398" s="48"/>
      <c r="K398" s="48"/>
      <c r="L398" s="32"/>
      <c r="M398" s="32"/>
      <c r="N398" s="32"/>
      <c r="O398" s="32"/>
      <c r="P398" s="32"/>
      <c r="Q398" s="32"/>
      <c r="R398" s="32"/>
      <c r="S398" s="32"/>
      <c r="T398" s="32"/>
      <c r="U398" s="32"/>
      <c r="V398" s="32"/>
    </row>
    <row r="399" spans="1:22" s="47" customFormat="1" ht="20.100000000000001" customHeight="1" x14ac:dyDescent="0.25">
      <c r="A399" s="48">
        <v>44</v>
      </c>
      <c r="B399" s="48" t="s">
        <v>15</v>
      </c>
      <c r="C399" s="48" t="s">
        <v>173</v>
      </c>
      <c r="D399" s="48" t="s">
        <v>176</v>
      </c>
      <c r="E399" s="48" t="s">
        <v>12</v>
      </c>
      <c r="F399" s="48" t="s">
        <v>121</v>
      </c>
      <c r="G399" s="48"/>
      <c r="H399" s="48"/>
      <c r="I399" s="48"/>
      <c r="J399" s="48"/>
      <c r="K399" s="48"/>
      <c r="L399" s="32"/>
      <c r="M399" s="32"/>
      <c r="N399" s="32"/>
      <c r="O399" s="32"/>
      <c r="P399" s="32"/>
      <c r="Q399" s="32"/>
      <c r="R399" s="32"/>
      <c r="S399" s="32"/>
      <c r="T399" s="32"/>
      <c r="U399" s="32"/>
      <c r="V399" s="32"/>
    </row>
    <row r="400" spans="1:22" s="47" customFormat="1" ht="20.100000000000001" customHeight="1" x14ac:dyDescent="0.25">
      <c r="A400" s="48">
        <v>44</v>
      </c>
      <c r="B400" s="48" t="s">
        <v>15</v>
      </c>
      <c r="C400" s="48" t="s">
        <v>173</v>
      </c>
      <c r="D400" s="48" t="s">
        <v>176</v>
      </c>
      <c r="E400" s="48" t="s">
        <v>135</v>
      </c>
      <c r="F400" s="48" t="s">
        <v>121</v>
      </c>
      <c r="G400" s="48"/>
      <c r="H400" s="48"/>
      <c r="I400" s="48"/>
      <c r="J400" s="48"/>
      <c r="K400" s="48"/>
      <c r="L400" s="32"/>
      <c r="M400" s="32"/>
      <c r="N400" s="32"/>
      <c r="O400" s="32"/>
      <c r="P400" s="32"/>
      <c r="Q400" s="32"/>
      <c r="R400" s="32"/>
      <c r="S400" s="32"/>
      <c r="T400" s="32"/>
      <c r="U400" s="32"/>
      <c r="V400" s="32"/>
    </row>
    <row r="401" spans="1:22" ht="20.100000000000001" customHeight="1" x14ac:dyDescent="0.25">
      <c r="A401" s="34">
        <v>45</v>
      </c>
      <c r="B401" s="34" t="s">
        <v>9</v>
      </c>
      <c r="C401" s="34" t="s">
        <v>172</v>
      </c>
      <c r="D401" s="34" t="s">
        <v>175</v>
      </c>
      <c r="E401" s="34" t="s">
        <v>12</v>
      </c>
      <c r="F401" s="34" t="s">
        <v>451</v>
      </c>
      <c r="G401" s="34"/>
      <c r="H401" s="34"/>
      <c r="I401" s="34"/>
      <c r="J401" s="34"/>
      <c r="K401" s="34"/>
    </row>
    <row r="402" spans="1:22" ht="20.100000000000001" customHeight="1" x14ac:dyDescent="0.25">
      <c r="A402" s="34">
        <v>45</v>
      </c>
      <c r="B402" s="34" t="s">
        <v>9</v>
      </c>
      <c r="C402" s="34" t="s">
        <v>172</v>
      </c>
      <c r="D402" s="34" t="s">
        <v>175</v>
      </c>
      <c r="E402" s="34" t="s">
        <v>135</v>
      </c>
      <c r="F402" s="34" t="s">
        <v>451</v>
      </c>
      <c r="G402" s="34"/>
      <c r="H402" s="34"/>
      <c r="I402" s="34"/>
      <c r="J402" s="34"/>
      <c r="K402" s="34"/>
    </row>
    <row r="403" spans="1:22" ht="20.100000000000001" customHeight="1" x14ac:dyDescent="0.25">
      <c r="A403" s="34">
        <v>45</v>
      </c>
      <c r="B403" s="34" t="s">
        <v>12</v>
      </c>
      <c r="C403" s="34" t="s">
        <v>173</v>
      </c>
      <c r="D403" s="34" t="s">
        <v>175</v>
      </c>
      <c r="E403" s="34" t="s">
        <v>12</v>
      </c>
      <c r="F403" s="34" t="s">
        <v>451</v>
      </c>
      <c r="G403" s="34"/>
      <c r="H403" s="34"/>
      <c r="I403" s="34"/>
      <c r="J403" s="34"/>
      <c r="K403" s="34"/>
    </row>
    <row r="404" spans="1:22" ht="20.100000000000001" customHeight="1" x14ac:dyDescent="0.25">
      <c r="A404" s="34">
        <v>45</v>
      </c>
      <c r="B404" s="34" t="s">
        <v>12</v>
      </c>
      <c r="C404" s="34" t="s">
        <v>173</v>
      </c>
      <c r="D404" s="34" t="s">
        <v>175</v>
      </c>
      <c r="E404" s="34" t="s">
        <v>135</v>
      </c>
      <c r="F404" s="34" t="s">
        <v>451</v>
      </c>
      <c r="G404" s="34"/>
      <c r="H404" s="34"/>
      <c r="I404" s="34"/>
      <c r="J404" s="34"/>
      <c r="K404" s="34"/>
    </row>
    <row r="405" spans="1:22" ht="20.100000000000001" customHeight="1" x14ac:dyDescent="0.25">
      <c r="A405" s="34">
        <v>45</v>
      </c>
      <c r="B405" s="34" t="s">
        <v>14</v>
      </c>
      <c r="C405" s="34" t="s">
        <v>172</v>
      </c>
      <c r="D405" s="34" t="s">
        <v>176</v>
      </c>
      <c r="E405" s="34" t="s">
        <v>135</v>
      </c>
      <c r="F405" s="34" t="s">
        <v>451</v>
      </c>
      <c r="G405" s="34"/>
      <c r="H405" s="34"/>
      <c r="I405" s="34"/>
      <c r="J405" s="34"/>
      <c r="K405" s="34"/>
    </row>
    <row r="406" spans="1:22" ht="20.100000000000001" customHeight="1" x14ac:dyDescent="0.25">
      <c r="A406" s="34">
        <v>45</v>
      </c>
      <c r="B406" s="34" t="s">
        <v>14</v>
      </c>
      <c r="C406" s="34" t="s">
        <v>172</v>
      </c>
      <c r="D406" s="34" t="s">
        <v>176</v>
      </c>
      <c r="E406" s="34" t="s">
        <v>12</v>
      </c>
      <c r="F406" s="34" t="s">
        <v>451</v>
      </c>
      <c r="G406" s="34"/>
      <c r="H406" s="34"/>
      <c r="I406" s="34"/>
      <c r="J406" s="34"/>
      <c r="K406" s="34"/>
    </row>
    <row r="407" spans="1:22" ht="20.100000000000001" customHeight="1" x14ac:dyDescent="0.25">
      <c r="A407" s="34">
        <v>45</v>
      </c>
      <c r="B407" s="34" t="s">
        <v>14</v>
      </c>
      <c r="C407" s="34" t="s">
        <v>172</v>
      </c>
      <c r="D407" s="34" t="s">
        <v>176</v>
      </c>
      <c r="E407" s="34" t="s">
        <v>450</v>
      </c>
      <c r="F407" s="34" t="s">
        <v>451</v>
      </c>
      <c r="G407" s="34"/>
      <c r="H407" s="34"/>
      <c r="I407" s="34"/>
      <c r="J407" s="34"/>
      <c r="K407" s="34"/>
    </row>
    <row r="408" spans="1:22" s="47" customFormat="1" ht="20.100000000000001" customHeight="1" x14ac:dyDescent="0.25">
      <c r="A408" s="48">
        <v>45</v>
      </c>
      <c r="B408" s="48" t="s">
        <v>15</v>
      </c>
      <c r="C408" s="48" t="s">
        <v>173</v>
      </c>
      <c r="D408" s="48" t="s">
        <v>176</v>
      </c>
      <c r="E408" s="48" t="s">
        <v>12</v>
      </c>
      <c r="F408" s="48" t="s">
        <v>120</v>
      </c>
      <c r="G408" s="48"/>
      <c r="H408" s="48"/>
      <c r="I408" s="48"/>
      <c r="J408" s="48"/>
      <c r="K408" s="48"/>
      <c r="L408" s="32"/>
      <c r="M408" s="32"/>
      <c r="N408" s="32"/>
      <c r="O408" s="32"/>
      <c r="P408" s="32"/>
      <c r="Q408" s="32"/>
      <c r="R408" s="32"/>
      <c r="S408" s="32"/>
      <c r="T408" s="32"/>
      <c r="U408" s="32"/>
      <c r="V408" s="32"/>
    </row>
    <row r="409" spans="1:22" s="47" customFormat="1" ht="20.100000000000001" customHeight="1" x14ac:dyDescent="0.25">
      <c r="A409" s="48">
        <v>45</v>
      </c>
      <c r="B409" s="48" t="s">
        <v>15</v>
      </c>
      <c r="C409" s="48" t="s">
        <v>173</v>
      </c>
      <c r="D409" s="48" t="s">
        <v>176</v>
      </c>
      <c r="E409" s="48" t="s">
        <v>135</v>
      </c>
      <c r="F409" s="48" t="s">
        <v>120</v>
      </c>
      <c r="G409" s="48"/>
      <c r="H409" s="48"/>
      <c r="I409" s="48"/>
      <c r="J409" s="48"/>
      <c r="K409" s="48"/>
      <c r="L409" s="32"/>
      <c r="M409" s="32"/>
      <c r="N409" s="32"/>
      <c r="O409" s="32"/>
      <c r="P409" s="32"/>
      <c r="Q409" s="32"/>
      <c r="R409" s="32"/>
      <c r="S409" s="32"/>
      <c r="T409" s="32"/>
      <c r="U409" s="32"/>
      <c r="V409" s="32"/>
    </row>
    <row r="410" spans="1:22" s="47" customFormat="1" ht="20.100000000000001" customHeight="1" x14ac:dyDescent="0.25">
      <c r="A410" s="48">
        <v>46</v>
      </c>
      <c r="B410" s="48" t="s">
        <v>9</v>
      </c>
      <c r="C410" s="48" t="s">
        <v>172</v>
      </c>
      <c r="D410" s="48" t="s">
        <v>175</v>
      </c>
      <c r="E410" s="48" t="s">
        <v>12</v>
      </c>
      <c r="F410" s="48" t="s">
        <v>434</v>
      </c>
      <c r="G410" s="48"/>
      <c r="H410" s="48"/>
      <c r="I410" s="48"/>
      <c r="J410" s="48"/>
      <c r="K410" s="48"/>
      <c r="L410" s="32"/>
      <c r="M410" s="32"/>
      <c r="N410" s="32"/>
      <c r="O410" s="32"/>
      <c r="P410" s="32"/>
      <c r="Q410" s="32"/>
      <c r="R410" s="32"/>
      <c r="S410" s="32"/>
      <c r="T410" s="32"/>
      <c r="U410" s="32"/>
      <c r="V410" s="32"/>
    </row>
    <row r="411" spans="1:22" s="47" customFormat="1" ht="20.100000000000001" customHeight="1" x14ac:dyDescent="0.25">
      <c r="A411" s="48">
        <v>46</v>
      </c>
      <c r="B411" s="48" t="s">
        <v>9</v>
      </c>
      <c r="C411" s="48" t="s">
        <v>172</v>
      </c>
      <c r="D411" s="48" t="s">
        <v>175</v>
      </c>
      <c r="E411" s="48" t="s">
        <v>135</v>
      </c>
      <c r="F411" s="48" t="s">
        <v>434</v>
      </c>
      <c r="G411" s="48"/>
      <c r="H411" s="48"/>
      <c r="I411" s="48"/>
      <c r="J411" s="48"/>
      <c r="K411" s="48"/>
      <c r="L411" s="32"/>
      <c r="M411" s="32"/>
      <c r="N411" s="32"/>
      <c r="O411" s="32"/>
      <c r="P411" s="32"/>
      <c r="Q411" s="32"/>
      <c r="R411" s="32"/>
      <c r="S411" s="32"/>
      <c r="T411" s="32"/>
      <c r="U411" s="32"/>
      <c r="V411" s="32"/>
    </row>
    <row r="412" spans="1:22" ht="20.100000000000001" customHeight="1" x14ac:dyDescent="0.25">
      <c r="A412" s="34">
        <v>46</v>
      </c>
      <c r="B412" s="34" t="s">
        <v>12</v>
      </c>
      <c r="C412" s="34" t="s">
        <v>173</v>
      </c>
      <c r="D412" s="34" t="s">
        <v>175</v>
      </c>
      <c r="E412" s="34" t="s">
        <v>135</v>
      </c>
      <c r="F412" s="34" t="s">
        <v>121</v>
      </c>
      <c r="G412" s="34"/>
      <c r="H412" s="34"/>
      <c r="I412" s="34"/>
      <c r="J412" s="34"/>
      <c r="K412" s="34"/>
    </row>
    <row r="413" spans="1:22" s="47" customFormat="1" ht="20.100000000000001" customHeight="1" x14ac:dyDescent="0.25">
      <c r="A413" s="48">
        <v>46</v>
      </c>
      <c r="B413" s="48" t="s">
        <v>12</v>
      </c>
      <c r="C413" s="48" t="s">
        <v>173</v>
      </c>
      <c r="D413" s="48" t="s">
        <v>175</v>
      </c>
      <c r="E413" s="48" t="s">
        <v>12</v>
      </c>
      <c r="F413" s="48" t="s">
        <v>451</v>
      </c>
      <c r="G413" s="48"/>
      <c r="H413" s="48"/>
      <c r="I413" s="48"/>
      <c r="J413" s="48"/>
      <c r="K413" s="48"/>
      <c r="L413" s="32"/>
      <c r="M413" s="32"/>
      <c r="N413" s="32"/>
      <c r="O413" s="32"/>
      <c r="P413" s="32"/>
      <c r="Q413" s="32"/>
      <c r="R413" s="32"/>
      <c r="S413" s="32"/>
      <c r="T413" s="32"/>
      <c r="U413" s="32"/>
      <c r="V413" s="32"/>
    </row>
    <row r="414" spans="1:22" ht="20.100000000000001" customHeight="1" x14ac:dyDescent="0.25">
      <c r="A414" s="34">
        <v>46</v>
      </c>
      <c r="B414" s="34" t="s">
        <v>14</v>
      </c>
      <c r="C414" s="34" t="s">
        <v>172</v>
      </c>
      <c r="D414" s="34" t="s">
        <v>176</v>
      </c>
      <c r="E414" s="34" t="s">
        <v>12</v>
      </c>
      <c r="F414" s="34" t="s">
        <v>451</v>
      </c>
      <c r="G414" s="34"/>
      <c r="H414" s="34"/>
      <c r="I414" s="34"/>
      <c r="J414" s="34"/>
      <c r="K414" s="34"/>
    </row>
    <row r="415" spans="1:22" ht="20.100000000000001" customHeight="1" x14ac:dyDescent="0.25">
      <c r="A415" s="34">
        <v>46</v>
      </c>
      <c r="B415" s="34" t="s">
        <v>14</v>
      </c>
      <c r="C415" s="34" t="s">
        <v>172</v>
      </c>
      <c r="D415" s="34" t="s">
        <v>176</v>
      </c>
      <c r="E415" s="34" t="s">
        <v>135</v>
      </c>
      <c r="F415" s="34" t="s">
        <v>451</v>
      </c>
      <c r="G415" s="34"/>
      <c r="H415" s="34"/>
      <c r="I415" s="34"/>
      <c r="J415" s="34"/>
      <c r="K415" s="34"/>
    </row>
    <row r="416" spans="1:22" s="47" customFormat="1" ht="20.100000000000001" customHeight="1" x14ac:dyDescent="0.25">
      <c r="A416" s="48">
        <v>46</v>
      </c>
      <c r="B416" s="48" t="s">
        <v>15</v>
      </c>
      <c r="C416" s="48" t="s">
        <v>173</v>
      </c>
      <c r="D416" s="48" t="s">
        <v>176</v>
      </c>
      <c r="E416" s="48" t="s">
        <v>135</v>
      </c>
      <c r="F416" s="48" t="s">
        <v>434</v>
      </c>
      <c r="G416" s="48"/>
      <c r="H416" s="48"/>
      <c r="I416" s="48"/>
      <c r="J416" s="48"/>
      <c r="K416" s="48"/>
      <c r="L416" s="32"/>
      <c r="M416" s="32"/>
      <c r="N416" s="32"/>
      <c r="O416" s="32"/>
      <c r="P416" s="32"/>
      <c r="Q416" s="32"/>
      <c r="R416" s="32"/>
      <c r="S416" s="32"/>
      <c r="T416" s="32"/>
      <c r="U416" s="32"/>
      <c r="V416" s="32"/>
    </row>
    <row r="417" spans="1:22" s="47" customFormat="1" ht="20.100000000000001" customHeight="1" x14ac:dyDescent="0.25">
      <c r="A417" s="48">
        <v>46</v>
      </c>
      <c r="B417" s="48" t="s">
        <v>15</v>
      </c>
      <c r="C417" s="48" t="s">
        <v>173</v>
      </c>
      <c r="D417" s="48" t="s">
        <v>176</v>
      </c>
      <c r="E417" s="48" t="s">
        <v>12</v>
      </c>
      <c r="F417" s="48" t="s">
        <v>434</v>
      </c>
      <c r="G417" s="48"/>
      <c r="H417" s="48"/>
      <c r="I417" s="48"/>
      <c r="J417" s="48"/>
      <c r="K417" s="48"/>
      <c r="L417" s="32"/>
      <c r="M417" s="32"/>
      <c r="N417" s="32"/>
      <c r="O417" s="32"/>
      <c r="P417" s="32"/>
      <c r="Q417" s="32"/>
      <c r="R417" s="32"/>
      <c r="S417" s="32"/>
      <c r="T417" s="32"/>
      <c r="U417" s="32"/>
      <c r="V417" s="32"/>
    </row>
    <row r="418" spans="1:22" ht="20.100000000000001" customHeight="1" x14ac:dyDescent="0.25">
      <c r="A418" s="34">
        <v>47</v>
      </c>
      <c r="B418" s="34" t="s">
        <v>9</v>
      </c>
      <c r="C418" s="34" t="s">
        <v>172</v>
      </c>
      <c r="D418" s="34" t="s">
        <v>175</v>
      </c>
      <c r="E418" s="34" t="s">
        <v>12</v>
      </c>
      <c r="F418" s="34" t="s">
        <v>451</v>
      </c>
      <c r="G418" s="34"/>
      <c r="H418" s="34"/>
      <c r="I418" s="34"/>
      <c r="J418" s="34"/>
      <c r="K418" s="34"/>
    </row>
    <row r="419" spans="1:22" ht="20.100000000000001" customHeight="1" x14ac:dyDescent="0.25">
      <c r="A419" s="34">
        <v>47</v>
      </c>
      <c r="B419" s="34" t="s">
        <v>9</v>
      </c>
      <c r="C419" s="34" t="s">
        <v>172</v>
      </c>
      <c r="D419" s="34" t="s">
        <v>175</v>
      </c>
      <c r="E419" s="34" t="s">
        <v>135</v>
      </c>
      <c r="F419" s="34" t="s">
        <v>451</v>
      </c>
      <c r="G419" s="34"/>
      <c r="H419" s="34"/>
      <c r="I419" s="34"/>
      <c r="J419" s="34"/>
      <c r="K419" s="34"/>
    </row>
    <row r="420" spans="1:22" ht="20.100000000000001" customHeight="1" x14ac:dyDescent="0.25">
      <c r="A420" s="34">
        <v>47</v>
      </c>
      <c r="B420" s="34" t="s">
        <v>12</v>
      </c>
      <c r="C420" s="34" t="s">
        <v>173</v>
      </c>
      <c r="D420" s="34" t="s">
        <v>175</v>
      </c>
      <c r="E420" s="34" t="s">
        <v>12</v>
      </c>
      <c r="F420" s="34" t="s">
        <v>451</v>
      </c>
      <c r="G420" s="34"/>
      <c r="H420" s="34"/>
      <c r="I420" s="34"/>
      <c r="J420" s="34"/>
      <c r="K420" s="34"/>
    </row>
    <row r="421" spans="1:22" ht="20.100000000000001" customHeight="1" x14ac:dyDescent="0.25">
      <c r="A421" s="34">
        <v>47</v>
      </c>
      <c r="B421" s="34" t="s">
        <v>12</v>
      </c>
      <c r="C421" s="34" t="s">
        <v>173</v>
      </c>
      <c r="D421" s="34" t="s">
        <v>175</v>
      </c>
      <c r="E421" s="34" t="s">
        <v>135</v>
      </c>
      <c r="F421" s="34" t="s">
        <v>451</v>
      </c>
      <c r="G421" s="34"/>
      <c r="H421" s="34"/>
      <c r="I421" s="34"/>
      <c r="J421" s="34"/>
      <c r="K421" s="34"/>
    </row>
    <row r="422" spans="1:22" ht="20.100000000000001" customHeight="1" x14ac:dyDescent="0.25">
      <c r="A422" s="34">
        <v>47</v>
      </c>
      <c r="B422" s="34" t="s">
        <v>14</v>
      </c>
      <c r="C422" s="34" t="s">
        <v>172</v>
      </c>
      <c r="D422" s="34" t="s">
        <v>176</v>
      </c>
      <c r="E422" s="34" t="s">
        <v>12</v>
      </c>
      <c r="F422" s="34" t="s">
        <v>451</v>
      </c>
      <c r="G422" s="34"/>
      <c r="H422" s="34"/>
      <c r="I422" s="34"/>
      <c r="J422" s="34"/>
      <c r="K422" s="34"/>
    </row>
    <row r="423" spans="1:22" ht="20.100000000000001" customHeight="1" x14ac:dyDescent="0.25">
      <c r="A423" s="34">
        <v>47</v>
      </c>
      <c r="B423" s="34" t="s">
        <v>14</v>
      </c>
      <c r="C423" s="34" t="s">
        <v>172</v>
      </c>
      <c r="D423" s="34" t="s">
        <v>176</v>
      </c>
      <c r="E423" s="34" t="s">
        <v>135</v>
      </c>
      <c r="F423" s="34" t="s">
        <v>451</v>
      </c>
      <c r="G423" s="34"/>
      <c r="H423" s="34"/>
      <c r="I423" s="34"/>
      <c r="J423" s="34"/>
      <c r="K423" s="34"/>
    </row>
    <row r="424" spans="1:22" ht="20.100000000000001" customHeight="1" x14ac:dyDescent="0.25">
      <c r="A424" s="34">
        <v>47</v>
      </c>
      <c r="B424" s="34" t="s">
        <v>15</v>
      </c>
      <c r="C424" s="34" t="s">
        <v>173</v>
      </c>
      <c r="D424" s="34" t="s">
        <v>176</v>
      </c>
      <c r="E424" s="34" t="s">
        <v>12</v>
      </c>
      <c r="F424" s="34" t="s">
        <v>451</v>
      </c>
      <c r="G424" s="34"/>
      <c r="H424" s="34"/>
      <c r="I424" s="34"/>
      <c r="J424" s="34"/>
      <c r="K424" s="34"/>
    </row>
    <row r="425" spans="1:22" ht="20.100000000000001" customHeight="1" x14ac:dyDescent="0.25">
      <c r="A425" s="34">
        <v>47</v>
      </c>
      <c r="B425" s="34" t="s">
        <v>15</v>
      </c>
      <c r="C425" s="34" t="s">
        <v>173</v>
      </c>
      <c r="D425" s="34" t="s">
        <v>176</v>
      </c>
      <c r="E425" s="34" t="s">
        <v>135</v>
      </c>
      <c r="F425" s="34" t="s">
        <v>451</v>
      </c>
      <c r="G425" s="34"/>
      <c r="H425" s="34"/>
      <c r="I425" s="34"/>
      <c r="J425" s="34"/>
      <c r="K425" s="34"/>
    </row>
    <row r="426" spans="1:22" s="47" customFormat="1" ht="20.100000000000001" customHeight="1" x14ac:dyDescent="0.25">
      <c r="A426" s="48">
        <v>48</v>
      </c>
      <c r="B426" s="48" t="s">
        <v>9</v>
      </c>
      <c r="C426" s="48" t="s">
        <v>172</v>
      </c>
      <c r="D426" s="48" t="s">
        <v>175</v>
      </c>
      <c r="E426" s="48" t="s">
        <v>12</v>
      </c>
      <c r="F426" s="48" t="s">
        <v>120</v>
      </c>
      <c r="G426" s="48"/>
      <c r="H426" s="48"/>
      <c r="I426" s="48"/>
      <c r="J426" s="48"/>
      <c r="K426" s="48"/>
      <c r="L426" s="32"/>
      <c r="M426" s="32"/>
      <c r="N426" s="32"/>
      <c r="O426" s="32"/>
      <c r="P426" s="32"/>
      <c r="Q426" s="32"/>
      <c r="R426" s="32"/>
      <c r="S426" s="32"/>
      <c r="T426" s="32"/>
      <c r="U426" s="32"/>
      <c r="V426" s="32"/>
    </row>
    <row r="427" spans="1:22" s="47" customFormat="1" ht="20.100000000000001" customHeight="1" x14ac:dyDescent="0.25">
      <c r="A427" s="48">
        <v>48</v>
      </c>
      <c r="B427" s="48" t="s">
        <v>9</v>
      </c>
      <c r="C427" s="48" t="s">
        <v>172</v>
      </c>
      <c r="D427" s="48" t="s">
        <v>175</v>
      </c>
      <c r="E427" s="48" t="s">
        <v>135</v>
      </c>
      <c r="F427" s="48" t="s">
        <v>120</v>
      </c>
      <c r="G427" s="48"/>
      <c r="H427" s="48"/>
      <c r="I427" s="48"/>
      <c r="J427" s="48"/>
      <c r="K427" s="48"/>
      <c r="L427" s="32"/>
      <c r="M427" s="32"/>
      <c r="N427" s="32"/>
      <c r="O427" s="32"/>
      <c r="P427" s="32"/>
      <c r="Q427" s="32"/>
      <c r="R427" s="32"/>
      <c r="S427" s="32"/>
      <c r="T427" s="32"/>
      <c r="U427" s="32"/>
      <c r="V427" s="32"/>
    </row>
    <row r="428" spans="1:22" ht="20.100000000000001" customHeight="1" x14ac:dyDescent="0.25">
      <c r="A428" s="34">
        <v>48</v>
      </c>
      <c r="B428" s="34" t="s">
        <v>12</v>
      </c>
      <c r="C428" s="34" t="s">
        <v>173</v>
      </c>
      <c r="D428" s="34" t="s">
        <v>175</v>
      </c>
      <c r="E428" s="34" t="s">
        <v>12</v>
      </c>
      <c r="F428" s="34" t="s">
        <v>451</v>
      </c>
      <c r="G428" s="34"/>
      <c r="H428" s="34"/>
      <c r="I428" s="34"/>
      <c r="J428" s="34"/>
      <c r="K428" s="34"/>
    </row>
    <row r="429" spans="1:22" s="47" customFormat="1" ht="20.100000000000001" customHeight="1" x14ac:dyDescent="0.25">
      <c r="A429" s="48">
        <v>48</v>
      </c>
      <c r="B429" s="48" t="s">
        <v>12</v>
      </c>
      <c r="C429" s="48" t="s">
        <v>173</v>
      </c>
      <c r="D429" s="48" t="s">
        <v>175</v>
      </c>
      <c r="E429" s="48" t="s">
        <v>135</v>
      </c>
      <c r="F429" s="48" t="s">
        <v>121</v>
      </c>
      <c r="G429" s="48"/>
      <c r="H429" s="48"/>
      <c r="I429" s="48"/>
      <c r="J429" s="48"/>
      <c r="K429" s="48"/>
      <c r="L429" s="32"/>
      <c r="M429" s="32"/>
      <c r="N429" s="32"/>
      <c r="O429" s="32"/>
      <c r="P429" s="32"/>
      <c r="Q429" s="32"/>
      <c r="R429" s="32"/>
      <c r="S429" s="32"/>
      <c r="T429" s="32"/>
      <c r="U429" s="32"/>
      <c r="V429" s="32"/>
    </row>
    <row r="430" spans="1:22" ht="20.100000000000001" customHeight="1" x14ac:dyDescent="0.25">
      <c r="A430" s="34">
        <v>48</v>
      </c>
      <c r="B430" s="34" t="s">
        <v>14</v>
      </c>
      <c r="C430" s="34" t="s">
        <v>172</v>
      </c>
      <c r="D430" s="34" t="s">
        <v>176</v>
      </c>
      <c r="E430" s="34" t="s">
        <v>12</v>
      </c>
      <c r="F430" s="34" t="s">
        <v>451</v>
      </c>
      <c r="G430" s="34"/>
      <c r="H430" s="34"/>
      <c r="I430" s="34"/>
      <c r="J430" s="34"/>
      <c r="K430" s="34"/>
    </row>
    <row r="431" spans="1:22" ht="20.100000000000001" customHeight="1" x14ac:dyDescent="0.25">
      <c r="A431" s="34">
        <v>48</v>
      </c>
      <c r="B431" s="34" t="s">
        <v>14</v>
      </c>
      <c r="C431" s="34" t="s">
        <v>172</v>
      </c>
      <c r="D431" s="34" t="s">
        <v>176</v>
      </c>
      <c r="E431" s="34" t="s">
        <v>135</v>
      </c>
      <c r="F431" s="34" t="s">
        <v>451</v>
      </c>
      <c r="G431" s="34"/>
      <c r="H431" s="34"/>
      <c r="I431" s="34"/>
      <c r="J431" s="34"/>
      <c r="K431" s="34"/>
    </row>
    <row r="432" spans="1:22" s="47" customFormat="1" ht="20.100000000000001" customHeight="1" x14ac:dyDescent="0.25">
      <c r="A432" s="48">
        <v>48</v>
      </c>
      <c r="B432" s="48" t="s">
        <v>15</v>
      </c>
      <c r="C432" s="48" t="s">
        <v>173</v>
      </c>
      <c r="D432" s="48" t="s">
        <v>176</v>
      </c>
      <c r="E432" s="48" t="s">
        <v>12</v>
      </c>
      <c r="F432" s="48" t="s">
        <v>434</v>
      </c>
      <c r="G432" s="48"/>
      <c r="H432" s="48"/>
      <c r="I432" s="48"/>
      <c r="J432" s="48"/>
      <c r="K432" s="48"/>
      <c r="L432" s="32"/>
      <c r="M432" s="32"/>
      <c r="N432" s="32"/>
      <c r="O432" s="32"/>
      <c r="P432" s="32"/>
      <c r="Q432" s="32"/>
      <c r="R432" s="32"/>
      <c r="S432" s="32"/>
      <c r="T432" s="32"/>
      <c r="U432" s="32"/>
      <c r="V432" s="32"/>
    </row>
    <row r="433" spans="1:22" s="47" customFormat="1" ht="20.100000000000001" customHeight="1" x14ac:dyDescent="0.25">
      <c r="A433" s="48">
        <v>48</v>
      </c>
      <c r="B433" s="48" t="s">
        <v>15</v>
      </c>
      <c r="C433" s="48" t="s">
        <v>173</v>
      </c>
      <c r="D433" s="48" t="s">
        <v>176</v>
      </c>
      <c r="E433" s="48" t="s">
        <v>135</v>
      </c>
      <c r="F433" s="48" t="s">
        <v>434</v>
      </c>
      <c r="G433" s="48"/>
      <c r="H433" s="48"/>
      <c r="I433" s="48"/>
      <c r="J433" s="48"/>
      <c r="K433" s="48"/>
      <c r="L433" s="32"/>
      <c r="M433" s="32"/>
      <c r="N433" s="32"/>
      <c r="O433" s="32"/>
      <c r="P433" s="32"/>
      <c r="Q433" s="32"/>
      <c r="R433" s="32"/>
      <c r="S433" s="32"/>
      <c r="T433" s="32"/>
      <c r="U433" s="32"/>
      <c r="V433" s="32"/>
    </row>
    <row r="434" spans="1:22" ht="20.100000000000001" customHeight="1" x14ac:dyDescent="0.25">
      <c r="A434" s="34">
        <v>49</v>
      </c>
      <c r="B434" s="34" t="s">
        <v>9</v>
      </c>
      <c r="C434" s="34" t="s">
        <v>172</v>
      </c>
      <c r="D434" s="34" t="s">
        <v>175</v>
      </c>
      <c r="E434" s="34" t="s">
        <v>12</v>
      </c>
      <c r="F434" s="34" t="s">
        <v>451</v>
      </c>
      <c r="G434" s="34"/>
      <c r="H434" s="34"/>
      <c r="I434" s="34"/>
      <c r="J434" s="34"/>
      <c r="K434" s="34"/>
    </row>
    <row r="435" spans="1:22" ht="20.100000000000001" customHeight="1" x14ac:dyDescent="0.25">
      <c r="A435" s="34">
        <v>49</v>
      </c>
      <c r="B435" s="34" t="s">
        <v>9</v>
      </c>
      <c r="C435" s="34" t="s">
        <v>172</v>
      </c>
      <c r="D435" s="34" t="s">
        <v>175</v>
      </c>
      <c r="E435" s="34" t="s">
        <v>135</v>
      </c>
      <c r="F435" s="34" t="s">
        <v>451</v>
      </c>
      <c r="G435" s="34"/>
      <c r="H435" s="34"/>
      <c r="I435" s="34"/>
      <c r="J435" s="34"/>
      <c r="K435" s="34"/>
    </row>
    <row r="436" spans="1:22" ht="20.100000000000001" customHeight="1" x14ac:dyDescent="0.25">
      <c r="A436" s="34">
        <v>49</v>
      </c>
      <c r="B436" s="34" t="s">
        <v>9</v>
      </c>
      <c r="C436" s="34" t="s">
        <v>172</v>
      </c>
      <c r="D436" s="34" t="s">
        <v>175</v>
      </c>
      <c r="E436" s="34" t="s">
        <v>450</v>
      </c>
      <c r="F436" s="34" t="s">
        <v>451</v>
      </c>
      <c r="G436" s="34"/>
      <c r="H436" s="34"/>
      <c r="I436" s="34"/>
      <c r="J436" s="34"/>
      <c r="K436" s="34"/>
    </row>
    <row r="437" spans="1:22" s="47" customFormat="1" ht="20.100000000000001" customHeight="1" x14ac:dyDescent="0.25">
      <c r="A437" s="48">
        <v>49</v>
      </c>
      <c r="B437" s="48" t="s">
        <v>12</v>
      </c>
      <c r="C437" s="48" t="s">
        <v>173</v>
      </c>
      <c r="D437" s="48" t="s">
        <v>175</v>
      </c>
      <c r="E437" s="48" t="s">
        <v>12</v>
      </c>
      <c r="F437" s="48" t="s">
        <v>121</v>
      </c>
      <c r="G437" s="48"/>
      <c r="H437" s="48"/>
      <c r="I437" s="48"/>
      <c r="J437" s="48"/>
      <c r="K437" s="48"/>
      <c r="L437" s="32"/>
      <c r="M437" s="32"/>
      <c r="N437" s="32"/>
      <c r="O437" s="32"/>
      <c r="P437" s="32"/>
      <c r="Q437" s="32"/>
      <c r="R437" s="32"/>
      <c r="S437" s="32"/>
      <c r="T437" s="32"/>
      <c r="U437" s="32"/>
      <c r="V437" s="32"/>
    </row>
    <row r="438" spans="1:22" s="47" customFormat="1" ht="20.100000000000001" customHeight="1" x14ac:dyDescent="0.25">
      <c r="A438" s="48">
        <v>49</v>
      </c>
      <c r="B438" s="48" t="s">
        <v>12</v>
      </c>
      <c r="C438" s="48" t="s">
        <v>173</v>
      </c>
      <c r="D438" s="48" t="s">
        <v>175</v>
      </c>
      <c r="E438" s="48" t="s">
        <v>135</v>
      </c>
      <c r="F438" s="48" t="s">
        <v>121</v>
      </c>
      <c r="G438" s="48"/>
      <c r="H438" s="48"/>
      <c r="I438" s="48"/>
      <c r="J438" s="48"/>
      <c r="K438" s="48"/>
      <c r="L438" s="32"/>
      <c r="M438" s="32"/>
      <c r="N438" s="32"/>
      <c r="O438" s="32"/>
      <c r="P438" s="32"/>
      <c r="Q438" s="32"/>
      <c r="R438" s="32"/>
      <c r="S438" s="32"/>
      <c r="T438" s="32"/>
      <c r="U438" s="32"/>
      <c r="V438" s="32"/>
    </row>
    <row r="439" spans="1:22" ht="20.100000000000001" customHeight="1" x14ac:dyDescent="0.25">
      <c r="A439" s="34">
        <v>49</v>
      </c>
      <c r="B439" s="34" t="s">
        <v>14</v>
      </c>
      <c r="C439" s="34" t="s">
        <v>172</v>
      </c>
      <c r="D439" s="34" t="s">
        <v>176</v>
      </c>
      <c r="E439" s="34" t="s">
        <v>12</v>
      </c>
      <c r="F439" s="34" t="s">
        <v>451</v>
      </c>
      <c r="G439" s="34"/>
      <c r="H439" s="34"/>
      <c r="I439" s="34"/>
      <c r="J439" s="34"/>
      <c r="K439" s="34"/>
    </row>
    <row r="440" spans="1:22" ht="20.100000000000001" customHeight="1" x14ac:dyDescent="0.25">
      <c r="A440" s="34">
        <v>49</v>
      </c>
      <c r="B440" s="34" t="s">
        <v>14</v>
      </c>
      <c r="C440" s="34" t="s">
        <v>172</v>
      </c>
      <c r="D440" s="34" t="s">
        <v>176</v>
      </c>
      <c r="E440" s="34" t="s">
        <v>135</v>
      </c>
      <c r="F440" s="34" t="s">
        <v>451</v>
      </c>
      <c r="G440" s="34"/>
      <c r="H440" s="34"/>
      <c r="I440" s="34"/>
      <c r="J440" s="34"/>
      <c r="K440" s="34"/>
    </row>
    <row r="441" spans="1:22" s="47" customFormat="1" ht="20.100000000000001" customHeight="1" x14ac:dyDescent="0.25">
      <c r="A441" s="48">
        <v>49</v>
      </c>
      <c r="B441" s="48" t="s">
        <v>15</v>
      </c>
      <c r="C441" s="48" t="s">
        <v>173</v>
      </c>
      <c r="D441" s="48" t="s">
        <v>176</v>
      </c>
      <c r="E441" s="48" t="s">
        <v>12</v>
      </c>
      <c r="F441" s="48" t="s">
        <v>434</v>
      </c>
      <c r="G441" s="48"/>
      <c r="H441" s="48"/>
      <c r="I441" s="48"/>
      <c r="J441" s="48"/>
      <c r="K441" s="48"/>
      <c r="L441" s="32"/>
      <c r="M441" s="32"/>
      <c r="N441" s="32"/>
      <c r="O441" s="32"/>
      <c r="P441" s="32"/>
      <c r="Q441" s="32"/>
      <c r="R441" s="32"/>
      <c r="S441" s="32"/>
      <c r="T441" s="32"/>
      <c r="U441" s="32"/>
      <c r="V441" s="32"/>
    </row>
    <row r="442" spans="1:22" s="47" customFormat="1" ht="20.100000000000001" customHeight="1" x14ac:dyDescent="0.25">
      <c r="A442" s="48">
        <v>49</v>
      </c>
      <c r="B442" s="48" t="s">
        <v>15</v>
      </c>
      <c r="C442" s="48" t="s">
        <v>173</v>
      </c>
      <c r="D442" s="48" t="s">
        <v>176</v>
      </c>
      <c r="E442" s="48" t="s">
        <v>135</v>
      </c>
      <c r="F442" s="48" t="s">
        <v>434</v>
      </c>
      <c r="G442" s="48"/>
      <c r="H442" s="48"/>
      <c r="I442" s="48"/>
      <c r="J442" s="48"/>
      <c r="K442" s="48"/>
      <c r="L442" s="32"/>
      <c r="M442" s="32"/>
      <c r="N442" s="32"/>
      <c r="O442" s="32"/>
      <c r="P442" s="32"/>
      <c r="Q442" s="32"/>
      <c r="R442" s="32"/>
      <c r="S442" s="32"/>
      <c r="T442" s="32"/>
      <c r="U442" s="32"/>
      <c r="V442" s="32"/>
    </row>
    <row r="443" spans="1:22" ht="20.100000000000001" customHeight="1" x14ac:dyDescent="0.25">
      <c r="A443" s="34">
        <v>50</v>
      </c>
      <c r="B443" s="34" t="s">
        <v>9</v>
      </c>
      <c r="C443" s="34" t="s">
        <v>172</v>
      </c>
      <c r="D443" s="34" t="s">
        <v>175</v>
      </c>
      <c r="E443" s="34" t="s">
        <v>12</v>
      </c>
      <c r="F443" s="34" t="s">
        <v>451</v>
      </c>
      <c r="G443" s="34"/>
      <c r="H443" s="34"/>
      <c r="I443" s="34"/>
      <c r="J443" s="34"/>
      <c r="K443" s="34"/>
    </row>
    <row r="444" spans="1:22" ht="20.100000000000001" customHeight="1" x14ac:dyDescent="0.25">
      <c r="A444" s="34">
        <v>50</v>
      </c>
      <c r="B444" s="34" t="s">
        <v>9</v>
      </c>
      <c r="C444" s="34" t="s">
        <v>172</v>
      </c>
      <c r="D444" s="34" t="s">
        <v>175</v>
      </c>
      <c r="E444" s="34" t="s">
        <v>135</v>
      </c>
      <c r="F444" s="34" t="s">
        <v>451</v>
      </c>
      <c r="G444" s="34"/>
      <c r="H444" s="34"/>
      <c r="I444" s="34"/>
      <c r="J444" s="34"/>
      <c r="K444" s="34"/>
    </row>
    <row r="445" spans="1:22" s="47" customFormat="1" ht="20.100000000000001" customHeight="1" x14ac:dyDescent="0.25">
      <c r="A445" s="48">
        <v>50</v>
      </c>
      <c r="B445" s="48" t="s">
        <v>12</v>
      </c>
      <c r="C445" s="48" t="s">
        <v>173</v>
      </c>
      <c r="D445" s="48" t="s">
        <v>175</v>
      </c>
      <c r="E445" s="48" t="s">
        <v>12</v>
      </c>
      <c r="F445" s="48" t="s">
        <v>434</v>
      </c>
      <c r="G445" s="48"/>
      <c r="H445" s="48"/>
      <c r="I445" s="48"/>
      <c r="J445" s="48"/>
      <c r="K445" s="48"/>
      <c r="L445" s="32"/>
      <c r="M445" s="32"/>
      <c r="N445" s="32"/>
      <c r="O445" s="32"/>
      <c r="P445" s="32"/>
      <c r="Q445" s="32"/>
      <c r="R445" s="32"/>
      <c r="S445" s="32"/>
      <c r="T445" s="32"/>
      <c r="U445" s="32"/>
      <c r="V445" s="32"/>
    </row>
    <row r="446" spans="1:22" s="47" customFormat="1" ht="20.100000000000001" customHeight="1" x14ac:dyDescent="0.25">
      <c r="A446" s="48">
        <v>50</v>
      </c>
      <c r="B446" s="48" t="s">
        <v>12</v>
      </c>
      <c r="C446" s="48" t="s">
        <v>173</v>
      </c>
      <c r="D446" s="48" t="s">
        <v>175</v>
      </c>
      <c r="E446" s="48" t="s">
        <v>135</v>
      </c>
      <c r="F446" s="48" t="s">
        <v>434</v>
      </c>
      <c r="G446" s="48"/>
      <c r="H446" s="48"/>
      <c r="I446" s="48"/>
      <c r="J446" s="48"/>
      <c r="K446" s="48"/>
      <c r="L446" s="32"/>
      <c r="M446" s="32"/>
      <c r="N446" s="32"/>
      <c r="O446" s="32"/>
      <c r="P446" s="32"/>
      <c r="Q446" s="32"/>
      <c r="R446" s="32"/>
      <c r="S446" s="32"/>
      <c r="T446" s="32"/>
      <c r="U446" s="32"/>
      <c r="V446" s="32"/>
    </row>
    <row r="447" spans="1:22" s="47" customFormat="1" ht="20.100000000000001" customHeight="1" x14ac:dyDescent="0.25">
      <c r="A447" s="48">
        <v>50</v>
      </c>
      <c r="B447" s="48" t="s">
        <v>14</v>
      </c>
      <c r="C447" s="48" t="s">
        <v>172</v>
      </c>
      <c r="D447" s="48" t="s">
        <v>176</v>
      </c>
      <c r="E447" s="48" t="s">
        <v>12</v>
      </c>
      <c r="F447" s="48" t="s">
        <v>121</v>
      </c>
      <c r="G447" s="48"/>
      <c r="H447" s="48"/>
      <c r="I447" s="48"/>
      <c r="J447" s="48"/>
      <c r="K447" s="48"/>
      <c r="L447" s="32"/>
      <c r="M447" s="32"/>
      <c r="N447" s="32"/>
      <c r="O447" s="32"/>
      <c r="P447" s="32"/>
      <c r="Q447" s="32"/>
      <c r="R447" s="32"/>
      <c r="S447" s="32"/>
      <c r="T447" s="32"/>
      <c r="U447" s="32"/>
      <c r="V447" s="32"/>
    </row>
    <row r="448" spans="1:22" ht="20.100000000000001" customHeight="1" x14ac:dyDescent="0.25">
      <c r="A448" s="34">
        <v>50</v>
      </c>
      <c r="B448" s="34" t="s">
        <v>14</v>
      </c>
      <c r="C448" s="34" t="s">
        <v>172</v>
      </c>
      <c r="D448" s="34" t="s">
        <v>176</v>
      </c>
      <c r="E448" s="34" t="s">
        <v>135</v>
      </c>
      <c r="F448" s="34" t="s">
        <v>451</v>
      </c>
      <c r="G448" s="34"/>
      <c r="H448" s="34"/>
      <c r="I448" s="34"/>
      <c r="J448" s="34"/>
      <c r="K448" s="34"/>
    </row>
    <row r="449" spans="1:11" ht="20.100000000000001" customHeight="1" x14ac:dyDescent="0.25">
      <c r="A449" s="34">
        <v>50</v>
      </c>
      <c r="B449" s="34" t="s">
        <v>15</v>
      </c>
      <c r="C449" s="34" t="s">
        <v>173</v>
      </c>
      <c r="D449" s="34" t="s">
        <v>176</v>
      </c>
      <c r="E449" s="34" t="s">
        <v>12</v>
      </c>
      <c r="F449" s="34" t="s">
        <v>451</v>
      </c>
      <c r="G449" s="34"/>
      <c r="H449" s="34"/>
      <c r="I449" s="34"/>
      <c r="J449" s="34"/>
      <c r="K449" s="34"/>
    </row>
    <row r="450" spans="1:11" ht="20.100000000000001" customHeight="1" x14ac:dyDescent="0.25">
      <c r="A450" s="34">
        <v>50</v>
      </c>
      <c r="B450" s="34" t="s">
        <v>15</v>
      </c>
      <c r="C450" s="34" t="s">
        <v>173</v>
      </c>
      <c r="D450" s="34" t="s">
        <v>176</v>
      </c>
      <c r="E450" s="34" t="s">
        <v>135</v>
      </c>
      <c r="F450" s="34" t="s">
        <v>451</v>
      </c>
      <c r="G450" s="34"/>
      <c r="H450" s="34"/>
      <c r="I450" s="34"/>
      <c r="J450" s="34"/>
      <c r="K450" s="34"/>
    </row>
    <row r="451" spans="1:11" ht="20.100000000000001" customHeight="1" x14ac:dyDescent="0.25">
      <c r="A451" s="34" t="s">
        <v>456</v>
      </c>
      <c r="B451" s="34" t="s">
        <v>120</v>
      </c>
      <c r="C451" s="34" t="s">
        <v>120</v>
      </c>
      <c r="D451" s="34" t="s">
        <v>120</v>
      </c>
      <c r="E451" s="34" t="s">
        <v>12</v>
      </c>
      <c r="F451" s="34" t="s">
        <v>451</v>
      </c>
      <c r="G451" s="34"/>
      <c r="H451" s="34"/>
      <c r="I451" s="34"/>
      <c r="J451" s="34"/>
      <c r="K451" s="34"/>
    </row>
    <row r="452" spans="1:11" ht="20.100000000000001" customHeight="1" x14ac:dyDescent="0.25">
      <c r="A452" s="34" t="s">
        <v>456</v>
      </c>
      <c r="B452" s="34" t="s">
        <v>120</v>
      </c>
      <c r="C452" s="34" t="s">
        <v>120</v>
      </c>
      <c r="D452" s="34" t="s">
        <v>120</v>
      </c>
      <c r="E452" s="34" t="s">
        <v>135</v>
      </c>
      <c r="F452" s="34" t="s">
        <v>451</v>
      </c>
      <c r="G452" s="34"/>
      <c r="H452" s="34"/>
      <c r="I452" s="34"/>
      <c r="J452" s="34"/>
      <c r="K452" s="34"/>
    </row>
    <row r="453" spans="1:11" ht="20.100000000000001" customHeight="1" x14ac:dyDescent="0.25">
      <c r="A453" s="34" t="s">
        <v>456</v>
      </c>
      <c r="B453" s="34" t="s">
        <v>120</v>
      </c>
      <c r="C453" s="34" t="s">
        <v>120</v>
      </c>
      <c r="D453" s="34" t="s">
        <v>120</v>
      </c>
      <c r="E453" s="34" t="s">
        <v>450</v>
      </c>
      <c r="F453" s="34" t="s">
        <v>451</v>
      </c>
      <c r="G453" s="34"/>
      <c r="H453" s="34"/>
      <c r="I453" s="34"/>
      <c r="J453" s="34"/>
      <c r="K453" s="34"/>
    </row>
    <row r="454" spans="1:11" ht="20.100000000000001" customHeight="1" x14ac:dyDescent="0.25">
      <c r="A454" s="34" t="s">
        <v>458</v>
      </c>
      <c r="B454" s="34" t="s">
        <v>120</v>
      </c>
      <c r="C454" s="34" t="s">
        <v>120</v>
      </c>
      <c r="D454" s="34" t="s">
        <v>120</v>
      </c>
      <c r="E454" s="34" t="s">
        <v>12</v>
      </c>
      <c r="F454" s="34" t="s">
        <v>451</v>
      </c>
      <c r="G454" s="34"/>
      <c r="H454" s="34"/>
      <c r="I454" s="34"/>
      <c r="J454" s="34"/>
      <c r="K454" s="34"/>
    </row>
    <row r="455" spans="1:11" ht="20.100000000000001" customHeight="1" x14ac:dyDescent="0.25">
      <c r="A455" s="34" t="s">
        <v>458</v>
      </c>
      <c r="B455" s="34" t="s">
        <v>120</v>
      </c>
      <c r="C455" s="34" t="s">
        <v>120</v>
      </c>
      <c r="D455" s="34" t="s">
        <v>120</v>
      </c>
      <c r="E455" s="34" t="s">
        <v>135</v>
      </c>
      <c r="F455" s="34" t="s">
        <v>451</v>
      </c>
      <c r="G455" s="34"/>
      <c r="H455" s="34"/>
      <c r="I455" s="34"/>
      <c r="J455" s="34"/>
      <c r="K455" s="34"/>
    </row>
    <row r="456" spans="1:11" ht="20.100000000000001" customHeight="1" x14ac:dyDescent="0.25">
      <c r="A456" s="34" t="s">
        <v>458</v>
      </c>
      <c r="B456" s="34" t="s">
        <v>120</v>
      </c>
      <c r="C456" s="34" t="s">
        <v>120</v>
      </c>
      <c r="D456" s="34" t="s">
        <v>120</v>
      </c>
      <c r="E456" s="34" t="s">
        <v>450</v>
      </c>
      <c r="F456" s="34" t="s">
        <v>451</v>
      </c>
      <c r="G456" s="34"/>
      <c r="H456" s="34"/>
      <c r="I456" s="34"/>
      <c r="J456" s="34"/>
      <c r="K456" s="34"/>
    </row>
  </sheetData>
  <phoneticPr fontId="6" type="noConversion"/>
  <pageMargins left="0.7" right="0.7" top="0.75" bottom="0.75" header="0.3" footer="0.3"/>
  <pageSetup scale="81" fitToHeight="2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8"/>
  <sheetViews>
    <sheetView workbookViewId="0">
      <selection activeCell="R18" sqref="R18"/>
    </sheetView>
  </sheetViews>
  <sheetFormatPr defaultColWidth="10.625" defaultRowHeight="15.75" x14ac:dyDescent="0.25"/>
  <cols>
    <col min="1" max="11" width="9.625" customWidth="1"/>
  </cols>
  <sheetData>
    <row r="1" spans="1:11" x14ac:dyDescent="0.25">
      <c r="A1" s="253" t="s">
        <v>443</v>
      </c>
      <c r="B1" s="253" t="s">
        <v>444</v>
      </c>
      <c r="C1" s="253" t="s">
        <v>436</v>
      </c>
      <c r="D1" s="254" t="s">
        <v>447</v>
      </c>
      <c r="E1" s="255"/>
      <c r="F1" s="255"/>
      <c r="G1" s="255"/>
      <c r="H1" s="255"/>
      <c r="I1" s="256"/>
      <c r="J1" s="251" t="s">
        <v>445</v>
      </c>
      <c r="K1" s="251" t="s">
        <v>446</v>
      </c>
    </row>
    <row r="2" spans="1:11" x14ac:dyDescent="0.25">
      <c r="A2" s="253"/>
      <c r="B2" s="253"/>
      <c r="C2" s="253"/>
      <c r="D2" s="46" t="s">
        <v>438</v>
      </c>
      <c r="E2" s="46" t="s">
        <v>437</v>
      </c>
      <c r="F2" s="46" t="s">
        <v>439</v>
      </c>
      <c r="G2" s="46" t="s">
        <v>440</v>
      </c>
      <c r="H2" s="46" t="s">
        <v>441</v>
      </c>
      <c r="I2" s="46" t="s">
        <v>442</v>
      </c>
      <c r="J2" s="252"/>
      <c r="K2" s="252"/>
    </row>
    <row r="3" spans="1:11" ht="27.95" customHeight="1" x14ac:dyDescent="0.25">
      <c r="A3" s="25"/>
      <c r="B3" s="25"/>
      <c r="C3" s="25"/>
      <c r="D3" s="25"/>
      <c r="E3" s="25"/>
      <c r="F3" s="25"/>
      <c r="G3" s="25"/>
      <c r="H3" s="25"/>
      <c r="I3" s="25"/>
      <c r="J3" s="25"/>
      <c r="K3" s="25"/>
    </row>
    <row r="4" spans="1:11" ht="27.95" customHeight="1" x14ac:dyDescent="0.25">
      <c r="A4" s="45"/>
      <c r="B4" s="45"/>
      <c r="C4" s="45"/>
      <c r="D4" s="45"/>
      <c r="E4" s="45"/>
      <c r="F4" s="45"/>
      <c r="G4" s="45"/>
      <c r="H4" s="45"/>
      <c r="I4" s="45"/>
      <c r="J4" s="45"/>
      <c r="K4" s="45"/>
    </row>
    <row r="5" spans="1:11" ht="27.95" customHeight="1" x14ac:dyDescent="0.25">
      <c r="A5" s="25"/>
      <c r="B5" s="25"/>
      <c r="C5" s="25"/>
      <c r="D5" s="25"/>
      <c r="E5" s="25"/>
      <c r="F5" s="25"/>
      <c r="G5" s="25"/>
      <c r="H5" s="25"/>
      <c r="I5" s="25"/>
      <c r="J5" s="25"/>
      <c r="K5" s="25"/>
    </row>
    <row r="6" spans="1:11" ht="27.95" customHeight="1" x14ac:dyDescent="0.25">
      <c r="A6" s="45"/>
      <c r="B6" s="45"/>
      <c r="C6" s="45"/>
      <c r="D6" s="45"/>
      <c r="E6" s="45"/>
      <c r="F6" s="45"/>
      <c r="G6" s="45"/>
      <c r="H6" s="45"/>
      <c r="I6" s="45"/>
      <c r="J6" s="45"/>
      <c r="K6" s="45"/>
    </row>
    <row r="7" spans="1:11" ht="27.95" customHeight="1" x14ac:dyDescent="0.25">
      <c r="A7" s="25"/>
      <c r="B7" s="25"/>
      <c r="C7" s="25"/>
      <c r="D7" s="25"/>
      <c r="E7" s="25"/>
      <c r="F7" s="25"/>
      <c r="G7" s="25"/>
      <c r="H7" s="25"/>
      <c r="I7" s="25"/>
      <c r="J7" s="25"/>
      <c r="K7" s="25"/>
    </row>
    <row r="8" spans="1:11" ht="27.95" customHeight="1" x14ac:dyDescent="0.25">
      <c r="A8" s="45"/>
      <c r="B8" s="45"/>
      <c r="C8" s="45"/>
      <c r="D8" s="45"/>
      <c r="E8" s="45"/>
      <c r="F8" s="45"/>
      <c r="G8" s="45"/>
      <c r="H8" s="45"/>
      <c r="I8" s="45"/>
      <c r="J8" s="45"/>
      <c r="K8" s="45"/>
    </row>
    <row r="9" spans="1:11" ht="27.95" customHeight="1" x14ac:dyDescent="0.25">
      <c r="A9" s="25"/>
      <c r="B9" s="25"/>
      <c r="C9" s="25"/>
      <c r="D9" s="25"/>
      <c r="E9" s="25"/>
      <c r="F9" s="25"/>
      <c r="G9" s="25"/>
      <c r="H9" s="25"/>
      <c r="I9" s="25"/>
      <c r="J9" s="25"/>
      <c r="K9" s="25"/>
    </row>
    <row r="10" spans="1:11" ht="27.95" customHeight="1" x14ac:dyDescent="0.25">
      <c r="A10" s="45"/>
      <c r="B10" s="45"/>
      <c r="C10" s="45"/>
      <c r="D10" s="45"/>
      <c r="E10" s="45"/>
      <c r="F10" s="45"/>
      <c r="G10" s="45"/>
      <c r="H10" s="45"/>
      <c r="I10" s="45"/>
      <c r="J10" s="45"/>
      <c r="K10" s="45"/>
    </row>
    <row r="11" spans="1:11" ht="27.95" customHeight="1" x14ac:dyDescent="0.25">
      <c r="A11" s="25"/>
      <c r="B11" s="25"/>
      <c r="C11" s="25"/>
      <c r="D11" s="25"/>
      <c r="E11" s="25"/>
      <c r="F11" s="25"/>
      <c r="G11" s="25"/>
      <c r="H11" s="25"/>
      <c r="I11" s="25"/>
      <c r="J11" s="25"/>
      <c r="K11" s="25"/>
    </row>
    <row r="12" spans="1:11" ht="27.95" customHeight="1" x14ac:dyDescent="0.25">
      <c r="A12" s="45"/>
      <c r="B12" s="45"/>
      <c r="C12" s="45"/>
      <c r="D12" s="45"/>
      <c r="E12" s="45"/>
      <c r="F12" s="45"/>
      <c r="G12" s="45"/>
      <c r="H12" s="45"/>
      <c r="I12" s="45"/>
      <c r="J12" s="45"/>
      <c r="K12" s="45"/>
    </row>
    <row r="13" spans="1:11" ht="27.95" customHeight="1" x14ac:dyDescent="0.25">
      <c r="A13" s="25"/>
      <c r="B13" s="25"/>
      <c r="C13" s="25"/>
      <c r="D13" s="25"/>
      <c r="E13" s="25"/>
      <c r="F13" s="25"/>
      <c r="G13" s="25"/>
      <c r="H13" s="25"/>
      <c r="I13" s="25"/>
      <c r="J13" s="25"/>
      <c r="K13" s="25"/>
    </row>
    <row r="14" spans="1:11" ht="27.95" customHeight="1" x14ac:dyDescent="0.25">
      <c r="A14" s="45"/>
      <c r="B14" s="45"/>
      <c r="C14" s="45"/>
      <c r="D14" s="45"/>
      <c r="E14" s="45"/>
      <c r="F14" s="45"/>
      <c r="G14" s="45"/>
      <c r="H14" s="45"/>
      <c r="I14" s="45"/>
      <c r="J14" s="45"/>
      <c r="K14" s="45"/>
    </row>
    <row r="15" spans="1:11" ht="27.95" customHeight="1" x14ac:dyDescent="0.25">
      <c r="A15" s="25"/>
      <c r="B15" s="25"/>
      <c r="C15" s="25"/>
      <c r="D15" s="25"/>
      <c r="E15" s="25"/>
      <c r="F15" s="25"/>
      <c r="G15" s="25"/>
      <c r="H15" s="25"/>
      <c r="I15" s="25"/>
      <c r="J15" s="25"/>
      <c r="K15" s="25"/>
    </row>
    <row r="16" spans="1:11" ht="27.95" customHeight="1" x14ac:dyDescent="0.25">
      <c r="A16" s="45"/>
      <c r="B16" s="45"/>
      <c r="C16" s="45"/>
      <c r="D16" s="45"/>
      <c r="E16" s="45"/>
      <c r="F16" s="45"/>
      <c r="G16" s="45"/>
      <c r="H16" s="45"/>
      <c r="I16" s="45"/>
      <c r="J16" s="45"/>
      <c r="K16" s="45"/>
    </row>
    <row r="17" spans="1:11" ht="27.95" customHeight="1" x14ac:dyDescent="0.25">
      <c r="A17" s="25"/>
      <c r="B17" s="25"/>
      <c r="C17" s="25"/>
      <c r="D17" s="25"/>
      <c r="E17" s="25"/>
      <c r="F17" s="25"/>
      <c r="G17" s="25"/>
      <c r="H17" s="25"/>
      <c r="I17" s="25"/>
      <c r="J17" s="25"/>
      <c r="K17" s="25"/>
    </row>
    <row r="18" spans="1:11" ht="27.95" customHeight="1" x14ac:dyDescent="0.25">
      <c r="A18" s="45"/>
      <c r="B18" s="45"/>
      <c r="C18" s="45"/>
      <c r="D18" s="45"/>
      <c r="E18" s="45"/>
      <c r="F18" s="45"/>
      <c r="G18" s="45"/>
      <c r="H18" s="45"/>
      <c r="I18" s="45"/>
      <c r="J18" s="45"/>
      <c r="K18" s="45"/>
    </row>
    <row r="20" spans="1:11" x14ac:dyDescent="0.25">
      <c r="A20" s="253" t="s">
        <v>443</v>
      </c>
      <c r="B20" s="253" t="s">
        <v>444</v>
      </c>
      <c r="C20" s="253" t="s">
        <v>436</v>
      </c>
      <c r="D20" s="254" t="s">
        <v>447</v>
      </c>
      <c r="E20" s="255"/>
      <c r="F20" s="255"/>
      <c r="G20" s="255"/>
      <c r="H20" s="255"/>
      <c r="I20" s="256"/>
      <c r="J20" s="251" t="s">
        <v>445</v>
      </c>
      <c r="K20" s="251" t="s">
        <v>446</v>
      </c>
    </row>
    <row r="21" spans="1:11" x14ac:dyDescent="0.25">
      <c r="A21" s="253"/>
      <c r="B21" s="253"/>
      <c r="C21" s="253"/>
      <c r="D21" s="46" t="s">
        <v>438</v>
      </c>
      <c r="E21" s="46" t="s">
        <v>437</v>
      </c>
      <c r="F21" s="46" t="s">
        <v>439</v>
      </c>
      <c r="G21" s="46" t="s">
        <v>440</v>
      </c>
      <c r="H21" s="46" t="s">
        <v>441</v>
      </c>
      <c r="I21" s="46" t="s">
        <v>442</v>
      </c>
      <c r="J21" s="252"/>
      <c r="K21" s="252"/>
    </row>
    <row r="22" spans="1:11" ht="27.95" customHeight="1" x14ac:dyDescent="0.25">
      <c r="A22" s="25"/>
      <c r="B22" s="25"/>
      <c r="C22" s="25"/>
      <c r="D22" s="25"/>
      <c r="E22" s="25"/>
      <c r="F22" s="25"/>
      <c r="G22" s="25"/>
      <c r="H22" s="25"/>
      <c r="I22" s="25"/>
      <c r="J22" s="25"/>
      <c r="K22" s="25"/>
    </row>
    <row r="23" spans="1:11" ht="27.95" customHeight="1" x14ac:dyDescent="0.25">
      <c r="A23" s="45"/>
      <c r="B23" s="45"/>
      <c r="C23" s="45"/>
      <c r="D23" s="45"/>
      <c r="E23" s="45"/>
      <c r="F23" s="45"/>
      <c r="G23" s="45"/>
      <c r="H23" s="45"/>
      <c r="I23" s="45"/>
      <c r="J23" s="45"/>
      <c r="K23" s="45"/>
    </row>
    <row r="24" spans="1:11" ht="27.95" customHeight="1" x14ac:dyDescent="0.25">
      <c r="A24" s="25"/>
      <c r="B24" s="25"/>
      <c r="C24" s="25"/>
      <c r="D24" s="25"/>
      <c r="E24" s="25"/>
      <c r="F24" s="25"/>
      <c r="G24" s="25"/>
      <c r="H24" s="25"/>
      <c r="I24" s="25"/>
      <c r="J24" s="25"/>
      <c r="K24" s="25"/>
    </row>
    <row r="25" spans="1:11" ht="27.95" customHeight="1" x14ac:dyDescent="0.25">
      <c r="A25" s="45"/>
      <c r="B25" s="45"/>
      <c r="C25" s="45"/>
      <c r="D25" s="45"/>
      <c r="E25" s="45"/>
      <c r="F25" s="45"/>
      <c r="G25" s="45"/>
      <c r="H25" s="45"/>
      <c r="I25" s="45"/>
      <c r="J25" s="45"/>
      <c r="K25" s="45"/>
    </row>
    <row r="26" spans="1:11" ht="27.95" customHeight="1" x14ac:dyDescent="0.25">
      <c r="A26" s="25"/>
      <c r="B26" s="25"/>
      <c r="C26" s="25"/>
      <c r="D26" s="25"/>
      <c r="E26" s="25"/>
      <c r="F26" s="25"/>
      <c r="G26" s="25"/>
      <c r="H26" s="25"/>
      <c r="I26" s="25"/>
      <c r="J26" s="25"/>
      <c r="K26" s="25"/>
    </row>
    <row r="27" spans="1:11" ht="27.95" customHeight="1" x14ac:dyDescent="0.25">
      <c r="A27" s="45"/>
      <c r="B27" s="45"/>
      <c r="C27" s="45"/>
      <c r="D27" s="45"/>
      <c r="E27" s="45"/>
      <c r="F27" s="45"/>
      <c r="G27" s="45"/>
      <c r="H27" s="45"/>
      <c r="I27" s="45"/>
      <c r="J27" s="45"/>
      <c r="K27" s="45"/>
    </row>
    <row r="28" spans="1:11" ht="27.95" customHeight="1" x14ac:dyDescent="0.25">
      <c r="A28" s="25"/>
      <c r="B28" s="25"/>
      <c r="C28" s="25"/>
      <c r="D28" s="25"/>
      <c r="E28" s="25"/>
      <c r="F28" s="25"/>
      <c r="G28" s="25"/>
      <c r="H28" s="25"/>
      <c r="I28" s="25"/>
      <c r="J28" s="25"/>
      <c r="K28" s="25"/>
    </row>
    <row r="29" spans="1:11" ht="27.95" customHeight="1" x14ac:dyDescent="0.25">
      <c r="A29" s="45"/>
      <c r="B29" s="45"/>
      <c r="C29" s="45"/>
      <c r="D29" s="45"/>
      <c r="E29" s="45"/>
      <c r="F29" s="45"/>
      <c r="G29" s="45"/>
      <c r="H29" s="45"/>
      <c r="I29" s="45"/>
      <c r="J29" s="45"/>
      <c r="K29" s="45"/>
    </row>
    <row r="30" spans="1:11" ht="27.95" customHeight="1" x14ac:dyDescent="0.25">
      <c r="A30" s="25"/>
      <c r="B30" s="25"/>
      <c r="C30" s="25"/>
      <c r="D30" s="25"/>
      <c r="E30" s="25"/>
      <c r="F30" s="25"/>
      <c r="G30" s="25"/>
      <c r="H30" s="25"/>
      <c r="I30" s="25"/>
      <c r="J30" s="25"/>
      <c r="K30" s="25"/>
    </row>
    <row r="31" spans="1:11" ht="27.95" customHeight="1" x14ac:dyDescent="0.25">
      <c r="A31" s="45"/>
      <c r="B31" s="45"/>
      <c r="C31" s="45"/>
      <c r="D31" s="45"/>
      <c r="E31" s="45"/>
      <c r="F31" s="45"/>
      <c r="G31" s="45"/>
      <c r="H31" s="45"/>
      <c r="I31" s="45"/>
      <c r="J31" s="45"/>
      <c r="K31" s="45"/>
    </row>
    <row r="32" spans="1:11" ht="27.95" customHeight="1" x14ac:dyDescent="0.25">
      <c r="A32" s="25"/>
      <c r="B32" s="25"/>
      <c r="C32" s="25"/>
      <c r="D32" s="25"/>
      <c r="E32" s="25"/>
      <c r="F32" s="25"/>
      <c r="G32" s="25"/>
      <c r="H32" s="25"/>
      <c r="I32" s="25"/>
      <c r="J32" s="25"/>
      <c r="K32" s="25"/>
    </row>
    <row r="33" spans="1:11" ht="27.95" customHeight="1" x14ac:dyDescent="0.25">
      <c r="A33" s="45"/>
      <c r="B33" s="45"/>
      <c r="C33" s="45"/>
      <c r="D33" s="45"/>
      <c r="E33" s="45"/>
      <c r="F33" s="45"/>
      <c r="G33" s="45"/>
      <c r="H33" s="45"/>
      <c r="I33" s="45"/>
      <c r="J33" s="45"/>
      <c r="K33" s="45"/>
    </row>
    <row r="34" spans="1:11" ht="27.95" customHeight="1" x14ac:dyDescent="0.25">
      <c r="A34" s="25"/>
      <c r="B34" s="25"/>
      <c r="C34" s="25"/>
      <c r="D34" s="25"/>
      <c r="E34" s="25"/>
      <c r="F34" s="25"/>
      <c r="G34" s="25"/>
      <c r="H34" s="25"/>
      <c r="I34" s="25"/>
      <c r="J34" s="25"/>
      <c r="K34" s="25"/>
    </row>
    <row r="35" spans="1:11" ht="27.95" customHeight="1" x14ac:dyDescent="0.25">
      <c r="A35" s="45"/>
      <c r="B35" s="45"/>
      <c r="C35" s="45"/>
      <c r="D35" s="45"/>
      <c r="E35" s="45"/>
      <c r="F35" s="45"/>
      <c r="G35" s="45"/>
      <c r="H35" s="45"/>
      <c r="I35" s="45"/>
      <c r="J35" s="45"/>
      <c r="K35" s="45"/>
    </row>
    <row r="36" spans="1:11" ht="27.95" customHeight="1" x14ac:dyDescent="0.25">
      <c r="A36" s="25"/>
      <c r="B36" s="25"/>
      <c r="C36" s="25"/>
      <c r="D36" s="25"/>
      <c r="E36" s="25"/>
      <c r="F36" s="25"/>
      <c r="G36" s="25"/>
      <c r="H36" s="25"/>
      <c r="I36" s="25"/>
      <c r="J36" s="25"/>
      <c r="K36" s="25"/>
    </row>
    <row r="37" spans="1:11" ht="27.95" customHeight="1" x14ac:dyDescent="0.25">
      <c r="A37" s="45"/>
      <c r="B37" s="45"/>
      <c r="C37" s="45"/>
      <c r="D37" s="45"/>
      <c r="E37" s="45"/>
      <c r="F37" s="45"/>
      <c r="G37" s="45"/>
      <c r="H37" s="45"/>
      <c r="I37" s="45"/>
      <c r="J37" s="45"/>
      <c r="K37" s="45"/>
    </row>
    <row r="38" spans="1:11" ht="27.95" customHeight="1" x14ac:dyDescent="0.25"/>
  </sheetData>
  <mergeCells count="12">
    <mergeCell ref="K20:K21"/>
    <mergeCell ref="A20:A21"/>
    <mergeCell ref="B20:B21"/>
    <mergeCell ref="C20:C21"/>
    <mergeCell ref="D20:I20"/>
    <mergeCell ref="J20:J21"/>
    <mergeCell ref="J1:J2"/>
    <mergeCell ref="K1:K2"/>
    <mergeCell ref="A1:A2"/>
    <mergeCell ref="B1:B2"/>
    <mergeCell ref="C1:C2"/>
    <mergeCell ref="D1:I1"/>
  </mergeCells>
  <phoneticPr fontId="6" type="noConversion"/>
  <pageMargins left="0.7" right="0.7" top="0.75" bottom="0.75" header="0.3" footer="0.3"/>
  <pageSetup orientation="landscape" horizontalDpi="0" verticalDpi="0" copies="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989"/>
  <sheetViews>
    <sheetView tabSelected="1" topLeftCell="A2" zoomScale="70" zoomScaleNormal="70" workbookViewId="0">
      <pane xSplit="2460" ySplit="525" topLeftCell="A297" activePane="bottomRight"/>
      <selection activeCell="A2" sqref="A1:XFD1048576"/>
      <selection pane="topRight" activeCell="A2" sqref="A2:BE989"/>
      <selection pane="bottomLeft" activeCell="A316" sqref="A316:XFD317"/>
      <selection pane="bottomRight" activeCell="AN372" sqref="AN372"/>
    </sheetView>
  </sheetViews>
  <sheetFormatPr defaultColWidth="9.5" defaultRowHeight="15.75" x14ac:dyDescent="0.25"/>
  <cols>
    <col min="1" max="1" width="4.375" style="32" bestFit="1" customWidth="1"/>
    <col min="2" max="2" width="3.125" style="32" bestFit="1" customWidth="1"/>
    <col min="3" max="3" width="5.625" style="32" bestFit="1" customWidth="1"/>
    <col min="4" max="4" width="5.25" style="32" bestFit="1" customWidth="1"/>
    <col min="5" max="5" width="5.375" style="32" bestFit="1" customWidth="1"/>
    <col min="6" max="6" width="9.25" style="32" bestFit="1" customWidth="1"/>
    <col min="7" max="7" width="9.25" style="173" customWidth="1"/>
    <col min="8" max="8" width="8.125" style="32" bestFit="1" customWidth="1"/>
    <col min="9" max="9" width="13.5" style="32" bestFit="1" customWidth="1"/>
    <col min="10" max="10" width="11.75" style="32" bestFit="1" customWidth="1"/>
    <col min="11" max="11" width="17.625" style="32" bestFit="1" customWidth="1"/>
    <col min="12" max="12" width="18.5" style="32" bestFit="1" customWidth="1"/>
    <col min="13" max="16" width="10.125" style="32" bestFit="1" customWidth="1"/>
    <col min="17" max="17" width="11.625" style="32" bestFit="1" customWidth="1"/>
    <col min="18" max="18" width="7.625" style="32" bestFit="1" customWidth="1"/>
    <col min="19" max="19" width="13.875" style="32" bestFit="1" customWidth="1"/>
    <col min="20" max="20" width="15.25" style="32" bestFit="1" customWidth="1"/>
    <col min="21" max="21" width="16.125" style="32" bestFit="1" customWidth="1"/>
    <col min="22" max="22" width="8" style="32" bestFit="1" customWidth="1"/>
    <col min="23" max="23" width="8.125" style="32" bestFit="1" customWidth="1"/>
    <col min="24" max="24" width="9.875" style="32" bestFit="1" customWidth="1"/>
    <col min="25" max="25" width="10.75" style="32" bestFit="1" customWidth="1"/>
    <col min="26" max="26" width="9.25" style="32" bestFit="1" customWidth="1"/>
    <col min="27" max="27" width="12.375" style="32" bestFit="1" customWidth="1"/>
    <col min="28" max="28" width="8.75" style="32" bestFit="1" customWidth="1"/>
    <col min="29" max="29" width="17" style="32" bestFit="1" customWidth="1"/>
    <col min="30" max="30" width="7.875" style="32" bestFit="1" customWidth="1"/>
    <col min="31" max="37" width="10.375" style="32" bestFit="1" customWidth="1"/>
    <col min="38" max="38" width="11.875" style="32" bestFit="1" customWidth="1"/>
    <col min="39" max="39" width="13.5" style="32" bestFit="1" customWidth="1"/>
    <col min="40" max="40" width="7.125" style="32" bestFit="1" customWidth="1"/>
    <col min="41" max="41" width="4.625" style="32" bestFit="1" customWidth="1"/>
    <col min="42" max="42" width="5.5" style="32" bestFit="1" customWidth="1"/>
    <col min="43" max="43" width="10" style="32" bestFit="1" customWidth="1"/>
    <col min="44" max="44" width="9.125" style="32" bestFit="1" customWidth="1"/>
    <col min="45" max="45" width="11.875" style="32" bestFit="1" customWidth="1"/>
    <col min="46" max="46" width="7.125" style="32" bestFit="1" customWidth="1"/>
    <col min="47" max="47" width="6.125" style="32" bestFit="1" customWidth="1"/>
    <col min="48" max="48" width="7.125" style="32" bestFit="1" customWidth="1"/>
    <col min="49" max="49" width="6.125" style="32" bestFit="1" customWidth="1"/>
    <col min="50" max="50" width="11.125" style="32" bestFit="1" customWidth="1"/>
    <col min="51" max="51" width="11.875" style="32" bestFit="1" customWidth="1"/>
    <col min="52" max="52" width="9.25" style="12" bestFit="1" customWidth="1"/>
    <col min="53" max="53" width="6.75" style="32" bestFit="1" customWidth="1"/>
    <col min="54" max="54" width="8.375" style="32" bestFit="1" customWidth="1"/>
    <col min="55" max="55" width="121" style="50" bestFit="1" customWidth="1"/>
    <col min="57" max="16384" width="9.5" style="32"/>
  </cols>
  <sheetData>
    <row r="1" spans="1:57" s="61" customFormat="1" ht="16.5" thickBot="1" x14ac:dyDescent="0.3">
      <c r="A1" s="61" t="s">
        <v>150</v>
      </c>
      <c r="B1" s="61" t="s">
        <v>151</v>
      </c>
      <c r="C1" s="61" t="s">
        <v>171</v>
      </c>
      <c r="D1" s="61" t="s">
        <v>176</v>
      </c>
      <c r="E1" s="61" t="s">
        <v>152</v>
      </c>
      <c r="F1" s="61" t="s">
        <v>449</v>
      </c>
      <c r="G1" s="172" t="s">
        <v>813</v>
      </c>
      <c r="H1" s="61" t="s">
        <v>180</v>
      </c>
      <c r="I1" s="61" t="s">
        <v>181</v>
      </c>
      <c r="J1" s="61" t="s">
        <v>182</v>
      </c>
      <c r="K1" s="61" t="s">
        <v>413</v>
      </c>
      <c r="L1" s="62" t="s">
        <v>414</v>
      </c>
      <c r="M1" s="62" t="s">
        <v>557</v>
      </c>
      <c r="N1" s="62" t="s">
        <v>558</v>
      </c>
      <c r="O1" s="62" t="s">
        <v>559</v>
      </c>
      <c r="P1" s="62" t="s">
        <v>560</v>
      </c>
      <c r="Q1" s="62" t="s">
        <v>566</v>
      </c>
      <c r="R1" s="62" t="s">
        <v>506</v>
      </c>
      <c r="S1" s="62" t="s">
        <v>543</v>
      </c>
      <c r="T1" s="62" t="s">
        <v>525</v>
      </c>
      <c r="U1" s="62" t="s">
        <v>524</v>
      </c>
      <c r="V1" s="62" t="s">
        <v>523</v>
      </c>
      <c r="W1" s="62" t="s">
        <v>521</v>
      </c>
      <c r="X1" s="62" t="s">
        <v>520</v>
      </c>
      <c r="Y1" s="62" t="s">
        <v>654</v>
      </c>
      <c r="Z1" s="61" t="s">
        <v>517</v>
      </c>
      <c r="AA1" s="61" t="s">
        <v>507</v>
      </c>
      <c r="AB1" s="61" t="s">
        <v>508</v>
      </c>
      <c r="AC1" s="61" t="s">
        <v>509</v>
      </c>
      <c r="AD1" s="61" t="s">
        <v>518</v>
      </c>
      <c r="AE1" s="61" t="s">
        <v>510</v>
      </c>
      <c r="AF1" s="61" t="s">
        <v>511</v>
      </c>
      <c r="AG1" s="61" t="s">
        <v>512</v>
      </c>
      <c r="AH1" s="61" t="s">
        <v>513</v>
      </c>
      <c r="AI1" s="61" t="s">
        <v>514</v>
      </c>
      <c r="AJ1" s="61" t="s">
        <v>515</v>
      </c>
      <c r="AK1" s="61" t="s">
        <v>516</v>
      </c>
      <c r="AL1" s="61" t="s">
        <v>565</v>
      </c>
      <c r="AM1" s="61" t="s">
        <v>519</v>
      </c>
      <c r="AN1" s="61" t="s">
        <v>445</v>
      </c>
      <c r="AO1" s="61" t="s">
        <v>465</v>
      </c>
      <c r="AP1" s="61" t="s">
        <v>470</v>
      </c>
      <c r="AQ1" s="61" t="s">
        <v>471</v>
      </c>
      <c r="AR1" s="61" t="s">
        <v>472</v>
      </c>
      <c r="AS1" s="61" t="s">
        <v>474</v>
      </c>
      <c r="AT1" s="61" t="s">
        <v>461</v>
      </c>
      <c r="AU1" s="61" t="s">
        <v>462</v>
      </c>
      <c r="AV1" s="61" t="s">
        <v>463</v>
      </c>
      <c r="AW1" s="61" t="s">
        <v>464</v>
      </c>
      <c r="AX1" s="62" t="s">
        <v>392</v>
      </c>
      <c r="AY1" s="62" t="s">
        <v>522</v>
      </c>
      <c r="AZ1" s="61" t="s">
        <v>539</v>
      </c>
      <c r="BA1" s="61" t="s">
        <v>538</v>
      </c>
      <c r="BB1" s="61" t="s">
        <v>607</v>
      </c>
      <c r="BC1" s="70" t="s">
        <v>162</v>
      </c>
      <c r="BE1" s="63"/>
    </row>
    <row r="2" spans="1:57" x14ac:dyDescent="0.25">
      <c r="A2" s="185">
        <v>1</v>
      </c>
      <c r="B2" s="185" t="s">
        <v>9</v>
      </c>
      <c r="C2" s="185" t="s">
        <v>172</v>
      </c>
      <c r="D2" s="185" t="s">
        <v>175</v>
      </c>
      <c r="E2" s="195" t="s">
        <v>135</v>
      </c>
      <c r="F2" s="185" t="s">
        <v>186</v>
      </c>
      <c r="G2" s="184">
        <v>1</v>
      </c>
      <c r="H2" s="185">
        <v>48</v>
      </c>
      <c r="I2" s="185">
        <v>4</v>
      </c>
      <c r="J2" s="185">
        <v>5.3</v>
      </c>
      <c r="K2" s="185">
        <v>2</v>
      </c>
      <c r="L2" s="185">
        <v>3</v>
      </c>
      <c r="M2" s="185">
        <v>10.6</v>
      </c>
      <c r="N2" s="185">
        <v>32</v>
      </c>
      <c r="O2" s="185">
        <v>12.7</v>
      </c>
      <c r="P2" s="185">
        <v>0</v>
      </c>
      <c r="Q2" s="185">
        <f>SUM(M2:P2)</f>
        <v>55.3</v>
      </c>
      <c r="R2" s="185">
        <v>12</v>
      </c>
      <c r="S2" s="185">
        <f>Q2/12</f>
        <v>4.6083333333333334</v>
      </c>
      <c r="T2" s="80" t="s">
        <v>120</v>
      </c>
      <c r="U2" s="80" t="s">
        <v>120</v>
      </c>
      <c r="V2" s="185">
        <v>0</v>
      </c>
      <c r="W2" s="185">
        <v>0</v>
      </c>
      <c r="X2" s="185">
        <v>0</v>
      </c>
      <c r="Y2" s="185">
        <v>0</v>
      </c>
      <c r="Z2" s="185" t="s">
        <v>451</v>
      </c>
      <c r="AA2" s="185">
        <v>7</v>
      </c>
      <c r="AB2" s="185">
        <v>0.7</v>
      </c>
      <c r="AC2" s="212">
        <v>43223</v>
      </c>
      <c r="AD2" s="185">
        <v>17</v>
      </c>
      <c r="AE2" s="185">
        <v>0.7</v>
      </c>
      <c r="AF2" s="185">
        <v>7.7</v>
      </c>
      <c r="AG2" s="185">
        <v>26</v>
      </c>
      <c r="AH2" s="185">
        <v>24.5</v>
      </c>
      <c r="AI2" s="185">
        <v>18</v>
      </c>
      <c r="AJ2" s="185">
        <v>0</v>
      </c>
      <c r="AK2" s="185">
        <v>0</v>
      </c>
      <c r="AL2" s="185">
        <f>SUM(AE2:AK2)</f>
        <v>76.900000000000006</v>
      </c>
      <c r="AM2" s="185">
        <f>AL2/AD2</f>
        <v>4.5235294117647058</v>
      </c>
      <c r="AN2" s="185">
        <v>0</v>
      </c>
      <c r="AO2" s="185">
        <v>0</v>
      </c>
      <c r="AP2" s="185">
        <v>0</v>
      </c>
      <c r="AQ2" s="185">
        <v>0</v>
      </c>
      <c r="AR2" s="185">
        <v>0</v>
      </c>
      <c r="AS2" s="185">
        <v>263</v>
      </c>
      <c r="AT2" s="185">
        <v>0.55000000000000004</v>
      </c>
      <c r="AU2" s="185">
        <v>0.47199999999999998</v>
      </c>
      <c r="AV2" s="185">
        <v>0.60099999999999998</v>
      </c>
      <c r="AW2" s="185">
        <v>0.42299999999999999</v>
      </c>
      <c r="AX2" s="185">
        <v>0</v>
      </c>
      <c r="AY2" s="185">
        <v>0</v>
      </c>
      <c r="AZ2" s="185">
        <v>0</v>
      </c>
      <c r="BA2" s="185">
        <v>0</v>
      </c>
      <c r="BB2" s="185">
        <v>3</v>
      </c>
      <c r="BC2" s="218"/>
      <c r="BD2" s="168"/>
      <c r="BE2" s="185"/>
    </row>
    <row r="3" spans="1:57" ht="16.5" thickBot="1" x14ac:dyDescent="0.3">
      <c r="A3" s="185">
        <v>1</v>
      </c>
      <c r="B3" s="185" t="s">
        <v>9</v>
      </c>
      <c r="C3" s="185" t="s">
        <v>172</v>
      </c>
      <c r="D3" s="185" t="s">
        <v>175</v>
      </c>
      <c r="E3" s="193" t="s">
        <v>12</v>
      </c>
      <c r="F3" s="196" t="s">
        <v>97</v>
      </c>
      <c r="G3" s="184">
        <v>1</v>
      </c>
      <c r="H3" s="185">
        <v>84</v>
      </c>
      <c r="I3" s="185">
        <v>4</v>
      </c>
      <c r="J3" s="185">
        <v>6</v>
      </c>
      <c r="K3" s="185">
        <v>3</v>
      </c>
      <c r="L3" s="185">
        <v>3</v>
      </c>
      <c r="M3" s="185">
        <v>23.4</v>
      </c>
      <c r="N3" s="185">
        <v>19.100000000000001</v>
      </c>
      <c r="O3" s="185">
        <v>0</v>
      </c>
      <c r="P3" s="185">
        <v>0</v>
      </c>
      <c r="Q3" s="185">
        <f>SUM(M3:P3)</f>
        <v>42.5</v>
      </c>
      <c r="R3" s="185">
        <v>12</v>
      </c>
      <c r="S3" s="185">
        <f>Q3/12</f>
        <v>3.5416666666666665</v>
      </c>
      <c r="T3" s="185">
        <v>5</v>
      </c>
      <c r="U3" s="185">
        <v>6</v>
      </c>
      <c r="V3" s="185">
        <v>0</v>
      </c>
      <c r="W3" s="185">
        <v>0</v>
      </c>
      <c r="X3" s="185">
        <v>0</v>
      </c>
      <c r="Y3" s="185">
        <v>0</v>
      </c>
      <c r="Z3" s="63" t="s">
        <v>451</v>
      </c>
      <c r="AA3" s="63">
        <v>5</v>
      </c>
      <c r="AB3" s="63">
        <v>0.8</v>
      </c>
      <c r="AC3" s="65">
        <v>43223</v>
      </c>
      <c r="AD3" s="63">
        <v>17</v>
      </c>
      <c r="AE3" s="63">
        <v>15</v>
      </c>
      <c r="AF3" s="63">
        <v>10.5</v>
      </c>
      <c r="AG3" s="63">
        <v>24</v>
      </c>
      <c r="AH3" s="63">
        <v>21.2</v>
      </c>
      <c r="AI3" s="63">
        <v>0</v>
      </c>
      <c r="AJ3" s="63">
        <v>0</v>
      </c>
      <c r="AK3" s="63">
        <v>0</v>
      </c>
      <c r="AL3" s="63">
        <f>SUM(AE3:AK3)</f>
        <v>70.7</v>
      </c>
      <c r="AM3" s="63">
        <f>AL3/AD3</f>
        <v>4.158823529411765</v>
      </c>
      <c r="AN3" s="63">
        <v>1</v>
      </c>
      <c r="AO3" s="63">
        <v>0</v>
      </c>
      <c r="AP3" s="63">
        <v>2</v>
      </c>
      <c r="AQ3" s="63">
        <v>0</v>
      </c>
      <c r="AR3" s="63">
        <v>0</v>
      </c>
      <c r="AS3" s="63">
        <v>262</v>
      </c>
      <c r="AT3" s="63">
        <v>0.19400000000000001</v>
      </c>
      <c r="AU3" s="63">
        <v>0.20200000000000001</v>
      </c>
      <c r="AV3" s="63">
        <v>0.28299999999999997</v>
      </c>
      <c r="AW3" s="63">
        <v>0.11</v>
      </c>
      <c r="AX3" s="63">
        <v>0</v>
      </c>
      <c r="AY3" s="63">
        <v>0</v>
      </c>
      <c r="AZ3" s="63">
        <v>0</v>
      </c>
      <c r="BA3" s="63">
        <v>0</v>
      </c>
      <c r="BB3" s="63">
        <v>3</v>
      </c>
      <c r="BC3" s="218"/>
      <c r="BD3" s="168"/>
      <c r="BE3" s="185"/>
    </row>
    <row r="4" spans="1:57" s="80" customFormat="1" x14ac:dyDescent="0.25">
      <c r="A4" s="80">
        <v>1</v>
      </c>
      <c r="B4" s="80" t="s">
        <v>12</v>
      </c>
      <c r="C4" s="80" t="s">
        <v>173</v>
      </c>
      <c r="D4" s="80" t="s">
        <v>175</v>
      </c>
      <c r="E4" s="258" t="s">
        <v>135</v>
      </c>
      <c r="F4" s="80" t="s">
        <v>186</v>
      </c>
      <c r="G4" s="174">
        <v>2</v>
      </c>
      <c r="H4" s="80">
        <v>106.5</v>
      </c>
      <c r="I4" s="80">
        <v>4.5</v>
      </c>
      <c r="J4" s="80">
        <v>4.7</v>
      </c>
      <c r="K4" s="80">
        <v>2</v>
      </c>
      <c r="L4" s="80">
        <v>3</v>
      </c>
      <c r="M4" s="80">
        <v>2.5</v>
      </c>
      <c r="N4" s="80">
        <v>4.5</v>
      </c>
      <c r="O4" s="80">
        <v>0</v>
      </c>
      <c r="P4" s="80">
        <v>0</v>
      </c>
      <c r="Q4" s="80">
        <f>SUM(M4:P4)</f>
        <v>7</v>
      </c>
      <c r="R4" s="80">
        <v>12</v>
      </c>
      <c r="S4" s="80">
        <f>Q4/12</f>
        <v>0.58333333333333337</v>
      </c>
      <c r="T4" s="80" t="s">
        <v>120</v>
      </c>
      <c r="U4" s="80" t="s">
        <v>120</v>
      </c>
      <c r="V4" s="80">
        <v>0</v>
      </c>
      <c r="W4" s="80">
        <v>0</v>
      </c>
      <c r="X4" s="80">
        <v>0</v>
      </c>
      <c r="Y4" s="80">
        <v>0</v>
      </c>
      <c r="Z4" s="80" t="s">
        <v>451</v>
      </c>
      <c r="AA4" s="80">
        <v>1</v>
      </c>
      <c r="AB4" s="80">
        <v>0.5</v>
      </c>
      <c r="AC4" s="271">
        <v>43219</v>
      </c>
      <c r="AD4" s="80">
        <v>13</v>
      </c>
      <c r="AE4" s="80">
        <v>7.5</v>
      </c>
      <c r="AF4" s="80">
        <v>11.2</v>
      </c>
      <c r="AG4" s="80">
        <v>5.0999999999999996</v>
      </c>
      <c r="AH4" s="80">
        <v>0</v>
      </c>
      <c r="AI4" s="80">
        <v>0</v>
      </c>
      <c r="AJ4" s="80">
        <v>0</v>
      </c>
      <c r="AK4" s="80">
        <v>0</v>
      </c>
      <c r="AL4" s="80">
        <f>SUM(AE4:AK4)</f>
        <v>23.799999999999997</v>
      </c>
      <c r="AM4" s="80">
        <f>AL4/AD4</f>
        <v>1.8307692307692305</v>
      </c>
      <c r="AN4" s="80">
        <v>1</v>
      </c>
      <c r="AO4" s="80">
        <v>0</v>
      </c>
      <c r="AP4" s="80">
        <v>0</v>
      </c>
      <c r="AQ4" s="80">
        <v>0</v>
      </c>
      <c r="AR4" s="80">
        <v>0</v>
      </c>
      <c r="AS4" s="80">
        <v>140</v>
      </c>
      <c r="AT4" s="80">
        <v>8.2000000000000003E-2</v>
      </c>
      <c r="AU4" s="80">
        <v>3.2000000000000001E-2</v>
      </c>
      <c r="AV4" s="80">
        <v>2.8000000000000001E-2</v>
      </c>
      <c r="AW4" s="80">
        <v>1.7000000000000001E-2</v>
      </c>
      <c r="AX4" s="80">
        <v>0</v>
      </c>
      <c r="AY4" s="80">
        <v>0</v>
      </c>
      <c r="AZ4" s="80">
        <v>0</v>
      </c>
      <c r="BA4" s="80">
        <v>0</v>
      </c>
      <c r="BB4" s="80">
        <v>3</v>
      </c>
      <c r="BC4" s="279"/>
    </row>
    <row r="5" spans="1:57" s="63" customFormat="1" ht="16.5" thickBot="1" x14ac:dyDescent="0.3">
      <c r="A5" s="63">
        <v>1</v>
      </c>
      <c r="B5" s="63" t="s">
        <v>12</v>
      </c>
      <c r="C5" s="63" t="s">
        <v>173</v>
      </c>
      <c r="D5" s="63" t="s">
        <v>175</v>
      </c>
      <c r="E5" s="192" t="s">
        <v>12</v>
      </c>
      <c r="F5" s="67" t="s">
        <v>97</v>
      </c>
      <c r="G5" s="175">
        <v>2</v>
      </c>
      <c r="H5" s="63">
        <v>65</v>
      </c>
      <c r="I5" s="63">
        <v>4</v>
      </c>
      <c r="J5" s="63">
        <v>5.0999999999999996</v>
      </c>
      <c r="K5" s="63">
        <v>2</v>
      </c>
      <c r="L5" s="63">
        <v>2</v>
      </c>
      <c r="M5" s="63">
        <v>15.4</v>
      </c>
      <c r="N5" s="63">
        <v>12.5</v>
      </c>
      <c r="O5" s="63">
        <v>0</v>
      </c>
      <c r="P5" s="63">
        <v>0</v>
      </c>
      <c r="Q5" s="63">
        <f>SUM(M5:P5)</f>
        <v>27.9</v>
      </c>
      <c r="R5" s="63">
        <v>12</v>
      </c>
      <c r="S5" s="63">
        <f>Q5/12</f>
        <v>2.3249999999999997</v>
      </c>
      <c r="T5" s="63">
        <v>3</v>
      </c>
      <c r="U5" s="63">
        <v>2</v>
      </c>
      <c r="V5" s="63">
        <v>0</v>
      </c>
      <c r="W5" s="63">
        <v>0</v>
      </c>
      <c r="X5" s="63">
        <v>0</v>
      </c>
      <c r="Y5" s="63">
        <v>0</v>
      </c>
      <c r="Z5" s="63" t="s">
        <v>451</v>
      </c>
      <c r="AA5" s="63">
        <v>4</v>
      </c>
      <c r="AB5" s="63">
        <v>0.7</v>
      </c>
      <c r="AC5" s="65">
        <v>43219</v>
      </c>
      <c r="AD5" s="63">
        <v>13</v>
      </c>
      <c r="AE5" s="63">
        <v>16.8</v>
      </c>
      <c r="AF5" s="63">
        <v>14.4</v>
      </c>
      <c r="AG5" s="63">
        <v>19.100000000000001</v>
      </c>
      <c r="AH5" s="63">
        <v>5.3</v>
      </c>
      <c r="AI5" s="63">
        <v>4.4000000000000004</v>
      </c>
      <c r="AJ5" s="63">
        <v>0</v>
      </c>
      <c r="AK5" s="63">
        <v>0</v>
      </c>
      <c r="AL5" s="63">
        <f>SUM(AE5:AK5)</f>
        <v>60</v>
      </c>
      <c r="AM5" s="63">
        <f>AL5/AD5</f>
        <v>4.615384615384615</v>
      </c>
      <c r="AN5" s="63">
        <v>0</v>
      </c>
      <c r="AO5" s="63">
        <v>1</v>
      </c>
      <c r="AP5" s="63">
        <v>1</v>
      </c>
      <c r="AQ5" s="63">
        <v>1</v>
      </c>
      <c r="AR5" s="63">
        <v>0</v>
      </c>
      <c r="AS5" s="63">
        <v>141</v>
      </c>
      <c r="AT5" s="63">
        <v>0.23200000000000001</v>
      </c>
      <c r="AU5" s="63">
        <v>0.15</v>
      </c>
      <c r="AV5" s="63">
        <v>0.13300000000000001</v>
      </c>
      <c r="AW5" s="63">
        <v>7.3999999999999996E-2</v>
      </c>
      <c r="AX5" s="63">
        <v>0</v>
      </c>
      <c r="AY5" s="63">
        <v>0</v>
      </c>
      <c r="AZ5" s="63">
        <v>0</v>
      </c>
      <c r="BA5" s="63">
        <v>0</v>
      </c>
      <c r="BB5" s="63">
        <v>3</v>
      </c>
      <c r="BC5" s="71"/>
    </row>
    <row r="6" spans="1:57" x14ac:dyDescent="0.25">
      <c r="A6" s="185">
        <v>1</v>
      </c>
      <c r="B6" s="185" t="s">
        <v>14</v>
      </c>
      <c r="C6" s="185" t="s">
        <v>172</v>
      </c>
      <c r="D6" s="185" t="s">
        <v>176</v>
      </c>
      <c r="E6" s="194" t="s">
        <v>135</v>
      </c>
      <c r="F6" s="185" t="s">
        <v>186</v>
      </c>
      <c r="G6" s="184">
        <v>1</v>
      </c>
      <c r="H6" s="185">
        <v>108</v>
      </c>
      <c r="I6" s="185">
        <v>4</v>
      </c>
      <c r="J6" s="185">
        <v>5</v>
      </c>
      <c r="K6" s="185">
        <v>1</v>
      </c>
      <c r="L6" s="185">
        <v>2</v>
      </c>
      <c r="M6" s="185">
        <v>28.9</v>
      </c>
      <c r="N6" s="185">
        <v>24.2</v>
      </c>
      <c r="O6" s="185">
        <v>0</v>
      </c>
      <c r="P6" s="185">
        <v>0</v>
      </c>
      <c r="Q6" s="185">
        <f>SUM(M6:P6)</f>
        <v>53.099999999999994</v>
      </c>
      <c r="R6" s="185">
        <v>12</v>
      </c>
      <c r="S6" s="185">
        <f>Q6/12</f>
        <v>4.4249999999999998</v>
      </c>
      <c r="T6" s="185" t="s">
        <v>120</v>
      </c>
      <c r="U6" s="185" t="s">
        <v>120</v>
      </c>
      <c r="V6" s="185">
        <v>0</v>
      </c>
      <c r="W6" s="185">
        <v>0</v>
      </c>
      <c r="X6" s="185">
        <v>0</v>
      </c>
      <c r="Y6" s="185">
        <v>0</v>
      </c>
      <c r="Z6" s="185" t="s">
        <v>451</v>
      </c>
      <c r="AA6" s="185">
        <v>4</v>
      </c>
      <c r="AB6" s="185">
        <v>0.7</v>
      </c>
      <c r="AC6" s="212">
        <v>43220</v>
      </c>
      <c r="AD6" s="185">
        <v>14</v>
      </c>
      <c r="AE6" s="185" t="s">
        <v>120</v>
      </c>
      <c r="AF6" s="185" t="s">
        <v>120</v>
      </c>
      <c r="AG6" s="185" t="s">
        <v>120</v>
      </c>
      <c r="AH6" s="185" t="s">
        <v>120</v>
      </c>
      <c r="AI6" s="185" t="s">
        <v>120</v>
      </c>
      <c r="AJ6" s="185" t="s">
        <v>120</v>
      </c>
      <c r="AK6" s="185" t="s">
        <v>120</v>
      </c>
      <c r="AL6" s="185" t="s">
        <v>120</v>
      </c>
      <c r="AM6" s="185" t="s">
        <v>120</v>
      </c>
      <c r="AN6" s="185">
        <v>0</v>
      </c>
      <c r="AO6" s="185">
        <v>0</v>
      </c>
      <c r="AP6" s="185">
        <v>4</v>
      </c>
      <c r="AQ6" s="185">
        <v>0</v>
      </c>
      <c r="AR6" s="185">
        <v>0</v>
      </c>
      <c r="AS6" s="185">
        <v>189</v>
      </c>
      <c r="AT6" s="185">
        <v>0.29599999999999999</v>
      </c>
      <c r="AU6" s="185">
        <v>0.21</v>
      </c>
      <c r="AV6" s="185">
        <v>0.318</v>
      </c>
      <c r="AW6" s="185">
        <v>0.17799999999999999</v>
      </c>
      <c r="AX6" s="185">
        <v>0</v>
      </c>
      <c r="AY6" s="185">
        <v>1</v>
      </c>
      <c r="AZ6" s="185">
        <v>0</v>
      </c>
      <c r="BA6" s="185">
        <v>0</v>
      </c>
      <c r="BB6" s="185">
        <v>3</v>
      </c>
      <c r="BC6" s="218" t="s">
        <v>658</v>
      </c>
      <c r="BD6" s="185"/>
      <c r="BE6" s="185"/>
    </row>
    <row r="7" spans="1:57" s="63" customFormat="1" ht="16.5" thickBot="1" x14ac:dyDescent="0.3">
      <c r="A7" s="63">
        <v>1</v>
      </c>
      <c r="B7" s="63" t="s">
        <v>14</v>
      </c>
      <c r="C7" s="63" t="s">
        <v>172</v>
      </c>
      <c r="D7" s="63" t="s">
        <v>176</v>
      </c>
      <c r="E7" s="192" t="s">
        <v>12</v>
      </c>
      <c r="F7" s="67" t="s">
        <v>97</v>
      </c>
      <c r="G7" s="175">
        <v>1</v>
      </c>
      <c r="H7" s="63">
        <v>59</v>
      </c>
      <c r="I7" s="63">
        <v>4</v>
      </c>
      <c r="J7" s="63">
        <v>6</v>
      </c>
      <c r="K7" s="63">
        <v>2</v>
      </c>
      <c r="L7" s="63">
        <v>3</v>
      </c>
      <c r="M7" s="63">
        <v>12.7</v>
      </c>
      <c r="N7" s="63">
        <v>22.5</v>
      </c>
      <c r="O7" s="63">
        <v>0.5</v>
      </c>
      <c r="P7" s="63">
        <v>0</v>
      </c>
      <c r="Q7" s="63">
        <f>SUM(M7:P7)</f>
        <v>35.700000000000003</v>
      </c>
      <c r="R7" s="63">
        <v>12</v>
      </c>
      <c r="S7" s="63">
        <f>Q7/12</f>
        <v>2.9750000000000001</v>
      </c>
      <c r="T7" s="63">
        <v>6</v>
      </c>
      <c r="U7" s="63">
        <v>8</v>
      </c>
      <c r="V7" s="63">
        <v>0</v>
      </c>
      <c r="W7" s="63">
        <v>0</v>
      </c>
      <c r="X7" s="63">
        <v>0</v>
      </c>
      <c r="Y7" s="63">
        <v>0</v>
      </c>
      <c r="Z7" s="63" t="s">
        <v>451</v>
      </c>
      <c r="AA7" s="63">
        <v>4</v>
      </c>
      <c r="AB7" s="63">
        <v>0.6</v>
      </c>
      <c r="AC7" s="65">
        <v>43220</v>
      </c>
      <c r="AD7" s="63">
        <v>14</v>
      </c>
      <c r="AE7" s="63">
        <v>8.5</v>
      </c>
      <c r="AF7" s="63">
        <v>14</v>
      </c>
      <c r="AG7" s="63">
        <v>12.7</v>
      </c>
      <c r="AH7" s="63">
        <v>0</v>
      </c>
      <c r="AI7" s="63">
        <v>0</v>
      </c>
      <c r="AJ7" s="63">
        <v>0</v>
      </c>
      <c r="AK7" s="63">
        <v>0</v>
      </c>
      <c r="AL7" s="63">
        <f>SUM(AE7:AK7)</f>
        <v>35.200000000000003</v>
      </c>
      <c r="AM7" s="63">
        <f>AL7/AD7</f>
        <v>2.5142857142857147</v>
      </c>
      <c r="AN7" s="63">
        <v>0</v>
      </c>
      <c r="AO7" s="63">
        <v>0</v>
      </c>
      <c r="AP7" s="63">
        <v>0</v>
      </c>
      <c r="AQ7" s="63">
        <v>1</v>
      </c>
      <c r="AR7" s="63">
        <v>0</v>
      </c>
      <c r="AS7" s="63">
        <v>186</v>
      </c>
      <c r="AT7" s="63">
        <v>0.16</v>
      </c>
      <c r="AU7" s="63">
        <v>0.106</v>
      </c>
      <c r="AV7" s="63">
        <v>0.23599999999999999</v>
      </c>
      <c r="AW7" s="63">
        <v>9.8000000000000004E-2</v>
      </c>
      <c r="AX7" s="63">
        <v>0</v>
      </c>
      <c r="AY7" s="63">
        <v>0</v>
      </c>
      <c r="AZ7" s="63">
        <v>0</v>
      </c>
      <c r="BA7" s="63">
        <v>0</v>
      </c>
      <c r="BB7" s="63">
        <v>3</v>
      </c>
      <c r="BC7" s="71"/>
    </row>
    <row r="8" spans="1:57" s="241" customFormat="1" ht="16.5" thickBot="1" x14ac:dyDescent="0.3">
      <c r="A8" s="237">
        <v>1</v>
      </c>
      <c r="B8" s="237" t="s">
        <v>15</v>
      </c>
      <c r="C8" s="237" t="s">
        <v>173</v>
      </c>
      <c r="D8" s="237" t="s">
        <v>176</v>
      </c>
      <c r="E8" s="237" t="s">
        <v>135</v>
      </c>
      <c r="F8" s="237" t="s">
        <v>186</v>
      </c>
      <c r="G8" s="238">
        <v>2</v>
      </c>
      <c r="H8" s="237">
        <v>102</v>
      </c>
      <c r="I8" s="237">
        <v>4.5</v>
      </c>
      <c r="J8" s="237">
        <v>4.7</v>
      </c>
      <c r="K8" s="237">
        <v>1</v>
      </c>
      <c r="L8" s="237">
        <v>3</v>
      </c>
      <c r="M8" s="237">
        <v>12.1</v>
      </c>
      <c r="N8" s="237">
        <v>17.8</v>
      </c>
      <c r="O8" s="237">
        <v>0</v>
      </c>
      <c r="P8" s="237">
        <v>0</v>
      </c>
      <c r="Q8" s="237">
        <f>SUM(M8:P8)</f>
        <v>29.9</v>
      </c>
      <c r="R8" s="237">
        <v>12</v>
      </c>
      <c r="S8" s="237">
        <f>Q8/12</f>
        <v>2.4916666666666667</v>
      </c>
      <c r="T8" s="237">
        <v>3</v>
      </c>
      <c r="U8" s="237">
        <v>2</v>
      </c>
      <c r="V8" s="237">
        <v>0</v>
      </c>
      <c r="W8" s="237">
        <v>0</v>
      </c>
      <c r="X8" s="237">
        <v>0</v>
      </c>
      <c r="Y8" s="237">
        <v>0</v>
      </c>
      <c r="Z8" s="237" t="s">
        <v>451</v>
      </c>
      <c r="AA8" s="237">
        <v>4</v>
      </c>
      <c r="AB8" s="237">
        <v>0.3</v>
      </c>
      <c r="AC8" s="239">
        <v>43217</v>
      </c>
      <c r="AD8" s="240">
        <v>11</v>
      </c>
      <c r="AE8" s="237">
        <v>5.8</v>
      </c>
      <c r="AF8" s="237">
        <v>1.2</v>
      </c>
      <c r="AG8" s="237">
        <v>0</v>
      </c>
      <c r="AH8" s="237">
        <v>0</v>
      </c>
      <c r="AI8" s="237">
        <v>0</v>
      </c>
      <c r="AJ8" s="237">
        <v>0</v>
      </c>
      <c r="AK8" s="237">
        <v>0</v>
      </c>
      <c r="AL8" s="237">
        <f>SUM(AE8:AK8)</f>
        <v>7</v>
      </c>
      <c r="AM8" s="237">
        <f>AL8/AD8</f>
        <v>0.63636363636363635</v>
      </c>
      <c r="AN8" s="237">
        <v>0</v>
      </c>
      <c r="AO8" s="237">
        <v>0</v>
      </c>
      <c r="AP8" s="237">
        <v>0</v>
      </c>
      <c r="AQ8" s="237">
        <v>0</v>
      </c>
      <c r="AR8" s="237">
        <v>0</v>
      </c>
      <c r="AS8" s="237">
        <v>85</v>
      </c>
      <c r="AT8" s="237">
        <v>3.1E-2</v>
      </c>
      <c r="AU8" s="237">
        <v>7.0000000000000001E-3</v>
      </c>
      <c r="AV8" s="237">
        <v>0.20200000000000001</v>
      </c>
      <c r="AW8" s="237">
        <v>0.128</v>
      </c>
      <c r="AX8" s="237">
        <v>1</v>
      </c>
      <c r="AY8" s="237">
        <v>0</v>
      </c>
      <c r="AZ8" s="237">
        <v>0</v>
      </c>
      <c r="BA8" s="237">
        <v>1</v>
      </c>
      <c r="BB8" s="237">
        <v>0</v>
      </c>
      <c r="BC8" s="280"/>
      <c r="BD8" s="237"/>
      <c r="BE8" s="237"/>
    </row>
    <row r="9" spans="1:57" s="240" customFormat="1" ht="16.5" thickBot="1" x14ac:dyDescent="0.3">
      <c r="A9" s="240">
        <v>1</v>
      </c>
      <c r="B9" s="240" t="s">
        <v>15</v>
      </c>
      <c r="C9" s="240" t="s">
        <v>173</v>
      </c>
      <c r="D9" s="240" t="s">
        <v>176</v>
      </c>
      <c r="E9" s="240" t="s">
        <v>12</v>
      </c>
      <c r="F9" s="242" t="s">
        <v>97</v>
      </c>
      <c r="G9" s="243">
        <v>2</v>
      </c>
      <c r="H9" s="240">
        <v>34.5</v>
      </c>
      <c r="I9" s="240">
        <v>4</v>
      </c>
      <c r="J9" s="240" t="s">
        <v>120</v>
      </c>
      <c r="K9" s="240">
        <v>2</v>
      </c>
      <c r="L9" s="240">
        <v>0</v>
      </c>
      <c r="M9" s="240">
        <v>0</v>
      </c>
      <c r="N9" s="240">
        <v>0</v>
      </c>
      <c r="O9" s="240">
        <v>0</v>
      </c>
      <c r="P9" s="240">
        <v>0</v>
      </c>
      <c r="Q9" s="240">
        <f>SUM(M9:P9)</f>
        <v>0</v>
      </c>
      <c r="R9" s="240">
        <v>12</v>
      </c>
      <c r="S9" s="240">
        <f>Q9/12</f>
        <v>0</v>
      </c>
      <c r="T9" s="240">
        <v>0</v>
      </c>
      <c r="U9" s="240">
        <v>0</v>
      </c>
      <c r="V9" s="240">
        <v>1</v>
      </c>
      <c r="W9" s="240">
        <v>1</v>
      </c>
      <c r="X9" s="240">
        <v>1</v>
      </c>
      <c r="Y9" s="240">
        <v>1</v>
      </c>
      <c r="Z9" s="240" t="s">
        <v>121</v>
      </c>
      <c r="AA9" s="240">
        <v>0</v>
      </c>
      <c r="AB9" s="240">
        <v>0</v>
      </c>
      <c r="AC9" s="239">
        <v>43217</v>
      </c>
      <c r="AD9" s="240">
        <v>11</v>
      </c>
      <c r="AE9" s="240">
        <v>0</v>
      </c>
      <c r="AF9" s="240">
        <v>0</v>
      </c>
      <c r="AG9" s="240">
        <v>0</v>
      </c>
      <c r="AH9" s="240">
        <v>0</v>
      </c>
      <c r="AI9" s="240">
        <v>0</v>
      </c>
      <c r="AJ9" s="240">
        <v>0</v>
      </c>
      <c r="AK9" s="240">
        <v>0</v>
      </c>
      <c r="AL9" s="240">
        <v>0</v>
      </c>
      <c r="AM9" s="240">
        <v>0</v>
      </c>
      <c r="AN9" s="240">
        <v>0</v>
      </c>
      <c r="AO9" s="240">
        <v>0</v>
      </c>
      <c r="AP9" s="240">
        <v>0</v>
      </c>
      <c r="AQ9" s="240">
        <v>0</v>
      </c>
      <c r="AR9" s="240" t="s">
        <v>120</v>
      </c>
      <c r="AS9" s="240" t="s">
        <v>120</v>
      </c>
      <c r="AT9" s="240">
        <v>0</v>
      </c>
      <c r="AU9" s="240">
        <v>0</v>
      </c>
      <c r="AV9" s="240">
        <v>0</v>
      </c>
      <c r="AW9" s="240">
        <v>0</v>
      </c>
      <c r="AX9" s="240">
        <v>0</v>
      </c>
      <c r="AY9" s="240">
        <v>0</v>
      </c>
      <c r="AZ9" s="240">
        <v>0</v>
      </c>
      <c r="BA9" s="240">
        <v>1</v>
      </c>
      <c r="BB9" s="240">
        <v>0</v>
      </c>
      <c r="BC9" s="244" t="s">
        <v>526</v>
      </c>
    </row>
    <row r="10" spans="1:57" s="75" customFormat="1" x14ac:dyDescent="0.25">
      <c r="A10" s="188">
        <v>2</v>
      </c>
      <c r="B10" s="188" t="s">
        <v>9</v>
      </c>
      <c r="C10" s="188" t="s">
        <v>172</v>
      </c>
      <c r="D10" s="188" t="s">
        <v>175</v>
      </c>
      <c r="E10" s="188" t="s">
        <v>135</v>
      </c>
      <c r="F10" s="198" t="s">
        <v>75</v>
      </c>
      <c r="G10" s="184">
        <v>1</v>
      </c>
      <c r="H10" s="188">
        <v>64</v>
      </c>
      <c r="I10" s="188">
        <v>3</v>
      </c>
      <c r="J10" s="188">
        <v>3.6</v>
      </c>
      <c r="K10" s="188">
        <v>2</v>
      </c>
      <c r="L10" s="188">
        <v>2</v>
      </c>
      <c r="M10" s="188">
        <v>23.4</v>
      </c>
      <c r="N10" s="188">
        <v>32</v>
      </c>
      <c r="O10" s="188">
        <v>30</v>
      </c>
      <c r="P10" s="188">
        <v>9</v>
      </c>
      <c r="Q10" s="188">
        <f>SUM(M10:P10)</f>
        <v>94.4</v>
      </c>
      <c r="R10" s="188">
        <v>12</v>
      </c>
      <c r="S10" s="188">
        <f>Q10/12</f>
        <v>7.8666666666666671</v>
      </c>
      <c r="T10" s="188" t="s">
        <v>120</v>
      </c>
      <c r="U10" s="188" t="s">
        <v>120</v>
      </c>
      <c r="V10" s="188">
        <v>0</v>
      </c>
      <c r="W10" s="188">
        <v>0</v>
      </c>
      <c r="X10" s="188">
        <v>0</v>
      </c>
      <c r="Y10" s="188" t="s">
        <v>120</v>
      </c>
      <c r="Z10" s="188" t="s">
        <v>434</v>
      </c>
      <c r="AA10" s="188" t="s">
        <v>120</v>
      </c>
      <c r="AB10" s="188" t="s">
        <v>120</v>
      </c>
      <c r="AC10" s="188" t="s">
        <v>120</v>
      </c>
      <c r="AD10" s="188" t="s">
        <v>120</v>
      </c>
      <c r="AE10" s="188" t="s">
        <v>120</v>
      </c>
      <c r="AF10" s="188" t="s">
        <v>120</v>
      </c>
      <c r="AG10" s="188" t="s">
        <v>120</v>
      </c>
      <c r="AH10" s="188" t="s">
        <v>120</v>
      </c>
      <c r="AI10" s="188" t="s">
        <v>120</v>
      </c>
      <c r="AJ10" s="188" t="s">
        <v>120</v>
      </c>
      <c r="AK10" s="188" t="s">
        <v>120</v>
      </c>
      <c r="AL10" s="188" t="s">
        <v>120</v>
      </c>
      <c r="AM10" s="188" t="s">
        <v>120</v>
      </c>
      <c r="AN10" s="188" t="s">
        <v>120</v>
      </c>
      <c r="AO10" s="188" t="s">
        <v>120</v>
      </c>
      <c r="AP10" s="188" t="s">
        <v>120</v>
      </c>
      <c r="AQ10" s="188" t="s">
        <v>120</v>
      </c>
      <c r="AR10" s="188" t="s">
        <v>120</v>
      </c>
      <c r="AS10" s="188" t="s">
        <v>120</v>
      </c>
      <c r="AT10" s="188" t="s">
        <v>120</v>
      </c>
      <c r="AU10" s="188" t="s">
        <v>120</v>
      </c>
      <c r="AV10" s="188" t="s">
        <v>120</v>
      </c>
      <c r="AW10" s="188" t="s">
        <v>120</v>
      </c>
      <c r="AX10" s="188" t="s">
        <v>120</v>
      </c>
      <c r="AY10" s="188" t="s">
        <v>120</v>
      </c>
      <c r="AZ10" s="188" t="s">
        <v>120</v>
      </c>
      <c r="BA10" s="188" t="s">
        <v>120</v>
      </c>
      <c r="BB10" s="188">
        <v>0</v>
      </c>
      <c r="BC10" s="221"/>
      <c r="BD10" s="185"/>
      <c r="BE10" s="185"/>
    </row>
    <row r="11" spans="1:57" s="76" customFormat="1" ht="16.5" thickBot="1" x14ac:dyDescent="0.3">
      <c r="A11" s="76">
        <v>2</v>
      </c>
      <c r="B11" s="76" t="s">
        <v>9</v>
      </c>
      <c r="C11" s="76" t="s">
        <v>172</v>
      </c>
      <c r="D11" s="76" t="s">
        <v>175</v>
      </c>
      <c r="E11" s="76" t="s">
        <v>12</v>
      </c>
      <c r="F11" s="77" t="s">
        <v>43</v>
      </c>
      <c r="G11" s="184">
        <v>1</v>
      </c>
      <c r="H11" s="76">
        <v>42</v>
      </c>
      <c r="I11" s="76">
        <v>2.5</v>
      </c>
      <c r="J11" s="76">
        <v>4.5</v>
      </c>
      <c r="K11" s="76">
        <v>0</v>
      </c>
      <c r="L11" s="76" t="s">
        <v>120</v>
      </c>
      <c r="M11" s="76" t="s">
        <v>120</v>
      </c>
      <c r="N11" s="76" t="s">
        <v>120</v>
      </c>
      <c r="O11" s="76" t="s">
        <v>120</v>
      </c>
      <c r="P11" s="76" t="s">
        <v>120</v>
      </c>
      <c r="Q11" s="76" t="s">
        <v>120</v>
      </c>
      <c r="R11" s="76" t="s">
        <v>120</v>
      </c>
      <c r="S11" s="76" t="s">
        <v>120</v>
      </c>
      <c r="T11" s="210" t="s">
        <v>120</v>
      </c>
      <c r="U11" s="210" t="s">
        <v>120</v>
      </c>
      <c r="V11" s="76">
        <v>1</v>
      </c>
      <c r="W11" s="76">
        <v>1</v>
      </c>
      <c r="X11" s="76">
        <v>1</v>
      </c>
      <c r="Y11" s="210" t="s">
        <v>120</v>
      </c>
      <c r="Z11" s="76" t="s">
        <v>434</v>
      </c>
      <c r="AA11" s="76" t="s">
        <v>120</v>
      </c>
      <c r="AB11" s="76" t="s">
        <v>120</v>
      </c>
      <c r="AC11" s="76" t="s">
        <v>120</v>
      </c>
      <c r="AD11" s="76" t="s">
        <v>120</v>
      </c>
      <c r="AE11" s="76" t="s">
        <v>120</v>
      </c>
      <c r="AF11" s="76" t="s">
        <v>120</v>
      </c>
      <c r="AG11" s="76" t="s">
        <v>120</v>
      </c>
      <c r="AH11" s="76" t="s">
        <v>120</v>
      </c>
      <c r="AI11" s="76" t="s">
        <v>120</v>
      </c>
      <c r="AJ11" s="76" t="s">
        <v>120</v>
      </c>
      <c r="AK11" s="76" t="s">
        <v>120</v>
      </c>
      <c r="AL11" s="76" t="s">
        <v>120</v>
      </c>
      <c r="AM11" s="76" t="s">
        <v>120</v>
      </c>
      <c r="AN11" s="76" t="s">
        <v>120</v>
      </c>
      <c r="AO11" s="76" t="s">
        <v>120</v>
      </c>
      <c r="AP11" s="76" t="s">
        <v>120</v>
      </c>
      <c r="AQ11" s="76" t="s">
        <v>120</v>
      </c>
      <c r="AR11" s="76" t="s">
        <v>120</v>
      </c>
      <c r="AS11" s="76" t="s">
        <v>120</v>
      </c>
      <c r="AT11" s="76" t="s">
        <v>120</v>
      </c>
      <c r="AU11" s="76" t="s">
        <v>120</v>
      </c>
      <c r="AV11" s="76" t="s">
        <v>120</v>
      </c>
      <c r="AW11" s="76" t="s">
        <v>120</v>
      </c>
      <c r="AX11" s="76" t="s">
        <v>120</v>
      </c>
      <c r="AY11" s="76" t="s">
        <v>120</v>
      </c>
      <c r="AZ11" s="76" t="s">
        <v>120</v>
      </c>
      <c r="BA11" s="76" t="s">
        <v>120</v>
      </c>
      <c r="BB11" s="76">
        <v>0</v>
      </c>
      <c r="BC11" s="78"/>
      <c r="BD11" s="63"/>
      <c r="BE11" s="63"/>
    </row>
    <row r="12" spans="1:57" ht="16.5" thickBot="1" x14ac:dyDescent="0.3">
      <c r="A12" s="185">
        <v>2</v>
      </c>
      <c r="B12" s="185" t="s">
        <v>12</v>
      </c>
      <c r="C12" s="185" t="s">
        <v>173</v>
      </c>
      <c r="D12" s="185" t="s">
        <v>175</v>
      </c>
      <c r="E12" s="194" t="s">
        <v>135</v>
      </c>
      <c r="F12" s="196" t="s">
        <v>75</v>
      </c>
      <c r="G12" s="174">
        <v>2</v>
      </c>
      <c r="H12" s="185">
        <v>69</v>
      </c>
      <c r="I12" s="185">
        <v>3</v>
      </c>
      <c r="J12" s="185">
        <v>4.8</v>
      </c>
      <c r="K12" s="185">
        <v>1</v>
      </c>
      <c r="L12" s="185">
        <v>2</v>
      </c>
      <c r="M12" s="185">
        <v>9.5</v>
      </c>
      <c r="N12" s="185">
        <v>2</v>
      </c>
      <c r="O12" s="185">
        <v>0</v>
      </c>
      <c r="P12" s="185">
        <v>0</v>
      </c>
      <c r="Q12" s="185">
        <f>SUM(M12:P12)</f>
        <v>11.5</v>
      </c>
      <c r="R12" s="185">
        <v>12</v>
      </c>
      <c r="S12" s="185">
        <f>Q12/12</f>
        <v>0.95833333333333337</v>
      </c>
      <c r="T12" s="185">
        <v>1</v>
      </c>
      <c r="U12" s="185">
        <v>3</v>
      </c>
      <c r="V12" s="185">
        <v>0</v>
      </c>
      <c r="W12" s="185">
        <v>0</v>
      </c>
      <c r="X12" s="185">
        <v>0</v>
      </c>
      <c r="Y12" s="185">
        <v>0</v>
      </c>
      <c r="Z12" s="185" t="s">
        <v>451</v>
      </c>
      <c r="AA12" s="185">
        <v>9</v>
      </c>
      <c r="AB12" s="185">
        <v>0.5</v>
      </c>
      <c r="AC12" s="65">
        <v>43220</v>
      </c>
      <c r="AD12" s="63">
        <v>14</v>
      </c>
      <c r="AE12" s="185">
        <v>12</v>
      </c>
      <c r="AF12" s="185">
        <v>11.5</v>
      </c>
      <c r="AG12" s="185">
        <v>5</v>
      </c>
      <c r="AH12" s="185">
        <v>2.8</v>
      </c>
      <c r="AI12" s="185">
        <v>12.5</v>
      </c>
      <c r="AJ12" s="185">
        <v>0</v>
      </c>
      <c r="AK12" s="185">
        <v>0</v>
      </c>
      <c r="AL12" s="185">
        <f>SUM(AE12:AK12)</f>
        <v>43.8</v>
      </c>
      <c r="AM12" s="185">
        <f>AL12/AD12</f>
        <v>3.1285714285714286</v>
      </c>
      <c r="AN12" s="185">
        <v>1</v>
      </c>
      <c r="AO12" s="185">
        <v>0</v>
      </c>
      <c r="AP12" s="185">
        <v>0</v>
      </c>
      <c r="AQ12" s="185">
        <v>1</v>
      </c>
      <c r="AR12" s="185">
        <v>0</v>
      </c>
      <c r="AS12" s="185">
        <v>214</v>
      </c>
      <c r="AT12" s="185">
        <v>0.33700000000000002</v>
      </c>
      <c r="AU12" s="185">
        <v>0.20599999999999999</v>
      </c>
      <c r="AV12" s="185">
        <v>0.39</v>
      </c>
      <c r="AW12" s="185">
        <v>0.68400000000000005</v>
      </c>
      <c r="AX12" s="185">
        <v>0</v>
      </c>
      <c r="AY12" s="185">
        <v>1</v>
      </c>
      <c r="AZ12" s="185">
        <v>0</v>
      </c>
      <c r="BA12" s="185">
        <v>0</v>
      </c>
      <c r="BB12" s="185">
        <v>1</v>
      </c>
      <c r="BC12" s="218"/>
      <c r="BD12" s="185"/>
      <c r="BE12" s="185"/>
    </row>
    <row r="13" spans="1:57" s="63" customFormat="1" ht="16.5" thickBot="1" x14ac:dyDescent="0.3">
      <c r="A13" s="63">
        <v>2</v>
      </c>
      <c r="B13" s="63" t="s">
        <v>12</v>
      </c>
      <c r="C13" s="63" t="s">
        <v>173</v>
      </c>
      <c r="D13" s="63" t="s">
        <v>175</v>
      </c>
      <c r="E13" s="192" t="s">
        <v>12</v>
      </c>
      <c r="F13" s="67" t="s">
        <v>43</v>
      </c>
      <c r="G13" s="175">
        <v>2</v>
      </c>
      <c r="H13" s="63">
        <v>70</v>
      </c>
      <c r="I13" s="63">
        <v>4</v>
      </c>
      <c r="J13" s="63">
        <v>4</v>
      </c>
      <c r="K13" s="63">
        <v>3</v>
      </c>
      <c r="L13" s="63">
        <v>3</v>
      </c>
      <c r="M13" s="63">
        <v>9.5</v>
      </c>
      <c r="N13" s="63">
        <v>17</v>
      </c>
      <c r="O13" s="63">
        <v>0</v>
      </c>
      <c r="P13" s="63">
        <v>0</v>
      </c>
      <c r="Q13" s="63">
        <f>SUM(M13:P13)</f>
        <v>26.5</v>
      </c>
      <c r="R13" s="63">
        <v>12</v>
      </c>
      <c r="S13" s="63">
        <f>Q13/12</f>
        <v>2.2083333333333335</v>
      </c>
      <c r="T13" s="63">
        <v>0</v>
      </c>
      <c r="U13" s="63">
        <v>0</v>
      </c>
      <c r="V13" s="63">
        <v>0</v>
      </c>
      <c r="W13" s="63">
        <v>0</v>
      </c>
      <c r="X13" s="63">
        <v>1</v>
      </c>
      <c r="Y13" s="63">
        <v>1</v>
      </c>
      <c r="Z13" s="63" t="s">
        <v>121</v>
      </c>
      <c r="AA13" s="63">
        <v>0</v>
      </c>
      <c r="AB13" s="63">
        <v>0</v>
      </c>
      <c r="AC13" s="65">
        <v>43220</v>
      </c>
      <c r="AD13" s="63">
        <v>14</v>
      </c>
      <c r="AE13" s="63">
        <v>0</v>
      </c>
      <c r="AF13" s="63">
        <v>0</v>
      </c>
      <c r="AG13" s="63">
        <v>0</v>
      </c>
      <c r="AH13" s="63">
        <v>0</v>
      </c>
      <c r="AI13" s="63">
        <v>0</v>
      </c>
      <c r="AJ13" s="63">
        <v>0</v>
      </c>
      <c r="AK13" s="63">
        <v>0</v>
      </c>
      <c r="AL13" s="63">
        <v>0</v>
      </c>
      <c r="AM13" s="63">
        <v>0</v>
      </c>
      <c r="AN13" s="63">
        <v>0</v>
      </c>
      <c r="AO13" s="63">
        <v>0</v>
      </c>
      <c r="AP13" s="63">
        <v>0</v>
      </c>
      <c r="AQ13" s="63">
        <v>0</v>
      </c>
      <c r="AR13" s="63">
        <v>0</v>
      </c>
      <c r="AS13" s="63" t="s">
        <v>120</v>
      </c>
      <c r="AT13" s="63">
        <v>0</v>
      </c>
      <c r="AU13" s="63">
        <v>0</v>
      </c>
      <c r="AV13" s="63">
        <v>0</v>
      </c>
      <c r="AW13" s="63">
        <v>0</v>
      </c>
      <c r="AX13" s="63">
        <v>0</v>
      </c>
      <c r="AY13" s="63">
        <v>1</v>
      </c>
      <c r="AZ13" s="63">
        <v>0</v>
      </c>
      <c r="BA13" s="63">
        <v>0</v>
      </c>
      <c r="BB13" s="63">
        <v>1</v>
      </c>
      <c r="BC13" s="71"/>
    </row>
    <row r="14" spans="1:57" s="111" customFormat="1" x14ac:dyDescent="0.25">
      <c r="A14" s="189">
        <v>2</v>
      </c>
      <c r="B14" s="189" t="s">
        <v>14</v>
      </c>
      <c r="C14" s="189" t="s">
        <v>172</v>
      </c>
      <c r="D14" s="189" t="s">
        <v>176</v>
      </c>
      <c r="E14" s="189" t="s">
        <v>135</v>
      </c>
      <c r="F14" s="199" t="s">
        <v>75</v>
      </c>
      <c r="G14" s="184">
        <v>1</v>
      </c>
      <c r="H14" s="189">
        <v>61</v>
      </c>
      <c r="I14" s="189">
        <v>3</v>
      </c>
      <c r="J14" s="189">
        <v>4.5</v>
      </c>
      <c r="K14" s="189">
        <v>2</v>
      </c>
      <c r="L14" s="189">
        <v>2</v>
      </c>
      <c r="M14" s="189">
        <v>34</v>
      </c>
      <c r="N14" s="189">
        <v>26.5</v>
      </c>
      <c r="O14" s="189">
        <v>0</v>
      </c>
      <c r="P14" s="189">
        <v>0</v>
      </c>
      <c r="Q14" s="189">
        <f>SUM(M14:P14)</f>
        <v>60.5</v>
      </c>
      <c r="R14" s="189">
        <v>12</v>
      </c>
      <c r="S14" s="189">
        <f>Q14/12</f>
        <v>5.041666666666667</v>
      </c>
      <c r="T14" s="268" t="s">
        <v>120</v>
      </c>
      <c r="U14" s="268" t="s">
        <v>120</v>
      </c>
      <c r="V14" s="189">
        <v>0</v>
      </c>
      <c r="W14" s="189">
        <v>0</v>
      </c>
      <c r="X14" s="189">
        <v>0</v>
      </c>
      <c r="Y14" s="189">
        <v>0</v>
      </c>
      <c r="Z14" s="189" t="s">
        <v>451</v>
      </c>
      <c r="AA14" s="189">
        <v>15</v>
      </c>
      <c r="AB14" s="189">
        <v>0.8</v>
      </c>
      <c r="AC14" s="231">
        <v>43223</v>
      </c>
      <c r="AD14" s="189">
        <v>18</v>
      </c>
      <c r="AE14" s="189">
        <v>25</v>
      </c>
      <c r="AF14" s="189">
        <v>4.9000000000000004</v>
      </c>
      <c r="AG14" s="189">
        <v>8.1999999999999993</v>
      </c>
      <c r="AH14" s="189">
        <v>34.299999999999997</v>
      </c>
      <c r="AI14" s="189">
        <v>14</v>
      </c>
      <c r="AJ14" s="189">
        <v>29.1</v>
      </c>
      <c r="AK14" s="189">
        <v>0</v>
      </c>
      <c r="AL14" s="189">
        <f>SUM(AE14:AK14)</f>
        <v>115.5</v>
      </c>
      <c r="AM14" s="189">
        <f>AL14/AD14</f>
        <v>6.416666666666667</v>
      </c>
      <c r="AN14" s="189">
        <v>1</v>
      </c>
      <c r="AO14" s="189">
        <v>1</v>
      </c>
      <c r="AP14" s="189">
        <v>0</v>
      </c>
      <c r="AQ14" s="189">
        <v>0</v>
      </c>
      <c r="AR14" s="189">
        <v>0</v>
      </c>
      <c r="AS14" s="189">
        <v>246</v>
      </c>
      <c r="AT14" s="189">
        <v>1.5049999999999999</v>
      </c>
      <c r="AU14" s="189">
        <v>1.01</v>
      </c>
      <c r="AV14" s="189">
        <v>0.81100000000000005</v>
      </c>
      <c r="AW14" s="189">
        <v>0.48199999999999998</v>
      </c>
      <c r="AX14" s="189">
        <v>0</v>
      </c>
      <c r="AY14" s="189">
        <v>1</v>
      </c>
      <c r="AZ14" s="189">
        <v>0</v>
      </c>
      <c r="BA14" s="189">
        <v>1</v>
      </c>
      <c r="BB14" s="189">
        <v>1</v>
      </c>
      <c r="BC14" s="222" t="s">
        <v>395</v>
      </c>
      <c r="BD14" s="185"/>
      <c r="BE14" s="185"/>
    </row>
    <row r="15" spans="1:57" s="113" customFormat="1" ht="16.5" thickBot="1" x14ac:dyDescent="0.3">
      <c r="A15" s="113">
        <v>2</v>
      </c>
      <c r="B15" s="113" t="s">
        <v>14</v>
      </c>
      <c r="C15" s="113" t="s">
        <v>172</v>
      </c>
      <c r="D15" s="113" t="s">
        <v>176</v>
      </c>
      <c r="E15" s="113" t="s">
        <v>12</v>
      </c>
      <c r="F15" s="262" t="s">
        <v>43</v>
      </c>
      <c r="G15" s="175">
        <v>1</v>
      </c>
      <c r="H15" s="113">
        <v>78</v>
      </c>
      <c r="I15" s="113">
        <v>4.5</v>
      </c>
      <c r="J15" s="113">
        <v>6</v>
      </c>
      <c r="K15" s="113">
        <v>1</v>
      </c>
      <c r="L15" s="113" t="s">
        <v>120</v>
      </c>
      <c r="M15" s="113" t="s">
        <v>120</v>
      </c>
      <c r="N15" s="113" t="s">
        <v>120</v>
      </c>
      <c r="O15" s="113" t="s">
        <v>120</v>
      </c>
      <c r="P15" s="113" t="s">
        <v>120</v>
      </c>
      <c r="Q15" s="113" t="s">
        <v>120</v>
      </c>
      <c r="R15" s="113">
        <v>12</v>
      </c>
      <c r="S15" s="113" t="s">
        <v>120</v>
      </c>
      <c r="T15" s="113">
        <v>10</v>
      </c>
      <c r="U15" s="113">
        <v>14</v>
      </c>
      <c r="V15" s="113">
        <v>0</v>
      </c>
      <c r="W15" s="113">
        <v>0</v>
      </c>
      <c r="X15" s="113">
        <v>0</v>
      </c>
      <c r="Y15" s="113">
        <v>0</v>
      </c>
      <c r="Z15" s="113" t="s">
        <v>451</v>
      </c>
      <c r="AA15" s="113">
        <v>1</v>
      </c>
      <c r="AB15" s="113" t="s">
        <v>120</v>
      </c>
      <c r="AC15" s="114">
        <v>43223</v>
      </c>
      <c r="AD15" s="113">
        <v>17</v>
      </c>
      <c r="AE15" s="113" t="s">
        <v>120</v>
      </c>
      <c r="AF15" s="113" t="s">
        <v>120</v>
      </c>
      <c r="AG15" s="113" t="s">
        <v>120</v>
      </c>
      <c r="AH15" s="113" t="s">
        <v>120</v>
      </c>
      <c r="AI15" s="113" t="s">
        <v>120</v>
      </c>
      <c r="AJ15" s="113" t="s">
        <v>120</v>
      </c>
      <c r="AK15" s="113" t="s">
        <v>120</v>
      </c>
      <c r="AL15" s="113" t="s">
        <v>120</v>
      </c>
      <c r="AM15" s="113" t="s">
        <v>120</v>
      </c>
      <c r="AN15" s="113">
        <v>1</v>
      </c>
      <c r="AO15" s="113">
        <v>1</v>
      </c>
      <c r="AP15" s="113">
        <v>1</v>
      </c>
      <c r="AQ15" s="113">
        <v>0</v>
      </c>
      <c r="AR15" s="113">
        <v>1</v>
      </c>
      <c r="AS15" s="113">
        <v>247</v>
      </c>
      <c r="AT15" s="113" t="s">
        <v>120</v>
      </c>
      <c r="AU15" s="113" t="s">
        <v>120</v>
      </c>
      <c r="AV15" s="113">
        <v>0.161</v>
      </c>
      <c r="AW15" s="275" t="s">
        <v>120</v>
      </c>
      <c r="AX15" s="113">
        <v>0</v>
      </c>
      <c r="AY15" s="113">
        <v>0</v>
      </c>
      <c r="AZ15" s="113">
        <v>0</v>
      </c>
      <c r="BA15" s="113">
        <v>0</v>
      </c>
      <c r="BB15" s="113">
        <v>1</v>
      </c>
      <c r="BC15" s="115" t="s">
        <v>659</v>
      </c>
      <c r="BD15" s="63"/>
      <c r="BE15" s="63"/>
    </row>
    <row r="16" spans="1:57" s="124" customFormat="1" x14ac:dyDescent="0.25">
      <c r="A16" s="186">
        <v>2</v>
      </c>
      <c r="B16" s="186" t="s">
        <v>15</v>
      </c>
      <c r="C16" s="186" t="s">
        <v>173</v>
      </c>
      <c r="D16" s="186" t="s">
        <v>176</v>
      </c>
      <c r="E16" s="186" t="s">
        <v>135</v>
      </c>
      <c r="F16" s="197" t="s">
        <v>75</v>
      </c>
      <c r="G16" s="184">
        <v>2</v>
      </c>
      <c r="H16" s="186">
        <v>60</v>
      </c>
      <c r="I16" s="186">
        <v>3</v>
      </c>
      <c r="J16" s="186">
        <v>6</v>
      </c>
      <c r="K16" s="186">
        <v>2</v>
      </c>
      <c r="L16" s="186">
        <v>0</v>
      </c>
      <c r="M16" s="186">
        <v>0</v>
      </c>
      <c r="N16" s="186">
        <v>0</v>
      </c>
      <c r="O16" s="186">
        <v>0</v>
      </c>
      <c r="P16" s="186">
        <v>0</v>
      </c>
      <c r="Q16" s="186">
        <v>0</v>
      </c>
      <c r="R16" s="186">
        <v>12</v>
      </c>
      <c r="S16" s="186">
        <v>0</v>
      </c>
      <c r="T16" s="125" t="s">
        <v>120</v>
      </c>
      <c r="U16" s="125" t="s">
        <v>120</v>
      </c>
      <c r="V16" s="186">
        <v>1</v>
      </c>
      <c r="W16" s="186">
        <v>1</v>
      </c>
      <c r="X16" s="186">
        <v>1</v>
      </c>
      <c r="Y16" s="186">
        <v>1</v>
      </c>
      <c r="Z16" s="186" t="s">
        <v>121</v>
      </c>
      <c r="AA16" s="235">
        <v>0</v>
      </c>
      <c r="AB16" s="186" t="s">
        <v>120</v>
      </c>
      <c r="AC16" s="186" t="s">
        <v>120</v>
      </c>
      <c r="AD16" s="186" t="s">
        <v>120</v>
      </c>
      <c r="AE16" s="186" t="s">
        <v>120</v>
      </c>
      <c r="AF16" s="186" t="s">
        <v>120</v>
      </c>
      <c r="AG16" s="186" t="s">
        <v>120</v>
      </c>
      <c r="AH16" s="186" t="s">
        <v>120</v>
      </c>
      <c r="AI16" s="186" t="s">
        <v>120</v>
      </c>
      <c r="AJ16" s="186" t="s">
        <v>120</v>
      </c>
      <c r="AK16" s="186" t="s">
        <v>120</v>
      </c>
      <c r="AL16" s="186" t="s">
        <v>120</v>
      </c>
      <c r="AM16" s="186" t="s">
        <v>120</v>
      </c>
      <c r="AN16" s="186" t="s">
        <v>120</v>
      </c>
      <c r="AO16" s="186" t="s">
        <v>120</v>
      </c>
      <c r="AP16" s="186" t="s">
        <v>120</v>
      </c>
      <c r="AQ16" s="186" t="s">
        <v>120</v>
      </c>
      <c r="AR16" s="186" t="s">
        <v>120</v>
      </c>
      <c r="AS16" s="186" t="s">
        <v>120</v>
      </c>
      <c r="AT16" s="186" t="s">
        <v>120</v>
      </c>
      <c r="AU16" s="186" t="s">
        <v>120</v>
      </c>
      <c r="AV16" s="186" t="s">
        <v>120</v>
      </c>
      <c r="AW16" s="186" t="s">
        <v>120</v>
      </c>
      <c r="AX16" s="186">
        <v>0</v>
      </c>
      <c r="AY16" s="186">
        <v>0</v>
      </c>
      <c r="AZ16" s="186">
        <v>0</v>
      </c>
      <c r="BA16" s="186">
        <v>0</v>
      </c>
      <c r="BB16" s="186">
        <v>2</v>
      </c>
      <c r="BC16" s="219"/>
      <c r="BD16" s="185"/>
      <c r="BE16" s="185"/>
    </row>
    <row r="17" spans="1:57" s="127" customFormat="1" ht="16.5" thickBot="1" x14ac:dyDescent="0.3">
      <c r="A17" s="127">
        <v>2</v>
      </c>
      <c r="B17" s="127" t="s">
        <v>15</v>
      </c>
      <c r="C17" s="127" t="s">
        <v>173</v>
      </c>
      <c r="D17" s="127" t="s">
        <v>176</v>
      </c>
      <c r="E17" s="127" t="s">
        <v>12</v>
      </c>
      <c r="F17" s="128" t="s">
        <v>43</v>
      </c>
      <c r="G17" s="175">
        <v>2</v>
      </c>
      <c r="H17" s="127">
        <v>59</v>
      </c>
      <c r="I17" s="127">
        <v>3.5</v>
      </c>
      <c r="J17" s="127">
        <v>6</v>
      </c>
      <c r="K17" s="127">
        <v>1</v>
      </c>
      <c r="L17" s="127">
        <v>3</v>
      </c>
      <c r="M17" s="127">
        <v>32.5</v>
      </c>
      <c r="N17" s="127">
        <v>14.5</v>
      </c>
      <c r="O17" s="127">
        <v>5.5</v>
      </c>
      <c r="P17" s="127">
        <v>0</v>
      </c>
      <c r="Q17" s="127">
        <f>SUM(M17:P17)</f>
        <v>52.5</v>
      </c>
      <c r="R17" s="127">
        <v>12</v>
      </c>
      <c r="S17" s="127">
        <f>Q17/12</f>
        <v>4.375</v>
      </c>
      <c r="T17" s="127">
        <v>0</v>
      </c>
      <c r="U17" s="127">
        <v>0</v>
      </c>
      <c r="V17" s="127">
        <v>0</v>
      </c>
      <c r="W17" s="127">
        <v>0</v>
      </c>
      <c r="X17" s="127">
        <v>1</v>
      </c>
      <c r="Y17" s="127">
        <v>1</v>
      </c>
      <c r="Z17" s="127" t="s">
        <v>121</v>
      </c>
      <c r="AA17" s="155">
        <v>0</v>
      </c>
      <c r="AB17" s="127" t="s">
        <v>120</v>
      </c>
      <c r="AC17" s="127" t="s">
        <v>120</v>
      </c>
      <c r="AD17" s="127" t="s">
        <v>120</v>
      </c>
      <c r="AE17" s="127" t="s">
        <v>120</v>
      </c>
      <c r="AF17" s="127" t="s">
        <v>120</v>
      </c>
      <c r="AG17" s="127" t="s">
        <v>120</v>
      </c>
      <c r="AH17" s="127" t="s">
        <v>120</v>
      </c>
      <c r="AI17" s="127" t="s">
        <v>120</v>
      </c>
      <c r="AJ17" s="127" t="s">
        <v>120</v>
      </c>
      <c r="AK17" s="127" t="s">
        <v>120</v>
      </c>
      <c r="AL17" s="127" t="s">
        <v>120</v>
      </c>
      <c r="AM17" s="127" t="s">
        <v>120</v>
      </c>
      <c r="AN17" s="127" t="s">
        <v>120</v>
      </c>
      <c r="AO17" s="127" t="s">
        <v>120</v>
      </c>
      <c r="AP17" s="127" t="s">
        <v>120</v>
      </c>
      <c r="AQ17" s="127" t="s">
        <v>120</v>
      </c>
      <c r="AR17" s="127" t="s">
        <v>120</v>
      </c>
      <c r="AS17" s="127" t="s">
        <v>120</v>
      </c>
      <c r="AT17" s="127" t="s">
        <v>120</v>
      </c>
      <c r="AU17" s="127" t="s">
        <v>120</v>
      </c>
      <c r="AV17" s="127" t="s">
        <v>120</v>
      </c>
      <c r="AW17" s="127" t="s">
        <v>120</v>
      </c>
      <c r="AX17" s="127">
        <v>0</v>
      </c>
      <c r="AY17" s="127">
        <v>0</v>
      </c>
      <c r="AZ17" s="127">
        <v>0</v>
      </c>
      <c r="BA17" s="127">
        <v>0</v>
      </c>
      <c r="BB17" s="127">
        <v>2</v>
      </c>
      <c r="BC17" s="129"/>
      <c r="BD17" s="63"/>
      <c r="BE17" s="63"/>
    </row>
    <row r="18" spans="1:57" x14ac:dyDescent="0.25">
      <c r="A18" s="185">
        <v>3</v>
      </c>
      <c r="B18" s="185" t="s">
        <v>9</v>
      </c>
      <c r="C18" s="185" t="s">
        <v>172</v>
      </c>
      <c r="D18" s="185" t="s">
        <v>175</v>
      </c>
      <c r="E18" s="193" t="s">
        <v>12</v>
      </c>
      <c r="F18" s="196" t="s">
        <v>39</v>
      </c>
      <c r="G18" s="184">
        <v>1</v>
      </c>
      <c r="H18" s="185">
        <v>56</v>
      </c>
      <c r="I18" s="185">
        <v>4</v>
      </c>
      <c r="J18" s="185">
        <v>6</v>
      </c>
      <c r="K18" s="185">
        <v>1</v>
      </c>
      <c r="L18" s="185">
        <v>1</v>
      </c>
      <c r="M18" s="185">
        <v>28.8</v>
      </c>
      <c r="N18" s="185">
        <v>2.6</v>
      </c>
      <c r="O18" s="185">
        <v>4.0999999999999996</v>
      </c>
      <c r="P18" s="185">
        <v>0</v>
      </c>
      <c r="Q18" s="185">
        <f>SUM(M18:P18)</f>
        <v>35.5</v>
      </c>
      <c r="R18" s="185">
        <v>12</v>
      </c>
      <c r="S18" s="185">
        <f>Q18/12</f>
        <v>2.9583333333333335</v>
      </c>
      <c r="T18" s="185">
        <v>3</v>
      </c>
      <c r="U18" s="185">
        <v>3</v>
      </c>
      <c r="V18" s="185">
        <v>0</v>
      </c>
      <c r="W18" s="185">
        <v>0</v>
      </c>
      <c r="X18" s="185">
        <v>0</v>
      </c>
      <c r="Y18" s="185">
        <v>0</v>
      </c>
      <c r="Z18" s="185" t="s">
        <v>451</v>
      </c>
      <c r="AA18" s="185">
        <v>6</v>
      </c>
      <c r="AB18" s="185">
        <v>0.8</v>
      </c>
      <c r="AC18" s="212">
        <v>43213</v>
      </c>
      <c r="AD18" s="185">
        <v>7</v>
      </c>
      <c r="AE18" s="185">
        <v>8.5</v>
      </c>
      <c r="AF18" s="185">
        <v>10.7</v>
      </c>
      <c r="AG18" s="185">
        <v>16.5</v>
      </c>
      <c r="AH18" s="185">
        <v>15.5</v>
      </c>
      <c r="AI18" s="185">
        <v>0</v>
      </c>
      <c r="AJ18" s="185">
        <v>0</v>
      </c>
      <c r="AK18" s="185">
        <v>0</v>
      </c>
      <c r="AL18" s="185">
        <f>SUM(AE18:AK18)</f>
        <v>51.2</v>
      </c>
      <c r="AM18" s="185">
        <f>AL18/AD18</f>
        <v>7.3142857142857149</v>
      </c>
      <c r="AN18" s="185">
        <v>1</v>
      </c>
      <c r="AO18" s="185">
        <v>0</v>
      </c>
      <c r="AP18" s="185">
        <v>0</v>
      </c>
      <c r="AQ18" s="185">
        <v>0</v>
      </c>
      <c r="AR18" s="185">
        <v>0</v>
      </c>
      <c r="AS18" s="185">
        <v>40</v>
      </c>
      <c r="AT18" s="185">
        <v>1.1950000000000001</v>
      </c>
      <c r="AU18" s="185">
        <v>0.38</v>
      </c>
      <c r="AV18" s="185">
        <v>0.48599999999999999</v>
      </c>
      <c r="AW18" s="185">
        <v>0.37</v>
      </c>
      <c r="AX18" s="185">
        <v>0</v>
      </c>
      <c r="AY18" s="185">
        <v>0</v>
      </c>
      <c r="AZ18" s="185">
        <v>0</v>
      </c>
      <c r="BA18" s="185">
        <v>0</v>
      </c>
      <c r="BB18" s="185">
        <v>1</v>
      </c>
      <c r="BC18" s="218"/>
      <c r="BD18" s="185"/>
      <c r="BE18" s="185"/>
    </row>
    <row r="19" spans="1:57" s="63" customFormat="1" ht="16.5" thickBot="1" x14ac:dyDescent="0.3">
      <c r="A19" s="63">
        <v>3</v>
      </c>
      <c r="B19" s="63" t="s">
        <v>9</v>
      </c>
      <c r="C19" s="63" t="s">
        <v>172</v>
      </c>
      <c r="D19" s="63" t="s">
        <v>175</v>
      </c>
      <c r="E19" s="66" t="s">
        <v>135</v>
      </c>
      <c r="F19" s="67" t="s">
        <v>55</v>
      </c>
      <c r="G19" s="184">
        <v>1</v>
      </c>
      <c r="H19" s="63">
        <v>52</v>
      </c>
      <c r="I19" s="63">
        <v>4</v>
      </c>
      <c r="J19" s="63">
        <v>6</v>
      </c>
      <c r="K19" s="63">
        <v>1</v>
      </c>
      <c r="L19" s="63">
        <v>0</v>
      </c>
      <c r="M19" s="63">
        <v>0</v>
      </c>
      <c r="N19" s="63">
        <v>0</v>
      </c>
      <c r="O19" s="63">
        <v>0</v>
      </c>
      <c r="P19" s="63">
        <v>0</v>
      </c>
      <c r="Q19" s="63">
        <v>0</v>
      </c>
      <c r="R19" s="63">
        <v>12</v>
      </c>
      <c r="S19" s="63">
        <v>0</v>
      </c>
      <c r="T19" s="63">
        <v>0</v>
      </c>
      <c r="U19" s="63">
        <v>0</v>
      </c>
      <c r="V19" s="63">
        <v>1</v>
      </c>
      <c r="W19" s="63">
        <v>1</v>
      </c>
      <c r="X19" s="63">
        <v>1</v>
      </c>
      <c r="Y19" s="63">
        <v>1</v>
      </c>
      <c r="Z19" s="63" t="s">
        <v>121</v>
      </c>
      <c r="AA19" s="63">
        <v>0</v>
      </c>
      <c r="AB19" s="63">
        <v>0</v>
      </c>
      <c r="AC19" s="212">
        <v>43213</v>
      </c>
      <c r="AD19" s="185">
        <v>7</v>
      </c>
      <c r="AE19" s="63">
        <v>0</v>
      </c>
      <c r="AF19" s="63">
        <v>0</v>
      </c>
      <c r="AG19" s="63">
        <v>0</v>
      </c>
      <c r="AH19" s="63">
        <v>0</v>
      </c>
      <c r="AI19" s="63">
        <v>0</v>
      </c>
      <c r="AJ19" s="63">
        <v>0</v>
      </c>
      <c r="AK19" s="63">
        <v>0</v>
      </c>
      <c r="AL19" s="63">
        <v>0</v>
      </c>
      <c r="AM19" s="63">
        <v>0</v>
      </c>
      <c r="AN19" s="63">
        <v>0</v>
      </c>
      <c r="AO19" s="63">
        <v>0</v>
      </c>
      <c r="AP19" s="63">
        <v>0</v>
      </c>
      <c r="AQ19" s="63">
        <v>0</v>
      </c>
      <c r="AR19" s="63">
        <v>0</v>
      </c>
      <c r="AS19" s="63">
        <v>0</v>
      </c>
      <c r="AT19" s="63">
        <v>0</v>
      </c>
      <c r="AU19" s="63">
        <v>0</v>
      </c>
      <c r="AV19" s="63">
        <v>0</v>
      </c>
      <c r="AW19" s="63">
        <v>0</v>
      </c>
      <c r="AX19" s="63">
        <v>0</v>
      </c>
      <c r="AY19" s="63">
        <v>0</v>
      </c>
      <c r="AZ19" s="63">
        <v>0</v>
      </c>
      <c r="BA19" s="63">
        <v>0</v>
      </c>
      <c r="BB19" s="63">
        <v>1</v>
      </c>
      <c r="BC19" s="71"/>
    </row>
    <row r="20" spans="1:57" s="75" customFormat="1" x14ac:dyDescent="0.25">
      <c r="A20" s="188">
        <v>3</v>
      </c>
      <c r="B20" s="188" t="s">
        <v>12</v>
      </c>
      <c r="C20" s="188" t="s">
        <v>173</v>
      </c>
      <c r="D20" s="188" t="s">
        <v>175</v>
      </c>
      <c r="E20" s="188" t="s">
        <v>12</v>
      </c>
      <c r="F20" s="198" t="s">
        <v>39</v>
      </c>
      <c r="G20" s="174">
        <v>2</v>
      </c>
      <c r="H20" s="188">
        <v>61</v>
      </c>
      <c r="I20" s="188">
        <v>3.5</v>
      </c>
      <c r="J20" s="188">
        <v>4</v>
      </c>
      <c r="K20" s="188">
        <v>3</v>
      </c>
      <c r="L20" s="188">
        <v>2</v>
      </c>
      <c r="M20" s="188">
        <v>3.9</v>
      </c>
      <c r="N20" s="188">
        <v>6.5</v>
      </c>
      <c r="O20" s="188">
        <v>0</v>
      </c>
      <c r="P20" s="188">
        <v>0</v>
      </c>
      <c r="Q20" s="188">
        <f>SUM(M20:P20)</f>
        <v>10.4</v>
      </c>
      <c r="R20" s="188">
        <v>12</v>
      </c>
      <c r="S20" s="188">
        <f>Q20/12</f>
        <v>0.8666666666666667</v>
      </c>
      <c r="T20" s="188" t="s">
        <v>120</v>
      </c>
      <c r="U20" s="188" t="s">
        <v>120</v>
      </c>
      <c r="V20" s="188">
        <v>0</v>
      </c>
      <c r="W20" s="188">
        <v>0</v>
      </c>
      <c r="X20" s="188">
        <v>0</v>
      </c>
      <c r="Y20" s="188" t="s">
        <v>120</v>
      </c>
      <c r="Z20" s="188" t="s">
        <v>434</v>
      </c>
      <c r="AA20" s="188" t="s">
        <v>120</v>
      </c>
      <c r="AB20" s="188" t="s">
        <v>120</v>
      </c>
      <c r="AC20" s="188" t="s">
        <v>120</v>
      </c>
      <c r="AD20" s="188" t="s">
        <v>120</v>
      </c>
      <c r="AE20" s="188" t="s">
        <v>120</v>
      </c>
      <c r="AF20" s="188" t="s">
        <v>120</v>
      </c>
      <c r="AG20" s="188" t="s">
        <v>120</v>
      </c>
      <c r="AH20" s="188" t="s">
        <v>120</v>
      </c>
      <c r="AI20" s="188" t="s">
        <v>120</v>
      </c>
      <c r="AJ20" s="188" t="s">
        <v>120</v>
      </c>
      <c r="AK20" s="188" t="s">
        <v>120</v>
      </c>
      <c r="AL20" s="188" t="s">
        <v>120</v>
      </c>
      <c r="AM20" s="188" t="s">
        <v>120</v>
      </c>
      <c r="AN20" s="188" t="s">
        <v>120</v>
      </c>
      <c r="AO20" s="188" t="s">
        <v>120</v>
      </c>
      <c r="AP20" s="188" t="s">
        <v>120</v>
      </c>
      <c r="AQ20" s="188" t="s">
        <v>120</v>
      </c>
      <c r="AR20" s="188" t="s">
        <v>120</v>
      </c>
      <c r="AS20" s="188" t="s">
        <v>120</v>
      </c>
      <c r="AT20" s="188" t="s">
        <v>120</v>
      </c>
      <c r="AU20" s="188" t="s">
        <v>120</v>
      </c>
      <c r="AV20" s="188" t="s">
        <v>120</v>
      </c>
      <c r="AW20" s="188" t="s">
        <v>120</v>
      </c>
      <c r="AX20" s="188">
        <v>0</v>
      </c>
      <c r="AY20" s="188">
        <v>0</v>
      </c>
      <c r="AZ20" s="188">
        <v>0</v>
      </c>
      <c r="BA20" s="188">
        <v>0</v>
      </c>
      <c r="BB20" s="188">
        <v>0</v>
      </c>
      <c r="BC20" s="221"/>
      <c r="BD20" s="185"/>
      <c r="BE20" s="185"/>
    </row>
    <row r="21" spans="1:57" s="76" customFormat="1" ht="16.5" thickBot="1" x14ac:dyDescent="0.3">
      <c r="A21" s="76">
        <v>3</v>
      </c>
      <c r="B21" s="76" t="s">
        <v>12</v>
      </c>
      <c r="C21" s="76" t="s">
        <v>173</v>
      </c>
      <c r="D21" s="76" t="s">
        <v>175</v>
      </c>
      <c r="E21" s="76" t="s">
        <v>135</v>
      </c>
      <c r="F21" s="77" t="s">
        <v>55</v>
      </c>
      <c r="G21" s="175">
        <v>2</v>
      </c>
      <c r="H21" s="76">
        <v>50</v>
      </c>
      <c r="I21" s="76">
        <v>4.5</v>
      </c>
      <c r="J21" s="76">
        <v>4</v>
      </c>
      <c r="K21" s="76">
        <v>0</v>
      </c>
      <c r="L21" s="76" t="s">
        <v>120</v>
      </c>
      <c r="M21" s="76" t="s">
        <v>120</v>
      </c>
      <c r="N21" s="76" t="s">
        <v>120</v>
      </c>
      <c r="O21" s="76" t="s">
        <v>120</v>
      </c>
      <c r="P21" s="76" t="s">
        <v>120</v>
      </c>
      <c r="Q21" s="76" t="s">
        <v>120</v>
      </c>
      <c r="R21" s="76" t="s">
        <v>120</v>
      </c>
      <c r="S21" s="76" t="s">
        <v>120</v>
      </c>
      <c r="T21" s="76" t="s">
        <v>120</v>
      </c>
      <c r="U21" s="76" t="s">
        <v>120</v>
      </c>
      <c r="V21" s="76">
        <v>1</v>
      </c>
      <c r="W21" s="76">
        <v>1</v>
      </c>
      <c r="X21" s="76">
        <v>1</v>
      </c>
      <c r="Y21" s="76" t="s">
        <v>120</v>
      </c>
      <c r="Z21" s="76" t="s">
        <v>434</v>
      </c>
      <c r="AA21" s="76" t="s">
        <v>120</v>
      </c>
      <c r="AB21" s="76" t="s">
        <v>120</v>
      </c>
      <c r="AC21" s="76" t="s">
        <v>120</v>
      </c>
      <c r="AD21" s="76" t="s">
        <v>120</v>
      </c>
      <c r="AE21" s="76" t="s">
        <v>120</v>
      </c>
      <c r="AF21" s="76" t="s">
        <v>120</v>
      </c>
      <c r="AG21" s="76" t="s">
        <v>120</v>
      </c>
      <c r="AH21" s="76" t="s">
        <v>120</v>
      </c>
      <c r="AI21" s="76" t="s">
        <v>120</v>
      </c>
      <c r="AJ21" s="76" t="s">
        <v>120</v>
      </c>
      <c r="AK21" s="76" t="s">
        <v>120</v>
      </c>
      <c r="AL21" s="76" t="s">
        <v>120</v>
      </c>
      <c r="AM21" s="76" t="s">
        <v>120</v>
      </c>
      <c r="AN21" s="76" t="s">
        <v>120</v>
      </c>
      <c r="AO21" s="76" t="s">
        <v>120</v>
      </c>
      <c r="AP21" s="76" t="s">
        <v>120</v>
      </c>
      <c r="AQ21" s="76" t="s">
        <v>120</v>
      </c>
      <c r="AR21" s="76" t="s">
        <v>120</v>
      </c>
      <c r="AS21" s="76" t="s">
        <v>120</v>
      </c>
      <c r="AT21" s="76" t="s">
        <v>120</v>
      </c>
      <c r="AU21" s="76" t="s">
        <v>120</v>
      </c>
      <c r="AV21" s="76" t="s">
        <v>120</v>
      </c>
      <c r="AW21" s="76" t="s">
        <v>120</v>
      </c>
      <c r="AX21" s="76">
        <v>0</v>
      </c>
      <c r="AY21" s="76">
        <v>0</v>
      </c>
      <c r="AZ21" s="76">
        <v>0</v>
      </c>
      <c r="BA21" s="76">
        <v>0</v>
      </c>
      <c r="BB21" s="76">
        <v>0</v>
      </c>
      <c r="BC21" s="78"/>
      <c r="BD21" s="63"/>
      <c r="BE21" s="63"/>
    </row>
    <row r="22" spans="1:57" x14ac:dyDescent="0.25">
      <c r="A22" s="185">
        <v>3</v>
      </c>
      <c r="B22" s="185" t="s">
        <v>14</v>
      </c>
      <c r="C22" s="185" t="s">
        <v>172</v>
      </c>
      <c r="D22" s="185" t="s">
        <v>176</v>
      </c>
      <c r="E22" s="193" t="s">
        <v>12</v>
      </c>
      <c r="F22" s="196" t="s">
        <v>39</v>
      </c>
      <c r="G22" s="184">
        <v>1</v>
      </c>
      <c r="H22" s="185">
        <v>55.5</v>
      </c>
      <c r="I22" s="185">
        <v>3</v>
      </c>
      <c r="J22" s="185">
        <v>3</v>
      </c>
      <c r="K22" s="185">
        <v>1</v>
      </c>
      <c r="L22" s="185">
        <v>3</v>
      </c>
      <c r="M22" s="185">
        <v>11</v>
      </c>
      <c r="N22" s="185">
        <v>29.5</v>
      </c>
      <c r="O22" s="185">
        <v>22.7</v>
      </c>
      <c r="P22" s="185">
        <v>0.5</v>
      </c>
      <c r="Q22" s="185">
        <f>SUM(M22:P22)</f>
        <v>63.7</v>
      </c>
      <c r="R22" s="185">
        <v>12</v>
      </c>
      <c r="S22" s="185">
        <f>Q22/12</f>
        <v>5.3083333333333336</v>
      </c>
      <c r="T22" s="80">
        <v>5</v>
      </c>
      <c r="U22" s="80">
        <v>4</v>
      </c>
      <c r="V22" s="185">
        <v>0</v>
      </c>
      <c r="W22" s="185">
        <v>0</v>
      </c>
      <c r="X22" s="185">
        <v>0</v>
      </c>
      <c r="Y22" s="185">
        <v>0</v>
      </c>
      <c r="Z22" s="185" t="s">
        <v>451</v>
      </c>
      <c r="AA22" s="185">
        <v>4</v>
      </c>
      <c r="AB22" s="185">
        <v>0.6</v>
      </c>
      <c r="AC22" s="212">
        <v>43214</v>
      </c>
      <c r="AD22" s="185">
        <v>8</v>
      </c>
      <c r="AE22" s="185">
        <v>5.4</v>
      </c>
      <c r="AF22" s="185">
        <v>5.7</v>
      </c>
      <c r="AG22" s="185">
        <v>2.9</v>
      </c>
      <c r="AH22" s="185">
        <v>0</v>
      </c>
      <c r="AI22" s="185">
        <v>0</v>
      </c>
      <c r="AJ22" s="185">
        <v>0</v>
      </c>
      <c r="AK22" s="185">
        <v>0</v>
      </c>
      <c r="AL22" s="185">
        <f>SUM(AE22:AK22)</f>
        <v>14.000000000000002</v>
      </c>
      <c r="AM22" s="185">
        <f>AL22/AD22</f>
        <v>1.7500000000000002</v>
      </c>
      <c r="AN22" s="185">
        <v>0</v>
      </c>
      <c r="AO22" s="185">
        <v>0</v>
      </c>
      <c r="AP22" s="185">
        <v>0</v>
      </c>
      <c r="AQ22" s="185">
        <v>1</v>
      </c>
      <c r="AR22" s="185">
        <v>0</v>
      </c>
      <c r="AS22" s="185">
        <v>44</v>
      </c>
      <c r="AT22" s="185">
        <v>0.22500000000000001</v>
      </c>
      <c r="AU22" s="185">
        <v>3.3000000000000002E-2</v>
      </c>
      <c r="AV22" s="185">
        <v>0.39500000000000002</v>
      </c>
      <c r="AW22" s="185">
        <v>0.33700000000000002</v>
      </c>
      <c r="AX22" s="185">
        <v>0</v>
      </c>
      <c r="AY22" s="185">
        <v>0</v>
      </c>
      <c r="AZ22" s="185">
        <v>0</v>
      </c>
      <c r="BA22" s="185">
        <v>0</v>
      </c>
      <c r="BB22" s="185">
        <v>1</v>
      </c>
      <c r="BC22" s="218"/>
      <c r="BD22" s="185"/>
      <c r="BE22" s="185"/>
    </row>
    <row r="23" spans="1:57" s="63" customFormat="1" ht="16.5" thickBot="1" x14ac:dyDescent="0.3">
      <c r="A23" s="63">
        <v>3</v>
      </c>
      <c r="B23" s="63" t="s">
        <v>14</v>
      </c>
      <c r="C23" s="63" t="s">
        <v>172</v>
      </c>
      <c r="D23" s="63" t="s">
        <v>176</v>
      </c>
      <c r="E23" s="66" t="s">
        <v>135</v>
      </c>
      <c r="F23" s="67" t="s">
        <v>55</v>
      </c>
      <c r="G23" s="175">
        <v>1</v>
      </c>
      <c r="H23" s="63">
        <v>62</v>
      </c>
      <c r="I23" s="63">
        <v>4.5</v>
      </c>
      <c r="J23" s="63">
        <v>6</v>
      </c>
      <c r="K23" s="63">
        <v>3</v>
      </c>
      <c r="L23" s="63">
        <v>2</v>
      </c>
      <c r="M23" s="63">
        <v>11.5</v>
      </c>
      <c r="N23" s="63">
        <v>15.5</v>
      </c>
      <c r="O23" s="63">
        <v>0</v>
      </c>
      <c r="P23" s="63">
        <v>0</v>
      </c>
      <c r="Q23" s="63">
        <f>SUM(M23:P23)</f>
        <v>27</v>
      </c>
      <c r="R23" s="63">
        <v>12</v>
      </c>
      <c r="S23" s="63">
        <f>Q23/12</f>
        <v>2.25</v>
      </c>
      <c r="T23" s="63" t="s">
        <v>120</v>
      </c>
      <c r="U23" s="63" t="s">
        <v>120</v>
      </c>
      <c r="V23" s="63">
        <v>0</v>
      </c>
      <c r="W23" s="63">
        <v>0</v>
      </c>
      <c r="X23" s="63">
        <v>0</v>
      </c>
      <c r="Y23" s="63">
        <v>1</v>
      </c>
      <c r="Z23" s="63" t="s">
        <v>121</v>
      </c>
      <c r="AA23" s="63">
        <v>0</v>
      </c>
      <c r="AB23" s="63">
        <v>0</v>
      </c>
      <c r="AC23" s="54">
        <v>43214</v>
      </c>
      <c r="AD23" s="32">
        <v>8</v>
      </c>
      <c r="AE23" s="63">
        <v>0</v>
      </c>
      <c r="AF23" s="63">
        <v>0</v>
      </c>
      <c r="AG23" s="63">
        <v>0</v>
      </c>
      <c r="AH23" s="63">
        <v>0</v>
      </c>
      <c r="AI23" s="63">
        <v>0</v>
      </c>
      <c r="AJ23" s="63">
        <v>0</v>
      </c>
      <c r="AK23" s="63">
        <v>0</v>
      </c>
      <c r="AL23" s="63">
        <v>0</v>
      </c>
      <c r="AM23" s="63">
        <v>0</v>
      </c>
      <c r="AN23" s="63">
        <v>0</v>
      </c>
      <c r="AO23" s="63">
        <v>0</v>
      </c>
      <c r="AP23" s="63">
        <v>0</v>
      </c>
      <c r="AQ23" s="63">
        <v>0</v>
      </c>
      <c r="AR23" s="63">
        <v>0</v>
      </c>
      <c r="AS23" s="63" t="s">
        <v>120</v>
      </c>
      <c r="AT23" s="63">
        <v>0</v>
      </c>
      <c r="AU23" s="63">
        <v>0</v>
      </c>
      <c r="AV23" s="63">
        <v>0</v>
      </c>
      <c r="AW23" s="63">
        <v>0</v>
      </c>
      <c r="AX23" s="63">
        <v>0</v>
      </c>
      <c r="AY23" s="63">
        <v>0</v>
      </c>
      <c r="AZ23" s="63">
        <v>0</v>
      </c>
      <c r="BA23" s="63">
        <v>0</v>
      </c>
      <c r="BB23" s="63">
        <v>1</v>
      </c>
      <c r="BC23" s="71"/>
    </row>
    <row r="24" spans="1:57" s="75" customFormat="1" x14ac:dyDescent="0.25">
      <c r="A24" s="188">
        <v>3</v>
      </c>
      <c r="B24" s="188" t="s">
        <v>15</v>
      </c>
      <c r="C24" s="188" t="s">
        <v>173</v>
      </c>
      <c r="D24" s="188" t="s">
        <v>176</v>
      </c>
      <c r="E24" s="188" t="s">
        <v>12</v>
      </c>
      <c r="F24" s="198" t="s">
        <v>39</v>
      </c>
      <c r="G24" s="184">
        <v>2</v>
      </c>
      <c r="H24" s="188">
        <v>55</v>
      </c>
      <c r="I24" s="188">
        <v>4</v>
      </c>
      <c r="J24" s="188">
        <v>2.5</v>
      </c>
      <c r="K24" s="188">
        <v>2</v>
      </c>
      <c r="L24" s="188">
        <v>3</v>
      </c>
      <c r="M24" s="188">
        <v>28.9</v>
      </c>
      <c r="N24" s="188">
        <v>8.6999999999999993</v>
      </c>
      <c r="O24" s="188">
        <v>6.9</v>
      </c>
      <c r="P24" s="188">
        <v>0</v>
      </c>
      <c r="Q24" s="188">
        <f>SUM(M24:P24)</f>
        <v>44.499999999999993</v>
      </c>
      <c r="R24" s="188">
        <v>12</v>
      </c>
      <c r="S24" s="188">
        <f>Q24/12</f>
        <v>3.7083333333333326</v>
      </c>
      <c r="T24" s="188" t="s">
        <v>120</v>
      </c>
      <c r="U24" s="188" t="s">
        <v>120</v>
      </c>
      <c r="V24" s="188">
        <v>0</v>
      </c>
      <c r="W24" s="188">
        <v>0</v>
      </c>
      <c r="X24" s="188">
        <v>0</v>
      </c>
      <c r="Y24" s="188" t="s">
        <v>120</v>
      </c>
      <c r="Z24" s="188" t="s">
        <v>434</v>
      </c>
      <c r="AA24" s="188" t="s">
        <v>120</v>
      </c>
      <c r="AB24" s="188" t="s">
        <v>120</v>
      </c>
      <c r="AC24" s="188" t="s">
        <v>120</v>
      </c>
      <c r="AD24" s="188" t="s">
        <v>120</v>
      </c>
      <c r="AE24" s="188" t="s">
        <v>120</v>
      </c>
      <c r="AF24" s="188" t="s">
        <v>120</v>
      </c>
      <c r="AG24" s="188" t="s">
        <v>120</v>
      </c>
      <c r="AH24" s="188" t="s">
        <v>120</v>
      </c>
      <c r="AI24" s="188" t="s">
        <v>120</v>
      </c>
      <c r="AJ24" s="188" t="s">
        <v>120</v>
      </c>
      <c r="AK24" s="188" t="s">
        <v>120</v>
      </c>
      <c r="AL24" s="188" t="s">
        <v>120</v>
      </c>
      <c r="AM24" s="188" t="s">
        <v>120</v>
      </c>
      <c r="AN24" s="188" t="s">
        <v>120</v>
      </c>
      <c r="AO24" s="188" t="s">
        <v>120</v>
      </c>
      <c r="AP24" s="188" t="s">
        <v>120</v>
      </c>
      <c r="AQ24" s="188" t="s">
        <v>120</v>
      </c>
      <c r="AR24" s="188" t="s">
        <v>120</v>
      </c>
      <c r="AS24" s="188" t="s">
        <v>120</v>
      </c>
      <c r="AT24" s="188" t="s">
        <v>120</v>
      </c>
      <c r="AU24" s="188" t="s">
        <v>120</v>
      </c>
      <c r="AV24" s="188" t="s">
        <v>120</v>
      </c>
      <c r="AW24" s="188" t="s">
        <v>120</v>
      </c>
      <c r="AX24" s="188">
        <v>0</v>
      </c>
      <c r="AY24" s="188">
        <v>0</v>
      </c>
      <c r="AZ24" s="188">
        <v>0</v>
      </c>
      <c r="BA24" s="188">
        <v>0</v>
      </c>
      <c r="BB24" s="188">
        <v>0</v>
      </c>
      <c r="BC24" s="221"/>
      <c r="BD24" s="185"/>
      <c r="BE24" s="185"/>
    </row>
    <row r="25" spans="1:57" s="76" customFormat="1" ht="16.5" thickBot="1" x14ac:dyDescent="0.3">
      <c r="A25" s="76">
        <v>3</v>
      </c>
      <c r="B25" s="76" t="s">
        <v>15</v>
      </c>
      <c r="C25" s="76" t="s">
        <v>173</v>
      </c>
      <c r="D25" s="76" t="s">
        <v>176</v>
      </c>
      <c r="E25" s="76" t="s">
        <v>135</v>
      </c>
      <c r="F25" s="77" t="s">
        <v>55</v>
      </c>
      <c r="G25" s="175">
        <v>2</v>
      </c>
      <c r="H25" s="76">
        <v>42</v>
      </c>
      <c r="I25" s="76">
        <v>4</v>
      </c>
      <c r="J25" s="76">
        <v>4.5999999999999996</v>
      </c>
      <c r="K25" s="76">
        <v>0</v>
      </c>
      <c r="L25" s="76" t="s">
        <v>120</v>
      </c>
      <c r="M25" s="76" t="s">
        <v>120</v>
      </c>
      <c r="N25" s="76" t="s">
        <v>120</v>
      </c>
      <c r="O25" s="76" t="s">
        <v>120</v>
      </c>
      <c r="P25" s="76" t="s">
        <v>120</v>
      </c>
      <c r="Q25" s="76" t="s">
        <v>120</v>
      </c>
      <c r="R25" s="76" t="s">
        <v>120</v>
      </c>
      <c r="S25" s="76" t="s">
        <v>120</v>
      </c>
      <c r="T25" s="76" t="s">
        <v>120</v>
      </c>
      <c r="U25" s="76" t="s">
        <v>120</v>
      </c>
      <c r="V25" s="76">
        <v>1</v>
      </c>
      <c r="W25" s="76">
        <v>0</v>
      </c>
      <c r="X25" s="76">
        <v>0</v>
      </c>
      <c r="Y25" s="76" t="s">
        <v>120</v>
      </c>
      <c r="Z25" s="76" t="s">
        <v>434</v>
      </c>
      <c r="AA25" s="76" t="s">
        <v>120</v>
      </c>
      <c r="AB25" s="76" t="s">
        <v>120</v>
      </c>
      <c r="AC25" s="76" t="s">
        <v>120</v>
      </c>
      <c r="AD25" s="76" t="s">
        <v>120</v>
      </c>
      <c r="AE25" s="76" t="s">
        <v>120</v>
      </c>
      <c r="AF25" s="76" t="s">
        <v>120</v>
      </c>
      <c r="AG25" s="76" t="s">
        <v>120</v>
      </c>
      <c r="AH25" s="76" t="s">
        <v>120</v>
      </c>
      <c r="AI25" s="76" t="s">
        <v>120</v>
      </c>
      <c r="AJ25" s="76" t="s">
        <v>120</v>
      </c>
      <c r="AK25" s="76" t="s">
        <v>120</v>
      </c>
      <c r="AL25" s="76" t="s">
        <v>120</v>
      </c>
      <c r="AM25" s="76" t="s">
        <v>120</v>
      </c>
      <c r="AN25" s="76" t="s">
        <v>120</v>
      </c>
      <c r="AO25" s="76" t="s">
        <v>120</v>
      </c>
      <c r="AP25" s="76" t="s">
        <v>120</v>
      </c>
      <c r="AQ25" s="76" t="s">
        <v>120</v>
      </c>
      <c r="AR25" s="76" t="s">
        <v>120</v>
      </c>
      <c r="AS25" s="76" t="s">
        <v>120</v>
      </c>
      <c r="AT25" s="76" t="s">
        <v>120</v>
      </c>
      <c r="AU25" s="76" t="s">
        <v>120</v>
      </c>
      <c r="AV25" s="76" t="s">
        <v>120</v>
      </c>
      <c r="AW25" s="76" t="s">
        <v>120</v>
      </c>
      <c r="AX25" s="76">
        <v>0</v>
      </c>
      <c r="AY25" s="76">
        <v>0</v>
      </c>
      <c r="AZ25" s="76">
        <v>0</v>
      </c>
      <c r="BA25" s="76">
        <v>0</v>
      </c>
      <c r="BB25" s="76">
        <v>0</v>
      </c>
      <c r="BC25" s="78"/>
      <c r="BD25" s="63"/>
      <c r="BE25" s="63"/>
    </row>
    <row r="26" spans="1:57" x14ac:dyDescent="0.25">
      <c r="A26" s="185">
        <v>4</v>
      </c>
      <c r="B26" s="185" t="s">
        <v>9</v>
      </c>
      <c r="C26" s="185" t="s">
        <v>172</v>
      </c>
      <c r="D26" s="185" t="s">
        <v>175</v>
      </c>
      <c r="E26" s="193" t="s">
        <v>12</v>
      </c>
      <c r="F26" s="185" t="s">
        <v>118</v>
      </c>
      <c r="G26" s="184">
        <v>1</v>
      </c>
      <c r="H26" s="185">
        <v>47</v>
      </c>
      <c r="I26" s="185">
        <v>5</v>
      </c>
      <c r="J26" s="185">
        <v>5</v>
      </c>
      <c r="K26" s="185">
        <v>2</v>
      </c>
      <c r="L26" s="185">
        <v>0</v>
      </c>
      <c r="M26" s="185">
        <v>0</v>
      </c>
      <c r="N26" s="185">
        <v>0</v>
      </c>
      <c r="O26" s="185">
        <v>0</v>
      </c>
      <c r="P26" s="185">
        <v>0</v>
      </c>
      <c r="Q26" s="185">
        <v>0</v>
      </c>
      <c r="R26" s="185">
        <v>12</v>
      </c>
      <c r="S26" s="185">
        <v>0</v>
      </c>
      <c r="T26" s="185">
        <v>0</v>
      </c>
      <c r="U26" s="185">
        <v>0</v>
      </c>
      <c r="V26" s="185">
        <v>1</v>
      </c>
      <c r="W26" s="185">
        <v>1</v>
      </c>
      <c r="X26" s="185">
        <v>1</v>
      </c>
      <c r="Y26" s="185">
        <v>1</v>
      </c>
      <c r="Z26" s="185" t="s">
        <v>121</v>
      </c>
      <c r="AA26" s="185">
        <v>0</v>
      </c>
      <c r="AB26" s="185">
        <v>0</v>
      </c>
      <c r="AC26" s="212">
        <v>43217</v>
      </c>
      <c r="AD26" s="185">
        <v>11</v>
      </c>
      <c r="AE26" s="185">
        <v>0</v>
      </c>
      <c r="AF26" s="185">
        <v>0</v>
      </c>
      <c r="AG26" s="185">
        <v>0</v>
      </c>
      <c r="AH26" s="185">
        <v>0</v>
      </c>
      <c r="AI26" s="185">
        <v>0</v>
      </c>
      <c r="AJ26" s="185">
        <v>0</v>
      </c>
      <c r="AK26" s="185">
        <v>0</v>
      </c>
      <c r="AL26" s="185">
        <v>0</v>
      </c>
      <c r="AM26" s="185">
        <v>0</v>
      </c>
      <c r="AN26" s="185">
        <v>0</v>
      </c>
      <c r="AO26" s="185">
        <v>0</v>
      </c>
      <c r="AP26" s="185">
        <v>0</v>
      </c>
      <c r="AQ26" s="185">
        <v>0</v>
      </c>
      <c r="AR26" s="185">
        <v>0</v>
      </c>
      <c r="AS26" s="185" t="s">
        <v>120</v>
      </c>
      <c r="AT26" s="185">
        <v>0</v>
      </c>
      <c r="AU26" s="185">
        <v>0</v>
      </c>
      <c r="AV26" s="185">
        <v>0</v>
      </c>
      <c r="AW26" s="185">
        <v>0</v>
      </c>
      <c r="AX26" s="185">
        <v>0</v>
      </c>
      <c r="AY26" s="185">
        <v>0</v>
      </c>
      <c r="AZ26" s="185">
        <v>0</v>
      </c>
      <c r="BA26" s="185">
        <v>0</v>
      </c>
      <c r="BB26" s="185">
        <v>1</v>
      </c>
      <c r="BC26" s="218"/>
      <c r="BD26" s="185"/>
      <c r="BE26" s="185"/>
    </row>
    <row r="27" spans="1:57" ht="16.5" thickBot="1" x14ac:dyDescent="0.3">
      <c r="A27" s="185">
        <v>4</v>
      </c>
      <c r="B27" s="185" t="s">
        <v>9</v>
      </c>
      <c r="C27" s="185" t="s">
        <v>172</v>
      </c>
      <c r="D27" s="185" t="s">
        <v>175</v>
      </c>
      <c r="E27" s="194" t="s">
        <v>135</v>
      </c>
      <c r="F27" s="196" t="s">
        <v>76</v>
      </c>
      <c r="G27" s="184">
        <v>1</v>
      </c>
      <c r="H27" s="185">
        <v>80</v>
      </c>
      <c r="I27" s="185">
        <v>5</v>
      </c>
      <c r="J27" s="185">
        <v>4.5</v>
      </c>
      <c r="K27" s="185">
        <v>2</v>
      </c>
      <c r="L27" s="185">
        <v>3</v>
      </c>
      <c r="M27" s="185">
        <v>3</v>
      </c>
      <c r="N27" s="185">
        <v>23.5</v>
      </c>
      <c r="O27" s="185">
        <v>17</v>
      </c>
      <c r="P27" s="185">
        <v>2</v>
      </c>
      <c r="Q27" s="185">
        <f>SUM(M27:P27)</f>
        <v>45.5</v>
      </c>
      <c r="R27" s="185">
        <v>12</v>
      </c>
      <c r="S27" s="185">
        <f>Q27/12</f>
        <v>3.7916666666666665</v>
      </c>
      <c r="T27" s="185">
        <v>5</v>
      </c>
      <c r="U27" s="185">
        <v>7</v>
      </c>
      <c r="V27" s="185">
        <v>0</v>
      </c>
      <c r="W27" s="185">
        <v>0</v>
      </c>
      <c r="X27" s="185">
        <v>0</v>
      </c>
      <c r="Y27" s="185">
        <v>0</v>
      </c>
      <c r="Z27" s="185" t="s">
        <v>451</v>
      </c>
      <c r="AA27" s="185">
        <v>14</v>
      </c>
      <c r="AB27" s="185">
        <v>0.9</v>
      </c>
      <c r="AC27" s="212">
        <v>43217</v>
      </c>
      <c r="AD27" s="185">
        <v>11</v>
      </c>
      <c r="AE27" s="185">
        <v>6.2</v>
      </c>
      <c r="AF27" s="185">
        <v>6.5</v>
      </c>
      <c r="AG27" s="185">
        <v>3.2</v>
      </c>
      <c r="AH27" s="185">
        <v>18.600000000000001</v>
      </c>
      <c r="AI27" s="185">
        <v>5.7</v>
      </c>
      <c r="AJ27" s="185">
        <v>15.5</v>
      </c>
      <c r="AK27" s="185">
        <v>0</v>
      </c>
      <c r="AL27" s="185">
        <f>SUM(AE27:AK27)</f>
        <v>55.7</v>
      </c>
      <c r="AM27" s="185">
        <f>AL27/AD27</f>
        <v>5.0636363636363635</v>
      </c>
      <c r="AN27" s="185">
        <v>1</v>
      </c>
      <c r="AO27" s="185">
        <v>0</v>
      </c>
      <c r="AP27" s="185">
        <v>3</v>
      </c>
      <c r="AQ27" s="185">
        <v>1</v>
      </c>
      <c r="AR27" s="185">
        <v>0</v>
      </c>
      <c r="AS27" s="185">
        <v>92</v>
      </c>
      <c r="AT27" s="185">
        <f>0.385+1.713+0.306</f>
        <v>2.4039999999999999</v>
      </c>
      <c r="AU27" s="185">
        <f>0.097+0.379+0.096</f>
        <v>0.57199999999999995</v>
      </c>
      <c r="AV27" s="185">
        <f>0.402+0.61+0.08</f>
        <v>1.0920000000000001</v>
      </c>
      <c r="AW27" s="185">
        <f>0.135+0.409+0.046</f>
        <v>0.59000000000000008</v>
      </c>
      <c r="AX27" s="185">
        <v>0</v>
      </c>
      <c r="AY27" s="185">
        <v>0</v>
      </c>
      <c r="AZ27" s="185">
        <v>0</v>
      </c>
      <c r="BA27" s="185">
        <v>0</v>
      </c>
      <c r="BB27" s="185">
        <v>1</v>
      </c>
      <c r="BC27" s="218"/>
      <c r="BD27" s="185"/>
      <c r="BE27" s="185"/>
    </row>
    <row r="28" spans="1:57" s="75" customFormat="1" x14ac:dyDescent="0.25">
      <c r="A28" s="188">
        <v>4</v>
      </c>
      <c r="B28" s="188" t="s">
        <v>12</v>
      </c>
      <c r="C28" s="188" t="s">
        <v>173</v>
      </c>
      <c r="D28" s="188" t="s">
        <v>175</v>
      </c>
      <c r="E28" s="188" t="s">
        <v>12</v>
      </c>
      <c r="F28" s="188" t="s">
        <v>118</v>
      </c>
      <c r="G28" s="174">
        <v>2</v>
      </c>
      <c r="H28" s="188">
        <v>41</v>
      </c>
      <c r="I28" s="188">
        <v>4</v>
      </c>
      <c r="J28" s="188">
        <v>4.5</v>
      </c>
      <c r="K28" s="188">
        <v>0</v>
      </c>
      <c r="L28" s="188" t="s">
        <v>120</v>
      </c>
      <c r="M28" s="188" t="s">
        <v>120</v>
      </c>
      <c r="N28" s="188" t="s">
        <v>120</v>
      </c>
      <c r="O28" s="188" t="s">
        <v>120</v>
      </c>
      <c r="P28" s="188" t="s">
        <v>120</v>
      </c>
      <c r="Q28" s="188" t="s">
        <v>120</v>
      </c>
      <c r="R28" s="188" t="s">
        <v>120</v>
      </c>
      <c r="S28" s="188" t="s">
        <v>120</v>
      </c>
      <c r="T28" s="188" t="s">
        <v>120</v>
      </c>
      <c r="U28" s="188" t="s">
        <v>120</v>
      </c>
      <c r="V28" s="188">
        <v>1</v>
      </c>
      <c r="W28" s="188">
        <v>0</v>
      </c>
      <c r="X28" s="188">
        <v>0</v>
      </c>
      <c r="Y28" s="188" t="s">
        <v>120</v>
      </c>
      <c r="Z28" s="188" t="s">
        <v>434</v>
      </c>
      <c r="AA28" s="188" t="s">
        <v>120</v>
      </c>
      <c r="AB28" s="188" t="s">
        <v>120</v>
      </c>
      <c r="AC28" s="188" t="s">
        <v>120</v>
      </c>
      <c r="AD28" s="188" t="s">
        <v>120</v>
      </c>
      <c r="AE28" s="188" t="s">
        <v>120</v>
      </c>
      <c r="AF28" s="188" t="s">
        <v>120</v>
      </c>
      <c r="AG28" s="188" t="s">
        <v>120</v>
      </c>
      <c r="AH28" s="188" t="s">
        <v>120</v>
      </c>
      <c r="AI28" s="188" t="s">
        <v>120</v>
      </c>
      <c r="AJ28" s="188" t="s">
        <v>120</v>
      </c>
      <c r="AK28" s="188" t="s">
        <v>120</v>
      </c>
      <c r="AL28" s="188" t="s">
        <v>120</v>
      </c>
      <c r="AM28" s="188" t="s">
        <v>120</v>
      </c>
      <c r="AN28" s="188" t="s">
        <v>120</v>
      </c>
      <c r="AO28" s="188" t="s">
        <v>120</v>
      </c>
      <c r="AP28" s="188" t="s">
        <v>120</v>
      </c>
      <c r="AQ28" s="188" t="s">
        <v>120</v>
      </c>
      <c r="AR28" s="188" t="s">
        <v>120</v>
      </c>
      <c r="AS28" s="188" t="s">
        <v>120</v>
      </c>
      <c r="AT28" s="188" t="s">
        <v>120</v>
      </c>
      <c r="AU28" s="188" t="s">
        <v>120</v>
      </c>
      <c r="AV28" s="188" t="s">
        <v>120</v>
      </c>
      <c r="AW28" s="188" t="s">
        <v>120</v>
      </c>
      <c r="AX28" s="188">
        <v>0</v>
      </c>
      <c r="AY28" s="188">
        <v>0</v>
      </c>
      <c r="AZ28" s="188">
        <v>0</v>
      </c>
      <c r="BA28" s="188">
        <v>0</v>
      </c>
      <c r="BB28" s="188">
        <v>0</v>
      </c>
      <c r="BC28" s="221"/>
      <c r="BD28" s="185"/>
      <c r="BE28" s="185"/>
    </row>
    <row r="29" spans="1:57" s="76" customFormat="1" ht="16.5" thickBot="1" x14ac:dyDescent="0.3">
      <c r="A29" s="76">
        <v>4</v>
      </c>
      <c r="B29" s="76" t="s">
        <v>12</v>
      </c>
      <c r="C29" s="76" t="s">
        <v>173</v>
      </c>
      <c r="D29" s="76" t="s">
        <v>175</v>
      </c>
      <c r="E29" s="76" t="s">
        <v>135</v>
      </c>
      <c r="F29" s="77" t="s">
        <v>76</v>
      </c>
      <c r="G29" s="175">
        <v>2</v>
      </c>
      <c r="H29" s="76">
        <v>83.5</v>
      </c>
      <c r="I29" s="76">
        <v>5</v>
      </c>
      <c r="J29" s="76">
        <v>5.6</v>
      </c>
      <c r="K29" s="76">
        <v>3</v>
      </c>
      <c r="L29" s="76">
        <v>2</v>
      </c>
      <c r="M29" s="76">
        <v>16.899999999999999</v>
      </c>
      <c r="N29" s="76">
        <v>10</v>
      </c>
      <c r="O29" s="76">
        <v>3.1</v>
      </c>
      <c r="P29" s="76">
        <v>0</v>
      </c>
      <c r="Q29" s="76">
        <f>SUM(M29:P29)</f>
        <v>30</v>
      </c>
      <c r="R29" s="76">
        <v>12</v>
      </c>
      <c r="S29" s="76">
        <f>Q29/12</f>
        <v>2.5</v>
      </c>
      <c r="T29" s="76" t="s">
        <v>120</v>
      </c>
      <c r="U29" s="76" t="s">
        <v>120</v>
      </c>
      <c r="V29" s="76">
        <v>0</v>
      </c>
      <c r="W29" s="76">
        <v>0</v>
      </c>
      <c r="X29" s="76">
        <v>0</v>
      </c>
      <c r="Y29" s="76" t="s">
        <v>120</v>
      </c>
      <c r="Z29" s="76" t="s">
        <v>434</v>
      </c>
      <c r="AA29" s="76" t="s">
        <v>120</v>
      </c>
      <c r="AB29" s="76" t="s">
        <v>120</v>
      </c>
      <c r="AC29" s="76" t="s">
        <v>120</v>
      </c>
      <c r="AD29" s="76" t="s">
        <v>120</v>
      </c>
      <c r="AE29" s="76" t="s">
        <v>120</v>
      </c>
      <c r="AF29" s="76" t="s">
        <v>120</v>
      </c>
      <c r="AG29" s="76" t="s">
        <v>120</v>
      </c>
      <c r="AH29" s="76" t="s">
        <v>120</v>
      </c>
      <c r="AI29" s="76" t="s">
        <v>120</v>
      </c>
      <c r="AJ29" s="76" t="s">
        <v>120</v>
      </c>
      <c r="AK29" s="76" t="s">
        <v>120</v>
      </c>
      <c r="AL29" s="76" t="s">
        <v>120</v>
      </c>
      <c r="AM29" s="76" t="s">
        <v>120</v>
      </c>
      <c r="AN29" s="76" t="s">
        <v>120</v>
      </c>
      <c r="AO29" s="76" t="s">
        <v>120</v>
      </c>
      <c r="AP29" s="76" t="s">
        <v>120</v>
      </c>
      <c r="AQ29" s="76" t="s">
        <v>120</v>
      </c>
      <c r="AR29" s="76" t="s">
        <v>120</v>
      </c>
      <c r="AS29" s="76" t="s">
        <v>120</v>
      </c>
      <c r="AT29" s="76" t="s">
        <v>120</v>
      </c>
      <c r="AU29" s="76" t="s">
        <v>120</v>
      </c>
      <c r="AV29" s="76" t="s">
        <v>120</v>
      </c>
      <c r="AW29" s="76" t="s">
        <v>120</v>
      </c>
      <c r="AX29" s="76">
        <v>0</v>
      </c>
      <c r="AY29" s="76">
        <v>0</v>
      </c>
      <c r="AZ29" s="76">
        <v>0</v>
      </c>
      <c r="BA29" s="76">
        <v>0</v>
      </c>
      <c r="BB29" s="76">
        <v>0</v>
      </c>
      <c r="BC29" s="78"/>
      <c r="BD29" s="63"/>
      <c r="BE29" s="63"/>
    </row>
    <row r="30" spans="1:57" x14ac:dyDescent="0.25">
      <c r="A30" s="185">
        <v>4</v>
      </c>
      <c r="B30" s="185" t="s">
        <v>14</v>
      </c>
      <c r="C30" s="185" t="s">
        <v>172</v>
      </c>
      <c r="D30" s="185" t="s">
        <v>176</v>
      </c>
      <c r="E30" s="193" t="s">
        <v>12</v>
      </c>
      <c r="F30" s="185" t="s">
        <v>118</v>
      </c>
      <c r="G30" s="184">
        <v>1</v>
      </c>
      <c r="H30" s="185">
        <v>56</v>
      </c>
      <c r="I30" s="185">
        <v>4</v>
      </c>
      <c r="J30" s="185">
        <v>4.3</v>
      </c>
      <c r="K30" s="185">
        <v>1</v>
      </c>
      <c r="L30" s="185">
        <v>2</v>
      </c>
      <c r="M30" s="185">
        <v>15.7</v>
      </c>
      <c r="N30" s="185">
        <v>22.6</v>
      </c>
      <c r="O30" s="185">
        <v>0.8</v>
      </c>
      <c r="P30" s="185">
        <v>0</v>
      </c>
      <c r="Q30" s="185">
        <f>SUM(M30:P30)</f>
        <v>39.099999999999994</v>
      </c>
      <c r="R30" s="185">
        <v>12</v>
      </c>
      <c r="S30" s="185">
        <f>Q30/12</f>
        <v>3.2583333333333329</v>
      </c>
      <c r="T30" s="80">
        <v>8</v>
      </c>
      <c r="U30" s="80">
        <v>2</v>
      </c>
      <c r="V30" s="185">
        <v>0</v>
      </c>
      <c r="W30" s="185">
        <v>0</v>
      </c>
      <c r="X30" s="185">
        <v>0</v>
      </c>
      <c r="Y30" s="185">
        <v>1</v>
      </c>
      <c r="Z30" s="211" t="s">
        <v>121</v>
      </c>
      <c r="AA30" s="185">
        <v>0</v>
      </c>
      <c r="AB30" s="185">
        <v>0</v>
      </c>
      <c r="AC30" s="212">
        <v>43217</v>
      </c>
      <c r="AD30" s="185">
        <v>11</v>
      </c>
      <c r="AE30" s="185">
        <v>0</v>
      </c>
      <c r="AF30" s="185">
        <v>0</v>
      </c>
      <c r="AG30" s="185">
        <v>0</v>
      </c>
      <c r="AH30" s="185">
        <v>0</v>
      </c>
      <c r="AI30" s="185">
        <v>0</v>
      </c>
      <c r="AJ30" s="185">
        <v>0</v>
      </c>
      <c r="AK30" s="185">
        <v>0</v>
      </c>
      <c r="AL30" s="185">
        <v>0</v>
      </c>
      <c r="AM30" s="185">
        <v>0</v>
      </c>
      <c r="AN30" s="185">
        <v>0</v>
      </c>
      <c r="AO30" s="185">
        <v>0</v>
      </c>
      <c r="AP30" s="185">
        <v>0</v>
      </c>
      <c r="AQ30" s="185">
        <v>0</v>
      </c>
      <c r="AR30" s="185">
        <v>0</v>
      </c>
      <c r="AS30" s="185" t="s">
        <v>120</v>
      </c>
      <c r="AT30" s="185">
        <v>0</v>
      </c>
      <c r="AU30" s="185">
        <v>0</v>
      </c>
      <c r="AV30" s="185">
        <v>0</v>
      </c>
      <c r="AW30" s="185">
        <v>0</v>
      </c>
      <c r="AX30" s="185">
        <v>0</v>
      </c>
      <c r="AY30" s="185">
        <v>0</v>
      </c>
      <c r="AZ30" s="185">
        <v>0</v>
      </c>
      <c r="BA30" s="185">
        <v>0</v>
      </c>
      <c r="BB30" s="185">
        <v>1</v>
      </c>
      <c r="BC30" s="218"/>
      <c r="BD30" s="185"/>
      <c r="BE30" s="185"/>
    </row>
    <row r="31" spans="1:57" s="63" customFormat="1" ht="16.5" thickBot="1" x14ac:dyDescent="0.3">
      <c r="A31" s="63">
        <v>4</v>
      </c>
      <c r="B31" s="63" t="s">
        <v>14</v>
      </c>
      <c r="C31" s="63" t="s">
        <v>172</v>
      </c>
      <c r="D31" s="63" t="s">
        <v>176</v>
      </c>
      <c r="E31" s="66" t="s">
        <v>135</v>
      </c>
      <c r="F31" s="261" t="s">
        <v>76</v>
      </c>
      <c r="G31" s="175">
        <v>1</v>
      </c>
      <c r="H31" s="266">
        <v>45</v>
      </c>
      <c r="I31" s="266">
        <v>4.5</v>
      </c>
      <c r="J31" s="266">
        <v>5</v>
      </c>
      <c r="K31" s="266">
        <v>1</v>
      </c>
      <c r="L31" s="266">
        <v>1</v>
      </c>
      <c r="M31" s="266">
        <v>24</v>
      </c>
      <c r="N31" s="266">
        <v>9.9</v>
      </c>
      <c r="O31" s="266">
        <v>2</v>
      </c>
      <c r="P31" s="266">
        <v>0</v>
      </c>
      <c r="Q31" s="266">
        <f>SUM(M31:P31)</f>
        <v>35.9</v>
      </c>
      <c r="R31" s="266">
        <v>12</v>
      </c>
      <c r="S31" s="266">
        <f>Q31/12</f>
        <v>2.9916666666666667</v>
      </c>
      <c r="T31" s="63" t="s">
        <v>120</v>
      </c>
      <c r="U31" s="63" t="s">
        <v>120</v>
      </c>
      <c r="V31" s="63">
        <v>0</v>
      </c>
      <c r="W31" s="63">
        <v>0</v>
      </c>
      <c r="X31" s="63">
        <v>0</v>
      </c>
      <c r="Y31" s="63">
        <v>0</v>
      </c>
      <c r="Z31" s="63" t="s">
        <v>451</v>
      </c>
      <c r="AA31" s="63">
        <v>12</v>
      </c>
      <c r="AB31" s="63">
        <v>0.6</v>
      </c>
      <c r="AC31" s="212">
        <v>43217</v>
      </c>
      <c r="AD31" s="185">
        <v>11</v>
      </c>
      <c r="AE31" s="63">
        <v>8.9</v>
      </c>
      <c r="AF31" s="63">
        <v>4.5999999999999996</v>
      </c>
      <c r="AG31" s="63">
        <v>13.3</v>
      </c>
      <c r="AH31" s="63">
        <v>0</v>
      </c>
      <c r="AI31" s="63">
        <v>0</v>
      </c>
      <c r="AJ31" s="63">
        <v>0</v>
      </c>
      <c r="AK31" s="63">
        <v>0</v>
      </c>
      <c r="AL31" s="63">
        <v>26.8</v>
      </c>
      <c r="AM31" s="63">
        <v>2.4363636363636365</v>
      </c>
      <c r="AN31" s="63">
        <v>1</v>
      </c>
      <c r="AO31" s="63">
        <v>0</v>
      </c>
      <c r="AP31" s="63">
        <v>0</v>
      </c>
      <c r="AQ31" s="63">
        <v>1</v>
      </c>
      <c r="AR31" s="63">
        <v>0</v>
      </c>
      <c r="AS31" s="63">
        <v>88</v>
      </c>
      <c r="AT31" s="63">
        <v>0.20500000000000002</v>
      </c>
      <c r="AU31" s="63">
        <v>9.0999999999999998E-2</v>
      </c>
      <c r="AV31" s="63">
        <v>0.127</v>
      </c>
      <c r="AW31" s="63">
        <v>0.10300000000000001</v>
      </c>
      <c r="AX31" s="63">
        <v>0</v>
      </c>
      <c r="AY31" s="63">
        <v>0</v>
      </c>
      <c r="AZ31" s="63">
        <v>0</v>
      </c>
      <c r="BA31" s="63">
        <v>0</v>
      </c>
      <c r="BB31" s="63">
        <v>1</v>
      </c>
      <c r="BC31" s="71"/>
    </row>
    <row r="32" spans="1:57" s="124" customFormat="1" x14ac:dyDescent="0.25">
      <c r="A32" s="186">
        <v>4</v>
      </c>
      <c r="B32" s="186" t="s">
        <v>15</v>
      </c>
      <c r="C32" s="186" t="s">
        <v>173</v>
      </c>
      <c r="D32" s="186" t="s">
        <v>176</v>
      </c>
      <c r="E32" s="186" t="s">
        <v>12</v>
      </c>
      <c r="F32" s="186" t="s">
        <v>118</v>
      </c>
      <c r="G32" s="184">
        <v>2</v>
      </c>
      <c r="H32" s="186">
        <v>46</v>
      </c>
      <c r="I32" s="186">
        <v>4</v>
      </c>
      <c r="J32" s="186">
        <v>5.5</v>
      </c>
      <c r="K32" s="186">
        <v>1</v>
      </c>
      <c r="L32" s="186">
        <v>3</v>
      </c>
      <c r="M32" s="186">
        <v>5.5</v>
      </c>
      <c r="N32" s="186">
        <v>2</v>
      </c>
      <c r="O32" s="186">
        <v>0</v>
      </c>
      <c r="P32" s="186">
        <v>0</v>
      </c>
      <c r="Q32" s="186">
        <f>SUM(M32:P32)</f>
        <v>7.5</v>
      </c>
      <c r="R32" s="186">
        <v>12</v>
      </c>
      <c r="S32" s="186">
        <f>Q32/12</f>
        <v>0.625</v>
      </c>
      <c r="T32" s="186">
        <v>0</v>
      </c>
      <c r="U32" s="186">
        <v>0</v>
      </c>
      <c r="V32" s="186">
        <v>0</v>
      </c>
      <c r="W32" s="186">
        <v>0</v>
      </c>
      <c r="X32" s="186">
        <v>1</v>
      </c>
      <c r="Y32" s="186">
        <v>1</v>
      </c>
      <c r="Z32" s="186" t="s">
        <v>121</v>
      </c>
      <c r="AA32" s="186">
        <v>0</v>
      </c>
      <c r="AB32" s="186" t="s">
        <v>120</v>
      </c>
      <c r="AC32" s="186" t="s">
        <v>120</v>
      </c>
      <c r="AD32" s="186" t="s">
        <v>120</v>
      </c>
      <c r="AE32" s="186" t="s">
        <v>120</v>
      </c>
      <c r="AF32" s="186" t="s">
        <v>120</v>
      </c>
      <c r="AG32" s="186" t="s">
        <v>120</v>
      </c>
      <c r="AH32" s="186" t="s">
        <v>120</v>
      </c>
      <c r="AI32" s="186" t="s">
        <v>120</v>
      </c>
      <c r="AJ32" s="186" t="s">
        <v>120</v>
      </c>
      <c r="AK32" s="186" t="s">
        <v>120</v>
      </c>
      <c r="AL32" s="186" t="s">
        <v>120</v>
      </c>
      <c r="AM32" s="186" t="s">
        <v>120</v>
      </c>
      <c r="AN32" s="186" t="s">
        <v>120</v>
      </c>
      <c r="AO32" s="186" t="s">
        <v>120</v>
      </c>
      <c r="AP32" s="186" t="s">
        <v>120</v>
      </c>
      <c r="AQ32" s="186" t="s">
        <v>120</v>
      </c>
      <c r="AR32" s="186" t="s">
        <v>120</v>
      </c>
      <c r="AS32" s="186" t="s">
        <v>120</v>
      </c>
      <c r="AT32" s="186" t="s">
        <v>120</v>
      </c>
      <c r="AU32" s="186" t="s">
        <v>120</v>
      </c>
      <c r="AV32" s="186" t="s">
        <v>120</v>
      </c>
      <c r="AW32" s="186" t="s">
        <v>120</v>
      </c>
      <c r="AX32" s="186">
        <v>1</v>
      </c>
      <c r="AY32" s="186">
        <v>0</v>
      </c>
      <c r="AZ32" s="186">
        <v>0</v>
      </c>
      <c r="BA32" s="186">
        <v>0</v>
      </c>
      <c r="BB32" s="186">
        <v>2</v>
      </c>
      <c r="BC32" s="219"/>
      <c r="BD32" s="185"/>
      <c r="BE32" s="185"/>
    </row>
    <row r="33" spans="1:57" s="127" customFormat="1" ht="16.5" thickBot="1" x14ac:dyDescent="0.3">
      <c r="A33" s="127">
        <v>4</v>
      </c>
      <c r="B33" s="127" t="s">
        <v>15</v>
      </c>
      <c r="C33" s="127" t="s">
        <v>173</v>
      </c>
      <c r="D33" s="127" t="s">
        <v>176</v>
      </c>
      <c r="E33" s="127" t="s">
        <v>135</v>
      </c>
      <c r="F33" s="128" t="s">
        <v>76</v>
      </c>
      <c r="G33" s="175">
        <v>2</v>
      </c>
      <c r="H33" s="127">
        <v>57</v>
      </c>
      <c r="I33" s="127">
        <v>5</v>
      </c>
      <c r="J33" s="127">
        <v>5.3</v>
      </c>
      <c r="K33" s="127">
        <v>1</v>
      </c>
      <c r="L33" s="127">
        <v>2</v>
      </c>
      <c r="M33" s="127">
        <v>31.5</v>
      </c>
      <c r="N33" s="127">
        <v>16.5</v>
      </c>
      <c r="O33" s="127">
        <v>0</v>
      </c>
      <c r="P33" s="127">
        <v>0</v>
      </c>
      <c r="Q33" s="127">
        <f>SUM(M33:P33)</f>
        <v>48</v>
      </c>
      <c r="R33" s="127">
        <v>12</v>
      </c>
      <c r="S33" s="127">
        <f>Q33/12</f>
        <v>4</v>
      </c>
      <c r="T33" s="127" t="s">
        <v>120</v>
      </c>
      <c r="U33" s="127" t="s">
        <v>120</v>
      </c>
      <c r="V33" s="127">
        <v>0</v>
      </c>
      <c r="W33" s="127">
        <v>0</v>
      </c>
      <c r="X33" s="127">
        <v>1</v>
      </c>
      <c r="Y33" s="127">
        <v>1</v>
      </c>
      <c r="Z33" s="127" t="s">
        <v>121</v>
      </c>
      <c r="AA33" s="127">
        <v>0</v>
      </c>
      <c r="AB33" s="127" t="s">
        <v>120</v>
      </c>
      <c r="AC33" s="127" t="s">
        <v>120</v>
      </c>
      <c r="AD33" s="127" t="s">
        <v>120</v>
      </c>
      <c r="AE33" s="127" t="s">
        <v>120</v>
      </c>
      <c r="AF33" s="127" t="s">
        <v>120</v>
      </c>
      <c r="AG33" s="127" t="s">
        <v>120</v>
      </c>
      <c r="AH33" s="127" t="s">
        <v>120</v>
      </c>
      <c r="AI33" s="127" t="s">
        <v>120</v>
      </c>
      <c r="AJ33" s="127" t="s">
        <v>120</v>
      </c>
      <c r="AK33" s="127" t="s">
        <v>120</v>
      </c>
      <c r="AL33" s="127" t="s">
        <v>120</v>
      </c>
      <c r="AM33" s="127" t="s">
        <v>120</v>
      </c>
      <c r="AN33" s="127" t="s">
        <v>120</v>
      </c>
      <c r="AO33" s="127" t="s">
        <v>120</v>
      </c>
      <c r="AP33" s="127" t="s">
        <v>120</v>
      </c>
      <c r="AQ33" s="127" t="s">
        <v>120</v>
      </c>
      <c r="AR33" s="127" t="s">
        <v>120</v>
      </c>
      <c r="AS33" s="127" t="s">
        <v>120</v>
      </c>
      <c r="AT33" s="127" t="s">
        <v>120</v>
      </c>
      <c r="AU33" s="127" t="s">
        <v>120</v>
      </c>
      <c r="AV33" s="127" t="s">
        <v>120</v>
      </c>
      <c r="AW33" s="127" t="s">
        <v>120</v>
      </c>
      <c r="AX33" s="127">
        <v>0</v>
      </c>
      <c r="AY33" s="127">
        <v>0</v>
      </c>
      <c r="AZ33" s="127">
        <v>0</v>
      </c>
      <c r="BA33" s="127">
        <v>0</v>
      </c>
      <c r="BB33" s="127">
        <v>2</v>
      </c>
      <c r="BC33" s="129"/>
      <c r="BD33" s="63"/>
      <c r="BE33" s="63"/>
    </row>
    <row r="34" spans="1:57" x14ac:dyDescent="0.25">
      <c r="A34" s="185">
        <v>5</v>
      </c>
      <c r="B34" s="185" t="s">
        <v>9</v>
      </c>
      <c r="C34" s="185" t="s">
        <v>172</v>
      </c>
      <c r="D34" s="185" t="s">
        <v>175</v>
      </c>
      <c r="E34" s="193" t="s">
        <v>12</v>
      </c>
      <c r="F34" s="196" t="s">
        <v>74</v>
      </c>
      <c r="G34" s="184">
        <v>1</v>
      </c>
      <c r="H34" s="185">
        <v>41</v>
      </c>
      <c r="I34" s="185">
        <v>3.5</v>
      </c>
      <c r="J34" s="185">
        <v>4</v>
      </c>
      <c r="K34" s="185">
        <v>2</v>
      </c>
      <c r="L34" s="185">
        <v>1</v>
      </c>
      <c r="M34" s="185">
        <v>6.5</v>
      </c>
      <c r="N34" s="185">
        <v>12.6</v>
      </c>
      <c r="O34" s="185">
        <v>21.4</v>
      </c>
      <c r="P34" s="185">
        <v>9.9</v>
      </c>
      <c r="Q34" s="185">
        <f>SUM(M34:P34)</f>
        <v>50.4</v>
      </c>
      <c r="R34" s="185">
        <v>12</v>
      </c>
      <c r="S34" s="185">
        <f>Q34/12</f>
        <v>4.2</v>
      </c>
      <c r="T34" s="80">
        <v>6</v>
      </c>
      <c r="U34" s="80">
        <v>14</v>
      </c>
      <c r="V34" s="185">
        <v>0</v>
      </c>
      <c r="W34" s="185">
        <v>0</v>
      </c>
      <c r="X34" s="185">
        <v>0</v>
      </c>
      <c r="Y34" s="185">
        <v>0</v>
      </c>
      <c r="Z34" s="185" t="s">
        <v>451</v>
      </c>
      <c r="AA34" s="185">
        <v>4</v>
      </c>
      <c r="AB34" s="185">
        <v>0.9</v>
      </c>
      <c r="AC34" s="212">
        <v>43213</v>
      </c>
      <c r="AD34" s="185">
        <v>7</v>
      </c>
      <c r="AE34" s="185">
        <v>0.9</v>
      </c>
      <c r="AF34" s="185">
        <v>1.6</v>
      </c>
      <c r="AG34" s="185">
        <v>11.1</v>
      </c>
      <c r="AH34" s="185">
        <v>9.1</v>
      </c>
      <c r="AI34" s="185">
        <v>7.5</v>
      </c>
      <c r="AJ34" s="185">
        <v>4.5999999999999996</v>
      </c>
      <c r="AK34" s="185">
        <v>4</v>
      </c>
      <c r="AL34" s="185">
        <f>SUM(AE34:AK34)</f>
        <v>38.799999999999997</v>
      </c>
      <c r="AM34" s="185">
        <f>AL34/AD34</f>
        <v>5.5428571428571427</v>
      </c>
      <c r="AN34" s="185">
        <v>1</v>
      </c>
      <c r="AO34" s="185">
        <v>1</v>
      </c>
      <c r="AP34" s="185">
        <v>0</v>
      </c>
      <c r="AQ34" s="185">
        <v>0</v>
      </c>
      <c r="AR34" s="185">
        <v>0</v>
      </c>
      <c r="AS34" s="185">
        <v>17</v>
      </c>
      <c r="AT34" s="185">
        <v>0.90100000000000002</v>
      </c>
      <c r="AU34" s="185">
        <v>0.17299999999999999</v>
      </c>
      <c r="AV34" s="185">
        <v>0.311</v>
      </c>
      <c r="AW34" s="185">
        <v>0.157</v>
      </c>
      <c r="AX34" s="185">
        <v>0</v>
      </c>
      <c r="AY34" s="185">
        <v>0</v>
      </c>
      <c r="AZ34" s="185">
        <v>0</v>
      </c>
      <c r="BA34" s="185">
        <v>0</v>
      </c>
      <c r="BB34" s="185">
        <v>3</v>
      </c>
      <c r="BC34" s="218" t="s">
        <v>529</v>
      </c>
      <c r="BD34" s="168"/>
      <c r="BE34" s="185"/>
    </row>
    <row r="35" spans="1:57" s="63" customFormat="1" ht="16.5" thickBot="1" x14ac:dyDescent="0.3">
      <c r="A35" s="63">
        <v>5</v>
      </c>
      <c r="B35" s="63" t="s">
        <v>9</v>
      </c>
      <c r="C35" s="63" t="s">
        <v>172</v>
      </c>
      <c r="D35" s="63" t="s">
        <v>175</v>
      </c>
      <c r="E35" s="66" t="s">
        <v>135</v>
      </c>
      <c r="F35" s="67" t="s">
        <v>102</v>
      </c>
      <c r="G35" s="173">
        <v>1</v>
      </c>
      <c r="H35" s="63">
        <v>111</v>
      </c>
      <c r="I35" s="63">
        <v>4.5</v>
      </c>
      <c r="J35" s="63">
        <v>6</v>
      </c>
      <c r="K35" s="63">
        <v>2</v>
      </c>
      <c r="L35" s="63">
        <v>3</v>
      </c>
      <c r="M35" s="63">
        <v>2.4</v>
      </c>
      <c r="N35" s="63">
        <v>32.5</v>
      </c>
      <c r="O35" s="63">
        <v>22.8</v>
      </c>
      <c r="P35" s="63">
        <v>0</v>
      </c>
      <c r="Q35" s="63">
        <f>SUM(M35:P35)</f>
        <v>57.7</v>
      </c>
      <c r="R35" s="63">
        <v>12</v>
      </c>
      <c r="S35" s="63">
        <f>Q35/12</f>
        <v>4.8083333333333336</v>
      </c>
      <c r="T35" s="185" t="s">
        <v>120</v>
      </c>
      <c r="U35" s="185" t="s">
        <v>120</v>
      </c>
      <c r="V35" s="63">
        <v>0</v>
      </c>
      <c r="W35" s="63">
        <v>0</v>
      </c>
      <c r="X35" s="63">
        <v>0</v>
      </c>
      <c r="Y35" s="63">
        <v>0</v>
      </c>
      <c r="Z35" s="63" t="s">
        <v>451</v>
      </c>
      <c r="AA35" s="63">
        <v>20</v>
      </c>
      <c r="AB35" s="63">
        <v>1</v>
      </c>
      <c r="AC35" s="65">
        <v>43213</v>
      </c>
      <c r="AD35" s="63">
        <v>7</v>
      </c>
      <c r="AE35" s="63">
        <v>18</v>
      </c>
      <c r="AF35" s="63">
        <v>17.399999999999999</v>
      </c>
      <c r="AG35" s="63">
        <v>13.9</v>
      </c>
      <c r="AH35" s="63">
        <v>3.8</v>
      </c>
      <c r="AI35" s="63">
        <v>6.7</v>
      </c>
      <c r="AJ35" s="63">
        <v>9</v>
      </c>
      <c r="AK35" s="63">
        <v>0</v>
      </c>
      <c r="AL35" s="63">
        <f>SUM(AE35:AK35)</f>
        <v>68.8</v>
      </c>
      <c r="AM35" s="63">
        <f>AL35/AD35</f>
        <v>9.8285714285714274</v>
      </c>
      <c r="AN35" s="63">
        <v>1</v>
      </c>
      <c r="AO35" s="63">
        <v>1</v>
      </c>
      <c r="AP35" s="63">
        <v>0</v>
      </c>
      <c r="AQ35" s="63">
        <v>0</v>
      </c>
      <c r="AR35" s="63">
        <v>0</v>
      </c>
      <c r="AS35" s="63">
        <v>16</v>
      </c>
      <c r="AT35" s="63">
        <v>6.2220000000000004</v>
      </c>
      <c r="AU35" s="63">
        <v>1.4419999999999999</v>
      </c>
      <c r="AV35" s="63">
        <v>2.1659999999999999</v>
      </c>
      <c r="AW35" s="63">
        <v>1.022</v>
      </c>
      <c r="AX35" s="63">
        <v>1</v>
      </c>
      <c r="AY35" s="63">
        <v>0</v>
      </c>
      <c r="AZ35" s="63">
        <v>0</v>
      </c>
      <c r="BA35" s="63">
        <v>0</v>
      </c>
      <c r="BB35" s="63">
        <v>3</v>
      </c>
      <c r="BC35" s="71" t="s">
        <v>137</v>
      </c>
    </row>
    <row r="36" spans="1:57" x14ac:dyDescent="0.25">
      <c r="A36" s="185">
        <v>5</v>
      </c>
      <c r="B36" s="185" t="s">
        <v>12</v>
      </c>
      <c r="C36" s="185" t="s">
        <v>173</v>
      </c>
      <c r="D36" s="185" t="s">
        <v>175</v>
      </c>
      <c r="E36" s="193" t="s">
        <v>12</v>
      </c>
      <c r="F36" s="196" t="s">
        <v>74</v>
      </c>
      <c r="G36" s="174">
        <v>2</v>
      </c>
      <c r="H36" s="185">
        <v>52</v>
      </c>
      <c r="I36" s="185">
        <v>4.5</v>
      </c>
      <c r="J36" s="185">
        <v>3.7</v>
      </c>
      <c r="K36" s="185">
        <v>3</v>
      </c>
      <c r="L36" s="185">
        <v>4</v>
      </c>
      <c r="M36" s="185">
        <v>11.5</v>
      </c>
      <c r="N36" s="185">
        <v>20.5</v>
      </c>
      <c r="O36" s="185">
        <v>4.5</v>
      </c>
      <c r="P36" s="185">
        <v>0</v>
      </c>
      <c r="Q36" s="185">
        <f>SUM(M36:P36)</f>
        <v>36.5</v>
      </c>
      <c r="R36" s="185">
        <v>12</v>
      </c>
      <c r="S36" s="185">
        <f>Q36/12</f>
        <v>3.0416666666666665</v>
      </c>
      <c r="T36" s="80">
        <v>3</v>
      </c>
      <c r="U36" s="80">
        <v>3</v>
      </c>
      <c r="V36" s="185">
        <v>0</v>
      </c>
      <c r="W36" s="185">
        <v>0</v>
      </c>
      <c r="X36" s="185">
        <v>0</v>
      </c>
      <c r="Y36" s="185">
        <v>0</v>
      </c>
      <c r="Z36" s="185" t="s">
        <v>451</v>
      </c>
      <c r="AA36" s="185">
        <v>3</v>
      </c>
      <c r="AB36" s="185">
        <v>0.5</v>
      </c>
      <c r="AC36" s="212">
        <v>43220</v>
      </c>
      <c r="AD36" s="185">
        <v>14</v>
      </c>
      <c r="AE36" s="185">
        <v>14</v>
      </c>
      <c r="AF36" s="185">
        <v>5.6</v>
      </c>
      <c r="AG36" s="185">
        <v>15.1</v>
      </c>
      <c r="AH36" s="185">
        <v>23.2</v>
      </c>
      <c r="AI36" s="185">
        <v>0</v>
      </c>
      <c r="AJ36" s="185">
        <v>0</v>
      </c>
      <c r="AK36" s="185">
        <v>0</v>
      </c>
      <c r="AL36" s="185">
        <f>SUM(AE36:AK36)</f>
        <v>57.900000000000006</v>
      </c>
      <c r="AM36" s="185">
        <f>AL36/AD36</f>
        <v>4.1357142857142861</v>
      </c>
      <c r="AN36" s="185">
        <v>1</v>
      </c>
      <c r="AO36" s="185">
        <v>0</v>
      </c>
      <c r="AP36" s="185">
        <v>2</v>
      </c>
      <c r="AQ36" s="185">
        <v>0</v>
      </c>
      <c r="AR36" s="185">
        <v>0</v>
      </c>
      <c r="AS36" s="185">
        <v>146</v>
      </c>
      <c r="AT36" s="185">
        <v>0.122</v>
      </c>
      <c r="AU36" s="185">
        <v>5.8999999999999997E-2</v>
      </c>
      <c r="AV36" s="185">
        <v>4.2000000000000003E-2</v>
      </c>
      <c r="AW36" s="185">
        <v>2.5000000000000001E-2</v>
      </c>
      <c r="AX36" s="185">
        <v>0</v>
      </c>
      <c r="AY36" s="185">
        <v>0</v>
      </c>
      <c r="AZ36" s="185">
        <v>0</v>
      </c>
      <c r="BA36" s="185">
        <v>0</v>
      </c>
      <c r="BB36" s="185">
        <v>3</v>
      </c>
      <c r="BC36" s="218" t="s">
        <v>529</v>
      </c>
      <c r="BD36" s="185"/>
      <c r="BE36" s="185"/>
    </row>
    <row r="37" spans="1:57" s="63" customFormat="1" ht="16.5" thickBot="1" x14ac:dyDescent="0.3">
      <c r="A37" s="63">
        <v>5</v>
      </c>
      <c r="B37" s="63" t="s">
        <v>12</v>
      </c>
      <c r="C37" s="63" t="s">
        <v>173</v>
      </c>
      <c r="D37" s="63" t="s">
        <v>175</v>
      </c>
      <c r="E37" s="66" t="s">
        <v>135</v>
      </c>
      <c r="F37" s="67" t="s">
        <v>102</v>
      </c>
      <c r="G37" s="175">
        <v>2</v>
      </c>
      <c r="H37" s="63">
        <v>105</v>
      </c>
      <c r="I37" s="63">
        <v>4</v>
      </c>
      <c r="J37" s="63">
        <v>6</v>
      </c>
      <c r="K37" s="63">
        <v>2</v>
      </c>
      <c r="L37" s="63">
        <v>3</v>
      </c>
      <c r="M37" s="63">
        <v>24.1</v>
      </c>
      <c r="N37" s="63">
        <v>0</v>
      </c>
      <c r="O37" s="63">
        <v>0</v>
      </c>
      <c r="P37" s="63">
        <v>0</v>
      </c>
      <c r="Q37" s="63">
        <f>SUM(M37:P37)</f>
        <v>24.1</v>
      </c>
      <c r="R37" s="63">
        <v>12</v>
      </c>
      <c r="S37" s="63">
        <f>Q37/12</f>
        <v>2.0083333333333333</v>
      </c>
      <c r="T37" s="185" t="s">
        <v>120</v>
      </c>
      <c r="U37" s="185" t="s">
        <v>120</v>
      </c>
      <c r="V37" s="63">
        <v>0</v>
      </c>
      <c r="W37" s="63">
        <v>0</v>
      </c>
      <c r="X37" s="63">
        <v>0</v>
      </c>
      <c r="Y37" s="63">
        <v>0</v>
      </c>
      <c r="Z37" s="63" t="s">
        <v>451</v>
      </c>
      <c r="AA37" s="63">
        <v>4</v>
      </c>
      <c r="AB37" s="63">
        <v>0.6</v>
      </c>
      <c r="AC37" s="65">
        <v>43220</v>
      </c>
      <c r="AD37" s="63">
        <v>14</v>
      </c>
      <c r="AE37" s="63">
        <v>15.5</v>
      </c>
      <c r="AF37" s="63">
        <v>4.2</v>
      </c>
      <c r="AG37" s="63">
        <v>22</v>
      </c>
      <c r="AH37" s="63">
        <v>6.8</v>
      </c>
      <c r="AI37" s="63">
        <v>0</v>
      </c>
      <c r="AJ37" s="63">
        <v>0</v>
      </c>
      <c r="AK37" s="63">
        <v>0</v>
      </c>
      <c r="AL37" s="63">
        <f>SUM(AE37:AK37)</f>
        <v>48.5</v>
      </c>
      <c r="AM37" s="63">
        <f>AL37/AD37</f>
        <v>3.4642857142857144</v>
      </c>
      <c r="AN37" s="63">
        <v>1</v>
      </c>
      <c r="AO37" s="63">
        <v>0</v>
      </c>
      <c r="AP37" s="63">
        <v>2</v>
      </c>
      <c r="AQ37" s="63">
        <v>0</v>
      </c>
      <c r="AR37" s="63">
        <v>0</v>
      </c>
      <c r="AS37" s="63">
        <v>147</v>
      </c>
      <c r="AT37" s="63">
        <v>0.39700000000000002</v>
      </c>
      <c r="AU37" s="63">
        <v>0.16300000000000001</v>
      </c>
      <c r="AV37" s="63">
        <v>0.15</v>
      </c>
      <c r="AW37" s="63">
        <v>7.4999999999999997E-2</v>
      </c>
      <c r="AX37" s="63">
        <v>0</v>
      </c>
      <c r="AY37" s="63">
        <v>0</v>
      </c>
      <c r="AZ37" s="63">
        <v>0</v>
      </c>
      <c r="BA37" s="63">
        <v>0</v>
      </c>
      <c r="BB37" s="63">
        <v>3</v>
      </c>
      <c r="BC37" s="71"/>
    </row>
    <row r="38" spans="1:57" x14ac:dyDescent="0.25">
      <c r="A38" s="185">
        <v>5</v>
      </c>
      <c r="B38" s="185" t="s">
        <v>14</v>
      </c>
      <c r="C38" s="185" t="s">
        <v>172</v>
      </c>
      <c r="D38" s="185" t="s">
        <v>176</v>
      </c>
      <c r="E38" s="193" t="s">
        <v>12</v>
      </c>
      <c r="F38" s="196" t="s">
        <v>74</v>
      </c>
      <c r="G38" s="184">
        <v>1</v>
      </c>
      <c r="H38" s="185">
        <v>43</v>
      </c>
      <c r="I38" s="185">
        <v>5</v>
      </c>
      <c r="J38" s="185">
        <v>5</v>
      </c>
      <c r="K38" s="185">
        <v>1</v>
      </c>
      <c r="L38" s="185">
        <v>2</v>
      </c>
      <c r="M38" s="185">
        <v>4.5</v>
      </c>
      <c r="N38" s="185">
        <v>21.4</v>
      </c>
      <c r="O38" s="185">
        <v>16.7</v>
      </c>
      <c r="P38" s="185">
        <v>0</v>
      </c>
      <c r="Q38" s="185">
        <f>SUM(M38:P38)</f>
        <v>42.599999999999994</v>
      </c>
      <c r="R38" s="185">
        <v>12</v>
      </c>
      <c r="S38" s="185">
        <f>Q38/12</f>
        <v>3.5499999999999994</v>
      </c>
      <c r="T38" s="80">
        <v>11</v>
      </c>
      <c r="U38" s="80">
        <v>12</v>
      </c>
      <c r="V38" s="185">
        <v>0</v>
      </c>
      <c r="W38" s="185">
        <v>0</v>
      </c>
      <c r="X38" s="185">
        <v>0</v>
      </c>
      <c r="Y38" s="185">
        <v>0</v>
      </c>
      <c r="Z38" s="185" t="s">
        <v>451</v>
      </c>
      <c r="AA38" s="185">
        <v>1</v>
      </c>
      <c r="AB38" s="185">
        <v>0.2</v>
      </c>
      <c r="AC38" s="212">
        <v>43213</v>
      </c>
      <c r="AD38" s="185">
        <v>7</v>
      </c>
      <c r="AE38" s="185" t="s">
        <v>120</v>
      </c>
      <c r="AF38" s="185" t="s">
        <v>120</v>
      </c>
      <c r="AG38" s="185" t="s">
        <v>120</v>
      </c>
      <c r="AH38" s="185" t="s">
        <v>120</v>
      </c>
      <c r="AI38" s="185" t="s">
        <v>120</v>
      </c>
      <c r="AJ38" s="185" t="s">
        <v>120</v>
      </c>
      <c r="AK38" s="185" t="s">
        <v>120</v>
      </c>
      <c r="AL38" s="185" t="s">
        <v>120</v>
      </c>
      <c r="AM38" s="185" t="s">
        <v>120</v>
      </c>
      <c r="AN38" s="185">
        <v>0</v>
      </c>
      <c r="AO38" s="185">
        <v>0</v>
      </c>
      <c r="AP38" s="185">
        <v>7</v>
      </c>
      <c r="AQ38" s="185">
        <v>0</v>
      </c>
      <c r="AR38" s="185">
        <v>0</v>
      </c>
      <c r="AS38" s="185">
        <v>21</v>
      </c>
      <c r="AT38" s="185">
        <v>2.4E-2</v>
      </c>
      <c r="AU38" s="185">
        <v>0</v>
      </c>
      <c r="AV38" s="185">
        <v>0.05</v>
      </c>
      <c r="AW38" s="185">
        <v>3.5999999999999997E-2</v>
      </c>
      <c r="AX38" s="185">
        <v>0</v>
      </c>
      <c r="AY38" s="185">
        <v>0</v>
      </c>
      <c r="AZ38" s="185">
        <v>0</v>
      </c>
      <c r="BA38" s="185">
        <v>0</v>
      </c>
      <c r="BB38" s="185">
        <v>3</v>
      </c>
      <c r="BC38" s="218"/>
      <c r="BD38" s="185"/>
      <c r="BE38" s="185"/>
    </row>
    <row r="39" spans="1:57" s="63" customFormat="1" ht="16.5" thickBot="1" x14ac:dyDescent="0.3">
      <c r="A39" s="63">
        <v>5</v>
      </c>
      <c r="B39" s="63" t="s">
        <v>14</v>
      </c>
      <c r="C39" s="63" t="s">
        <v>172</v>
      </c>
      <c r="D39" s="63" t="s">
        <v>176</v>
      </c>
      <c r="E39" s="66" t="s">
        <v>135</v>
      </c>
      <c r="F39" s="67" t="s">
        <v>102</v>
      </c>
      <c r="G39" s="175">
        <v>1</v>
      </c>
      <c r="H39" s="63">
        <v>93</v>
      </c>
      <c r="I39" s="63">
        <v>4</v>
      </c>
      <c r="J39" s="63">
        <v>4</v>
      </c>
      <c r="K39" s="63">
        <v>2</v>
      </c>
      <c r="L39" s="63">
        <v>4</v>
      </c>
      <c r="M39" s="63">
        <v>31.1</v>
      </c>
      <c r="N39" s="63">
        <v>28.7</v>
      </c>
      <c r="O39" s="63">
        <v>2.2000000000000002</v>
      </c>
      <c r="P39" s="63">
        <v>0</v>
      </c>
      <c r="Q39" s="63">
        <f>SUM(M39:P39)</f>
        <v>62</v>
      </c>
      <c r="R39" s="63">
        <v>12</v>
      </c>
      <c r="S39" s="63">
        <f>Q39/12</f>
        <v>5.166666666666667</v>
      </c>
      <c r="T39" s="185" t="s">
        <v>120</v>
      </c>
      <c r="U39" s="185" t="s">
        <v>120</v>
      </c>
      <c r="V39" s="63">
        <v>0</v>
      </c>
      <c r="W39" s="63">
        <v>0</v>
      </c>
      <c r="X39" s="63">
        <v>0</v>
      </c>
      <c r="Y39" s="63">
        <v>0</v>
      </c>
      <c r="Z39" s="63" t="s">
        <v>451</v>
      </c>
      <c r="AA39" s="63">
        <v>14</v>
      </c>
      <c r="AB39" s="63">
        <v>0.7</v>
      </c>
      <c r="AC39" s="65">
        <v>43213</v>
      </c>
      <c r="AD39" s="63">
        <v>7</v>
      </c>
      <c r="AE39" s="63">
        <v>4.5</v>
      </c>
      <c r="AF39" s="63">
        <v>7.5</v>
      </c>
      <c r="AG39" s="63">
        <v>10.5</v>
      </c>
      <c r="AH39" s="63">
        <v>9.5</v>
      </c>
      <c r="AI39" s="63">
        <v>0</v>
      </c>
      <c r="AJ39" s="63">
        <v>0</v>
      </c>
      <c r="AK39" s="63">
        <v>0</v>
      </c>
      <c r="AL39" s="63">
        <f>SUM(AE39:AK39)</f>
        <v>32</v>
      </c>
      <c r="AM39" s="63">
        <f>AL39/AD39</f>
        <v>4.5714285714285712</v>
      </c>
      <c r="AN39" s="63">
        <v>1</v>
      </c>
      <c r="AO39" s="63">
        <v>1</v>
      </c>
      <c r="AP39" s="63">
        <v>0</v>
      </c>
      <c r="AQ39" s="63">
        <v>0</v>
      </c>
      <c r="AR39" s="63">
        <v>0</v>
      </c>
      <c r="AS39" s="63">
        <v>20</v>
      </c>
      <c r="AT39" s="63">
        <v>1.208</v>
      </c>
      <c r="AU39" s="63">
        <v>0.30199999999999999</v>
      </c>
      <c r="AV39" s="63">
        <v>0.76700000000000002</v>
      </c>
      <c r="AW39" s="63">
        <v>0.80700000000000005</v>
      </c>
      <c r="AX39" s="63">
        <v>0</v>
      </c>
      <c r="AY39" s="63">
        <v>0</v>
      </c>
      <c r="AZ39" s="63">
        <v>0</v>
      </c>
      <c r="BA39" s="63">
        <v>0</v>
      </c>
      <c r="BB39" s="63">
        <v>3</v>
      </c>
      <c r="BC39" s="71"/>
    </row>
    <row r="40" spans="1:57" x14ac:dyDescent="0.25">
      <c r="A40" s="185">
        <v>5</v>
      </c>
      <c r="B40" s="185" t="s">
        <v>15</v>
      </c>
      <c r="C40" s="185" t="s">
        <v>173</v>
      </c>
      <c r="D40" s="185" t="s">
        <v>176</v>
      </c>
      <c r="E40" s="193" t="s">
        <v>12</v>
      </c>
      <c r="F40" s="196" t="s">
        <v>74</v>
      </c>
      <c r="G40" s="184">
        <v>2</v>
      </c>
      <c r="H40" s="185">
        <v>41</v>
      </c>
      <c r="I40" s="185">
        <v>3</v>
      </c>
      <c r="J40" s="185">
        <v>4</v>
      </c>
      <c r="K40" s="185">
        <v>1</v>
      </c>
      <c r="L40" s="185">
        <v>1</v>
      </c>
      <c r="M40" s="185">
        <v>17</v>
      </c>
      <c r="N40" s="185">
        <v>21.5</v>
      </c>
      <c r="O40" s="185">
        <v>0</v>
      </c>
      <c r="P40" s="185">
        <v>0</v>
      </c>
      <c r="Q40" s="185">
        <f>SUM(M40:P40)</f>
        <v>38.5</v>
      </c>
      <c r="R40" s="185">
        <v>12</v>
      </c>
      <c r="S40" s="185">
        <f>Q40/12</f>
        <v>3.2083333333333335</v>
      </c>
      <c r="T40" s="80">
        <v>3</v>
      </c>
      <c r="U40" s="80">
        <v>3</v>
      </c>
      <c r="V40" s="185">
        <v>0</v>
      </c>
      <c r="W40" s="185">
        <v>0</v>
      </c>
      <c r="X40" s="185">
        <v>0</v>
      </c>
      <c r="Y40" s="185">
        <v>0</v>
      </c>
      <c r="Z40" s="185" t="s">
        <v>451</v>
      </c>
      <c r="AA40" s="185">
        <v>2</v>
      </c>
      <c r="AB40" s="185">
        <v>0.6</v>
      </c>
      <c r="AC40" s="212">
        <v>43224</v>
      </c>
      <c r="AD40" s="185">
        <v>18</v>
      </c>
      <c r="AE40" s="185">
        <v>22.2</v>
      </c>
      <c r="AF40" s="185">
        <v>10.8</v>
      </c>
      <c r="AG40" s="185">
        <v>22.1</v>
      </c>
      <c r="AH40" s="185">
        <v>0</v>
      </c>
      <c r="AI40" s="185">
        <v>0</v>
      </c>
      <c r="AJ40" s="185">
        <v>0</v>
      </c>
      <c r="AK40" s="185">
        <v>0</v>
      </c>
      <c r="AL40" s="185">
        <f>SUM(AE40:AK40)</f>
        <v>55.1</v>
      </c>
      <c r="AM40" s="185">
        <f>AL40/AD40</f>
        <v>3.0611111111111113</v>
      </c>
      <c r="AN40" s="185">
        <v>0</v>
      </c>
      <c r="AO40" s="185">
        <v>0</v>
      </c>
      <c r="AP40" s="185">
        <v>1</v>
      </c>
      <c r="AQ40" s="185">
        <v>0</v>
      </c>
      <c r="AR40" s="185">
        <v>0</v>
      </c>
      <c r="AS40" s="185">
        <v>275</v>
      </c>
      <c r="AT40" s="185">
        <v>0.154</v>
      </c>
      <c r="AU40" s="185">
        <v>8.5999999999999993E-2</v>
      </c>
      <c r="AV40" s="185">
        <v>0.158</v>
      </c>
      <c r="AW40" s="185">
        <v>5.8000000000000003E-2</v>
      </c>
      <c r="AX40" s="185">
        <v>0</v>
      </c>
      <c r="AY40" s="185">
        <v>0</v>
      </c>
      <c r="AZ40" s="185">
        <v>0</v>
      </c>
      <c r="BA40" s="185">
        <v>0</v>
      </c>
      <c r="BB40" s="185">
        <v>3</v>
      </c>
      <c r="BC40" s="218"/>
      <c r="BD40" s="185"/>
      <c r="BE40" s="185"/>
    </row>
    <row r="41" spans="1:57" s="63" customFormat="1" ht="16.5" thickBot="1" x14ac:dyDescent="0.3">
      <c r="A41" s="63">
        <v>5</v>
      </c>
      <c r="B41" s="63" t="s">
        <v>15</v>
      </c>
      <c r="C41" s="63" t="s">
        <v>173</v>
      </c>
      <c r="D41" s="63" t="s">
        <v>176</v>
      </c>
      <c r="E41" s="66" t="s">
        <v>135</v>
      </c>
      <c r="F41" s="67" t="s">
        <v>102</v>
      </c>
      <c r="G41" s="175">
        <v>2</v>
      </c>
      <c r="H41" s="63">
        <v>100</v>
      </c>
      <c r="I41" s="63">
        <v>3.5</v>
      </c>
      <c r="J41" s="63">
        <v>3.3</v>
      </c>
      <c r="K41" s="63">
        <v>2</v>
      </c>
      <c r="L41" s="63">
        <v>3</v>
      </c>
      <c r="M41" s="63">
        <v>16</v>
      </c>
      <c r="N41" s="63">
        <v>0</v>
      </c>
      <c r="O41" s="63">
        <v>0</v>
      </c>
      <c r="P41" s="63">
        <v>0</v>
      </c>
      <c r="Q41" s="63">
        <f>SUM(M41:P41)</f>
        <v>16</v>
      </c>
      <c r="R41" s="63">
        <v>12</v>
      </c>
      <c r="S41" s="63">
        <f>Q41/12</f>
        <v>1.3333333333333333</v>
      </c>
      <c r="T41" s="185" t="s">
        <v>120</v>
      </c>
      <c r="U41" s="185" t="s">
        <v>120</v>
      </c>
      <c r="V41" s="63">
        <v>0</v>
      </c>
      <c r="W41" s="63">
        <v>0</v>
      </c>
      <c r="X41" s="63">
        <v>0</v>
      </c>
      <c r="Y41" s="63">
        <v>0</v>
      </c>
      <c r="Z41" s="63" t="s">
        <v>451</v>
      </c>
      <c r="AA41" s="63">
        <v>1</v>
      </c>
      <c r="AB41" s="63">
        <v>0.4</v>
      </c>
      <c r="AC41" s="65">
        <v>43224</v>
      </c>
      <c r="AD41" s="63">
        <v>18</v>
      </c>
      <c r="AE41" s="63">
        <v>5.2</v>
      </c>
      <c r="AF41" s="63">
        <v>6.2</v>
      </c>
      <c r="AG41" s="63">
        <v>7.1</v>
      </c>
      <c r="AH41" s="63">
        <v>0</v>
      </c>
      <c r="AI41" s="63">
        <v>0</v>
      </c>
      <c r="AJ41" s="63">
        <v>0</v>
      </c>
      <c r="AK41" s="63">
        <v>0</v>
      </c>
      <c r="AL41" s="63">
        <f>SUM(AE41:AK41)</f>
        <v>18.5</v>
      </c>
      <c r="AM41" s="63">
        <f>AL41/AD41</f>
        <v>1.0277777777777777</v>
      </c>
      <c r="AN41" s="63">
        <v>0</v>
      </c>
      <c r="AO41" s="63">
        <v>0</v>
      </c>
      <c r="AP41" s="63">
        <v>0</v>
      </c>
      <c r="AQ41" s="63">
        <v>0</v>
      </c>
      <c r="AR41" s="63">
        <v>0</v>
      </c>
      <c r="AS41" s="63">
        <v>276</v>
      </c>
      <c r="AT41" s="63">
        <v>1.2999999999999999E-2</v>
      </c>
      <c r="AU41" s="63">
        <v>1.6E-2</v>
      </c>
      <c r="AV41" s="63">
        <v>0.182</v>
      </c>
      <c r="AW41" s="63">
        <v>0.1</v>
      </c>
      <c r="AX41" s="63">
        <v>0</v>
      </c>
      <c r="AY41" s="63">
        <v>0</v>
      </c>
      <c r="AZ41" s="63">
        <v>1</v>
      </c>
      <c r="BA41" s="63">
        <v>0</v>
      </c>
      <c r="BB41" s="63">
        <v>3</v>
      </c>
      <c r="BC41" s="71" t="s">
        <v>138</v>
      </c>
    </row>
    <row r="42" spans="1:57" x14ac:dyDescent="0.25">
      <c r="A42" s="185">
        <v>6</v>
      </c>
      <c r="B42" s="185" t="s">
        <v>9</v>
      </c>
      <c r="C42" s="185" t="s">
        <v>172</v>
      </c>
      <c r="D42" s="185" t="s">
        <v>175</v>
      </c>
      <c r="E42" s="193" t="s">
        <v>12</v>
      </c>
      <c r="F42" s="196" t="s">
        <v>71</v>
      </c>
      <c r="G42" s="184">
        <v>3</v>
      </c>
      <c r="H42" s="185">
        <v>67</v>
      </c>
      <c r="I42" s="185">
        <v>4.5</v>
      </c>
      <c r="J42" s="185">
        <v>4.3</v>
      </c>
      <c r="K42" s="185">
        <v>2</v>
      </c>
      <c r="L42" s="185">
        <v>3</v>
      </c>
      <c r="M42" s="185">
        <v>12.3</v>
      </c>
      <c r="N42" s="185">
        <v>15.6</v>
      </c>
      <c r="O42" s="185">
        <v>1.8</v>
      </c>
      <c r="P42" s="185">
        <v>0</v>
      </c>
      <c r="Q42" s="185">
        <f>SUM(M42:P42)</f>
        <v>29.7</v>
      </c>
      <c r="R42" s="185">
        <v>12</v>
      </c>
      <c r="S42" s="185">
        <f>Q42/12</f>
        <v>2.4750000000000001</v>
      </c>
      <c r="T42" s="80">
        <v>4</v>
      </c>
      <c r="U42" s="80">
        <v>8</v>
      </c>
      <c r="V42" s="185">
        <v>0</v>
      </c>
      <c r="W42" s="185">
        <v>0</v>
      </c>
      <c r="X42" s="185">
        <v>0</v>
      </c>
      <c r="Y42" s="185">
        <v>0</v>
      </c>
      <c r="Z42" s="185" t="s">
        <v>451</v>
      </c>
      <c r="AA42" s="185">
        <v>15</v>
      </c>
      <c r="AB42" s="185">
        <v>0.7</v>
      </c>
      <c r="AC42" s="212">
        <v>43220</v>
      </c>
      <c r="AD42" s="185">
        <v>14</v>
      </c>
      <c r="AE42" s="185">
        <v>3.4</v>
      </c>
      <c r="AF42" s="185">
        <v>14.4</v>
      </c>
      <c r="AG42" s="185">
        <v>13.6</v>
      </c>
      <c r="AH42" s="185">
        <v>10.6</v>
      </c>
      <c r="AI42" s="185">
        <v>8.1999999999999993</v>
      </c>
      <c r="AJ42" s="185">
        <v>9.9</v>
      </c>
      <c r="AK42" s="185">
        <v>3.1</v>
      </c>
      <c r="AL42" s="185">
        <f>SUM(AE42:AK42)</f>
        <v>63.2</v>
      </c>
      <c r="AM42" s="185">
        <f>AL42/AD42</f>
        <v>4.5142857142857142</v>
      </c>
      <c r="AN42" s="185">
        <v>1</v>
      </c>
      <c r="AO42" s="185">
        <v>1</v>
      </c>
      <c r="AP42" s="185">
        <v>0</v>
      </c>
      <c r="AQ42" s="185">
        <v>1</v>
      </c>
      <c r="AR42" s="185">
        <v>0</v>
      </c>
      <c r="AS42" s="185">
        <v>201</v>
      </c>
      <c r="AT42" s="185">
        <v>0.91400000000000003</v>
      </c>
      <c r="AU42" s="185">
        <v>0.51300000000000001</v>
      </c>
      <c r="AV42" s="185">
        <v>0.875</v>
      </c>
      <c r="AW42" s="185">
        <v>2.67</v>
      </c>
      <c r="AX42" s="185">
        <v>0</v>
      </c>
      <c r="AY42" s="185">
        <v>0</v>
      </c>
      <c r="AZ42" s="185">
        <v>0</v>
      </c>
      <c r="BA42" s="185">
        <v>0</v>
      </c>
      <c r="BB42" s="185">
        <v>3</v>
      </c>
      <c r="BC42" s="218" t="s">
        <v>477</v>
      </c>
      <c r="BD42" s="185"/>
      <c r="BE42" s="185"/>
    </row>
    <row r="43" spans="1:57" s="63" customFormat="1" ht="16.5" thickBot="1" x14ac:dyDescent="0.3">
      <c r="A43" s="63">
        <v>6</v>
      </c>
      <c r="B43" s="63" t="s">
        <v>9</v>
      </c>
      <c r="C43" s="63" t="s">
        <v>172</v>
      </c>
      <c r="D43" s="63" t="s">
        <v>175</v>
      </c>
      <c r="E43" s="66" t="s">
        <v>135</v>
      </c>
      <c r="F43" s="196" t="s">
        <v>43</v>
      </c>
      <c r="G43" s="175">
        <v>3</v>
      </c>
      <c r="H43" s="63">
        <v>49</v>
      </c>
      <c r="I43" s="63">
        <v>3.5</v>
      </c>
      <c r="J43" s="63">
        <v>4</v>
      </c>
      <c r="K43" s="63">
        <v>1</v>
      </c>
      <c r="L43" s="63">
        <v>1</v>
      </c>
      <c r="M43" s="63">
        <v>22.2</v>
      </c>
      <c r="N43" s="63">
        <v>3.9</v>
      </c>
      <c r="O43" s="63">
        <v>0</v>
      </c>
      <c r="P43" s="63">
        <v>0</v>
      </c>
      <c r="Q43" s="63">
        <f>SUM(M43:P43)</f>
        <v>26.099999999999998</v>
      </c>
      <c r="R43" s="63">
        <v>12</v>
      </c>
      <c r="S43" s="63">
        <f>Q43/12</f>
        <v>2.1749999999999998</v>
      </c>
      <c r="T43" s="185" t="s">
        <v>120</v>
      </c>
      <c r="U43" s="185" t="s">
        <v>120</v>
      </c>
      <c r="V43" s="63">
        <v>0</v>
      </c>
      <c r="W43" s="63">
        <v>0</v>
      </c>
      <c r="X43" s="63">
        <v>0</v>
      </c>
      <c r="Y43" s="63">
        <v>1</v>
      </c>
      <c r="Z43" s="63" t="s">
        <v>121</v>
      </c>
      <c r="AA43" s="63">
        <v>0</v>
      </c>
      <c r="AB43" s="63">
        <v>0</v>
      </c>
      <c r="AC43" s="212">
        <v>43220</v>
      </c>
      <c r="AD43" s="185">
        <v>14</v>
      </c>
      <c r="AE43" s="63">
        <v>0</v>
      </c>
      <c r="AF43" s="63">
        <v>0</v>
      </c>
      <c r="AG43" s="63">
        <v>0</v>
      </c>
      <c r="AH43" s="63">
        <v>0</v>
      </c>
      <c r="AI43" s="63">
        <v>0</v>
      </c>
      <c r="AJ43" s="63">
        <v>0</v>
      </c>
      <c r="AK43" s="63">
        <v>0</v>
      </c>
      <c r="AL43" s="63">
        <v>0</v>
      </c>
      <c r="AM43" s="63">
        <v>0</v>
      </c>
      <c r="AN43" s="63">
        <v>0</v>
      </c>
      <c r="AO43" s="63">
        <v>0</v>
      </c>
      <c r="AP43" s="63">
        <v>0</v>
      </c>
      <c r="AQ43" s="63">
        <v>0</v>
      </c>
      <c r="AR43" s="63">
        <v>0</v>
      </c>
      <c r="AS43" s="63" t="s">
        <v>120</v>
      </c>
      <c r="AT43" s="63">
        <v>0</v>
      </c>
      <c r="AU43" s="63">
        <v>0</v>
      </c>
      <c r="AV43" s="63">
        <v>0</v>
      </c>
      <c r="AW43" s="63">
        <v>0</v>
      </c>
      <c r="AX43" s="63">
        <v>0</v>
      </c>
      <c r="AY43" s="63">
        <v>0</v>
      </c>
      <c r="AZ43" s="63">
        <v>0</v>
      </c>
      <c r="BA43" s="63">
        <v>0</v>
      </c>
      <c r="BB43" s="63">
        <v>3</v>
      </c>
      <c r="BC43" s="71"/>
    </row>
    <row r="44" spans="1:57" x14ac:dyDescent="0.25">
      <c r="A44" s="185">
        <v>6</v>
      </c>
      <c r="B44" s="185" t="s">
        <v>12</v>
      </c>
      <c r="C44" s="185" t="s">
        <v>173</v>
      </c>
      <c r="D44" s="185" t="s">
        <v>175</v>
      </c>
      <c r="E44" s="193" t="s">
        <v>12</v>
      </c>
      <c r="F44" s="196" t="s">
        <v>71</v>
      </c>
      <c r="G44" s="184">
        <v>4</v>
      </c>
      <c r="H44" s="185">
        <v>73</v>
      </c>
      <c r="I44" s="185">
        <v>4.5</v>
      </c>
      <c r="J44" s="185">
        <v>4.9000000000000004</v>
      </c>
      <c r="K44" s="185">
        <v>2</v>
      </c>
      <c r="L44" s="185">
        <v>3</v>
      </c>
      <c r="M44" s="185">
        <v>11.6</v>
      </c>
      <c r="N44" s="185">
        <v>28.5</v>
      </c>
      <c r="O44" s="185">
        <v>6.5</v>
      </c>
      <c r="P44" s="185">
        <v>0</v>
      </c>
      <c r="Q44" s="185">
        <f>SUM(M44:P44)</f>
        <v>46.6</v>
      </c>
      <c r="R44" s="185">
        <v>12</v>
      </c>
      <c r="S44" s="185">
        <f>Q44/12</f>
        <v>3.8833333333333333</v>
      </c>
      <c r="T44" s="80">
        <v>7</v>
      </c>
      <c r="U44" s="80">
        <v>10</v>
      </c>
      <c r="V44" s="185">
        <v>0</v>
      </c>
      <c r="W44" s="185">
        <v>0</v>
      </c>
      <c r="X44" s="185">
        <v>0</v>
      </c>
      <c r="Y44" s="185">
        <v>0</v>
      </c>
      <c r="Z44" s="185" t="s">
        <v>451</v>
      </c>
      <c r="AA44" s="185">
        <v>5</v>
      </c>
      <c r="AB44" s="185">
        <v>0.7</v>
      </c>
      <c r="AC44" s="212">
        <v>43213</v>
      </c>
      <c r="AD44" s="185">
        <v>7</v>
      </c>
      <c r="AE44" s="185">
        <v>3</v>
      </c>
      <c r="AF44" s="185">
        <v>7.3</v>
      </c>
      <c r="AG44" s="185">
        <v>7.9</v>
      </c>
      <c r="AH44" s="185">
        <v>8.1</v>
      </c>
      <c r="AI44" s="185">
        <v>3.2</v>
      </c>
      <c r="AJ44" s="185">
        <v>0</v>
      </c>
      <c r="AK44" s="185">
        <v>0</v>
      </c>
      <c r="AL44" s="185">
        <f>SUM(AE44:AK44)</f>
        <v>29.500000000000004</v>
      </c>
      <c r="AM44" s="185">
        <f>AL44/AD44</f>
        <v>4.2142857142857144</v>
      </c>
      <c r="AN44" s="185">
        <v>0</v>
      </c>
      <c r="AO44" s="185">
        <v>0</v>
      </c>
      <c r="AP44" s="185">
        <v>0</v>
      </c>
      <c r="AQ44" s="185">
        <v>0</v>
      </c>
      <c r="AR44" s="185">
        <v>0</v>
      </c>
      <c r="AS44" s="185">
        <v>29</v>
      </c>
      <c r="AT44" s="185">
        <v>0.55200000000000005</v>
      </c>
      <c r="AU44" s="185">
        <v>0.43099999999999999</v>
      </c>
      <c r="AV44" s="185">
        <v>0.40100000000000002</v>
      </c>
      <c r="AW44" s="185">
        <v>0.20399999999999999</v>
      </c>
      <c r="AX44" s="185">
        <v>0</v>
      </c>
      <c r="AY44" s="185">
        <v>0</v>
      </c>
      <c r="AZ44" s="185">
        <v>0</v>
      </c>
      <c r="BA44" s="185">
        <v>0</v>
      </c>
      <c r="BB44" s="185">
        <v>3</v>
      </c>
      <c r="BC44" s="218"/>
      <c r="BD44" s="185"/>
      <c r="BE44" s="185"/>
    </row>
    <row r="45" spans="1:57" s="63" customFormat="1" ht="16.5" thickBot="1" x14ac:dyDescent="0.3">
      <c r="A45" s="63">
        <v>6</v>
      </c>
      <c r="B45" s="63" t="s">
        <v>12</v>
      </c>
      <c r="C45" s="63" t="s">
        <v>173</v>
      </c>
      <c r="D45" s="63" t="s">
        <v>175</v>
      </c>
      <c r="E45" s="66" t="s">
        <v>135</v>
      </c>
      <c r="F45" s="196" t="s">
        <v>43</v>
      </c>
      <c r="G45" s="175">
        <v>4</v>
      </c>
      <c r="H45" s="63">
        <v>42</v>
      </c>
      <c r="I45" s="63">
        <v>4</v>
      </c>
      <c r="J45" s="63">
        <v>3.7</v>
      </c>
      <c r="K45" s="63">
        <v>1</v>
      </c>
      <c r="L45" s="63">
        <v>1</v>
      </c>
      <c r="M45" s="63">
        <v>27.3</v>
      </c>
      <c r="N45" s="63">
        <v>2.4</v>
      </c>
      <c r="O45" s="63">
        <v>0</v>
      </c>
      <c r="P45" s="63">
        <v>0</v>
      </c>
      <c r="Q45" s="63">
        <f>SUM(M45:P45)</f>
        <v>29.7</v>
      </c>
      <c r="R45" s="63">
        <v>12</v>
      </c>
      <c r="S45" s="63">
        <f>Q45/12</f>
        <v>2.4750000000000001</v>
      </c>
      <c r="T45" s="185" t="s">
        <v>120</v>
      </c>
      <c r="U45" s="185" t="s">
        <v>120</v>
      </c>
      <c r="V45" s="63">
        <v>0</v>
      </c>
      <c r="W45" s="63">
        <v>0</v>
      </c>
      <c r="X45" s="63">
        <v>0</v>
      </c>
      <c r="Y45" s="63">
        <v>0</v>
      </c>
      <c r="Z45" s="63" t="s">
        <v>451</v>
      </c>
      <c r="AA45" s="63">
        <v>4</v>
      </c>
      <c r="AB45" s="63">
        <v>0.8</v>
      </c>
      <c r="AC45" s="65">
        <v>43213</v>
      </c>
      <c r="AD45" s="63">
        <v>7</v>
      </c>
      <c r="AE45" s="63">
        <v>6.3</v>
      </c>
      <c r="AF45" s="63">
        <v>8.4</v>
      </c>
      <c r="AG45" s="63">
        <v>3.9</v>
      </c>
      <c r="AH45" s="63">
        <v>9.1999999999999993</v>
      </c>
      <c r="AI45" s="63">
        <v>0</v>
      </c>
      <c r="AJ45" s="63">
        <v>0</v>
      </c>
      <c r="AK45" s="63">
        <v>0</v>
      </c>
      <c r="AL45" s="63">
        <f>SUM(AE45:AK45)</f>
        <v>27.799999999999997</v>
      </c>
      <c r="AM45" s="63">
        <f>AL45/AD45</f>
        <v>3.9714285714285711</v>
      </c>
      <c r="AN45" s="63">
        <v>1</v>
      </c>
      <c r="AO45" s="63">
        <v>0</v>
      </c>
      <c r="AP45" s="63">
        <v>0</v>
      </c>
      <c r="AQ45" s="63">
        <v>0</v>
      </c>
      <c r="AR45" s="63">
        <v>0</v>
      </c>
      <c r="AS45" s="63">
        <v>27</v>
      </c>
      <c r="AT45" s="63">
        <v>1.0249999999999999</v>
      </c>
      <c r="AU45" s="63">
        <v>1.107</v>
      </c>
      <c r="AV45" s="63">
        <v>0.46700000000000003</v>
      </c>
      <c r="AW45" s="63">
        <v>0.72799999999999998</v>
      </c>
      <c r="AX45" s="63">
        <v>0</v>
      </c>
      <c r="AY45" s="63">
        <v>0</v>
      </c>
      <c r="AZ45" s="63">
        <v>0</v>
      </c>
      <c r="BA45" s="63">
        <v>0</v>
      </c>
      <c r="BB45" s="63">
        <v>3</v>
      </c>
      <c r="BC45" s="71"/>
    </row>
    <row r="46" spans="1:57" x14ac:dyDescent="0.25">
      <c r="A46" s="185">
        <v>6</v>
      </c>
      <c r="B46" s="185" t="s">
        <v>14</v>
      </c>
      <c r="C46" s="185" t="s">
        <v>172</v>
      </c>
      <c r="D46" s="185" t="s">
        <v>176</v>
      </c>
      <c r="E46" s="193" t="s">
        <v>12</v>
      </c>
      <c r="F46" s="196" t="s">
        <v>71</v>
      </c>
      <c r="G46" s="184">
        <v>3</v>
      </c>
      <c r="H46" s="185">
        <v>70</v>
      </c>
      <c r="I46" s="185">
        <v>4</v>
      </c>
      <c r="J46" s="185">
        <v>4.5</v>
      </c>
      <c r="K46" s="185">
        <v>2</v>
      </c>
      <c r="L46" s="185">
        <v>1</v>
      </c>
      <c r="M46" s="185">
        <v>21</v>
      </c>
      <c r="N46" s="185">
        <v>12</v>
      </c>
      <c r="O46" s="185">
        <v>0</v>
      </c>
      <c r="P46" s="185">
        <v>0</v>
      </c>
      <c r="Q46" s="185">
        <f>SUM(M46:P46)</f>
        <v>33</v>
      </c>
      <c r="R46" s="185">
        <v>12</v>
      </c>
      <c r="S46" s="185">
        <f>Q46/12</f>
        <v>2.75</v>
      </c>
      <c r="T46" s="80">
        <v>5</v>
      </c>
      <c r="U46" s="80">
        <v>6</v>
      </c>
      <c r="V46" s="185">
        <v>0</v>
      </c>
      <c r="W46" s="185">
        <v>0</v>
      </c>
      <c r="X46" s="185">
        <v>0</v>
      </c>
      <c r="Y46" s="185">
        <v>0</v>
      </c>
      <c r="Z46" s="185" t="s">
        <v>451</v>
      </c>
      <c r="AA46" s="185">
        <v>5</v>
      </c>
      <c r="AB46" s="185">
        <v>0.7</v>
      </c>
      <c r="AC46" s="212">
        <v>43219</v>
      </c>
      <c r="AD46" s="185">
        <v>13</v>
      </c>
      <c r="AE46" s="185">
        <v>14.2</v>
      </c>
      <c r="AF46" s="185">
        <v>14.7</v>
      </c>
      <c r="AG46" s="185">
        <v>18.8</v>
      </c>
      <c r="AH46" s="185">
        <v>9.6</v>
      </c>
      <c r="AI46" s="185">
        <v>5.7</v>
      </c>
      <c r="AJ46" s="185">
        <v>0</v>
      </c>
      <c r="AK46" s="185">
        <v>0</v>
      </c>
      <c r="AL46" s="185">
        <f>SUM(AE46:AK46)</f>
        <v>63.000000000000007</v>
      </c>
      <c r="AM46" s="185">
        <f>AL46/AD46</f>
        <v>4.8461538461538467</v>
      </c>
      <c r="AN46" s="185">
        <v>0</v>
      </c>
      <c r="AO46" s="185">
        <v>0</v>
      </c>
      <c r="AP46" s="185">
        <v>0</v>
      </c>
      <c r="AQ46" s="185">
        <v>0</v>
      </c>
      <c r="AR46" s="185">
        <v>0</v>
      </c>
      <c r="AS46" s="185">
        <v>149</v>
      </c>
      <c r="AT46" s="185">
        <v>0.23899999999999999</v>
      </c>
      <c r="AU46" s="185">
        <v>0.26400000000000001</v>
      </c>
      <c r="AV46" s="185">
        <v>0.34200000000000003</v>
      </c>
      <c r="AW46" s="185">
        <v>0.127</v>
      </c>
      <c r="AX46" s="185">
        <v>0</v>
      </c>
      <c r="AY46" s="185">
        <v>0</v>
      </c>
      <c r="AZ46" s="185">
        <v>0</v>
      </c>
      <c r="BA46" s="185">
        <v>0</v>
      </c>
      <c r="BB46" s="185">
        <v>3</v>
      </c>
      <c r="BC46" s="218"/>
      <c r="BD46" s="185"/>
      <c r="BE46" s="185"/>
    </row>
    <row r="47" spans="1:57" s="63" customFormat="1" ht="16.5" thickBot="1" x14ac:dyDescent="0.3">
      <c r="A47" s="63">
        <v>6</v>
      </c>
      <c r="B47" s="63" t="s">
        <v>14</v>
      </c>
      <c r="C47" s="63" t="s">
        <v>172</v>
      </c>
      <c r="D47" s="63" t="s">
        <v>176</v>
      </c>
      <c r="E47" s="66" t="s">
        <v>135</v>
      </c>
      <c r="F47" s="196" t="s">
        <v>43</v>
      </c>
      <c r="G47" s="175">
        <v>3</v>
      </c>
      <c r="H47" s="63">
        <v>59</v>
      </c>
      <c r="I47" s="63">
        <v>3</v>
      </c>
      <c r="J47" s="63">
        <v>5</v>
      </c>
      <c r="K47" s="63">
        <v>2</v>
      </c>
      <c r="L47" s="63">
        <v>1</v>
      </c>
      <c r="M47" s="63">
        <v>17.2</v>
      </c>
      <c r="N47" s="63">
        <v>3</v>
      </c>
      <c r="O47" s="63">
        <v>0</v>
      </c>
      <c r="P47" s="63">
        <v>0</v>
      </c>
      <c r="Q47" s="63">
        <f>SUM(M47:P47)</f>
        <v>20.2</v>
      </c>
      <c r="R47" s="63">
        <v>12</v>
      </c>
      <c r="S47" s="63">
        <f>Q47/12</f>
        <v>1.6833333333333333</v>
      </c>
      <c r="T47" s="185" t="s">
        <v>120</v>
      </c>
      <c r="U47" s="185" t="s">
        <v>120</v>
      </c>
      <c r="V47" s="63">
        <v>0</v>
      </c>
      <c r="W47" s="63">
        <v>0</v>
      </c>
      <c r="X47" s="63">
        <v>0</v>
      </c>
      <c r="Y47" s="63">
        <v>0</v>
      </c>
      <c r="Z47" s="63" t="s">
        <v>451</v>
      </c>
      <c r="AA47" s="63">
        <v>3</v>
      </c>
      <c r="AB47" s="63">
        <v>0.7</v>
      </c>
      <c r="AC47" s="65">
        <v>43219</v>
      </c>
      <c r="AD47" s="63">
        <v>13</v>
      </c>
      <c r="AE47" s="63">
        <v>16.100000000000001</v>
      </c>
      <c r="AF47" s="63">
        <v>29</v>
      </c>
      <c r="AG47" s="63">
        <v>7</v>
      </c>
      <c r="AH47" s="63">
        <v>12.4</v>
      </c>
      <c r="AI47" s="63">
        <v>2.2000000000000002</v>
      </c>
      <c r="AJ47" s="63">
        <v>9.8000000000000007</v>
      </c>
      <c r="AK47" s="63">
        <v>0</v>
      </c>
      <c r="AL47" s="63">
        <f>SUM(AE47:AK47)</f>
        <v>76.5</v>
      </c>
      <c r="AM47" s="63">
        <f>AL47/AD47</f>
        <v>5.884615384615385</v>
      </c>
      <c r="AN47" s="63">
        <v>0</v>
      </c>
      <c r="AO47" s="63">
        <v>0</v>
      </c>
      <c r="AP47" s="63">
        <v>0</v>
      </c>
      <c r="AR47" s="63">
        <v>0</v>
      </c>
      <c r="AS47" s="63">
        <v>148</v>
      </c>
      <c r="AT47" s="63">
        <v>0.10199999999999999</v>
      </c>
      <c r="AU47" s="63">
        <v>0.12</v>
      </c>
      <c r="AV47" s="63">
        <v>0.10199999999999999</v>
      </c>
      <c r="AW47" s="63">
        <v>3.5999999999999997E-2</v>
      </c>
      <c r="AX47" s="63">
        <v>0</v>
      </c>
      <c r="AY47" s="63">
        <v>0</v>
      </c>
      <c r="AZ47" s="63">
        <v>0</v>
      </c>
      <c r="BA47" s="63">
        <v>0</v>
      </c>
      <c r="BB47" s="63">
        <v>3</v>
      </c>
      <c r="BC47" s="71"/>
    </row>
    <row r="48" spans="1:57" x14ac:dyDescent="0.25">
      <c r="A48" s="185">
        <v>6</v>
      </c>
      <c r="B48" s="185" t="s">
        <v>15</v>
      </c>
      <c r="C48" s="185" t="s">
        <v>173</v>
      </c>
      <c r="D48" s="185" t="s">
        <v>176</v>
      </c>
      <c r="E48" s="193" t="s">
        <v>12</v>
      </c>
      <c r="F48" s="196" t="s">
        <v>71</v>
      </c>
      <c r="G48" s="184">
        <v>4</v>
      </c>
      <c r="H48" s="185">
        <v>56</v>
      </c>
      <c r="I48" s="185">
        <v>3</v>
      </c>
      <c r="J48" s="185">
        <v>3.8</v>
      </c>
      <c r="K48" s="185">
        <v>1</v>
      </c>
      <c r="L48" s="185">
        <v>1</v>
      </c>
      <c r="M48" s="185">
        <v>27</v>
      </c>
      <c r="N48" s="185">
        <v>8.75</v>
      </c>
      <c r="O48" s="185">
        <v>0</v>
      </c>
      <c r="P48" s="185">
        <v>0</v>
      </c>
      <c r="Q48" s="185">
        <f>SUM(M48:P48)</f>
        <v>35.75</v>
      </c>
      <c r="R48" s="185">
        <v>12</v>
      </c>
      <c r="S48" s="185">
        <f>Q48/12</f>
        <v>2.9791666666666665</v>
      </c>
      <c r="T48" s="80">
        <v>2</v>
      </c>
      <c r="U48" s="80">
        <v>3</v>
      </c>
      <c r="V48" s="185">
        <v>0</v>
      </c>
      <c r="W48" s="185">
        <v>0</v>
      </c>
      <c r="X48" s="185">
        <v>0</v>
      </c>
      <c r="Y48" s="185">
        <v>0</v>
      </c>
      <c r="Z48" s="185" t="s">
        <v>451</v>
      </c>
      <c r="AA48" s="185">
        <v>3</v>
      </c>
      <c r="AB48" s="185">
        <v>0.5</v>
      </c>
      <c r="AC48" s="212">
        <v>43213</v>
      </c>
      <c r="AD48" s="185">
        <v>7</v>
      </c>
      <c r="AE48" s="185">
        <v>5.3</v>
      </c>
      <c r="AF48" s="185">
        <v>5.2</v>
      </c>
      <c r="AG48" s="185">
        <v>4.2</v>
      </c>
      <c r="AH48" s="185">
        <v>0</v>
      </c>
      <c r="AI48" s="185">
        <v>0</v>
      </c>
      <c r="AJ48" s="185">
        <v>0</v>
      </c>
      <c r="AK48" s="185">
        <v>0</v>
      </c>
      <c r="AL48" s="185">
        <f>SUM(AE48:AK48)</f>
        <v>14.7</v>
      </c>
      <c r="AM48" s="185">
        <f>AL48/AD48</f>
        <v>2.1</v>
      </c>
      <c r="AN48" s="185">
        <v>0</v>
      </c>
      <c r="AO48" s="185">
        <v>0</v>
      </c>
      <c r="AP48" s="185">
        <v>0</v>
      </c>
      <c r="AQ48" s="185">
        <v>0</v>
      </c>
      <c r="AR48" s="185">
        <v>0</v>
      </c>
      <c r="AS48" s="185">
        <v>30</v>
      </c>
      <c r="AT48" s="185">
        <v>0.115</v>
      </c>
      <c r="AU48" s="185">
        <v>0.14599999999999999</v>
      </c>
      <c r="AV48" s="185">
        <v>0.25600000000000001</v>
      </c>
      <c r="AW48" s="185">
        <v>0.14499999999999999</v>
      </c>
      <c r="AX48" s="185">
        <v>0</v>
      </c>
      <c r="AY48" s="185">
        <v>0</v>
      </c>
      <c r="AZ48" s="185">
        <v>0</v>
      </c>
      <c r="BA48" s="185">
        <v>0</v>
      </c>
      <c r="BB48" s="185">
        <v>3</v>
      </c>
      <c r="BC48" s="218"/>
      <c r="BD48" s="185"/>
      <c r="BE48" s="185"/>
    </row>
    <row r="49" spans="1:57" s="63" customFormat="1" ht="16.5" thickBot="1" x14ac:dyDescent="0.3">
      <c r="A49" s="63">
        <v>6</v>
      </c>
      <c r="B49" s="63" t="s">
        <v>15</v>
      </c>
      <c r="C49" s="63" t="s">
        <v>173</v>
      </c>
      <c r="D49" s="63" t="s">
        <v>176</v>
      </c>
      <c r="E49" s="66" t="s">
        <v>135</v>
      </c>
      <c r="F49" s="196" t="s">
        <v>43</v>
      </c>
      <c r="G49" s="175">
        <v>4</v>
      </c>
      <c r="H49" s="63">
        <v>65.5</v>
      </c>
      <c r="I49" s="63">
        <v>5</v>
      </c>
      <c r="J49" s="63">
        <v>6</v>
      </c>
      <c r="K49" s="63">
        <v>2</v>
      </c>
      <c r="L49" s="63">
        <v>3</v>
      </c>
      <c r="M49" s="63">
        <v>34</v>
      </c>
      <c r="N49" s="63">
        <v>38.5</v>
      </c>
      <c r="O49" s="63">
        <v>2.8</v>
      </c>
      <c r="P49" s="63">
        <v>0</v>
      </c>
      <c r="Q49" s="63">
        <f>SUM(M49:P49)</f>
        <v>75.3</v>
      </c>
      <c r="R49" s="63">
        <v>12</v>
      </c>
      <c r="S49" s="63">
        <f>Q49/12</f>
        <v>6.2749999999999995</v>
      </c>
      <c r="T49" s="185" t="s">
        <v>120</v>
      </c>
      <c r="U49" s="185" t="s">
        <v>120</v>
      </c>
      <c r="V49" s="63">
        <v>0</v>
      </c>
      <c r="W49" s="63">
        <v>0</v>
      </c>
      <c r="X49" s="63">
        <v>0</v>
      </c>
      <c r="Y49" s="63">
        <v>1</v>
      </c>
      <c r="Z49" s="63" t="s">
        <v>121</v>
      </c>
      <c r="AA49" s="63">
        <v>0</v>
      </c>
      <c r="AB49" s="63">
        <v>0</v>
      </c>
      <c r="AC49" s="212">
        <v>43213</v>
      </c>
      <c r="AD49" s="185">
        <v>7</v>
      </c>
      <c r="AE49" s="63">
        <v>0</v>
      </c>
      <c r="AF49" s="63">
        <v>0</v>
      </c>
      <c r="AG49" s="63">
        <v>0</v>
      </c>
      <c r="AH49" s="63">
        <v>0</v>
      </c>
      <c r="AI49" s="63">
        <v>0</v>
      </c>
      <c r="AJ49" s="63">
        <v>0</v>
      </c>
      <c r="AK49" s="63">
        <v>0</v>
      </c>
      <c r="AL49" s="63">
        <v>0</v>
      </c>
      <c r="AM49" s="63">
        <v>0</v>
      </c>
      <c r="AN49" s="63">
        <v>0</v>
      </c>
      <c r="AO49" s="63">
        <v>0</v>
      </c>
      <c r="AP49" s="63">
        <v>0</v>
      </c>
      <c r="AQ49" s="63">
        <v>0</v>
      </c>
      <c r="AR49" s="63">
        <v>0</v>
      </c>
      <c r="AS49" s="63" t="s">
        <v>120</v>
      </c>
      <c r="AT49" s="63">
        <v>0</v>
      </c>
      <c r="AU49" s="63">
        <v>0</v>
      </c>
      <c r="AV49" s="63">
        <v>0</v>
      </c>
      <c r="AW49" s="63">
        <v>0</v>
      </c>
      <c r="AX49" s="63">
        <v>0</v>
      </c>
      <c r="AY49" s="63">
        <v>0</v>
      </c>
      <c r="AZ49" s="63">
        <v>0</v>
      </c>
      <c r="BA49" s="63">
        <v>0</v>
      </c>
      <c r="BB49" s="63">
        <v>3</v>
      </c>
      <c r="BC49" s="71"/>
    </row>
    <row r="50" spans="1:57" s="100" customFormat="1" x14ac:dyDescent="0.25">
      <c r="A50" s="187">
        <v>7</v>
      </c>
      <c r="B50" s="187" t="s">
        <v>9</v>
      </c>
      <c r="C50" s="187" t="s">
        <v>172</v>
      </c>
      <c r="D50" s="187" t="s">
        <v>175</v>
      </c>
      <c r="E50" s="187" t="s">
        <v>135</v>
      </c>
      <c r="F50" s="226" t="s">
        <v>75</v>
      </c>
      <c r="G50" s="184">
        <v>3</v>
      </c>
      <c r="H50" s="187">
        <v>56.5</v>
      </c>
      <c r="I50" s="187">
        <v>4.5</v>
      </c>
      <c r="J50" s="187">
        <v>5.3</v>
      </c>
      <c r="K50" s="187">
        <v>2</v>
      </c>
      <c r="L50" s="233">
        <v>3</v>
      </c>
      <c r="M50" s="233">
        <v>21.5</v>
      </c>
      <c r="N50" s="233">
        <v>12</v>
      </c>
      <c r="O50" s="233">
        <v>0.25</v>
      </c>
      <c r="P50" s="233">
        <v>0</v>
      </c>
      <c r="Q50" s="233">
        <f>SUM(M50:P50)</f>
        <v>33.75</v>
      </c>
      <c r="R50" s="233">
        <v>12</v>
      </c>
      <c r="S50" s="233">
        <f>Q50/12</f>
        <v>2.8125</v>
      </c>
      <c r="T50" s="101" t="s">
        <v>120</v>
      </c>
      <c r="U50" s="101" t="s">
        <v>120</v>
      </c>
      <c r="V50" s="233">
        <v>0</v>
      </c>
      <c r="W50" s="187">
        <v>0</v>
      </c>
      <c r="X50" s="233">
        <v>0</v>
      </c>
      <c r="Y50" s="187">
        <v>0</v>
      </c>
      <c r="Z50" s="187" t="s">
        <v>451</v>
      </c>
      <c r="AA50" s="187">
        <v>26</v>
      </c>
      <c r="AB50" s="187">
        <v>0.8</v>
      </c>
      <c r="AC50" s="102">
        <v>43220</v>
      </c>
      <c r="AD50" s="100">
        <v>14</v>
      </c>
      <c r="AE50" s="187">
        <v>24.3</v>
      </c>
      <c r="AF50" s="187">
        <v>15.9</v>
      </c>
      <c r="AG50" s="187">
        <v>19.2</v>
      </c>
      <c r="AH50" s="187">
        <v>5.7</v>
      </c>
      <c r="AI50" s="187">
        <v>8.6999999999999993</v>
      </c>
      <c r="AJ50" s="187">
        <v>13.3</v>
      </c>
      <c r="AK50" s="187">
        <f>7.1+8.3</f>
        <v>15.4</v>
      </c>
      <c r="AL50" s="187">
        <f>SUM(AE50:AK50)</f>
        <v>102.50000000000001</v>
      </c>
      <c r="AM50" s="187">
        <f>AL50/AD50</f>
        <v>7.3214285714285721</v>
      </c>
      <c r="AN50" s="187">
        <v>1</v>
      </c>
      <c r="AO50" s="187">
        <v>1</v>
      </c>
      <c r="AP50" s="187">
        <v>0</v>
      </c>
      <c r="AQ50" s="187">
        <v>0</v>
      </c>
      <c r="AR50" s="187">
        <v>0</v>
      </c>
      <c r="AS50" s="187">
        <v>212</v>
      </c>
      <c r="AT50" s="187">
        <v>2.0579999999999998</v>
      </c>
      <c r="AU50" s="187">
        <v>1.244</v>
      </c>
      <c r="AV50" s="187">
        <v>1.7390000000000001</v>
      </c>
      <c r="AW50" s="187">
        <v>1.4</v>
      </c>
      <c r="AX50" s="233">
        <v>0</v>
      </c>
      <c r="AY50" s="233">
        <v>0</v>
      </c>
      <c r="AZ50" s="187">
        <v>0</v>
      </c>
      <c r="BA50" s="187">
        <v>0</v>
      </c>
      <c r="BB50" s="187">
        <v>0</v>
      </c>
      <c r="BC50" s="236" t="s">
        <v>167</v>
      </c>
      <c r="BD50" s="185"/>
      <c r="BE50" s="185"/>
    </row>
    <row r="51" spans="1:57" s="100" customFormat="1" ht="16.5" thickBot="1" x14ac:dyDescent="0.3">
      <c r="A51" s="187">
        <v>7</v>
      </c>
      <c r="B51" s="187" t="s">
        <v>9</v>
      </c>
      <c r="C51" s="187" t="s">
        <v>172</v>
      </c>
      <c r="D51" s="187" t="s">
        <v>175</v>
      </c>
      <c r="E51" s="187" t="s">
        <v>450</v>
      </c>
      <c r="F51" s="187" t="s">
        <v>120</v>
      </c>
      <c r="G51" s="175">
        <v>3</v>
      </c>
      <c r="H51" s="187" t="s">
        <v>120</v>
      </c>
      <c r="I51" s="187" t="s">
        <v>120</v>
      </c>
      <c r="J51" s="187" t="s">
        <v>120</v>
      </c>
      <c r="K51" s="187" t="s">
        <v>120</v>
      </c>
      <c r="L51" s="187" t="s">
        <v>120</v>
      </c>
      <c r="M51" s="187" t="s">
        <v>120</v>
      </c>
      <c r="N51" s="187" t="s">
        <v>120</v>
      </c>
      <c r="O51" s="187" t="s">
        <v>120</v>
      </c>
      <c r="P51" s="187" t="s">
        <v>120</v>
      </c>
      <c r="Q51" s="187" t="s">
        <v>120</v>
      </c>
      <c r="R51" s="187" t="s">
        <v>120</v>
      </c>
      <c r="S51" s="187" t="s">
        <v>120</v>
      </c>
      <c r="T51" s="187" t="s">
        <v>120</v>
      </c>
      <c r="U51" s="187" t="s">
        <v>120</v>
      </c>
      <c r="V51" s="187">
        <v>0</v>
      </c>
      <c r="W51" s="187">
        <v>0</v>
      </c>
      <c r="X51" s="187">
        <v>0</v>
      </c>
      <c r="Y51" s="187">
        <v>0</v>
      </c>
      <c r="Z51" s="187" t="s">
        <v>451</v>
      </c>
      <c r="AA51" s="187">
        <v>6</v>
      </c>
      <c r="AB51" s="187" t="s">
        <v>120</v>
      </c>
      <c r="AC51" s="230">
        <v>43220</v>
      </c>
      <c r="AD51" s="187">
        <v>14</v>
      </c>
      <c r="AE51" s="187" t="s">
        <v>120</v>
      </c>
      <c r="AF51" s="187" t="s">
        <v>120</v>
      </c>
      <c r="AG51" s="187" t="s">
        <v>120</v>
      </c>
      <c r="AH51" s="187" t="s">
        <v>120</v>
      </c>
      <c r="AI51" s="187" t="s">
        <v>120</v>
      </c>
      <c r="AJ51" s="187" t="s">
        <v>120</v>
      </c>
      <c r="AK51" s="187" t="s">
        <v>120</v>
      </c>
      <c r="AL51" s="187" t="s">
        <v>120</v>
      </c>
      <c r="AM51" s="187" t="s">
        <v>120</v>
      </c>
      <c r="AN51" s="187">
        <v>1</v>
      </c>
      <c r="AO51" s="187">
        <v>0</v>
      </c>
      <c r="AP51" s="187">
        <v>0</v>
      </c>
      <c r="AQ51" s="187">
        <v>0</v>
      </c>
      <c r="AR51" s="187">
        <v>0</v>
      </c>
      <c r="AS51" s="187">
        <v>210</v>
      </c>
      <c r="AT51" s="187">
        <v>0.35199999999999998</v>
      </c>
      <c r="AU51" s="187">
        <v>0.27300000000000002</v>
      </c>
      <c r="AV51" s="187">
        <v>0.215</v>
      </c>
      <c r="AW51" s="187">
        <v>0.67</v>
      </c>
      <c r="AX51" s="187" t="s">
        <v>120</v>
      </c>
      <c r="AY51" s="187" t="s">
        <v>120</v>
      </c>
      <c r="AZ51" s="187" t="s">
        <v>120</v>
      </c>
      <c r="BA51" s="187" t="s">
        <v>120</v>
      </c>
      <c r="BB51" s="187">
        <v>0</v>
      </c>
      <c r="BC51" s="220"/>
      <c r="BD51" s="185"/>
      <c r="BE51" s="185"/>
    </row>
    <row r="52" spans="1:57" s="104" customFormat="1" ht="16.5" thickBot="1" x14ac:dyDescent="0.3">
      <c r="A52" s="104">
        <v>7</v>
      </c>
      <c r="B52" s="104" t="s">
        <v>9</v>
      </c>
      <c r="C52" s="104" t="s">
        <v>172</v>
      </c>
      <c r="D52" s="104" t="s">
        <v>175</v>
      </c>
      <c r="E52" s="104" t="s">
        <v>12</v>
      </c>
      <c r="F52" s="104" t="s">
        <v>185</v>
      </c>
      <c r="G52" s="184">
        <v>3</v>
      </c>
      <c r="H52" s="104">
        <v>83</v>
      </c>
      <c r="I52" s="104">
        <v>4</v>
      </c>
      <c r="J52" s="104">
        <v>6</v>
      </c>
      <c r="K52" s="104">
        <v>1</v>
      </c>
      <c r="L52" s="104">
        <v>1</v>
      </c>
      <c r="M52" s="104">
        <v>32</v>
      </c>
      <c r="N52" s="104">
        <v>2</v>
      </c>
      <c r="O52" s="104">
        <v>0</v>
      </c>
      <c r="P52" s="104">
        <v>0</v>
      </c>
      <c r="Q52" s="104">
        <f>SUM(M52:P52)</f>
        <v>34</v>
      </c>
      <c r="R52" s="104">
        <v>12</v>
      </c>
      <c r="S52" s="104">
        <f>Q52/12</f>
        <v>2.8333333333333335</v>
      </c>
      <c r="T52" s="104">
        <v>5</v>
      </c>
      <c r="U52" s="104">
        <v>8</v>
      </c>
      <c r="V52" s="104">
        <v>0</v>
      </c>
      <c r="W52" s="104">
        <v>0</v>
      </c>
      <c r="X52" s="104">
        <v>0</v>
      </c>
      <c r="Y52" s="104">
        <v>0</v>
      </c>
      <c r="Z52" s="104" t="s">
        <v>451</v>
      </c>
      <c r="AA52" s="104">
        <v>7</v>
      </c>
      <c r="AB52" s="104">
        <v>0.7</v>
      </c>
      <c r="AC52" s="105">
        <v>43220</v>
      </c>
      <c r="AD52" s="104">
        <v>14</v>
      </c>
      <c r="AE52" s="104">
        <v>20.2</v>
      </c>
      <c r="AF52" s="104">
        <v>6.4</v>
      </c>
      <c r="AG52" s="104">
        <v>10.7</v>
      </c>
      <c r="AH52" s="104">
        <v>10.199999999999999</v>
      </c>
      <c r="AI52" s="104">
        <v>11.7</v>
      </c>
      <c r="AJ52" s="104">
        <v>0</v>
      </c>
      <c r="AK52" s="104">
        <v>0</v>
      </c>
      <c r="AL52" s="104">
        <f>SUM(AE52:AK52)</f>
        <v>59.2</v>
      </c>
      <c r="AM52" s="104">
        <f>AL52/AD52</f>
        <v>4.2285714285714286</v>
      </c>
      <c r="AN52" s="104">
        <v>0</v>
      </c>
      <c r="AO52" s="104">
        <v>0</v>
      </c>
      <c r="AP52" s="104">
        <v>0</v>
      </c>
      <c r="AQ52" s="104">
        <v>0</v>
      </c>
      <c r="AR52" s="104">
        <v>1</v>
      </c>
      <c r="AS52" s="104">
        <v>211</v>
      </c>
      <c r="AT52" s="104">
        <v>1.8069999999999999</v>
      </c>
      <c r="AU52" s="104">
        <v>0.40899999999999997</v>
      </c>
      <c r="AV52" s="104">
        <v>0.72599999999999998</v>
      </c>
      <c r="AW52" s="104">
        <v>0.25900000000000001</v>
      </c>
      <c r="AX52" s="104">
        <v>0</v>
      </c>
      <c r="AY52" s="104">
        <v>1</v>
      </c>
      <c r="AZ52" s="104">
        <v>0</v>
      </c>
      <c r="BA52" s="104">
        <v>0</v>
      </c>
      <c r="BB52" s="104">
        <v>0</v>
      </c>
      <c r="BC52" s="106" t="s">
        <v>168</v>
      </c>
      <c r="BD52" s="63"/>
      <c r="BE52" s="63"/>
    </row>
    <row r="53" spans="1:57" x14ac:dyDescent="0.25">
      <c r="A53" s="185">
        <v>7</v>
      </c>
      <c r="B53" s="185" t="s">
        <v>12</v>
      </c>
      <c r="C53" s="185" t="s">
        <v>173</v>
      </c>
      <c r="D53" s="185" t="s">
        <v>175</v>
      </c>
      <c r="E53" s="194" t="s">
        <v>135</v>
      </c>
      <c r="F53" s="196" t="s">
        <v>75</v>
      </c>
      <c r="G53" s="184">
        <v>4</v>
      </c>
      <c r="H53" s="185">
        <v>67</v>
      </c>
      <c r="I53" s="185">
        <v>4</v>
      </c>
      <c r="J53" s="185">
        <v>5.5</v>
      </c>
      <c r="K53" s="185">
        <v>3</v>
      </c>
      <c r="L53" s="185">
        <v>3</v>
      </c>
      <c r="M53" s="185">
        <v>20.100000000000001</v>
      </c>
      <c r="N53" s="185">
        <v>14.8</v>
      </c>
      <c r="O53" s="185">
        <v>0</v>
      </c>
      <c r="P53" s="185">
        <v>0</v>
      </c>
      <c r="Q53" s="185">
        <f>SUM(M53:P53)</f>
        <v>34.900000000000006</v>
      </c>
      <c r="R53" s="185">
        <v>12</v>
      </c>
      <c r="S53" s="185">
        <f>Q53/12</f>
        <v>2.9083333333333337</v>
      </c>
      <c r="T53" s="80" t="s">
        <v>120</v>
      </c>
      <c r="U53" s="80" t="s">
        <v>120</v>
      </c>
      <c r="V53" s="185">
        <v>0</v>
      </c>
      <c r="W53" s="185">
        <v>0</v>
      </c>
      <c r="X53" s="185">
        <v>0</v>
      </c>
      <c r="Y53" s="185">
        <v>0</v>
      </c>
      <c r="Z53" s="185" t="s">
        <v>451</v>
      </c>
      <c r="AA53" s="185">
        <v>8</v>
      </c>
      <c r="AB53" s="185">
        <v>0.7</v>
      </c>
      <c r="AC53" s="212">
        <v>43219</v>
      </c>
      <c r="AD53" s="185">
        <v>13</v>
      </c>
      <c r="AE53" s="185">
        <v>26.4</v>
      </c>
      <c r="AF53" s="185">
        <v>14.8</v>
      </c>
      <c r="AG53" s="185">
        <v>23.8</v>
      </c>
      <c r="AH53" s="185">
        <v>0</v>
      </c>
      <c r="AI53" s="185">
        <v>0</v>
      </c>
      <c r="AJ53" s="185">
        <v>0</v>
      </c>
      <c r="AK53" s="185">
        <v>0</v>
      </c>
      <c r="AL53" s="185">
        <v>65</v>
      </c>
      <c r="AM53" s="185">
        <v>5</v>
      </c>
      <c r="AN53" s="185">
        <v>1</v>
      </c>
      <c r="AO53" s="185">
        <v>0</v>
      </c>
      <c r="AP53" s="185">
        <v>0</v>
      </c>
      <c r="AQ53" s="185">
        <v>0</v>
      </c>
      <c r="AR53" s="185">
        <v>0</v>
      </c>
      <c r="AS53" s="185">
        <v>145</v>
      </c>
      <c r="AT53" s="168">
        <v>6.4960000000000004</v>
      </c>
      <c r="AU53" s="168">
        <v>3.6960000000000002</v>
      </c>
      <c r="AV53" s="168">
        <v>1.228</v>
      </c>
      <c r="AW53" s="168">
        <v>5.6980000000000004</v>
      </c>
      <c r="AX53" s="185">
        <v>0</v>
      </c>
      <c r="AY53" s="185">
        <v>0</v>
      </c>
      <c r="AZ53" s="185">
        <v>0</v>
      </c>
      <c r="BA53" s="185">
        <v>0</v>
      </c>
      <c r="BB53" s="185">
        <v>1</v>
      </c>
      <c r="BC53" s="218"/>
      <c r="BD53" s="185"/>
      <c r="BE53" s="185"/>
    </row>
    <row r="54" spans="1:57" s="63" customFormat="1" ht="16.5" thickBot="1" x14ac:dyDescent="0.3">
      <c r="A54" s="63">
        <v>7</v>
      </c>
      <c r="B54" s="63" t="s">
        <v>12</v>
      </c>
      <c r="C54" s="63" t="s">
        <v>173</v>
      </c>
      <c r="D54" s="63" t="s">
        <v>175</v>
      </c>
      <c r="E54" s="260" t="s">
        <v>12</v>
      </c>
      <c r="F54" s="63" t="s">
        <v>185</v>
      </c>
      <c r="G54" s="175">
        <v>4</v>
      </c>
      <c r="H54" s="63">
        <v>73</v>
      </c>
      <c r="I54" s="63">
        <v>3.5</v>
      </c>
      <c r="J54" s="63">
        <v>3.5</v>
      </c>
      <c r="K54" s="63">
        <v>1</v>
      </c>
      <c r="L54" s="68">
        <v>3</v>
      </c>
      <c r="M54" s="68">
        <v>45.2</v>
      </c>
      <c r="N54" s="68">
        <v>21.5</v>
      </c>
      <c r="O54" s="68">
        <v>0</v>
      </c>
      <c r="P54" s="68">
        <v>0</v>
      </c>
      <c r="Q54" s="68">
        <f>SUM(M54:P54)</f>
        <v>66.7</v>
      </c>
      <c r="R54" s="68">
        <v>12</v>
      </c>
      <c r="S54" s="68">
        <f>Q54/12</f>
        <v>5.5583333333333336</v>
      </c>
      <c r="T54" s="63">
        <v>10</v>
      </c>
      <c r="U54" s="63">
        <v>18</v>
      </c>
      <c r="V54" s="68">
        <v>0</v>
      </c>
      <c r="W54" s="63">
        <v>0</v>
      </c>
      <c r="X54" s="68">
        <v>0</v>
      </c>
      <c r="Y54" s="63">
        <v>0</v>
      </c>
      <c r="Z54" s="63" t="s">
        <v>451</v>
      </c>
      <c r="AA54" s="63">
        <v>25</v>
      </c>
      <c r="AB54" s="63">
        <v>0.6</v>
      </c>
      <c r="AC54" s="65">
        <v>43219</v>
      </c>
      <c r="AD54" s="63">
        <v>13</v>
      </c>
      <c r="AE54" s="63">
        <v>10.8</v>
      </c>
      <c r="AF54" s="63">
        <v>4.4000000000000004</v>
      </c>
      <c r="AG54" s="63">
        <v>9.3000000000000007</v>
      </c>
      <c r="AH54" s="63">
        <v>13.2</v>
      </c>
      <c r="AI54" s="63">
        <v>0</v>
      </c>
      <c r="AJ54" s="63">
        <v>0</v>
      </c>
      <c r="AK54" s="63">
        <v>0</v>
      </c>
      <c r="AL54" s="63">
        <f>SUM(AE54:AK54)</f>
        <v>37.700000000000003</v>
      </c>
      <c r="AM54" s="63">
        <f>AL54/AD54</f>
        <v>2.9000000000000004</v>
      </c>
      <c r="AN54" s="63">
        <v>1</v>
      </c>
      <c r="AO54" s="63">
        <v>0</v>
      </c>
      <c r="AP54" s="63">
        <v>0</v>
      </c>
      <c r="AQ54" s="63">
        <v>0</v>
      </c>
      <c r="AR54" s="63">
        <v>0</v>
      </c>
      <c r="AS54" s="63">
        <v>144</v>
      </c>
      <c r="AT54" s="63">
        <v>0.22</v>
      </c>
      <c r="AU54" s="63">
        <v>0.11799999999999999</v>
      </c>
      <c r="AV54" s="63">
        <v>0.13900000000000001</v>
      </c>
      <c r="AW54" s="63">
        <v>0.17</v>
      </c>
      <c r="AX54" s="68">
        <v>0</v>
      </c>
      <c r="AY54" s="68">
        <v>0</v>
      </c>
      <c r="AZ54" s="63">
        <v>0</v>
      </c>
      <c r="BA54" s="63">
        <v>0</v>
      </c>
      <c r="BB54" s="63">
        <v>1</v>
      </c>
      <c r="BC54" s="71"/>
    </row>
    <row r="55" spans="1:57" s="75" customFormat="1" x14ac:dyDescent="0.25">
      <c r="A55" s="188">
        <v>7</v>
      </c>
      <c r="B55" s="188" t="s">
        <v>14</v>
      </c>
      <c r="C55" s="188" t="s">
        <v>172</v>
      </c>
      <c r="D55" s="188" t="s">
        <v>176</v>
      </c>
      <c r="E55" s="188" t="s">
        <v>135</v>
      </c>
      <c r="F55" s="198" t="s">
        <v>75</v>
      </c>
      <c r="G55" s="184">
        <v>3</v>
      </c>
      <c r="H55" s="188">
        <v>50</v>
      </c>
      <c r="I55" s="188">
        <v>3</v>
      </c>
      <c r="J55" s="188">
        <v>5</v>
      </c>
      <c r="K55" s="188">
        <v>1</v>
      </c>
      <c r="L55" s="209">
        <v>1</v>
      </c>
      <c r="M55" s="209">
        <v>33.9</v>
      </c>
      <c r="N55" s="209">
        <v>6.1</v>
      </c>
      <c r="O55" s="209">
        <v>11.3</v>
      </c>
      <c r="P55" s="209">
        <v>0</v>
      </c>
      <c r="Q55" s="209">
        <f>SUM(M55:P55)</f>
        <v>51.3</v>
      </c>
      <c r="R55" s="209">
        <v>12</v>
      </c>
      <c r="S55" s="209">
        <f>Q55/12</f>
        <v>4.2749999999999995</v>
      </c>
      <c r="T55" s="188" t="s">
        <v>120</v>
      </c>
      <c r="U55" s="188" t="s">
        <v>120</v>
      </c>
      <c r="V55" s="209">
        <v>0</v>
      </c>
      <c r="W55" s="188">
        <v>0</v>
      </c>
      <c r="X55" s="188">
        <v>0</v>
      </c>
      <c r="Y55" s="188" t="s">
        <v>120</v>
      </c>
      <c r="Z55" s="188" t="s">
        <v>434</v>
      </c>
      <c r="AA55" s="188">
        <v>1</v>
      </c>
      <c r="AB55" s="188">
        <v>0.3</v>
      </c>
      <c r="AC55" s="272">
        <v>43217</v>
      </c>
      <c r="AD55" s="188">
        <v>11</v>
      </c>
      <c r="AE55" s="188">
        <v>7.7</v>
      </c>
      <c r="AF55" s="188">
        <v>2</v>
      </c>
      <c r="AG55" s="188">
        <v>5.9</v>
      </c>
      <c r="AH55" s="188">
        <v>0</v>
      </c>
      <c r="AI55" s="188">
        <v>0</v>
      </c>
      <c r="AJ55" s="188">
        <v>0</v>
      </c>
      <c r="AK55" s="188">
        <v>0</v>
      </c>
      <c r="AL55" s="188">
        <f>SUM(AE55:AK55)</f>
        <v>15.6</v>
      </c>
      <c r="AM55" s="188">
        <f>AL55/AD55</f>
        <v>1.4181818181818182</v>
      </c>
      <c r="AN55" s="188">
        <v>0</v>
      </c>
      <c r="AO55" s="188">
        <v>0</v>
      </c>
      <c r="AP55" s="188">
        <v>0</v>
      </c>
      <c r="AQ55" s="188">
        <v>1</v>
      </c>
      <c r="AR55" s="188">
        <v>0</v>
      </c>
      <c r="AS55" s="188">
        <v>86</v>
      </c>
      <c r="AT55" s="188">
        <v>6.0000000000000001E-3</v>
      </c>
      <c r="AU55" s="188">
        <v>0.01</v>
      </c>
      <c r="AV55" s="188">
        <v>0.05</v>
      </c>
      <c r="AW55" s="188">
        <v>0.03</v>
      </c>
      <c r="AX55" s="209">
        <v>0</v>
      </c>
      <c r="AY55" s="209">
        <v>0</v>
      </c>
      <c r="AZ55" s="188">
        <v>0</v>
      </c>
      <c r="BA55" s="188">
        <v>0</v>
      </c>
      <c r="BB55" s="188">
        <v>0</v>
      </c>
      <c r="BC55" s="221"/>
      <c r="BD55" s="185"/>
      <c r="BE55" s="185"/>
    </row>
    <row r="56" spans="1:57" s="76" customFormat="1" ht="16.5" thickBot="1" x14ac:dyDescent="0.3">
      <c r="A56" s="76">
        <v>7</v>
      </c>
      <c r="B56" s="76" t="s">
        <v>14</v>
      </c>
      <c r="C56" s="76" t="s">
        <v>172</v>
      </c>
      <c r="D56" s="76" t="s">
        <v>176</v>
      </c>
      <c r="E56" s="76" t="s">
        <v>12</v>
      </c>
      <c r="F56" s="76" t="s">
        <v>185</v>
      </c>
      <c r="G56" s="175">
        <v>3</v>
      </c>
      <c r="H56" s="76">
        <v>67</v>
      </c>
      <c r="I56" s="76">
        <v>4.5</v>
      </c>
      <c r="J56" s="76">
        <v>6</v>
      </c>
      <c r="K56" s="76">
        <v>0</v>
      </c>
      <c r="L56" s="76" t="s">
        <v>120</v>
      </c>
      <c r="M56" s="76" t="s">
        <v>120</v>
      </c>
      <c r="N56" s="76" t="s">
        <v>120</v>
      </c>
      <c r="O56" s="76" t="s">
        <v>120</v>
      </c>
      <c r="P56" s="76" t="s">
        <v>120</v>
      </c>
      <c r="Q56" s="76" t="s">
        <v>120</v>
      </c>
      <c r="R56" s="76" t="s">
        <v>120</v>
      </c>
      <c r="S56" s="76" t="s">
        <v>120</v>
      </c>
      <c r="T56" s="76" t="s">
        <v>120</v>
      </c>
      <c r="U56" s="76" t="s">
        <v>120</v>
      </c>
      <c r="V56" s="76">
        <v>1</v>
      </c>
      <c r="W56" s="76">
        <v>0</v>
      </c>
      <c r="X56" s="76">
        <v>0</v>
      </c>
      <c r="Y56" s="76" t="s">
        <v>120</v>
      </c>
      <c r="Z56" s="76" t="s">
        <v>434</v>
      </c>
      <c r="AA56" s="76" t="s">
        <v>120</v>
      </c>
      <c r="AB56" s="76" t="s">
        <v>120</v>
      </c>
      <c r="AC56" s="76" t="s">
        <v>120</v>
      </c>
      <c r="AD56" s="76" t="s">
        <v>120</v>
      </c>
      <c r="AE56" s="76" t="s">
        <v>120</v>
      </c>
      <c r="AF56" s="76" t="s">
        <v>120</v>
      </c>
      <c r="AG56" s="76" t="s">
        <v>120</v>
      </c>
      <c r="AH56" s="76" t="s">
        <v>120</v>
      </c>
      <c r="AI56" s="76" t="s">
        <v>120</v>
      </c>
      <c r="AJ56" s="76" t="s">
        <v>120</v>
      </c>
      <c r="AK56" s="76" t="s">
        <v>120</v>
      </c>
      <c r="AL56" s="76" t="s">
        <v>120</v>
      </c>
      <c r="AM56" s="76" t="s">
        <v>120</v>
      </c>
      <c r="AN56" s="76" t="s">
        <v>120</v>
      </c>
      <c r="AO56" s="76" t="s">
        <v>120</v>
      </c>
      <c r="AP56" s="76" t="s">
        <v>120</v>
      </c>
      <c r="AQ56" s="76" t="s">
        <v>120</v>
      </c>
      <c r="AR56" s="76" t="s">
        <v>120</v>
      </c>
      <c r="AS56" s="76" t="s">
        <v>120</v>
      </c>
      <c r="AT56" s="76" t="s">
        <v>120</v>
      </c>
      <c r="AU56" s="76" t="s">
        <v>120</v>
      </c>
      <c r="AV56" s="76" t="s">
        <v>120</v>
      </c>
      <c r="AW56" s="76" t="s">
        <v>120</v>
      </c>
      <c r="AX56" s="76">
        <v>0</v>
      </c>
      <c r="AY56" s="79">
        <v>0</v>
      </c>
      <c r="AZ56" s="76">
        <v>0</v>
      </c>
      <c r="BA56" s="76">
        <v>0</v>
      </c>
      <c r="BB56" s="76">
        <v>0</v>
      </c>
      <c r="BC56" s="78"/>
      <c r="BD56" s="63"/>
      <c r="BE56" s="63"/>
    </row>
    <row r="57" spans="1:57" x14ac:dyDescent="0.25">
      <c r="A57" s="185">
        <v>7</v>
      </c>
      <c r="B57" s="185" t="s">
        <v>15</v>
      </c>
      <c r="C57" s="185" t="s">
        <v>173</v>
      </c>
      <c r="D57" s="185" t="s">
        <v>176</v>
      </c>
      <c r="E57" s="194" t="s">
        <v>135</v>
      </c>
      <c r="F57" s="196" t="s">
        <v>75</v>
      </c>
      <c r="G57" s="184">
        <v>4</v>
      </c>
      <c r="H57" s="185">
        <v>72</v>
      </c>
      <c r="I57" s="185">
        <v>4</v>
      </c>
      <c r="J57" s="185">
        <v>2.8</v>
      </c>
      <c r="K57" s="185">
        <v>2</v>
      </c>
      <c r="L57" s="185">
        <v>4</v>
      </c>
      <c r="M57" s="185">
        <v>23.5</v>
      </c>
      <c r="N57" s="185">
        <v>39</v>
      </c>
      <c r="O57" s="185">
        <v>0</v>
      </c>
      <c r="P57" s="185">
        <v>0</v>
      </c>
      <c r="Q57" s="185">
        <f>SUM(M57:P57)</f>
        <v>62.5</v>
      </c>
      <c r="R57" s="185">
        <v>12</v>
      </c>
      <c r="S57" s="185">
        <f>Q57/12</f>
        <v>5.208333333333333</v>
      </c>
      <c r="T57" s="80" t="s">
        <v>120</v>
      </c>
      <c r="U57" s="80" t="s">
        <v>120</v>
      </c>
      <c r="V57" s="185">
        <v>0</v>
      </c>
      <c r="W57" s="185">
        <v>0</v>
      </c>
      <c r="X57" s="185">
        <v>0</v>
      </c>
      <c r="Y57" s="185">
        <v>0</v>
      </c>
      <c r="Z57" s="185" t="s">
        <v>451</v>
      </c>
      <c r="AA57" s="185">
        <v>3</v>
      </c>
      <c r="AB57" s="185">
        <v>0.5</v>
      </c>
      <c r="AC57" s="212">
        <v>43224</v>
      </c>
      <c r="AD57" s="185">
        <v>18</v>
      </c>
      <c r="AE57" s="185">
        <v>13.8</v>
      </c>
      <c r="AF57" s="185">
        <v>20</v>
      </c>
      <c r="AG57" s="185">
        <v>23.3</v>
      </c>
      <c r="AH57" s="185">
        <v>4.5</v>
      </c>
      <c r="AI57" s="185">
        <v>0</v>
      </c>
      <c r="AJ57" s="185">
        <v>0</v>
      </c>
      <c r="AK57" s="185">
        <v>0</v>
      </c>
      <c r="AL57" s="185">
        <f>SUM(AE57:AK57)</f>
        <v>61.599999999999994</v>
      </c>
      <c r="AM57" s="185">
        <f>AL57/AD57</f>
        <v>3.4222222222222221</v>
      </c>
      <c r="AN57" s="185">
        <v>0</v>
      </c>
      <c r="AO57" s="185">
        <v>0</v>
      </c>
      <c r="AP57" s="185">
        <v>0</v>
      </c>
      <c r="AQ57" s="185">
        <v>0</v>
      </c>
      <c r="AR57" s="185">
        <v>0</v>
      </c>
      <c r="AS57" s="185">
        <v>289</v>
      </c>
      <c r="AT57" s="185">
        <v>0.19700000000000001</v>
      </c>
      <c r="AU57" s="185">
        <v>0.16700000000000001</v>
      </c>
      <c r="AV57" s="185">
        <v>0.18</v>
      </c>
      <c r="AW57" s="185">
        <v>0.108</v>
      </c>
      <c r="AX57" s="185">
        <v>0</v>
      </c>
      <c r="AY57" s="215">
        <v>0</v>
      </c>
      <c r="AZ57" s="185">
        <v>1</v>
      </c>
      <c r="BA57" s="185">
        <v>0</v>
      </c>
      <c r="BB57" s="185">
        <v>1</v>
      </c>
      <c r="BC57" s="218" t="s">
        <v>138</v>
      </c>
      <c r="BD57" s="185"/>
      <c r="BE57" s="185"/>
    </row>
    <row r="58" spans="1:57" s="63" customFormat="1" ht="16.5" thickBot="1" x14ac:dyDescent="0.3">
      <c r="A58" s="63">
        <v>7</v>
      </c>
      <c r="B58" s="63" t="s">
        <v>15</v>
      </c>
      <c r="C58" s="63" t="s">
        <v>173</v>
      </c>
      <c r="D58" s="63" t="s">
        <v>176</v>
      </c>
      <c r="E58" s="192" t="s">
        <v>12</v>
      </c>
      <c r="F58" s="63" t="s">
        <v>185</v>
      </c>
      <c r="G58" s="175">
        <v>4</v>
      </c>
      <c r="H58" s="63">
        <v>107</v>
      </c>
      <c r="I58" s="63">
        <v>5</v>
      </c>
      <c r="J58" s="63">
        <v>6</v>
      </c>
      <c r="K58" s="63">
        <v>2</v>
      </c>
      <c r="L58" s="63">
        <v>2</v>
      </c>
      <c r="M58" s="63">
        <v>11</v>
      </c>
      <c r="N58" s="63">
        <v>3</v>
      </c>
      <c r="O58" s="63">
        <v>0</v>
      </c>
      <c r="P58" s="63">
        <v>0</v>
      </c>
      <c r="Q58" s="63">
        <f>SUM(M58:P58)</f>
        <v>14</v>
      </c>
      <c r="R58" s="63">
        <v>12</v>
      </c>
      <c r="S58" s="63">
        <f>Q58/12</f>
        <v>1.1666666666666667</v>
      </c>
      <c r="T58" s="185">
        <v>5</v>
      </c>
      <c r="U58" s="185">
        <v>7</v>
      </c>
      <c r="V58" s="63">
        <v>0</v>
      </c>
      <c r="W58" s="63">
        <v>0</v>
      </c>
      <c r="X58" s="63">
        <v>0</v>
      </c>
      <c r="Y58" s="63">
        <v>0</v>
      </c>
      <c r="Z58" s="63" t="s">
        <v>451</v>
      </c>
      <c r="AA58" s="63">
        <v>1</v>
      </c>
      <c r="AB58" s="63">
        <v>0.5</v>
      </c>
      <c r="AC58" s="65">
        <v>43224</v>
      </c>
      <c r="AD58" s="63">
        <v>18</v>
      </c>
      <c r="AE58" s="63">
        <v>11</v>
      </c>
      <c r="AF58" s="63">
        <v>12</v>
      </c>
      <c r="AG58" s="63">
        <v>3.5</v>
      </c>
      <c r="AH58" s="63">
        <v>4</v>
      </c>
      <c r="AI58" s="63">
        <v>0</v>
      </c>
      <c r="AJ58" s="63">
        <v>0</v>
      </c>
      <c r="AK58" s="63">
        <v>0</v>
      </c>
      <c r="AL58" s="63">
        <f>SUM(AE58:AK58)</f>
        <v>30.5</v>
      </c>
      <c r="AM58" s="63">
        <f>AL58/AD58</f>
        <v>1.6944444444444444</v>
      </c>
      <c r="AN58" s="63">
        <v>0</v>
      </c>
      <c r="AO58" s="63">
        <v>0</v>
      </c>
      <c r="AP58" s="63">
        <v>0</v>
      </c>
      <c r="AQ58" s="63">
        <v>0</v>
      </c>
      <c r="AR58" s="63">
        <v>0</v>
      </c>
      <c r="AS58" s="63">
        <v>290</v>
      </c>
      <c r="AT58" s="63">
        <v>4.8000000000000001E-2</v>
      </c>
      <c r="AU58" s="63">
        <v>4.3999999999999997E-2</v>
      </c>
      <c r="AV58" s="63">
        <v>0.25600000000000001</v>
      </c>
      <c r="AW58" s="63">
        <v>7.4999999999999997E-2</v>
      </c>
      <c r="AX58" s="63">
        <v>0</v>
      </c>
      <c r="AY58" s="68">
        <v>0</v>
      </c>
      <c r="AZ58" s="63">
        <v>0</v>
      </c>
      <c r="BA58" s="63">
        <v>0</v>
      </c>
      <c r="BB58" s="63">
        <v>1</v>
      </c>
      <c r="BC58" s="71"/>
    </row>
    <row r="59" spans="1:57" ht="16.5" thickBot="1" x14ac:dyDescent="0.3">
      <c r="A59" s="185">
        <v>8</v>
      </c>
      <c r="B59" s="185" t="s">
        <v>9</v>
      </c>
      <c r="C59" s="185" t="s">
        <v>172</v>
      </c>
      <c r="D59" s="185" t="s">
        <v>175</v>
      </c>
      <c r="E59" s="193" t="s">
        <v>12</v>
      </c>
      <c r="F59" s="185" t="s">
        <v>187</v>
      </c>
      <c r="G59" s="184">
        <v>3</v>
      </c>
      <c r="H59" s="185">
        <v>27.9</v>
      </c>
      <c r="I59" s="185">
        <v>3</v>
      </c>
      <c r="J59" s="185">
        <v>5.6</v>
      </c>
      <c r="K59" s="185">
        <v>1</v>
      </c>
      <c r="L59" s="185">
        <v>0</v>
      </c>
      <c r="M59" s="185">
        <v>0</v>
      </c>
      <c r="N59" s="185">
        <v>0</v>
      </c>
      <c r="O59" s="185">
        <v>0</v>
      </c>
      <c r="P59" s="185">
        <v>0</v>
      </c>
      <c r="Q59" s="185">
        <v>0</v>
      </c>
      <c r="R59" s="185">
        <v>12</v>
      </c>
      <c r="S59" s="185">
        <v>0</v>
      </c>
      <c r="T59" s="80">
        <v>3</v>
      </c>
      <c r="U59" s="80">
        <v>3</v>
      </c>
      <c r="V59" s="185">
        <v>1</v>
      </c>
      <c r="W59" s="185">
        <v>1</v>
      </c>
      <c r="X59" s="185">
        <v>1</v>
      </c>
      <c r="Y59" s="185">
        <v>1</v>
      </c>
      <c r="Z59" s="211" t="s">
        <v>121</v>
      </c>
      <c r="AA59" s="185">
        <v>0</v>
      </c>
      <c r="AB59" s="185">
        <v>0</v>
      </c>
      <c r="AC59" s="65">
        <v>43214</v>
      </c>
      <c r="AD59" s="63">
        <v>8</v>
      </c>
      <c r="AE59" s="185">
        <v>0</v>
      </c>
      <c r="AF59" s="185">
        <v>0</v>
      </c>
      <c r="AG59" s="185">
        <v>0</v>
      </c>
      <c r="AH59" s="185">
        <v>0</v>
      </c>
      <c r="AI59" s="185">
        <v>0</v>
      </c>
      <c r="AJ59" s="185">
        <v>0</v>
      </c>
      <c r="AK59" s="185">
        <v>0</v>
      </c>
      <c r="AL59" s="185">
        <v>0</v>
      </c>
      <c r="AM59" s="185">
        <v>0</v>
      </c>
      <c r="AN59" s="185">
        <v>0</v>
      </c>
      <c r="AO59" s="185">
        <v>0</v>
      </c>
      <c r="AP59" s="185">
        <v>0</v>
      </c>
      <c r="AQ59" s="185">
        <v>0</v>
      </c>
      <c r="AR59" s="185">
        <v>0</v>
      </c>
      <c r="AS59" s="185" t="s">
        <v>120</v>
      </c>
      <c r="AT59" s="185">
        <v>0</v>
      </c>
      <c r="AU59" s="185">
        <v>0</v>
      </c>
      <c r="AV59" s="185">
        <v>0</v>
      </c>
      <c r="AW59" s="185">
        <v>0</v>
      </c>
      <c r="AX59" s="185">
        <v>0</v>
      </c>
      <c r="AY59" s="215">
        <v>0</v>
      </c>
      <c r="AZ59" s="185">
        <v>0</v>
      </c>
      <c r="BA59" s="185">
        <v>0</v>
      </c>
      <c r="BB59" s="185">
        <v>3</v>
      </c>
      <c r="BC59" s="218"/>
      <c r="BD59" s="185"/>
      <c r="BE59" s="185"/>
    </row>
    <row r="60" spans="1:57" s="63" customFormat="1" ht="16.5" thickBot="1" x14ac:dyDescent="0.3">
      <c r="A60" s="63">
        <v>8</v>
      </c>
      <c r="B60" s="63" t="s">
        <v>9</v>
      </c>
      <c r="C60" s="63" t="s">
        <v>172</v>
      </c>
      <c r="D60" s="63" t="s">
        <v>175</v>
      </c>
      <c r="E60" s="66" t="s">
        <v>135</v>
      </c>
      <c r="F60" s="67" t="s">
        <v>66</v>
      </c>
      <c r="G60" s="175">
        <v>3</v>
      </c>
      <c r="H60" s="63">
        <v>73.5</v>
      </c>
      <c r="I60" s="63">
        <v>6</v>
      </c>
      <c r="J60" s="63">
        <v>5.4</v>
      </c>
      <c r="K60" s="63">
        <v>1</v>
      </c>
      <c r="L60" s="63">
        <v>2</v>
      </c>
      <c r="M60" s="63">
        <v>26.5</v>
      </c>
      <c r="N60" s="63">
        <v>18</v>
      </c>
      <c r="O60" s="63">
        <v>0</v>
      </c>
      <c r="P60" s="63">
        <v>0</v>
      </c>
      <c r="Q60" s="63">
        <f>SUM(M60:P60)</f>
        <v>44.5</v>
      </c>
      <c r="R60" s="63">
        <v>12</v>
      </c>
      <c r="S60" s="63">
        <f>Q60/12</f>
        <v>3.7083333333333335</v>
      </c>
      <c r="T60" s="185" t="s">
        <v>120</v>
      </c>
      <c r="U60" s="185" t="s">
        <v>120</v>
      </c>
      <c r="V60" s="63">
        <v>0</v>
      </c>
      <c r="W60" s="63">
        <v>0</v>
      </c>
      <c r="X60" s="63">
        <v>0</v>
      </c>
      <c r="Y60" s="63">
        <v>0</v>
      </c>
      <c r="Z60" s="63" t="s">
        <v>451</v>
      </c>
      <c r="AA60" s="63">
        <v>4</v>
      </c>
      <c r="AB60" s="63">
        <v>0.6</v>
      </c>
      <c r="AC60" s="65">
        <v>43214</v>
      </c>
      <c r="AD60" s="63">
        <v>8</v>
      </c>
      <c r="AE60" s="63">
        <v>9.5</v>
      </c>
      <c r="AF60" s="63">
        <v>8.8000000000000007</v>
      </c>
      <c r="AG60" s="63">
        <v>8.8000000000000007</v>
      </c>
      <c r="AH60" s="63">
        <v>5.0999999999999996</v>
      </c>
      <c r="AI60" s="63">
        <v>5.0999999999999996</v>
      </c>
      <c r="AJ60" s="63">
        <v>0</v>
      </c>
      <c r="AK60" s="63">
        <v>0</v>
      </c>
      <c r="AL60" s="63">
        <f>SUM(AE60:AK60)</f>
        <v>37.300000000000004</v>
      </c>
      <c r="AM60" s="63">
        <f>AL60/AD60</f>
        <v>4.6625000000000005</v>
      </c>
      <c r="AN60" s="63">
        <v>1</v>
      </c>
      <c r="AO60" s="63">
        <v>1</v>
      </c>
      <c r="AP60" s="63">
        <v>1</v>
      </c>
      <c r="AQ60" s="63">
        <v>1</v>
      </c>
      <c r="AR60" s="63">
        <v>0</v>
      </c>
      <c r="AS60" s="63">
        <v>50</v>
      </c>
      <c r="AT60" s="63">
        <v>0.314</v>
      </c>
      <c r="AU60" s="63">
        <v>5.2999999999999999E-2</v>
      </c>
      <c r="AV60" s="63">
        <v>0.30499999999999999</v>
      </c>
      <c r="AW60" s="63">
        <v>0.34699999999999998</v>
      </c>
      <c r="AX60" s="63">
        <v>0</v>
      </c>
      <c r="AY60" s="68">
        <v>0</v>
      </c>
      <c r="AZ60" s="63">
        <v>0</v>
      </c>
      <c r="BA60" s="63">
        <v>0</v>
      </c>
      <c r="BB60" s="63">
        <v>3</v>
      </c>
      <c r="BC60" s="71"/>
    </row>
    <row r="61" spans="1:57" x14ac:dyDescent="0.25">
      <c r="A61" s="185">
        <v>8</v>
      </c>
      <c r="B61" s="185" t="s">
        <v>12</v>
      </c>
      <c r="C61" s="185" t="s">
        <v>173</v>
      </c>
      <c r="D61" s="185" t="s">
        <v>175</v>
      </c>
      <c r="E61" s="193" t="s">
        <v>12</v>
      </c>
      <c r="F61" s="185" t="s">
        <v>187</v>
      </c>
      <c r="G61" s="184">
        <v>4</v>
      </c>
      <c r="H61" s="185">
        <v>124.6</v>
      </c>
      <c r="I61" s="185">
        <v>5</v>
      </c>
      <c r="J61" s="185">
        <v>6</v>
      </c>
      <c r="K61" s="185">
        <v>2</v>
      </c>
      <c r="L61" s="185">
        <v>3</v>
      </c>
      <c r="M61" s="185">
        <v>11.7</v>
      </c>
      <c r="N61" s="185">
        <v>46.5</v>
      </c>
      <c r="O61" s="185">
        <v>15.1</v>
      </c>
      <c r="P61" s="185">
        <v>0</v>
      </c>
      <c r="Q61" s="185">
        <f>SUM(M61:P61)</f>
        <v>73.3</v>
      </c>
      <c r="R61" s="185">
        <v>12</v>
      </c>
      <c r="S61" s="185">
        <f>Q61/12</f>
        <v>6.1083333333333334</v>
      </c>
      <c r="T61" s="80">
        <v>7</v>
      </c>
      <c r="U61" s="80">
        <v>7</v>
      </c>
      <c r="V61" s="185">
        <v>0</v>
      </c>
      <c r="W61" s="185">
        <v>0</v>
      </c>
      <c r="X61" s="185">
        <v>0</v>
      </c>
      <c r="Y61" s="185">
        <v>0</v>
      </c>
      <c r="Z61" s="185" t="s">
        <v>451</v>
      </c>
      <c r="AA61" s="185">
        <v>2</v>
      </c>
      <c r="AB61" s="185">
        <v>0.7</v>
      </c>
      <c r="AC61" s="212">
        <v>43222</v>
      </c>
      <c r="AD61" s="185">
        <v>16</v>
      </c>
      <c r="AE61" s="185">
        <v>15.2</v>
      </c>
      <c r="AF61" s="185">
        <v>13.7</v>
      </c>
      <c r="AG61" s="185">
        <v>8.3000000000000007</v>
      </c>
      <c r="AH61" s="185">
        <v>28.7</v>
      </c>
      <c r="AI61" s="185">
        <v>4.4000000000000004</v>
      </c>
      <c r="AJ61" s="185">
        <v>17.600000000000001</v>
      </c>
      <c r="AK61" s="185">
        <f>27.8+23.1</f>
        <v>50.900000000000006</v>
      </c>
      <c r="AL61" s="185">
        <f>SUM(AE61:AK61)</f>
        <v>138.80000000000001</v>
      </c>
      <c r="AM61" s="185">
        <f>AL61/AD61</f>
        <v>8.6750000000000007</v>
      </c>
      <c r="AN61" s="185">
        <v>0</v>
      </c>
      <c r="AO61" s="185">
        <v>0</v>
      </c>
      <c r="AP61" s="185">
        <v>1</v>
      </c>
      <c r="AQ61" s="185">
        <v>0</v>
      </c>
      <c r="AR61" s="185">
        <v>0</v>
      </c>
      <c r="AS61" s="185">
        <v>238</v>
      </c>
      <c r="AT61" s="185">
        <v>0.28399999999999997</v>
      </c>
      <c r="AU61" s="185">
        <v>0.251</v>
      </c>
      <c r="AV61" s="185">
        <v>0.109</v>
      </c>
      <c r="AW61" s="185">
        <v>9.1999999999999998E-2</v>
      </c>
      <c r="AX61" s="185">
        <v>0</v>
      </c>
      <c r="AY61" s="215">
        <v>0</v>
      </c>
      <c r="AZ61" s="185">
        <v>0</v>
      </c>
      <c r="BA61" s="185">
        <v>0</v>
      </c>
      <c r="BB61" s="185">
        <v>3</v>
      </c>
      <c r="BC61" s="218"/>
      <c r="BD61" s="185"/>
      <c r="BE61" s="185"/>
    </row>
    <row r="62" spans="1:57" s="63" customFormat="1" ht="16.5" thickBot="1" x14ac:dyDescent="0.3">
      <c r="A62" s="63">
        <v>8</v>
      </c>
      <c r="B62" s="63" t="s">
        <v>12</v>
      </c>
      <c r="C62" s="63" t="s">
        <v>173</v>
      </c>
      <c r="D62" s="63" t="s">
        <v>175</v>
      </c>
      <c r="E62" s="66" t="s">
        <v>135</v>
      </c>
      <c r="F62" s="67" t="s">
        <v>66</v>
      </c>
      <c r="G62" s="175">
        <v>4</v>
      </c>
      <c r="H62" s="63">
        <v>92.3</v>
      </c>
      <c r="I62" s="63">
        <v>4</v>
      </c>
      <c r="J62" s="63">
        <v>4.8</v>
      </c>
      <c r="K62" s="63">
        <v>3</v>
      </c>
      <c r="L62" s="63">
        <v>4</v>
      </c>
      <c r="M62" s="63">
        <v>8</v>
      </c>
      <c r="N62" s="63">
        <v>19.7</v>
      </c>
      <c r="O62" s="63">
        <v>0</v>
      </c>
      <c r="P62" s="63">
        <v>0</v>
      </c>
      <c r="Q62" s="63">
        <f>SUM(M62:P62)</f>
        <v>27.7</v>
      </c>
      <c r="R62" s="63">
        <v>12</v>
      </c>
      <c r="S62" s="63">
        <f>Q62/12</f>
        <v>2.3083333333333331</v>
      </c>
      <c r="T62" s="185" t="s">
        <v>120</v>
      </c>
      <c r="U62" s="185" t="s">
        <v>120</v>
      </c>
      <c r="V62" s="63">
        <v>0</v>
      </c>
      <c r="W62" s="63">
        <v>0</v>
      </c>
      <c r="X62" s="63">
        <v>0</v>
      </c>
      <c r="Y62" s="63">
        <v>0</v>
      </c>
      <c r="Z62" s="63" t="s">
        <v>451</v>
      </c>
      <c r="AA62" s="63">
        <v>20</v>
      </c>
      <c r="AB62" s="63">
        <v>0.9</v>
      </c>
      <c r="AC62" s="65">
        <v>43222</v>
      </c>
      <c r="AD62" s="63">
        <v>16</v>
      </c>
      <c r="AE62" s="63">
        <v>10.8</v>
      </c>
      <c r="AF62" s="63">
        <v>19.3</v>
      </c>
      <c r="AG62" s="63">
        <v>30.2</v>
      </c>
      <c r="AH62" s="63">
        <v>10.5</v>
      </c>
      <c r="AI62" s="63">
        <v>21.8</v>
      </c>
      <c r="AJ62" s="63">
        <v>28.1</v>
      </c>
      <c r="AK62" s="63">
        <v>4.5</v>
      </c>
      <c r="AL62" s="63">
        <f>SUM(AE62:AK62)</f>
        <v>125.19999999999999</v>
      </c>
      <c r="AM62" s="63">
        <f>AL62/AD62</f>
        <v>7.8249999999999993</v>
      </c>
      <c r="AN62" s="63">
        <v>1</v>
      </c>
      <c r="AO62" s="63">
        <v>0</v>
      </c>
      <c r="AP62" s="63">
        <v>3</v>
      </c>
      <c r="AQ62" s="63">
        <v>1</v>
      </c>
      <c r="AR62" s="63">
        <v>0</v>
      </c>
      <c r="AS62" s="63">
        <v>237</v>
      </c>
      <c r="AT62" s="63">
        <v>2.08</v>
      </c>
      <c r="AU62" s="63">
        <v>2.0880000000000001</v>
      </c>
      <c r="AV62" s="63">
        <v>1.5880000000000001</v>
      </c>
      <c r="AW62" s="63">
        <v>1.7130000000000001</v>
      </c>
      <c r="AX62" s="63">
        <v>0</v>
      </c>
      <c r="AY62" s="68">
        <v>0</v>
      </c>
      <c r="AZ62" s="63">
        <v>0</v>
      </c>
      <c r="BA62" s="63">
        <v>0</v>
      </c>
      <c r="BB62" s="63">
        <v>3</v>
      </c>
      <c r="BC62" s="71"/>
    </row>
    <row r="63" spans="1:57" x14ac:dyDescent="0.25">
      <c r="A63" s="185">
        <v>8</v>
      </c>
      <c r="B63" s="185" t="s">
        <v>14</v>
      </c>
      <c r="C63" s="185" t="s">
        <v>172</v>
      </c>
      <c r="D63" s="185" t="s">
        <v>176</v>
      </c>
      <c r="E63" s="193" t="s">
        <v>12</v>
      </c>
      <c r="F63" s="185" t="s">
        <v>187</v>
      </c>
      <c r="G63" s="184">
        <v>3</v>
      </c>
      <c r="H63" s="185">
        <v>94</v>
      </c>
      <c r="I63" s="185">
        <v>3</v>
      </c>
      <c r="J63" s="185">
        <v>6</v>
      </c>
      <c r="K63" s="185">
        <v>1</v>
      </c>
      <c r="L63" s="185">
        <v>1</v>
      </c>
      <c r="M63" s="185">
        <v>13.3</v>
      </c>
      <c r="N63" s="185">
        <v>29.7</v>
      </c>
      <c r="O63" s="185">
        <v>5</v>
      </c>
      <c r="P63" s="185">
        <v>0</v>
      </c>
      <c r="Q63" s="185">
        <f>SUM(M63:P63)</f>
        <v>48</v>
      </c>
      <c r="R63" s="185">
        <v>12</v>
      </c>
      <c r="S63" s="185">
        <f>Q63/12</f>
        <v>4</v>
      </c>
      <c r="T63" s="80">
        <v>2</v>
      </c>
      <c r="U63" s="80">
        <v>4</v>
      </c>
      <c r="V63" s="185">
        <v>0</v>
      </c>
      <c r="W63" s="185">
        <v>0</v>
      </c>
      <c r="X63" s="185">
        <v>0</v>
      </c>
      <c r="Y63" s="185">
        <v>0</v>
      </c>
      <c r="Z63" s="185" t="s">
        <v>451</v>
      </c>
      <c r="AA63" s="185">
        <v>5</v>
      </c>
      <c r="AB63" s="185">
        <v>0.7</v>
      </c>
      <c r="AC63" s="212">
        <v>43220</v>
      </c>
      <c r="AD63" s="185">
        <v>14</v>
      </c>
      <c r="AE63" s="185">
        <v>12</v>
      </c>
      <c r="AF63" s="185">
        <v>22</v>
      </c>
      <c r="AG63" s="185">
        <v>13</v>
      </c>
      <c r="AH63" s="185">
        <v>13.5</v>
      </c>
      <c r="AI63" s="185">
        <v>32</v>
      </c>
      <c r="AJ63" s="185">
        <v>0</v>
      </c>
      <c r="AK63" s="185">
        <v>0</v>
      </c>
      <c r="AL63" s="185">
        <f>SUM(AE63:AK63)</f>
        <v>92.5</v>
      </c>
      <c r="AM63" s="185">
        <f>AL63/AD63</f>
        <v>6.6071428571428568</v>
      </c>
      <c r="AN63" s="185">
        <v>0</v>
      </c>
      <c r="AO63" s="185">
        <v>0</v>
      </c>
      <c r="AP63" s="185">
        <v>0</v>
      </c>
      <c r="AQ63" s="185">
        <v>0</v>
      </c>
      <c r="AR63" s="185">
        <v>0</v>
      </c>
      <c r="AS63" s="185">
        <v>194</v>
      </c>
      <c r="AT63" s="185">
        <v>0.13900000000000001</v>
      </c>
      <c r="AU63" s="185">
        <v>0.255</v>
      </c>
      <c r="AV63" s="185">
        <v>0.35399999999999998</v>
      </c>
      <c r="AW63" s="185">
        <v>0.29899999999999999</v>
      </c>
      <c r="AX63" s="185">
        <v>0</v>
      </c>
      <c r="AY63" s="215">
        <v>0</v>
      </c>
      <c r="AZ63" s="185">
        <v>0</v>
      </c>
      <c r="BA63" s="185">
        <v>0</v>
      </c>
      <c r="BB63" s="185">
        <v>3</v>
      </c>
      <c r="BC63" s="218"/>
      <c r="BD63" s="185"/>
      <c r="BE63" s="185"/>
    </row>
    <row r="64" spans="1:57" s="63" customFormat="1" ht="16.5" thickBot="1" x14ac:dyDescent="0.3">
      <c r="A64" s="63">
        <v>8</v>
      </c>
      <c r="B64" s="63" t="s">
        <v>14</v>
      </c>
      <c r="C64" s="63" t="s">
        <v>172</v>
      </c>
      <c r="D64" s="63" t="s">
        <v>176</v>
      </c>
      <c r="E64" s="66" t="s">
        <v>135</v>
      </c>
      <c r="F64" s="67" t="s">
        <v>66</v>
      </c>
      <c r="G64" s="175">
        <v>3</v>
      </c>
      <c r="H64" s="63">
        <v>43.1</v>
      </c>
      <c r="I64" s="63">
        <v>3</v>
      </c>
      <c r="J64" s="63">
        <v>4.5</v>
      </c>
      <c r="K64" s="63">
        <v>1</v>
      </c>
      <c r="L64" s="63">
        <v>1</v>
      </c>
      <c r="M64" s="63">
        <v>16.5</v>
      </c>
      <c r="N64" s="63">
        <v>10.5</v>
      </c>
      <c r="O64" s="63">
        <v>0</v>
      </c>
      <c r="P64" s="63">
        <v>0</v>
      </c>
      <c r="Q64" s="63">
        <f>SUM(M64:P64)</f>
        <v>27</v>
      </c>
      <c r="R64" s="63">
        <v>12</v>
      </c>
      <c r="S64" s="63">
        <f>Q64/12</f>
        <v>2.25</v>
      </c>
      <c r="T64" s="185" t="s">
        <v>120</v>
      </c>
      <c r="U64" s="185" t="s">
        <v>120</v>
      </c>
      <c r="V64" s="63">
        <v>0</v>
      </c>
      <c r="W64" s="63">
        <v>0</v>
      </c>
      <c r="X64" s="63">
        <v>0</v>
      </c>
      <c r="Y64" s="63">
        <v>0</v>
      </c>
      <c r="Z64" s="63" t="s">
        <v>451</v>
      </c>
      <c r="AA64" s="63">
        <v>1</v>
      </c>
      <c r="AB64" s="63">
        <v>0.5</v>
      </c>
      <c r="AC64" s="65">
        <v>43220</v>
      </c>
      <c r="AD64" s="63">
        <v>14</v>
      </c>
      <c r="AE64" s="63">
        <v>22.1</v>
      </c>
      <c r="AF64" s="63">
        <v>20.7</v>
      </c>
      <c r="AG64" s="63">
        <v>13.6</v>
      </c>
      <c r="AH64" s="63">
        <v>13.4</v>
      </c>
      <c r="AI64" s="63">
        <v>4.0999999999999996</v>
      </c>
      <c r="AJ64" s="63">
        <v>0</v>
      </c>
      <c r="AK64" s="63">
        <v>0</v>
      </c>
      <c r="AL64" s="63">
        <f>SUM(AE64:AK64)</f>
        <v>73.899999999999991</v>
      </c>
      <c r="AM64" s="63">
        <f>AL64/AD64</f>
        <v>5.2785714285714276</v>
      </c>
      <c r="AN64" s="63">
        <v>0</v>
      </c>
      <c r="AO64" s="63">
        <v>0</v>
      </c>
      <c r="AP64" s="63">
        <v>0</v>
      </c>
      <c r="AQ64" s="63">
        <v>0</v>
      </c>
      <c r="AR64" s="63">
        <v>0</v>
      </c>
      <c r="AS64" s="63">
        <v>195</v>
      </c>
      <c r="AT64" s="63">
        <v>0.04</v>
      </c>
      <c r="AU64" s="63">
        <v>5.8000000000000003E-2</v>
      </c>
      <c r="AV64" s="63">
        <v>0.13200000000000001</v>
      </c>
      <c r="AW64" s="63">
        <v>7.0999999999999994E-2</v>
      </c>
      <c r="AX64" s="63">
        <v>0</v>
      </c>
      <c r="AY64" s="63">
        <v>1</v>
      </c>
      <c r="AZ64" s="63">
        <v>0</v>
      </c>
      <c r="BA64" s="63">
        <v>0</v>
      </c>
      <c r="BB64" s="63">
        <v>3</v>
      </c>
      <c r="BC64" s="71" t="s">
        <v>141</v>
      </c>
    </row>
    <row r="65" spans="1:57" x14ac:dyDescent="0.25">
      <c r="A65" s="185">
        <v>8</v>
      </c>
      <c r="B65" s="185" t="s">
        <v>15</v>
      </c>
      <c r="C65" s="185" t="s">
        <v>173</v>
      </c>
      <c r="D65" s="185" t="s">
        <v>176</v>
      </c>
      <c r="E65" s="193" t="s">
        <v>12</v>
      </c>
      <c r="F65" s="185" t="s">
        <v>187</v>
      </c>
      <c r="G65" s="184">
        <v>4</v>
      </c>
      <c r="H65" s="185">
        <v>29.5</v>
      </c>
      <c r="I65" s="185">
        <v>3</v>
      </c>
      <c r="J65" s="185">
        <v>6</v>
      </c>
      <c r="K65" s="185">
        <v>2</v>
      </c>
      <c r="L65" s="185">
        <v>2</v>
      </c>
      <c r="M65" s="185">
        <v>12.9</v>
      </c>
      <c r="N65" s="185">
        <v>15.2</v>
      </c>
      <c r="O65" s="185">
        <v>0</v>
      </c>
      <c r="P65" s="185">
        <v>0</v>
      </c>
      <c r="Q65" s="185">
        <f>SUM(M65:P65)</f>
        <v>28.1</v>
      </c>
      <c r="R65" s="185">
        <v>12</v>
      </c>
      <c r="S65" s="185">
        <f>Q65/12</f>
        <v>2.3416666666666668</v>
      </c>
      <c r="T65" s="80">
        <v>1</v>
      </c>
      <c r="U65" s="80">
        <v>1</v>
      </c>
      <c r="V65" s="185">
        <v>0</v>
      </c>
      <c r="W65" s="185">
        <v>0</v>
      </c>
      <c r="X65" s="185">
        <v>0</v>
      </c>
      <c r="Y65" s="185">
        <v>0</v>
      </c>
      <c r="Z65" s="185" t="s">
        <v>451</v>
      </c>
      <c r="AA65" s="185">
        <v>1</v>
      </c>
      <c r="AB65" s="185">
        <v>0.4</v>
      </c>
      <c r="AC65" s="212">
        <v>43217</v>
      </c>
      <c r="AD65" s="185">
        <v>11</v>
      </c>
      <c r="AE65" s="185" t="s">
        <v>120</v>
      </c>
      <c r="AF65" s="185" t="s">
        <v>120</v>
      </c>
      <c r="AG65" s="185" t="s">
        <v>120</v>
      </c>
      <c r="AH65" s="185" t="s">
        <v>120</v>
      </c>
      <c r="AI65" s="185" t="s">
        <v>120</v>
      </c>
      <c r="AJ65" s="185" t="s">
        <v>120</v>
      </c>
      <c r="AK65" s="185" t="s">
        <v>120</v>
      </c>
      <c r="AL65" s="185" t="s">
        <v>120</v>
      </c>
      <c r="AM65" s="185" t="s">
        <v>120</v>
      </c>
      <c r="AN65" s="185">
        <v>0</v>
      </c>
      <c r="AO65" s="185">
        <v>0</v>
      </c>
      <c r="AP65" s="185">
        <v>0</v>
      </c>
      <c r="AQ65" s="185">
        <v>1</v>
      </c>
      <c r="AR65" s="185">
        <v>0</v>
      </c>
      <c r="AS65" s="185">
        <v>83</v>
      </c>
      <c r="AT65" s="185">
        <v>3.5999999999999997E-2</v>
      </c>
      <c r="AU65" s="211">
        <v>0</v>
      </c>
      <c r="AV65" s="185">
        <v>0.16500000000000001</v>
      </c>
      <c r="AW65" s="185">
        <v>0.105</v>
      </c>
      <c r="AX65" s="185">
        <v>0</v>
      </c>
      <c r="AY65" s="215">
        <v>0</v>
      </c>
      <c r="AZ65" s="185">
        <v>0</v>
      </c>
      <c r="BA65" s="185">
        <v>0</v>
      </c>
      <c r="BB65" s="185">
        <v>3</v>
      </c>
      <c r="BC65" s="218" t="s">
        <v>141</v>
      </c>
      <c r="BD65" s="185"/>
      <c r="BE65" s="185"/>
    </row>
    <row r="66" spans="1:57" s="63" customFormat="1" ht="16.5" thickBot="1" x14ac:dyDescent="0.3">
      <c r="A66" s="63">
        <v>8</v>
      </c>
      <c r="B66" s="63" t="s">
        <v>15</v>
      </c>
      <c r="C66" s="63" t="s">
        <v>173</v>
      </c>
      <c r="D66" s="63" t="s">
        <v>176</v>
      </c>
      <c r="E66" s="66" t="s">
        <v>135</v>
      </c>
      <c r="F66" s="67" t="s">
        <v>66</v>
      </c>
      <c r="G66" s="175">
        <v>4</v>
      </c>
      <c r="H66" s="63">
        <v>64.8</v>
      </c>
      <c r="I66" s="63">
        <v>5</v>
      </c>
      <c r="J66" s="63">
        <v>5.0999999999999996</v>
      </c>
      <c r="K66" s="63">
        <v>2</v>
      </c>
      <c r="L66" s="63">
        <v>4</v>
      </c>
      <c r="M66" s="63">
        <v>10.7</v>
      </c>
      <c r="N66" s="63">
        <v>29.8</v>
      </c>
      <c r="O66" s="63">
        <v>0</v>
      </c>
      <c r="P66" s="63">
        <v>0</v>
      </c>
      <c r="Q66" s="63">
        <f>SUM(M66:P66)</f>
        <v>40.5</v>
      </c>
      <c r="R66" s="63">
        <v>12</v>
      </c>
      <c r="S66" s="63">
        <f>Q66/12</f>
        <v>3.375</v>
      </c>
      <c r="T66" s="185" t="s">
        <v>120</v>
      </c>
      <c r="U66" s="185" t="s">
        <v>120</v>
      </c>
      <c r="V66" s="63">
        <v>0</v>
      </c>
      <c r="W66" s="63">
        <v>0</v>
      </c>
      <c r="X66" s="63">
        <v>0</v>
      </c>
      <c r="Y66" s="63">
        <v>1</v>
      </c>
      <c r="Z66" s="63" t="s">
        <v>121</v>
      </c>
      <c r="AA66" s="63">
        <v>0</v>
      </c>
      <c r="AB66" s="63">
        <v>0</v>
      </c>
      <c r="AC66" s="212">
        <v>43217</v>
      </c>
      <c r="AD66" s="185">
        <v>11</v>
      </c>
      <c r="AE66" s="63">
        <v>0</v>
      </c>
      <c r="AF66" s="63">
        <v>0</v>
      </c>
      <c r="AG66" s="63">
        <v>0</v>
      </c>
      <c r="AH66" s="63">
        <v>0</v>
      </c>
      <c r="AI66" s="63">
        <v>0</v>
      </c>
      <c r="AJ66" s="63">
        <v>0</v>
      </c>
      <c r="AK66" s="63">
        <v>0</v>
      </c>
      <c r="AL66" s="63">
        <v>0</v>
      </c>
      <c r="AM66" s="63">
        <v>0</v>
      </c>
      <c r="AN66" s="63">
        <v>0</v>
      </c>
      <c r="AO66" s="63">
        <v>0</v>
      </c>
      <c r="AP66" s="63">
        <v>0</v>
      </c>
      <c r="AQ66" s="63">
        <v>0</v>
      </c>
      <c r="AR66" s="63">
        <v>0</v>
      </c>
      <c r="AS66" s="63" t="s">
        <v>120</v>
      </c>
      <c r="AT66" s="63">
        <v>0</v>
      </c>
      <c r="AU66" s="63">
        <v>0</v>
      </c>
      <c r="AV66" s="63">
        <v>0</v>
      </c>
      <c r="AW66" s="63">
        <v>0</v>
      </c>
      <c r="AX66" s="63">
        <v>0</v>
      </c>
      <c r="AY66" s="68">
        <v>0</v>
      </c>
      <c r="AZ66" s="63">
        <v>0</v>
      </c>
      <c r="BA66" s="63">
        <v>0</v>
      </c>
      <c r="BB66" s="63">
        <v>3</v>
      </c>
      <c r="BC66" s="71" t="s">
        <v>141</v>
      </c>
    </row>
    <row r="67" spans="1:57" x14ac:dyDescent="0.25">
      <c r="A67" s="185">
        <v>9</v>
      </c>
      <c r="B67" s="185" t="s">
        <v>9</v>
      </c>
      <c r="C67" s="185" t="s">
        <v>172</v>
      </c>
      <c r="D67" s="185" t="s">
        <v>175</v>
      </c>
      <c r="E67" s="194" t="s">
        <v>135</v>
      </c>
      <c r="F67" s="185" t="s">
        <v>188</v>
      </c>
      <c r="G67" s="184">
        <v>3</v>
      </c>
      <c r="H67" s="185">
        <v>68.5</v>
      </c>
      <c r="I67" s="185">
        <v>5</v>
      </c>
      <c r="J67" s="185">
        <v>5.0999999999999996</v>
      </c>
      <c r="K67" s="185">
        <v>1</v>
      </c>
      <c r="L67" s="185">
        <v>1</v>
      </c>
      <c r="M67" s="185">
        <v>19.399999999999999</v>
      </c>
      <c r="N67" s="185">
        <v>18</v>
      </c>
      <c r="O67" s="185">
        <v>0</v>
      </c>
      <c r="P67" s="185">
        <v>0</v>
      </c>
      <c r="Q67" s="185">
        <f>SUM(M67:P67)</f>
        <v>37.4</v>
      </c>
      <c r="R67" s="185">
        <v>12</v>
      </c>
      <c r="S67" s="185">
        <f>Q67/12</f>
        <v>3.1166666666666667</v>
      </c>
      <c r="T67" s="80" t="s">
        <v>120</v>
      </c>
      <c r="U67" s="80" t="s">
        <v>120</v>
      </c>
      <c r="V67" s="185">
        <v>0</v>
      </c>
      <c r="W67" s="185">
        <v>0</v>
      </c>
      <c r="X67" s="185">
        <v>0</v>
      </c>
      <c r="Y67" s="185">
        <v>0</v>
      </c>
      <c r="Z67" s="185" t="s">
        <v>451</v>
      </c>
      <c r="AA67" s="185">
        <v>3</v>
      </c>
      <c r="AB67" s="185">
        <v>0.9</v>
      </c>
      <c r="AC67" s="212">
        <v>43217</v>
      </c>
      <c r="AD67" s="185">
        <v>11</v>
      </c>
      <c r="AE67" s="185">
        <v>16.399999999999999</v>
      </c>
      <c r="AF67" s="185">
        <v>8.6</v>
      </c>
      <c r="AG67" s="185">
        <v>9.1999999999999993</v>
      </c>
      <c r="AH67" s="185">
        <v>14.6</v>
      </c>
      <c r="AI67" s="185">
        <v>1.9</v>
      </c>
      <c r="AJ67" s="185">
        <v>3.7</v>
      </c>
      <c r="AK67" s="185">
        <v>8.6</v>
      </c>
      <c r="AL67" s="185">
        <f>SUM(AE67:AK67)</f>
        <v>63.000000000000007</v>
      </c>
      <c r="AM67" s="185">
        <f>AL67/AD67</f>
        <v>5.7272727272727275</v>
      </c>
      <c r="AN67" s="185">
        <v>0</v>
      </c>
      <c r="AO67" s="185">
        <v>0</v>
      </c>
      <c r="AP67" s="185">
        <v>0</v>
      </c>
      <c r="AQ67" s="185">
        <v>0</v>
      </c>
      <c r="AR67" s="185">
        <v>0</v>
      </c>
      <c r="AS67" s="185">
        <v>105</v>
      </c>
      <c r="AT67" s="185">
        <v>0.70099999999999996</v>
      </c>
      <c r="AU67" s="185">
        <v>0.29799999999999999</v>
      </c>
      <c r="AV67" s="185">
        <v>0.45400000000000001</v>
      </c>
      <c r="AW67" s="185">
        <v>0.245</v>
      </c>
      <c r="AX67" s="185">
        <v>0</v>
      </c>
      <c r="AY67" s="215">
        <v>0</v>
      </c>
      <c r="AZ67" s="185">
        <v>0</v>
      </c>
      <c r="BA67" s="185">
        <v>0</v>
      </c>
      <c r="BB67" s="185">
        <v>1</v>
      </c>
      <c r="BC67" s="218"/>
      <c r="BD67" s="185"/>
      <c r="BE67" s="185"/>
    </row>
    <row r="68" spans="1:57" s="63" customFormat="1" ht="16.5" thickBot="1" x14ac:dyDescent="0.3">
      <c r="A68" s="63">
        <v>9</v>
      </c>
      <c r="B68" s="63" t="s">
        <v>9</v>
      </c>
      <c r="C68" s="63" t="s">
        <v>172</v>
      </c>
      <c r="D68" s="63" t="s">
        <v>175</v>
      </c>
      <c r="E68" s="192" t="s">
        <v>12</v>
      </c>
      <c r="F68" s="67" t="s">
        <v>53</v>
      </c>
      <c r="G68" s="175">
        <v>3</v>
      </c>
      <c r="H68" s="63">
        <v>62.9</v>
      </c>
      <c r="I68" s="63">
        <v>5</v>
      </c>
      <c r="J68" s="63">
        <v>6</v>
      </c>
      <c r="K68" s="63">
        <v>2</v>
      </c>
      <c r="L68" s="63">
        <v>1</v>
      </c>
      <c r="M68" s="63">
        <v>2.6</v>
      </c>
      <c r="N68" s="63">
        <v>7.5</v>
      </c>
      <c r="O68" s="63">
        <v>0.5</v>
      </c>
      <c r="P68" s="63">
        <v>0</v>
      </c>
      <c r="Q68" s="63">
        <f>SUM(M68:P68)</f>
        <v>10.6</v>
      </c>
      <c r="R68" s="63">
        <v>12</v>
      </c>
      <c r="S68" s="63">
        <f>Q68/12</f>
        <v>0.8833333333333333</v>
      </c>
      <c r="T68" s="185">
        <v>3</v>
      </c>
      <c r="U68" s="185">
        <v>4</v>
      </c>
      <c r="V68" s="63">
        <v>0</v>
      </c>
      <c r="W68" s="63">
        <v>0</v>
      </c>
      <c r="X68" s="63">
        <v>0</v>
      </c>
      <c r="Y68" s="63">
        <v>0</v>
      </c>
      <c r="Z68" s="63" t="s">
        <v>451</v>
      </c>
      <c r="AA68" s="63">
        <v>5</v>
      </c>
      <c r="AB68" s="63">
        <v>0.8</v>
      </c>
      <c r="AC68" s="65">
        <v>43217</v>
      </c>
      <c r="AD68" s="63">
        <v>11</v>
      </c>
      <c r="AE68" s="63">
        <v>6.1</v>
      </c>
      <c r="AF68" s="63">
        <v>0.8</v>
      </c>
      <c r="AG68" s="63">
        <v>13.8</v>
      </c>
      <c r="AH68" s="63">
        <v>9.6</v>
      </c>
      <c r="AI68" s="63">
        <v>15.8</v>
      </c>
      <c r="AJ68" s="63">
        <v>6.9</v>
      </c>
      <c r="AK68" s="63">
        <v>0</v>
      </c>
      <c r="AL68" s="63">
        <f>SUM(AE68:AK68)</f>
        <v>52.999999999999993</v>
      </c>
      <c r="AM68" s="63">
        <f>AL68/AD68</f>
        <v>4.8181818181818175</v>
      </c>
      <c r="AN68" s="63">
        <v>1</v>
      </c>
      <c r="AO68" s="63">
        <v>0</v>
      </c>
      <c r="AP68" s="63">
        <v>0</v>
      </c>
      <c r="AQ68" s="63">
        <v>0</v>
      </c>
      <c r="AR68" s="63">
        <v>0</v>
      </c>
      <c r="AS68" s="63">
        <v>106</v>
      </c>
      <c r="AT68" s="63">
        <v>0.624</v>
      </c>
      <c r="AU68" s="63">
        <v>0.25900000000000001</v>
      </c>
      <c r="AV68" s="63">
        <v>0.44800000000000001</v>
      </c>
      <c r="AW68" s="63">
        <v>0.21099999999999999</v>
      </c>
      <c r="AX68" s="63">
        <v>0</v>
      </c>
      <c r="AY68" s="63">
        <v>1</v>
      </c>
      <c r="AZ68" s="63">
        <v>0</v>
      </c>
      <c r="BA68" s="63">
        <v>0</v>
      </c>
      <c r="BB68" s="63">
        <v>1</v>
      </c>
      <c r="BC68" s="71"/>
    </row>
    <row r="69" spans="1:57" x14ac:dyDescent="0.25">
      <c r="A69" s="185">
        <v>9</v>
      </c>
      <c r="B69" s="185" t="s">
        <v>12</v>
      </c>
      <c r="C69" s="185" t="s">
        <v>173</v>
      </c>
      <c r="D69" s="185" t="s">
        <v>175</v>
      </c>
      <c r="E69" s="194" t="s">
        <v>135</v>
      </c>
      <c r="F69" s="185" t="s">
        <v>188</v>
      </c>
      <c r="G69" s="184">
        <v>4</v>
      </c>
      <c r="H69" s="185">
        <v>96.1</v>
      </c>
      <c r="I69" s="185">
        <v>4</v>
      </c>
      <c r="J69" s="185">
        <v>6</v>
      </c>
      <c r="K69" s="185">
        <v>2</v>
      </c>
      <c r="L69" s="185">
        <v>3</v>
      </c>
      <c r="M69" s="185">
        <v>21</v>
      </c>
      <c r="N69" s="185">
        <v>40</v>
      </c>
      <c r="O69" s="185">
        <v>0</v>
      </c>
      <c r="P69" s="185">
        <v>0</v>
      </c>
      <c r="Q69" s="185">
        <f>SUM(M69:P69)</f>
        <v>61</v>
      </c>
      <c r="R69" s="185">
        <v>12</v>
      </c>
      <c r="S69" s="185">
        <f>Q69/12</f>
        <v>5.083333333333333</v>
      </c>
      <c r="T69" s="80" t="s">
        <v>120</v>
      </c>
      <c r="U69" s="80" t="s">
        <v>120</v>
      </c>
      <c r="V69" s="185">
        <v>0</v>
      </c>
      <c r="W69" s="185">
        <v>0</v>
      </c>
      <c r="X69" s="185">
        <v>0</v>
      </c>
      <c r="Y69" s="185">
        <v>0</v>
      </c>
      <c r="Z69" s="185" t="s">
        <v>451</v>
      </c>
      <c r="AA69" s="185">
        <v>5</v>
      </c>
      <c r="AB69" s="185">
        <v>0.7</v>
      </c>
      <c r="AC69" s="212">
        <v>43213</v>
      </c>
      <c r="AD69" s="185">
        <v>7</v>
      </c>
      <c r="AE69" s="185">
        <v>2.5</v>
      </c>
      <c r="AF69" s="185">
        <v>2.8</v>
      </c>
      <c r="AG69" s="185">
        <v>4.2</v>
      </c>
      <c r="AH69" s="185">
        <v>5</v>
      </c>
      <c r="AI69" s="185">
        <v>6.1</v>
      </c>
      <c r="AJ69" s="185">
        <v>0</v>
      </c>
      <c r="AK69" s="185">
        <v>0</v>
      </c>
      <c r="AL69" s="185">
        <f>SUM(AE69:AK69)</f>
        <v>20.6</v>
      </c>
      <c r="AM69" s="185">
        <f>AL69/AD69</f>
        <v>2.9428571428571431</v>
      </c>
      <c r="AN69" s="185">
        <v>0</v>
      </c>
      <c r="AO69" s="185">
        <v>0</v>
      </c>
      <c r="AP69" s="185">
        <v>0</v>
      </c>
      <c r="AQ69" s="185">
        <v>0</v>
      </c>
      <c r="AR69" s="185">
        <v>0</v>
      </c>
      <c r="AS69" s="185" t="s">
        <v>120</v>
      </c>
      <c r="AT69" s="185">
        <v>0.624</v>
      </c>
      <c r="AU69" s="185">
        <v>0.51400000000000001</v>
      </c>
      <c r="AV69" s="185">
        <v>0.54800000000000004</v>
      </c>
      <c r="AW69" s="185">
        <v>0.214</v>
      </c>
      <c r="AX69" s="185">
        <v>0</v>
      </c>
      <c r="AY69" s="215">
        <v>0</v>
      </c>
      <c r="AZ69" s="185">
        <v>0</v>
      </c>
      <c r="BA69" s="185">
        <v>0</v>
      </c>
      <c r="BB69" s="185">
        <v>1</v>
      </c>
      <c r="BC69" s="218"/>
      <c r="BD69" s="185"/>
      <c r="BE69" s="185"/>
    </row>
    <row r="70" spans="1:57" s="63" customFormat="1" ht="16.5" thickBot="1" x14ac:dyDescent="0.3">
      <c r="A70" s="63">
        <v>9</v>
      </c>
      <c r="B70" s="63" t="s">
        <v>12</v>
      </c>
      <c r="C70" s="63" t="s">
        <v>173</v>
      </c>
      <c r="D70" s="63" t="s">
        <v>175</v>
      </c>
      <c r="E70" s="192" t="s">
        <v>12</v>
      </c>
      <c r="F70" s="196" t="s">
        <v>53</v>
      </c>
      <c r="G70" s="175">
        <v>4</v>
      </c>
      <c r="H70" s="63">
        <v>45</v>
      </c>
      <c r="I70" s="63">
        <v>4</v>
      </c>
      <c r="J70" s="63">
        <v>5.8</v>
      </c>
      <c r="K70" s="63">
        <v>1</v>
      </c>
      <c r="L70" s="63">
        <v>2</v>
      </c>
      <c r="M70" s="63">
        <v>31</v>
      </c>
      <c r="N70" s="63">
        <v>17.5</v>
      </c>
      <c r="O70" s="63">
        <v>0</v>
      </c>
      <c r="P70" s="63">
        <v>0</v>
      </c>
      <c r="Q70" s="63">
        <f>SUM(M70:P70)</f>
        <v>48.5</v>
      </c>
      <c r="R70" s="63">
        <v>12</v>
      </c>
      <c r="S70" s="63">
        <f>Q70/12</f>
        <v>4.041666666666667</v>
      </c>
      <c r="T70" s="185">
        <v>6</v>
      </c>
      <c r="U70" s="185">
        <v>7</v>
      </c>
      <c r="V70" s="63">
        <v>0</v>
      </c>
      <c r="W70" s="63">
        <v>0</v>
      </c>
      <c r="X70" s="63">
        <v>0</v>
      </c>
      <c r="Y70" s="63">
        <v>0</v>
      </c>
      <c r="Z70" s="63" t="s">
        <v>451</v>
      </c>
      <c r="AA70" s="63">
        <v>3</v>
      </c>
      <c r="AB70" s="63">
        <v>0.9</v>
      </c>
      <c r="AC70" s="65">
        <v>43213</v>
      </c>
      <c r="AD70" s="63">
        <v>7</v>
      </c>
      <c r="AE70" s="63">
        <v>7</v>
      </c>
      <c r="AF70" s="63">
        <v>5</v>
      </c>
      <c r="AG70" s="63">
        <v>2.1</v>
      </c>
      <c r="AH70" s="63">
        <v>0</v>
      </c>
      <c r="AI70" s="63">
        <v>0</v>
      </c>
      <c r="AJ70" s="63">
        <v>0</v>
      </c>
      <c r="AK70" s="63">
        <v>0</v>
      </c>
      <c r="AL70" s="63">
        <f>SUM(AE70:AK70)</f>
        <v>14.1</v>
      </c>
      <c r="AM70" s="63">
        <f>AL70/AD70</f>
        <v>2.0142857142857142</v>
      </c>
      <c r="AN70" s="63">
        <v>1</v>
      </c>
      <c r="AO70" s="63">
        <v>1</v>
      </c>
      <c r="AP70" s="63">
        <v>0</v>
      </c>
      <c r="AQ70" s="63">
        <v>0</v>
      </c>
      <c r="AR70" s="63">
        <v>0</v>
      </c>
      <c r="AS70" s="63">
        <v>19</v>
      </c>
      <c r="AT70" s="63">
        <v>0.60899999999999999</v>
      </c>
      <c r="AU70" s="63">
        <v>0.435</v>
      </c>
      <c r="AV70" s="63">
        <v>0.61499999999999999</v>
      </c>
      <c r="AW70" s="63">
        <v>0.378</v>
      </c>
      <c r="AX70" s="63">
        <v>0</v>
      </c>
      <c r="AY70" s="68">
        <v>0</v>
      </c>
      <c r="AZ70" s="63">
        <v>0</v>
      </c>
      <c r="BA70" s="63">
        <v>0</v>
      </c>
      <c r="BB70" s="63">
        <v>1</v>
      </c>
      <c r="BC70" s="71"/>
    </row>
    <row r="71" spans="1:57" x14ac:dyDescent="0.25">
      <c r="A71" s="185">
        <v>9</v>
      </c>
      <c r="B71" s="185" t="s">
        <v>14</v>
      </c>
      <c r="C71" s="185" t="s">
        <v>172</v>
      </c>
      <c r="D71" s="185" t="s">
        <v>176</v>
      </c>
      <c r="E71" s="194" t="s">
        <v>135</v>
      </c>
      <c r="F71" s="185" t="s">
        <v>188</v>
      </c>
      <c r="G71" s="184">
        <v>3</v>
      </c>
      <c r="H71" s="185">
        <v>97.1</v>
      </c>
      <c r="I71" s="185">
        <v>3</v>
      </c>
      <c r="J71" s="185">
        <v>4.9000000000000004</v>
      </c>
      <c r="K71" s="185">
        <v>1</v>
      </c>
      <c r="L71" s="185">
        <v>2</v>
      </c>
      <c r="M71" s="185">
        <v>26.9</v>
      </c>
      <c r="N71" s="185">
        <v>20.9</v>
      </c>
      <c r="O71" s="185">
        <v>3.9</v>
      </c>
      <c r="P71" s="185">
        <v>0</v>
      </c>
      <c r="Q71" s="185">
        <f>SUM(M71:P71)</f>
        <v>51.699999999999996</v>
      </c>
      <c r="R71" s="185">
        <v>12</v>
      </c>
      <c r="S71" s="185">
        <f>Q71/12</f>
        <v>4.3083333333333327</v>
      </c>
      <c r="T71" s="80" t="s">
        <v>120</v>
      </c>
      <c r="U71" s="80" t="s">
        <v>120</v>
      </c>
      <c r="V71" s="185">
        <v>0</v>
      </c>
      <c r="W71" s="185">
        <v>0</v>
      </c>
      <c r="X71" s="185">
        <v>0</v>
      </c>
      <c r="Y71" s="185">
        <v>0</v>
      </c>
      <c r="Z71" s="185" t="s">
        <v>451</v>
      </c>
      <c r="AA71" s="185">
        <v>4</v>
      </c>
      <c r="AB71" s="185">
        <v>0.8</v>
      </c>
      <c r="AC71" s="212">
        <v>43219</v>
      </c>
      <c r="AD71" s="185">
        <v>13</v>
      </c>
      <c r="AE71" s="185">
        <v>18.3</v>
      </c>
      <c r="AF71" s="185">
        <v>19</v>
      </c>
      <c r="AG71" s="185">
        <v>6.7</v>
      </c>
      <c r="AH71" s="185">
        <v>5.3</v>
      </c>
      <c r="AI71" s="185">
        <v>0</v>
      </c>
      <c r="AJ71" s="185">
        <v>0</v>
      </c>
      <c r="AK71" s="185">
        <v>0</v>
      </c>
      <c r="AL71" s="185">
        <f>SUM(AE71:AK71)</f>
        <v>49.3</v>
      </c>
      <c r="AM71" s="185">
        <f>AL71/AD71</f>
        <v>3.7923076923076922</v>
      </c>
      <c r="AN71" s="185">
        <v>0</v>
      </c>
      <c r="AO71" s="185">
        <v>0</v>
      </c>
      <c r="AP71" s="185">
        <v>0</v>
      </c>
      <c r="AQ71" s="185">
        <v>0</v>
      </c>
      <c r="AR71" s="185">
        <v>0</v>
      </c>
      <c r="AS71" s="185">
        <v>118</v>
      </c>
      <c r="AT71" s="185">
        <v>0.39600000000000002</v>
      </c>
      <c r="AU71" s="185">
        <v>0.21099999999999999</v>
      </c>
      <c r="AV71" s="185">
        <v>0.38300000000000001</v>
      </c>
      <c r="AW71" s="185">
        <v>0.14599999999999999</v>
      </c>
      <c r="AX71" s="185">
        <v>0</v>
      </c>
      <c r="AY71" s="215">
        <v>0</v>
      </c>
      <c r="AZ71" s="185">
        <v>0</v>
      </c>
      <c r="BA71" s="185">
        <v>0</v>
      </c>
      <c r="BB71" s="185">
        <v>1</v>
      </c>
      <c r="BC71" s="218"/>
      <c r="BD71" s="185"/>
      <c r="BE71" s="185"/>
    </row>
    <row r="72" spans="1:57" s="63" customFormat="1" ht="16.5" thickBot="1" x14ac:dyDescent="0.3">
      <c r="A72" s="63">
        <v>9</v>
      </c>
      <c r="B72" s="63" t="s">
        <v>14</v>
      </c>
      <c r="C72" s="63" t="s">
        <v>172</v>
      </c>
      <c r="D72" s="63" t="s">
        <v>176</v>
      </c>
      <c r="E72" s="192" t="s">
        <v>12</v>
      </c>
      <c r="F72" s="196" t="s">
        <v>53</v>
      </c>
      <c r="G72" s="175">
        <v>3</v>
      </c>
      <c r="H72" s="63">
        <v>64</v>
      </c>
      <c r="I72" s="63">
        <v>5</v>
      </c>
      <c r="J72" s="63">
        <v>4.5</v>
      </c>
      <c r="K72" s="63">
        <v>1</v>
      </c>
      <c r="L72" s="63">
        <v>1</v>
      </c>
      <c r="M72" s="63">
        <v>1.8</v>
      </c>
      <c r="N72" s="63">
        <v>1.8</v>
      </c>
      <c r="O72" s="63">
        <v>0</v>
      </c>
      <c r="P72" s="63">
        <v>0</v>
      </c>
      <c r="Q72" s="63">
        <f>SUM(M72:P72)</f>
        <v>3.6</v>
      </c>
      <c r="R72" s="63">
        <v>12</v>
      </c>
      <c r="S72" s="63">
        <f>Q72/12</f>
        <v>0.3</v>
      </c>
      <c r="T72" s="63">
        <v>5</v>
      </c>
      <c r="U72" s="63">
        <v>6</v>
      </c>
      <c r="V72" s="63">
        <v>0</v>
      </c>
      <c r="W72" s="63">
        <v>0</v>
      </c>
      <c r="X72" s="63">
        <v>0</v>
      </c>
      <c r="Y72" s="63">
        <v>0</v>
      </c>
      <c r="Z72" s="63" t="s">
        <v>451</v>
      </c>
      <c r="AA72" s="63">
        <v>1</v>
      </c>
      <c r="AB72" s="63">
        <v>0.4</v>
      </c>
      <c r="AC72" s="65">
        <v>43219</v>
      </c>
      <c r="AD72" s="63">
        <v>13</v>
      </c>
      <c r="AE72" s="63">
        <v>3.6</v>
      </c>
      <c r="AF72" s="63">
        <v>11.1</v>
      </c>
      <c r="AG72" s="63">
        <v>16.8</v>
      </c>
      <c r="AH72" s="63">
        <v>8.3000000000000007</v>
      </c>
      <c r="AI72" s="63">
        <v>0</v>
      </c>
      <c r="AJ72" s="63">
        <v>0</v>
      </c>
      <c r="AK72" s="63">
        <v>0</v>
      </c>
      <c r="AL72" s="63">
        <f>SUM(AE72:AK72)</f>
        <v>39.799999999999997</v>
      </c>
      <c r="AM72" s="63">
        <f>AL72/AD72</f>
        <v>3.0615384615384613</v>
      </c>
      <c r="AN72" s="63">
        <v>1</v>
      </c>
      <c r="AO72" s="63">
        <v>0</v>
      </c>
      <c r="AP72" s="63">
        <v>1</v>
      </c>
      <c r="AQ72" s="63">
        <v>0</v>
      </c>
      <c r="AR72" s="63">
        <v>0</v>
      </c>
      <c r="AS72" s="63">
        <v>117</v>
      </c>
      <c r="AT72" s="63">
        <v>3.2000000000000001E-2</v>
      </c>
      <c r="AU72" s="117" t="s">
        <v>120</v>
      </c>
      <c r="AV72" s="63">
        <v>0.08</v>
      </c>
      <c r="AW72" s="63">
        <v>5.3999999999999999E-2</v>
      </c>
      <c r="AX72" s="63">
        <v>0</v>
      </c>
      <c r="AY72" s="68">
        <v>0</v>
      </c>
      <c r="AZ72" s="63">
        <v>0</v>
      </c>
      <c r="BA72" s="63">
        <v>0</v>
      </c>
      <c r="BB72" s="63">
        <v>1</v>
      </c>
      <c r="BC72" s="71" t="s">
        <v>662</v>
      </c>
    </row>
    <row r="73" spans="1:57" s="75" customFormat="1" x14ac:dyDescent="0.25">
      <c r="A73" s="188">
        <v>9</v>
      </c>
      <c r="B73" s="188" t="s">
        <v>15</v>
      </c>
      <c r="C73" s="188" t="s">
        <v>173</v>
      </c>
      <c r="D73" s="188" t="s">
        <v>176</v>
      </c>
      <c r="E73" s="188" t="s">
        <v>135</v>
      </c>
      <c r="F73" s="188" t="s">
        <v>188</v>
      </c>
      <c r="G73" s="184">
        <v>4</v>
      </c>
      <c r="H73" s="188">
        <v>69.900000000000006</v>
      </c>
      <c r="I73" s="188">
        <v>4</v>
      </c>
      <c r="J73" s="188">
        <v>4</v>
      </c>
      <c r="K73" s="188">
        <v>0</v>
      </c>
      <c r="L73" s="188">
        <v>1</v>
      </c>
      <c r="M73" s="188">
        <v>42.9</v>
      </c>
      <c r="N73" s="188">
        <v>14.1</v>
      </c>
      <c r="O73" s="188">
        <v>0</v>
      </c>
      <c r="P73" s="188">
        <v>0</v>
      </c>
      <c r="Q73" s="188">
        <f>SUM(M73:P73)</f>
        <v>57</v>
      </c>
      <c r="R73" s="188">
        <v>12</v>
      </c>
      <c r="S73" s="188">
        <f>Q73/12</f>
        <v>4.75</v>
      </c>
      <c r="T73" s="188" t="s">
        <v>120</v>
      </c>
      <c r="U73" s="188" t="s">
        <v>120</v>
      </c>
      <c r="V73" s="188">
        <v>0</v>
      </c>
      <c r="W73" s="188">
        <v>0</v>
      </c>
      <c r="X73" s="188">
        <v>0</v>
      </c>
      <c r="Y73" s="188" t="s">
        <v>120</v>
      </c>
      <c r="Z73" s="188" t="s">
        <v>434</v>
      </c>
      <c r="AA73" s="188" t="s">
        <v>120</v>
      </c>
      <c r="AB73" s="188" t="s">
        <v>120</v>
      </c>
      <c r="AC73" s="188" t="s">
        <v>120</v>
      </c>
      <c r="AD73" s="188" t="s">
        <v>120</v>
      </c>
      <c r="AE73" s="188" t="s">
        <v>120</v>
      </c>
      <c r="AF73" s="188" t="s">
        <v>120</v>
      </c>
      <c r="AG73" s="188" t="s">
        <v>120</v>
      </c>
      <c r="AH73" s="188" t="s">
        <v>120</v>
      </c>
      <c r="AI73" s="188" t="s">
        <v>120</v>
      </c>
      <c r="AJ73" s="188" t="s">
        <v>120</v>
      </c>
      <c r="AK73" s="188" t="s">
        <v>120</v>
      </c>
      <c r="AL73" s="188" t="s">
        <v>120</v>
      </c>
      <c r="AM73" s="188" t="s">
        <v>120</v>
      </c>
      <c r="AN73" s="188" t="s">
        <v>120</v>
      </c>
      <c r="AO73" s="188" t="s">
        <v>120</v>
      </c>
      <c r="AP73" s="188" t="s">
        <v>120</v>
      </c>
      <c r="AQ73" s="188" t="s">
        <v>120</v>
      </c>
      <c r="AR73" s="188" t="s">
        <v>120</v>
      </c>
      <c r="AS73" s="188" t="s">
        <v>120</v>
      </c>
      <c r="AT73" s="188" t="s">
        <v>120</v>
      </c>
      <c r="AU73" s="188" t="s">
        <v>120</v>
      </c>
      <c r="AV73" s="188" t="s">
        <v>120</v>
      </c>
      <c r="AW73" s="188" t="s">
        <v>120</v>
      </c>
      <c r="AX73" s="188">
        <v>0</v>
      </c>
      <c r="AY73" s="209">
        <v>0</v>
      </c>
      <c r="AZ73" s="188">
        <v>0</v>
      </c>
      <c r="BA73" s="188">
        <v>0</v>
      </c>
      <c r="BB73" s="188">
        <v>0</v>
      </c>
      <c r="BC73" s="221"/>
      <c r="BD73" s="185"/>
      <c r="BE73" s="185"/>
    </row>
    <row r="74" spans="1:57" s="76" customFormat="1" ht="16.5" thickBot="1" x14ac:dyDescent="0.3">
      <c r="A74" s="76">
        <v>9</v>
      </c>
      <c r="B74" s="76" t="s">
        <v>15</v>
      </c>
      <c r="C74" s="76" t="s">
        <v>173</v>
      </c>
      <c r="D74" s="76" t="s">
        <v>176</v>
      </c>
      <c r="E74" s="76" t="s">
        <v>12</v>
      </c>
      <c r="F74" s="77" t="s">
        <v>53</v>
      </c>
      <c r="G74" s="175">
        <v>4</v>
      </c>
      <c r="H74" s="76">
        <v>41</v>
      </c>
      <c r="I74" s="76">
        <v>4</v>
      </c>
      <c r="J74" s="76">
        <v>5.0999999999999996</v>
      </c>
      <c r="K74" s="76" t="s">
        <v>121</v>
      </c>
      <c r="L74" s="76" t="s">
        <v>120</v>
      </c>
      <c r="M74" s="76" t="s">
        <v>120</v>
      </c>
      <c r="N74" s="76" t="s">
        <v>120</v>
      </c>
      <c r="O74" s="76" t="s">
        <v>120</v>
      </c>
      <c r="P74" s="76" t="s">
        <v>120</v>
      </c>
      <c r="Q74" s="76" t="s">
        <v>120</v>
      </c>
      <c r="R74" s="76" t="s">
        <v>120</v>
      </c>
      <c r="S74" s="76" t="s">
        <v>120</v>
      </c>
      <c r="T74" s="76" t="s">
        <v>120</v>
      </c>
      <c r="U74" s="76" t="s">
        <v>120</v>
      </c>
      <c r="V74" s="76">
        <v>1</v>
      </c>
      <c r="W74" s="76">
        <v>0</v>
      </c>
      <c r="X74" s="76">
        <v>0</v>
      </c>
      <c r="Y74" s="76" t="s">
        <v>120</v>
      </c>
      <c r="Z74" s="76" t="s">
        <v>434</v>
      </c>
      <c r="AA74" s="76" t="s">
        <v>120</v>
      </c>
      <c r="AB74" s="76" t="s">
        <v>120</v>
      </c>
      <c r="AC74" s="76" t="s">
        <v>120</v>
      </c>
      <c r="AD74" s="76" t="s">
        <v>120</v>
      </c>
      <c r="AE74" s="76" t="s">
        <v>120</v>
      </c>
      <c r="AF74" s="76" t="s">
        <v>120</v>
      </c>
      <c r="AG74" s="76" t="s">
        <v>120</v>
      </c>
      <c r="AH74" s="76" t="s">
        <v>120</v>
      </c>
      <c r="AI74" s="76" t="s">
        <v>120</v>
      </c>
      <c r="AJ74" s="76" t="s">
        <v>120</v>
      </c>
      <c r="AK74" s="76" t="s">
        <v>120</v>
      </c>
      <c r="AL74" s="76" t="s">
        <v>120</v>
      </c>
      <c r="AM74" s="76" t="s">
        <v>120</v>
      </c>
      <c r="AN74" s="76" t="s">
        <v>120</v>
      </c>
      <c r="AO74" s="76" t="s">
        <v>120</v>
      </c>
      <c r="AP74" s="76" t="s">
        <v>120</v>
      </c>
      <c r="AQ74" s="76" t="s">
        <v>120</v>
      </c>
      <c r="AR74" s="76" t="s">
        <v>120</v>
      </c>
      <c r="AS74" s="76" t="s">
        <v>120</v>
      </c>
      <c r="AT74" s="76" t="s">
        <v>120</v>
      </c>
      <c r="AU74" s="76" t="s">
        <v>120</v>
      </c>
      <c r="AV74" s="76" t="s">
        <v>120</v>
      </c>
      <c r="AW74" s="76" t="s">
        <v>120</v>
      </c>
      <c r="AX74" s="76">
        <v>0</v>
      </c>
      <c r="AY74" s="79">
        <v>0</v>
      </c>
      <c r="AZ74" s="76">
        <v>0</v>
      </c>
      <c r="BA74" s="76">
        <v>0</v>
      </c>
      <c r="BB74" s="76">
        <v>0</v>
      </c>
      <c r="BC74" s="78"/>
      <c r="BD74" s="63"/>
      <c r="BE74" s="63"/>
    </row>
    <row r="75" spans="1:57" x14ac:dyDescent="0.25">
      <c r="A75" s="185">
        <v>10</v>
      </c>
      <c r="B75" s="185" t="s">
        <v>9</v>
      </c>
      <c r="C75" s="185" t="s">
        <v>172</v>
      </c>
      <c r="D75" s="185" t="s">
        <v>175</v>
      </c>
      <c r="E75" s="193" t="s">
        <v>12</v>
      </c>
      <c r="F75" s="196" t="s">
        <v>49</v>
      </c>
      <c r="G75" s="184">
        <v>3</v>
      </c>
      <c r="H75" s="185">
        <v>50.6</v>
      </c>
      <c r="I75" s="185">
        <v>4</v>
      </c>
      <c r="J75" s="185">
        <v>4</v>
      </c>
      <c r="K75" s="185">
        <v>1</v>
      </c>
      <c r="L75" s="185">
        <v>1</v>
      </c>
      <c r="M75" s="185">
        <v>21.5</v>
      </c>
      <c r="N75" s="185">
        <v>20</v>
      </c>
      <c r="O75" s="185">
        <v>0</v>
      </c>
      <c r="P75" s="185">
        <v>0</v>
      </c>
      <c r="Q75" s="185">
        <f>SUM(M75:P75)</f>
        <v>41.5</v>
      </c>
      <c r="R75" s="185">
        <v>12</v>
      </c>
      <c r="S75" s="185">
        <f>Q75/12</f>
        <v>3.4583333333333335</v>
      </c>
      <c r="T75" s="185">
        <v>2</v>
      </c>
      <c r="U75" s="185">
        <v>3</v>
      </c>
      <c r="V75" s="185">
        <v>0</v>
      </c>
      <c r="W75" s="185">
        <v>0</v>
      </c>
      <c r="X75" s="185">
        <v>0</v>
      </c>
      <c r="Y75" s="185">
        <v>0</v>
      </c>
      <c r="Z75" s="185" t="s">
        <v>451</v>
      </c>
      <c r="AA75" s="185">
        <v>4</v>
      </c>
      <c r="AB75" s="185">
        <v>0.8</v>
      </c>
      <c r="AC75" s="212">
        <v>43224</v>
      </c>
      <c r="AD75" s="185">
        <v>18</v>
      </c>
      <c r="AE75" s="185">
        <v>15.3</v>
      </c>
      <c r="AF75" s="185">
        <v>25.2</v>
      </c>
      <c r="AG75" s="185">
        <v>15</v>
      </c>
      <c r="AH75" s="185">
        <v>0</v>
      </c>
      <c r="AI75" s="185">
        <v>0</v>
      </c>
      <c r="AJ75" s="185">
        <v>0</v>
      </c>
      <c r="AK75" s="185">
        <v>0</v>
      </c>
      <c r="AL75" s="185">
        <f>SUM(AE75:AK75)</f>
        <v>55.5</v>
      </c>
      <c r="AM75" s="185">
        <f>AL75/AD75</f>
        <v>3.0833333333333335</v>
      </c>
      <c r="AN75" s="185">
        <v>0</v>
      </c>
      <c r="AO75" s="185">
        <v>0</v>
      </c>
      <c r="AP75" s="185">
        <v>1</v>
      </c>
      <c r="AQ75" s="185">
        <v>0</v>
      </c>
      <c r="AR75" s="185">
        <v>0</v>
      </c>
      <c r="AS75" s="185">
        <v>278</v>
      </c>
      <c r="AT75" s="185">
        <v>0.42099999999999999</v>
      </c>
      <c r="AU75" s="185">
        <v>0.26</v>
      </c>
      <c r="AV75" s="185">
        <v>0.30399999999999999</v>
      </c>
      <c r="AW75" s="185">
        <v>0.14599999999999999</v>
      </c>
      <c r="AX75" s="185">
        <v>0</v>
      </c>
      <c r="AY75" s="215">
        <v>0</v>
      </c>
      <c r="AZ75" s="185">
        <v>0</v>
      </c>
      <c r="BA75" s="185">
        <v>0</v>
      </c>
      <c r="BB75" s="185">
        <v>3</v>
      </c>
      <c r="BC75" s="218"/>
      <c r="BD75" s="185"/>
      <c r="BE75" s="185"/>
    </row>
    <row r="76" spans="1:57" s="63" customFormat="1" ht="16.5" thickBot="1" x14ac:dyDescent="0.3">
      <c r="A76" s="63">
        <v>10</v>
      </c>
      <c r="B76" s="63" t="s">
        <v>9</v>
      </c>
      <c r="C76" s="63" t="s">
        <v>172</v>
      </c>
      <c r="D76" s="63" t="s">
        <v>175</v>
      </c>
      <c r="E76" s="66" t="s">
        <v>135</v>
      </c>
      <c r="F76" s="67" t="s">
        <v>62</v>
      </c>
      <c r="G76" s="175">
        <v>3</v>
      </c>
      <c r="H76" s="63">
        <v>71</v>
      </c>
      <c r="I76" s="63">
        <v>5</v>
      </c>
      <c r="J76" s="63">
        <v>6</v>
      </c>
      <c r="K76" s="63">
        <v>1</v>
      </c>
      <c r="L76" s="63">
        <v>1</v>
      </c>
      <c r="M76" s="63">
        <v>15</v>
      </c>
      <c r="N76" s="63">
        <v>0</v>
      </c>
      <c r="O76" s="63">
        <v>0</v>
      </c>
      <c r="P76" s="63">
        <v>0</v>
      </c>
      <c r="Q76" s="63">
        <f>SUM(M76:P76)</f>
        <v>15</v>
      </c>
      <c r="R76" s="63">
        <v>12</v>
      </c>
      <c r="S76" s="63">
        <f>Q76/12</f>
        <v>1.25</v>
      </c>
      <c r="T76" s="63">
        <v>0</v>
      </c>
      <c r="U76" s="63">
        <v>0</v>
      </c>
      <c r="V76" s="63">
        <v>0</v>
      </c>
      <c r="W76" s="63">
        <v>1</v>
      </c>
      <c r="X76" s="63">
        <v>1</v>
      </c>
      <c r="Y76" s="63">
        <v>1</v>
      </c>
      <c r="Z76" s="63" t="s">
        <v>121</v>
      </c>
      <c r="AA76" s="63">
        <v>0</v>
      </c>
      <c r="AB76" s="63">
        <v>0</v>
      </c>
      <c r="AC76" s="54">
        <v>43224</v>
      </c>
      <c r="AD76" s="32">
        <v>18</v>
      </c>
      <c r="AE76" s="63">
        <v>0</v>
      </c>
      <c r="AF76" s="63">
        <v>0</v>
      </c>
      <c r="AG76" s="63">
        <v>0</v>
      </c>
      <c r="AH76" s="63">
        <v>0</v>
      </c>
      <c r="AI76" s="63">
        <v>0</v>
      </c>
      <c r="AJ76" s="63">
        <v>0</v>
      </c>
      <c r="AK76" s="63">
        <v>0</v>
      </c>
      <c r="AL76" s="63">
        <v>0</v>
      </c>
      <c r="AM76" s="63">
        <v>0</v>
      </c>
      <c r="AN76" s="63">
        <v>0</v>
      </c>
      <c r="AO76" s="63">
        <v>0</v>
      </c>
      <c r="AP76" s="63">
        <v>0</v>
      </c>
      <c r="AQ76" s="63">
        <v>0</v>
      </c>
      <c r="AR76" s="63">
        <v>0</v>
      </c>
      <c r="AS76" s="151" t="s">
        <v>120</v>
      </c>
      <c r="AT76" s="63">
        <v>0</v>
      </c>
      <c r="AU76" s="63">
        <v>0</v>
      </c>
      <c r="AV76" s="63">
        <v>0</v>
      </c>
      <c r="AW76" s="63">
        <v>0</v>
      </c>
      <c r="AX76" s="63">
        <v>1</v>
      </c>
      <c r="AY76" s="68">
        <v>0</v>
      </c>
      <c r="AZ76" s="63">
        <v>0</v>
      </c>
      <c r="BA76" s="63">
        <v>0</v>
      </c>
      <c r="BB76" s="63">
        <v>3</v>
      </c>
      <c r="BC76" s="71"/>
    </row>
    <row r="77" spans="1:57" x14ac:dyDescent="0.25">
      <c r="A77" s="185">
        <v>10</v>
      </c>
      <c r="B77" s="185" t="s">
        <v>12</v>
      </c>
      <c r="C77" s="185" t="s">
        <v>173</v>
      </c>
      <c r="D77" s="185" t="s">
        <v>175</v>
      </c>
      <c r="E77" s="193" t="s">
        <v>12</v>
      </c>
      <c r="F77" s="196" t="s">
        <v>49</v>
      </c>
      <c r="G77" s="184">
        <v>4</v>
      </c>
      <c r="H77" s="185">
        <v>71</v>
      </c>
      <c r="I77" s="185">
        <v>4</v>
      </c>
      <c r="J77" s="185">
        <v>3.2</v>
      </c>
      <c r="K77" s="185">
        <v>2</v>
      </c>
      <c r="L77" s="185">
        <v>2</v>
      </c>
      <c r="M77" s="185">
        <v>6.5</v>
      </c>
      <c r="N77" s="185">
        <v>36.9</v>
      </c>
      <c r="O77" s="185">
        <v>10.9</v>
      </c>
      <c r="P77" s="185">
        <v>0</v>
      </c>
      <c r="Q77" s="185">
        <f>SUM(M77:P77)</f>
        <v>54.3</v>
      </c>
      <c r="R77" s="185">
        <v>12</v>
      </c>
      <c r="S77" s="185">
        <f>Q77/12</f>
        <v>4.5249999999999995</v>
      </c>
      <c r="T77" s="80">
        <v>4</v>
      </c>
      <c r="U77" s="80">
        <v>9</v>
      </c>
      <c r="V77" s="185">
        <v>0</v>
      </c>
      <c r="W77" s="185">
        <v>0</v>
      </c>
      <c r="X77" s="185">
        <v>0</v>
      </c>
      <c r="Y77" s="185">
        <v>0</v>
      </c>
      <c r="Z77" s="185" t="s">
        <v>451</v>
      </c>
      <c r="AA77" s="185">
        <v>13</v>
      </c>
      <c r="AB77" s="185">
        <v>0.7</v>
      </c>
      <c r="AC77" s="212">
        <v>43218</v>
      </c>
      <c r="AD77" s="185">
        <v>12</v>
      </c>
      <c r="AE77" s="185">
        <v>5</v>
      </c>
      <c r="AF77" s="185">
        <v>4</v>
      </c>
      <c r="AG77" s="185">
        <v>10</v>
      </c>
      <c r="AH77" s="185">
        <v>0</v>
      </c>
      <c r="AI77" s="185">
        <v>0</v>
      </c>
      <c r="AJ77" s="185">
        <v>0</v>
      </c>
      <c r="AK77" s="185">
        <v>0</v>
      </c>
      <c r="AL77" s="185">
        <f>SUM(AE77:AK77)</f>
        <v>19</v>
      </c>
      <c r="AM77" s="185">
        <f>AL77/AD77</f>
        <v>1.5833333333333333</v>
      </c>
      <c r="AN77" s="185">
        <v>0</v>
      </c>
      <c r="AO77" s="185">
        <v>1</v>
      </c>
      <c r="AP77" s="185">
        <v>1</v>
      </c>
      <c r="AQ77" s="185">
        <v>1</v>
      </c>
      <c r="AR77" s="185">
        <v>0</v>
      </c>
      <c r="AS77" s="185">
        <v>108</v>
      </c>
      <c r="AT77" s="185">
        <v>0.68700000000000006</v>
      </c>
      <c r="AU77" s="185">
        <v>0.34300000000000003</v>
      </c>
      <c r="AV77" s="185">
        <v>0.83299999999999996</v>
      </c>
      <c r="AW77" s="185">
        <v>0.37</v>
      </c>
      <c r="AX77" s="185">
        <v>0</v>
      </c>
      <c r="AY77" s="215">
        <v>0</v>
      </c>
      <c r="AZ77" s="185">
        <v>0</v>
      </c>
      <c r="BA77" s="185">
        <v>0</v>
      </c>
      <c r="BB77" s="185">
        <v>3</v>
      </c>
      <c r="BC77" s="218"/>
      <c r="BD77" s="185"/>
      <c r="BE77" s="185"/>
    </row>
    <row r="78" spans="1:57" s="63" customFormat="1" ht="16.5" thickBot="1" x14ac:dyDescent="0.3">
      <c r="A78" s="63">
        <v>10</v>
      </c>
      <c r="B78" s="63" t="s">
        <v>12</v>
      </c>
      <c r="C78" s="63" t="s">
        <v>173</v>
      </c>
      <c r="D78" s="63" t="s">
        <v>175</v>
      </c>
      <c r="E78" s="66" t="s">
        <v>135</v>
      </c>
      <c r="F78" s="67" t="s">
        <v>62</v>
      </c>
      <c r="G78" s="175">
        <v>4</v>
      </c>
      <c r="H78" s="63">
        <v>61.2</v>
      </c>
      <c r="I78" s="63">
        <v>5</v>
      </c>
      <c r="J78" s="63">
        <v>5</v>
      </c>
      <c r="K78" s="63">
        <v>1</v>
      </c>
      <c r="L78" s="63">
        <v>2</v>
      </c>
      <c r="M78" s="63">
        <v>8</v>
      </c>
      <c r="N78" s="63">
        <v>36.299999999999997</v>
      </c>
      <c r="O78" s="63">
        <v>0</v>
      </c>
      <c r="P78" s="63">
        <v>0</v>
      </c>
      <c r="Q78" s="63">
        <f>SUM(M78:P78)</f>
        <v>44.3</v>
      </c>
      <c r="R78" s="63">
        <v>12</v>
      </c>
      <c r="S78" s="63">
        <f>Q78/12</f>
        <v>3.6916666666666664</v>
      </c>
      <c r="T78" s="185" t="s">
        <v>120</v>
      </c>
      <c r="U78" s="185" t="s">
        <v>120</v>
      </c>
      <c r="V78" s="63">
        <v>0</v>
      </c>
      <c r="W78" s="63">
        <v>0</v>
      </c>
      <c r="X78" s="63">
        <v>0</v>
      </c>
      <c r="Y78" s="63">
        <v>0</v>
      </c>
      <c r="Z78" s="63" t="s">
        <v>451</v>
      </c>
      <c r="AA78" s="63">
        <v>5</v>
      </c>
      <c r="AB78" s="63">
        <v>0.7</v>
      </c>
      <c r="AC78" s="65">
        <v>43218</v>
      </c>
      <c r="AD78" s="63">
        <v>12</v>
      </c>
      <c r="AE78" s="63">
        <v>9</v>
      </c>
      <c r="AF78" s="63">
        <v>15.5</v>
      </c>
      <c r="AG78" s="63">
        <v>12</v>
      </c>
      <c r="AH78" s="63">
        <v>3</v>
      </c>
      <c r="AI78" s="63">
        <v>0</v>
      </c>
      <c r="AJ78" s="63">
        <v>0</v>
      </c>
      <c r="AK78" s="63">
        <v>0</v>
      </c>
      <c r="AL78" s="63">
        <f>SUM(AE78:AK78)</f>
        <v>39.5</v>
      </c>
      <c r="AM78" s="63">
        <f>AL78/AD78</f>
        <v>3.2916666666666665</v>
      </c>
      <c r="AN78" s="63">
        <v>0</v>
      </c>
      <c r="AO78" s="63">
        <v>1</v>
      </c>
      <c r="AP78" s="63">
        <v>0</v>
      </c>
      <c r="AQ78" s="63">
        <v>0</v>
      </c>
      <c r="AR78" s="63">
        <v>0</v>
      </c>
      <c r="AS78" s="63">
        <v>107</v>
      </c>
      <c r="AT78" s="63">
        <v>0.27800000000000002</v>
      </c>
      <c r="AU78" s="63">
        <v>0.31900000000000001</v>
      </c>
      <c r="AV78" s="63">
        <v>0.21199999999999999</v>
      </c>
      <c r="AW78" s="63">
        <v>0.17899999999999999</v>
      </c>
      <c r="AX78" s="63">
        <v>0</v>
      </c>
      <c r="AY78" s="68">
        <v>0</v>
      </c>
      <c r="AZ78" s="63">
        <v>0</v>
      </c>
      <c r="BA78" s="63">
        <v>0</v>
      </c>
      <c r="BB78" s="63">
        <v>3</v>
      </c>
      <c r="BC78" s="71"/>
    </row>
    <row r="79" spans="1:57" x14ac:dyDescent="0.25">
      <c r="A79" s="185">
        <v>10</v>
      </c>
      <c r="B79" s="185" t="s">
        <v>14</v>
      </c>
      <c r="C79" s="185" t="s">
        <v>172</v>
      </c>
      <c r="D79" s="185" t="s">
        <v>176</v>
      </c>
      <c r="E79" s="193" t="s">
        <v>12</v>
      </c>
      <c r="F79" s="196" t="s">
        <v>49</v>
      </c>
      <c r="G79" s="184">
        <v>3</v>
      </c>
      <c r="H79" s="185">
        <v>37</v>
      </c>
      <c r="I79" s="185">
        <v>4</v>
      </c>
      <c r="J79" s="185">
        <v>6</v>
      </c>
      <c r="K79" s="185">
        <v>1</v>
      </c>
      <c r="L79" s="185" t="s">
        <v>120</v>
      </c>
      <c r="M79" s="185" t="s">
        <v>120</v>
      </c>
      <c r="N79" s="185" t="s">
        <v>120</v>
      </c>
      <c r="O79" s="185" t="s">
        <v>120</v>
      </c>
      <c r="P79" s="185" t="s">
        <v>120</v>
      </c>
      <c r="Q79" s="185" t="s">
        <v>120</v>
      </c>
      <c r="R79" s="185" t="s">
        <v>120</v>
      </c>
      <c r="S79" s="185" t="s">
        <v>120</v>
      </c>
      <c r="T79" s="80">
        <v>7</v>
      </c>
      <c r="U79" s="80">
        <v>14</v>
      </c>
      <c r="V79" s="185">
        <v>0</v>
      </c>
      <c r="W79" s="185">
        <v>0</v>
      </c>
      <c r="X79" s="185">
        <v>0</v>
      </c>
      <c r="Y79" s="185">
        <v>0</v>
      </c>
      <c r="Z79" s="185" t="s">
        <v>451</v>
      </c>
      <c r="AA79" s="185">
        <v>4</v>
      </c>
      <c r="AB79" s="185">
        <v>0.6</v>
      </c>
      <c r="AC79" s="212">
        <v>43223</v>
      </c>
      <c r="AD79" s="185">
        <v>17</v>
      </c>
      <c r="AE79" s="185">
        <v>5</v>
      </c>
      <c r="AF79" s="185">
        <v>22.5</v>
      </c>
      <c r="AG79" s="185">
        <v>14</v>
      </c>
      <c r="AH79" s="185">
        <v>20</v>
      </c>
      <c r="AI79" s="185">
        <v>0</v>
      </c>
      <c r="AJ79" s="185">
        <v>0</v>
      </c>
      <c r="AK79" s="185">
        <v>0</v>
      </c>
      <c r="AL79" s="185">
        <f>SUM(AE79:AK79)</f>
        <v>61.5</v>
      </c>
      <c r="AM79" s="185">
        <f>AL79/AD79</f>
        <v>3.6176470588235294</v>
      </c>
      <c r="AN79" s="185">
        <v>0</v>
      </c>
      <c r="AO79" s="185">
        <v>0</v>
      </c>
      <c r="AP79" s="185">
        <v>0</v>
      </c>
      <c r="AQ79" s="185">
        <v>0</v>
      </c>
      <c r="AR79" s="185">
        <v>0</v>
      </c>
      <c r="AS79" s="185">
        <v>249</v>
      </c>
      <c r="AT79" s="185">
        <v>0.221</v>
      </c>
      <c r="AU79" s="185">
        <v>0.19</v>
      </c>
      <c r="AV79" s="185">
        <v>0.25900000000000001</v>
      </c>
      <c r="AW79" s="185">
        <v>0.17899999999999999</v>
      </c>
      <c r="AX79" s="211" t="s">
        <v>120</v>
      </c>
      <c r="AY79" s="215">
        <v>0</v>
      </c>
      <c r="AZ79" s="185">
        <v>0</v>
      </c>
      <c r="BA79" s="185">
        <v>0</v>
      </c>
      <c r="BB79" s="185">
        <v>3</v>
      </c>
      <c r="BC79" s="218" t="s">
        <v>166</v>
      </c>
      <c r="BD79" s="185"/>
      <c r="BE79" s="185"/>
    </row>
    <row r="80" spans="1:57" s="63" customFormat="1" ht="16.5" thickBot="1" x14ac:dyDescent="0.3">
      <c r="A80" s="63">
        <v>10</v>
      </c>
      <c r="B80" s="63" t="s">
        <v>14</v>
      </c>
      <c r="C80" s="63" t="s">
        <v>172</v>
      </c>
      <c r="D80" s="63" t="s">
        <v>176</v>
      </c>
      <c r="E80" s="66" t="s">
        <v>135</v>
      </c>
      <c r="F80" s="67" t="s">
        <v>62</v>
      </c>
      <c r="G80" s="175">
        <v>3</v>
      </c>
      <c r="H80" s="63">
        <v>64</v>
      </c>
      <c r="I80" s="63">
        <v>4</v>
      </c>
      <c r="J80" s="63">
        <v>2.9</v>
      </c>
      <c r="K80" s="63">
        <v>2</v>
      </c>
      <c r="L80" s="63" t="s">
        <v>120</v>
      </c>
      <c r="M80" s="63" t="s">
        <v>120</v>
      </c>
      <c r="N80" s="63" t="s">
        <v>120</v>
      </c>
      <c r="O80" s="63" t="s">
        <v>120</v>
      </c>
      <c r="P80" s="63" t="s">
        <v>120</v>
      </c>
      <c r="Q80" s="63" t="s">
        <v>120</v>
      </c>
      <c r="R80" s="63" t="s">
        <v>120</v>
      </c>
      <c r="S80" s="63" t="s">
        <v>120</v>
      </c>
      <c r="T80" s="185" t="s">
        <v>120</v>
      </c>
      <c r="U80" s="185" t="s">
        <v>120</v>
      </c>
      <c r="V80" s="63">
        <v>0</v>
      </c>
      <c r="W80" s="63">
        <v>0</v>
      </c>
      <c r="X80" s="63">
        <v>0</v>
      </c>
      <c r="Y80" s="63">
        <v>0</v>
      </c>
      <c r="Z80" s="63" t="s">
        <v>451</v>
      </c>
      <c r="AA80" s="63">
        <v>11</v>
      </c>
      <c r="AB80" s="63">
        <v>0.7</v>
      </c>
      <c r="AC80" s="65">
        <v>43223</v>
      </c>
      <c r="AD80" s="63">
        <v>17</v>
      </c>
      <c r="AE80" s="63">
        <v>18</v>
      </c>
      <c r="AF80" s="63">
        <v>14.2</v>
      </c>
      <c r="AG80" s="63">
        <v>10</v>
      </c>
      <c r="AH80" s="63">
        <v>0</v>
      </c>
      <c r="AI80" s="63">
        <v>0</v>
      </c>
      <c r="AJ80" s="63">
        <v>0</v>
      </c>
      <c r="AK80" s="63">
        <v>0</v>
      </c>
      <c r="AL80" s="63">
        <f>SUM(AE80:AK80)</f>
        <v>42.2</v>
      </c>
      <c r="AM80" s="63">
        <f>AL80/AD80</f>
        <v>2.4823529411764707</v>
      </c>
      <c r="AN80" s="63">
        <v>1</v>
      </c>
      <c r="AO80" s="63">
        <v>0</v>
      </c>
      <c r="AP80" s="63">
        <v>0</v>
      </c>
      <c r="AQ80" s="63">
        <v>0</v>
      </c>
      <c r="AR80" s="63">
        <v>0</v>
      </c>
      <c r="AS80" s="63">
        <v>248</v>
      </c>
      <c r="AT80" s="63">
        <v>0.39300000000000002</v>
      </c>
      <c r="AU80" s="63">
        <v>0.33500000000000002</v>
      </c>
      <c r="AV80" s="63">
        <v>0.61299999999999999</v>
      </c>
      <c r="AW80" s="63">
        <v>0.48099999999999998</v>
      </c>
      <c r="AX80" s="151" t="s">
        <v>120</v>
      </c>
      <c r="AY80" s="68">
        <v>0</v>
      </c>
      <c r="AZ80" s="63">
        <v>0</v>
      </c>
      <c r="BA80" s="63">
        <v>0</v>
      </c>
      <c r="BB80" s="63">
        <v>3</v>
      </c>
      <c r="BC80" s="71" t="s">
        <v>166</v>
      </c>
    </row>
    <row r="81" spans="1:57" x14ac:dyDescent="0.25">
      <c r="A81" s="185">
        <v>10</v>
      </c>
      <c r="B81" s="185" t="s">
        <v>15</v>
      </c>
      <c r="C81" s="185" t="s">
        <v>173</v>
      </c>
      <c r="D81" s="185" t="s">
        <v>176</v>
      </c>
      <c r="E81" s="193" t="s">
        <v>12</v>
      </c>
      <c r="F81" s="196" t="s">
        <v>49</v>
      </c>
      <c r="G81" s="184">
        <v>4</v>
      </c>
      <c r="H81" s="185">
        <v>64.2</v>
      </c>
      <c r="I81" s="185">
        <v>5</v>
      </c>
      <c r="J81" s="185">
        <v>4.7</v>
      </c>
      <c r="K81" s="185">
        <v>1</v>
      </c>
      <c r="L81" s="185">
        <v>2</v>
      </c>
      <c r="M81" s="185">
        <v>23.9</v>
      </c>
      <c r="N81" s="185">
        <v>32.9</v>
      </c>
      <c r="O81" s="185">
        <v>0</v>
      </c>
      <c r="P81" s="185">
        <v>0</v>
      </c>
      <c r="Q81" s="185">
        <f>SUM(M81:P81)</f>
        <v>56.8</v>
      </c>
      <c r="R81" s="185">
        <v>12</v>
      </c>
      <c r="S81" s="185">
        <f>Q81/12</f>
        <v>4.7333333333333334</v>
      </c>
      <c r="T81" s="80">
        <v>9</v>
      </c>
      <c r="U81" s="80">
        <v>12</v>
      </c>
      <c r="V81" s="185">
        <v>0</v>
      </c>
      <c r="W81" s="185">
        <v>0</v>
      </c>
      <c r="X81" s="185">
        <v>0</v>
      </c>
      <c r="Y81" s="185">
        <v>0</v>
      </c>
      <c r="Z81" s="185" t="s">
        <v>451</v>
      </c>
      <c r="AA81" s="185">
        <v>6</v>
      </c>
      <c r="AB81" s="185">
        <v>0.7</v>
      </c>
      <c r="AC81" s="212">
        <v>43223</v>
      </c>
      <c r="AD81" s="185">
        <v>17</v>
      </c>
      <c r="AE81" s="185">
        <v>8</v>
      </c>
      <c r="AF81" s="185">
        <v>16</v>
      </c>
      <c r="AG81" s="185">
        <v>11.5</v>
      </c>
      <c r="AH81" s="185">
        <v>20</v>
      </c>
      <c r="AI81" s="185">
        <v>0</v>
      </c>
      <c r="AJ81" s="185">
        <v>0</v>
      </c>
      <c r="AK81" s="185">
        <v>0</v>
      </c>
      <c r="AL81" s="185">
        <f>SUM(AE81:AK81)</f>
        <v>55.5</v>
      </c>
      <c r="AM81" s="185">
        <f>AL81/AD81</f>
        <v>3.2647058823529411</v>
      </c>
      <c r="AN81" s="185">
        <v>0</v>
      </c>
      <c r="AO81" s="185">
        <v>0</v>
      </c>
      <c r="AP81" s="185">
        <v>2</v>
      </c>
      <c r="AQ81" s="185">
        <v>0</v>
      </c>
      <c r="AR81" s="185">
        <v>0</v>
      </c>
      <c r="AS81" s="185">
        <v>245</v>
      </c>
      <c r="AT81" s="185">
        <v>0.39100000000000001</v>
      </c>
      <c r="AU81" s="185">
        <v>0.24399999999999999</v>
      </c>
      <c r="AV81" s="185">
        <v>0.378</v>
      </c>
      <c r="AW81" s="185">
        <v>0.186</v>
      </c>
      <c r="AX81" s="185">
        <v>0</v>
      </c>
      <c r="AY81" s="185">
        <v>1</v>
      </c>
      <c r="AZ81" s="185">
        <v>0</v>
      </c>
      <c r="BA81" s="185">
        <v>0</v>
      </c>
      <c r="BB81" s="185">
        <v>3</v>
      </c>
      <c r="BC81" s="218" t="s">
        <v>529</v>
      </c>
      <c r="BD81" s="185"/>
      <c r="BE81" s="185"/>
    </row>
    <row r="82" spans="1:57" s="63" customFormat="1" ht="16.5" thickBot="1" x14ac:dyDescent="0.3">
      <c r="A82" s="63">
        <v>10</v>
      </c>
      <c r="B82" s="63" t="s">
        <v>15</v>
      </c>
      <c r="C82" s="63" t="s">
        <v>173</v>
      </c>
      <c r="D82" s="63" t="s">
        <v>176</v>
      </c>
      <c r="E82" s="66" t="s">
        <v>135</v>
      </c>
      <c r="F82" s="67" t="s">
        <v>62</v>
      </c>
      <c r="G82" s="175">
        <v>4</v>
      </c>
      <c r="H82" s="63">
        <v>58.4</v>
      </c>
      <c r="I82" s="63">
        <v>4</v>
      </c>
      <c r="J82" s="63">
        <v>2.2000000000000002</v>
      </c>
      <c r="K82" s="63">
        <v>2</v>
      </c>
      <c r="L82" s="63">
        <v>3</v>
      </c>
      <c r="M82" s="63">
        <v>29.4</v>
      </c>
      <c r="N82" s="63">
        <v>39.6</v>
      </c>
      <c r="O82" s="63">
        <v>0</v>
      </c>
      <c r="P82" s="63">
        <v>0</v>
      </c>
      <c r="Q82" s="63">
        <f>SUM(M82:P82)</f>
        <v>69</v>
      </c>
      <c r="R82" s="63">
        <v>12</v>
      </c>
      <c r="S82" s="63">
        <f>Q82/12</f>
        <v>5.75</v>
      </c>
      <c r="T82" s="185" t="s">
        <v>120</v>
      </c>
      <c r="U82" s="185" t="s">
        <v>120</v>
      </c>
      <c r="V82" s="63">
        <v>0</v>
      </c>
      <c r="W82" s="63">
        <v>0</v>
      </c>
      <c r="X82" s="63">
        <v>0</v>
      </c>
      <c r="Y82" s="63">
        <v>0</v>
      </c>
      <c r="Z82" s="63" t="s">
        <v>451</v>
      </c>
      <c r="AA82" s="63">
        <v>9</v>
      </c>
      <c r="AB82" s="63">
        <v>0.7</v>
      </c>
      <c r="AC82" s="65">
        <v>43223</v>
      </c>
      <c r="AD82" s="63">
        <v>17</v>
      </c>
      <c r="AE82" s="63">
        <v>7</v>
      </c>
      <c r="AF82" s="63">
        <v>5.0999999999999996</v>
      </c>
      <c r="AG82" s="63">
        <v>16.3</v>
      </c>
      <c r="AH82" s="63">
        <v>20.5</v>
      </c>
      <c r="AI82" s="63">
        <v>25.6</v>
      </c>
      <c r="AJ82" s="63">
        <v>0</v>
      </c>
      <c r="AK82" s="63">
        <v>0</v>
      </c>
      <c r="AL82" s="63">
        <f>SUM(AE82:AK82)</f>
        <v>74.5</v>
      </c>
      <c r="AM82" s="63">
        <f>AL82/AD82</f>
        <v>4.382352941176471</v>
      </c>
      <c r="AN82" s="63">
        <v>1</v>
      </c>
      <c r="AO82" s="63">
        <v>0</v>
      </c>
      <c r="AP82" s="63">
        <v>0</v>
      </c>
      <c r="AQ82" s="63">
        <v>0</v>
      </c>
      <c r="AR82" s="63">
        <v>0</v>
      </c>
      <c r="AS82" s="63">
        <v>244</v>
      </c>
      <c r="AT82" s="63">
        <v>0.37</v>
      </c>
      <c r="AU82" s="63">
        <v>0.92200000000000004</v>
      </c>
      <c r="AV82" s="63">
        <v>0.40400000000000003</v>
      </c>
      <c r="AW82" s="63">
        <v>0.254</v>
      </c>
      <c r="AX82" s="63">
        <v>0</v>
      </c>
      <c r="AY82" s="68">
        <v>0</v>
      </c>
      <c r="AZ82" s="63">
        <v>0</v>
      </c>
      <c r="BA82" s="63">
        <v>0</v>
      </c>
      <c r="BB82" s="63">
        <v>3</v>
      </c>
      <c r="BC82" s="71"/>
    </row>
    <row r="83" spans="1:57" x14ac:dyDescent="0.25">
      <c r="A83" s="185">
        <v>11</v>
      </c>
      <c r="B83" s="185" t="s">
        <v>9</v>
      </c>
      <c r="C83" s="185" t="s">
        <v>172</v>
      </c>
      <c r="D83" s="185" t="s">
        <v>175</v>
      </c>
      <c r="E83" s="194" t="s">
        <v>135</v>
      </c>
      <c r="F83" s="196" t="s">
        <v>45</v>
      </c>
      <c r="G83" s="184">
        <v>5</v>
      </c>
      <c r="H83" s="185">
        <v>37.200000000000003</v>
      </c>
      <c r="I83" s="185">
        <v>4</v>
      </c>
      <c r="J83" s="185">
        <v>6</v>
      </c>
      <c r="K83" s="185">
        <v>3</v>
      </c>
      <c r="L83" s="185">
        <v>4</v>
      </c>
      <c r="M83" s="185">
        <v>6.2</v>
      </c>
      <c r="N83" s="185">
        <v>21.3</v>
      </c>
      <c r="O83" s="185">
        <v>4.7</v>
      </c>
      <c r="P83" s="185">
        <v>0</v>
      </c>
      <c r="Q83" s="185">
        <f>SUM(M83:P83)</f>
        <v>32.200000000000003</v>
      </c>
      <c r="R83" s="185">
        <v>12</v>
      </c>
      <c r="S83" s="185">
        <f>Q83/12</f>
        <v>2.6833333333333336</v>
      </c>
      <c r="T83" s="80" t="s">
        <v>120</v>
      </c>
      <c r="U83" s="80" t="s">
        <v>120</v>
      </c>
      <c r="V83" s="185">
        <v>0</v>
      </c>
      <c r="W83" s="185">
        <v>0</v>
      </c>
      <c r="X83" s="185">
        <v>0</v>
      </c>
      <c r="Y83" s="185">
        <v>0</v>
      </c>
      <c r="Z83" s="185" t="s">
        <v>451</v>
      </c>
      <c r="AA83" s="185">
        <v>7</v>
      </c>
      <c r="AB83" s="185">
        <v>0.8</v>
      </c>
      <c r="AC83" s="212">
        <v>43223</v>
      </c>
      <c r="AD83" s="185">
        <v>17</v>
      </c>
      <c r="AE83" s="185">
        <v>6.8</v>
      </c>
      <c r="AF83" s="185">
        <v>21</v>
      </c>
      <c r="AG83" s="185">
        <v>15.5</v>
      </c>
      <c r="AH83" s="185">
        <v>27</v>
      </c>
      <c r="AI83" s="185">
        <v>0</v>
      </c>
      <c r="AJ83" s="185">
        <v>0</v>
      </c>
      <c r="AK83" s="185">
        <v>0</v>
      </c>
      <c r="AL83" s="185">
        <f>SUM(AE83:AK83)</f>
        <v>70.3</v>
      </c>
      <c r="AM83" s="185">
        <f>AL83/AD83</f>
        <v>4.1352941176470583</v>
      </c>
      <c r="AN83" s="185">
        <v>0</v>
      </c>
      <c r="AO83" s="185">
        <v>0</v>
      </c>
      <c r="AP83" s="185">
        <v>3</v>
      </c>
      <c r="AQ83" s="185">
        <v>0</v>
      </c>
      <c r="AR83" s="185">
        <v>0</v>
      </c>
      <c r="AS83" s="185">
        <v>257</v>
      </c>
      <c r="AT83" s="185">
        <v>0.42799999999999999</v>
      </c>
      <c r="AU83" s="185">
        <v>0.30299999999999999</v>
      </c>
      <c r="AV83" s="185">
        <v>0.22700000000000001</v>
      </c>
      <c r="AW83" s="185">
        <v>0.112</v>
      </c>
      <c r="AX83" s="185">
        <v>0</v>
      </c>
      <c r="AY83" s="215">
        <v>0</v>
      </c>
      <c r="AZ83" s="185">
        <v>0</v>
      </c>
      <c r="BA83" s="185">
        <v>0</v>
      </c>
      <c r="BB83" s="185">
        <v>3</v>
      </c>
      <c r="BC83" s="218"/>
      <c r="BD83" s="185"/>
      <c r="BE83" s="185"/>
    </row>
    <row r="84" spans="1:57" s="63" customFormat="1" ht="16.5" thickBot="1" x14ac:dyDescent="0.3">
      <c r="A84" s="63">
        <v>11</v>
      </c>
      <c r="B84" s="63" t="s">
        <v>9</v>
      </c>
      <c r="C84" s="63" t="s">
        <v>172</v>
      </c>
      <c r="D84" s="63" t="s">
        <v>175</v>
      </c>
      <c r="E84" s="192" t="s">
        <v>12</v>
      </c>
      <c r="F84" s="201" t="s">
        <v>57</v>
      </c>
      <c r="G84" s="205">
        <v>5</v>
      </c>
      <c r="H84" s="63">
        <v>75.5</v>
      </c>
      <c r="I84" s="63">
        <v>3</v>
      </c>
      <c r="J84" s="63">
        <v>2</v>
      </c>
      <c r="K84" s="63">
        <v>1</v>
      </c>
      <c r="L84" s="63">
        <v>3</v>
      </c>
      <c r="M84" s="63">
        <v>14.4</v>
      </c>
      <c r="N84" s="63">
        <v>15.8</v>
      </c>
      <c r="O84" s="63">
        <v>0</v>
      </c>
      <c r="P84" s="63">
        <v>0</v>
      </c>
      <c r="Q84" s="63">
        <f>SUM(M84:P84)</f>
        <v>30.200000000000003</v>
      </c>
      <c r="R84" s="63">
        <v>12</v>
      </c>
      <c r="S84" s="63">
        <f>Q84/12</f>
        <v>2.5166666666666671</v>
      </c>
      <c r="T84" s="185">
        <v>7</v>
      </c>
      <c r="U84" s="185">
        <v>6</v>
      </c>
      <c r="V84" s="63">
        <v>0</v>
      </c>
      <c r="W84" s="63">
        <v>0</v>
      </c>
      <c r="X84" s="63">
        <v>0</v>
      </c>
      <c r="Y84" s="63">
        <v>0</v>
      </c>
      <c r="Z84" s="63" t="s">
        <v>451</v>
      </c>
      <c r="AA84" s="63">
        <v>8</v>
      </c>
      <c r="AB84" s="63">
        <v>0.8</v>
      </c>
      <c r="AC84" s="65">
        <v>43223</v>
      </c>
      <c r="AD84" s="63">
        <v>17</v>
      </c>
      <c r="AE84" s="63">
        <v>8</v>
      </c>
      <c r="AF84" s="63">
        <v>28</v>
      </c>
      <c r="AG84" s="63">
        <v>12.8</v>
      </c>
      <c r="AH84" s="63">
        <v>20.2</v>
      </c>
      <c r="AI84" s="63">
        <v>0</v>
      </c>
      <c r="AJ84" s="63">
        <v>0</v>
      </c>
      <c r="AK84" s="63">
        <v>0</v>
      </c>
      <c r="AL84" s="63">
        <f>SUM(AE84:AK84)</f>
        <v>69</v>
      </c>
      <c r="AM84" s="63">
        <f>AL84/AD84</f>
        <v>4.0588235294117645</v>
      </c>
      <c r="AN84" s="63">
        <v>1</v>
      </c>
      <c r="AO84" s="63">
        <v>1</v>
      </c>
      <c r="AP84" s="63">
        <v>5</v>
      </c>
      <c r="AQ84" s="63">
        <v>0</v>
      </c>
      <c r="AR84" s="63">
        <v>0</v>
      </c>
      <c r="AS84" s="63">
        <v>258</v>
      </c>
      <c r="AT84" s="63">
        <v>0.52900000000000003</v>
      </c>
      <c r="AU84" s="63">
        <v>0.28499999999999998</v>
      </c>
      <c r="AV84" s="63">
        <v>0.32100000000000001</v>
      </c>
      <c r="AW84" s="63">
        <v>0.127</v>
      </c>
      <c r="AX84" s="63">
        <v>0</v>
      </c>
      <c r="AY84" s="68">
        <v>0</v>
      </c>
      <c r="AZ84" s="63">
        <v>0</v>
      </c>
      <c r="BA84" s="63">
        <v>0</v>
      </c>
      <c r="BB84" s="63">
        <v>3</v>
      </c>
      <c r="BC84" s="71"/>
    </row>
    <row r="85" spans="1:57" x14ac:dyDescent="0.25">
      <c r="A85" s="185">
        <v>11</v>
      </c>
      <c r="B85" s="185" t="s">
        <v>12</v>
      </c>
      <c r="C85" s="185" t="s">
        <v>173</v>
      </c>
      <c r="D85" s="185" t="s">
        <v>175</v>
      </c>
      <c r="E85" s="195" t="s">
        <v>135</v>
      </c>
      <c r="F85" s="196" t="s">
        <v>45</v>
      </c>
      <c r="G85" s="184">
        <v>6</v>
      </c>
      <c r="H85" s="185">
        <v>28.1</v>
      </c>
      <c r="I85" s="185">
        <v>4</v>
      </c>
      <c r="J85" s="185">
        <v>2.4</v>
      </c>
      <c r="K85" s="185">
        <v>3</v>
      </c>
      <c r="L85" s="185">
        <v>5</v>
      </c>
      <c r="M85" s="185">
        <v>6.7</v>
      </c>
      <c r="N85" s="185">
        <v>34.9</v>
      </c>
      <c r="O85" s="185">
        <v>29.1</v>
      </c>
      <c r="P85" s="185">
        <v>0.9</v>
      </c>
      <c r="Q85" s="185">
        <f>SUM(M85:P85)</f>
        <v>71.600000000000009</v>
      </c>
      <c r="R85" s="185">
        <v>12</v>
      </c>
      <c r="S85" s="185">
        <f>Q85/12</f>
        <v>5.9666666666666677</v>
      </c>
      <c r="T85" s="80" t="s">
        <v>120</v>
      </c>
      <c r="U85" s="80" t="s">
        <v>120</v>
      </c>
      <c r="V85" s="185">
        <v>0</v>
      </c>
      <c r="W85" s="185">
        <v>0</v>
      </c>
      <c r="X85" s="185">
        <v>0</v>
      </c>
      <c r="Y85" s="185">
        <v>0</v>
      </c>
      <c r="Z85" s="185" t="s">
        <v>451</v>
      </c>
      <c r="AA85" s="185">
        <v>14</v>
      </c>
      <c r="AB85" s="185">
        <v>1</v>
      </c>
      <c r="AC85" s="212">
        <v>43222</v>
      </c>
      <c r="AD85" s="185">
        <v>16</v>
      </c>
      <c r="AE85" s="185">
        <v>25.1</v>
      </c>
      <c r="AF85" s="185">
        <v>17</v>
      </c>
      <c r="AG85" s="185">
        <v>28.7</v>
      </c>
      <c r="AH85" s="185">
        <v>9.5</v>
      </c>
      <c r="AI85" s="185">
        <v>0</v>
      </c>
      <c r="AJ85" s="185">
        <v>0</v>
      </c>
      <c r="AK85" s="185">
        <v>0</v>
      </c>
      <c r="AL85" s="185">
        <v>80.3</v>
      </c>
      <c r="AM85" s="185">
        <v>5.0187499999999998</v>
      </c>
      <c r="AN85" s="185">
        <v>0</v>
      </c>
      <c r="AO85" s="185">
        <v>1</v>
      </c>
      <c r="AP85" s="185">
        <v>5</v>
      </c>
      <c r="AQ85" s="185">
        <v>0</v>
      </c>
      <c r="AR85" s="185">
        <v>0</v>
      </c>
      <c r="AS85" s="185">
        <v>230</v>
      </c>
      <c r="AT85" s="185">
        <v>1.3090000000000002</v>
      </c>
      <c r="AU85" s="185">
        <v>0.92700000000000005</v>
      </c>
      <c r="AV85" s="185">
        <v>0.92400000000000004</v>
      </c>
      <c r="AW85" s="185">
        <v>0.68400000000000005</v>
      </c>
      <c r="AX85" s="185">
        <v>0</v>
      </c>
      <c r="AY85" s="215">
        <v>0</v>
      </c>
      <c r="AZ85" s="185">
        <v>0</v>
      </c>
      <c r="BA85" s="185">
        <v>0</v>
      </c>
      <c r="BB85" s="185">
        <v>3</v>
      </c>
      <c r="BC85" s="218"/>
      <c r="BD85" s="185"/>
      <c r="BE85" s="185"/>
    </row>
    <row r="86" spans="1:57" s="63" customFormat="1" ht="16.5" thickBot="1" x14ac:dyDescent="0.3">
      <c r="A86" s="63">
        <v>11</v>
      </c>
      <c r="B86" s="63" t="s">
        <v>12</v>
      </c>
      <c r="C86" s="63" t="s">
        <v>173</v>
      </c>
      <c r="D86" s="63" t="s">
        <v>175</v>
      </c>
      <c r="E86" s="192" t="s">
        <v>12</v>
      </c>
      <c r="F86" s="201" t="s">
        <v>57</v>
      </c>
      <c r="G86" s="205">
        <v>6</v>
      </c>
      <c r="H86" s="63">
        <v>34.4</v>
      </c>
      <c r="I86" s="63">
        <v>4</v>
      </c>
      <c r="J86" s="63">
        <v>2.8</v>
      </c>
      <c r="K86" s="63">
        <v>2</v>
      </c>
      <c r="L86" s="63">
        <v>2</v>
      </c>
      <c r="M86" s="63">
        <v>3.7</v>
      </c>
      <c r="N86" s="63">
        <v>32.9</v>
      </c>
      <c r="O86" s="63">
        <v>8.6</v>
      </c>
      <c r="P86" s="63">
        <v>0</v>
      </c>
      <c r="Q86" s="63">
        <f>SUM(M86:P86)</f>
        <v>45.2</v>
      </c>
      <c r="R86" s="63">
        <v>12</v>
      </c>
      <c r="S86" s="63">
        <f>Q86/12</f>
        <v>3.7666666666666671</v>
      </c>
      <c r="T86" s="63">
        <v>10</v>
      </c>
      <c r="U86" s="63">
        <v>15</v>
      </c>
      <c r="V86" s="63">
        <v>0</v>
      </c>
      <c r="W86" s="63">
        <v>0</v>
      </c>
      <c r="X86" s="63">
        <v>0</v>
      </c>
      <c r="Y86" s="63">
        <v>0</v>
      </c>
      <c r="Z86" s="63" t="s">
        <v>451</v>
      </c>
      <c r="AA86" s="63">
        <v>12</v>
      </c>
      <c r="AB86" s="63">
        <v>0.6</v>
      </c>
      <c r="AC86" s="65">
        <v>43222</v>
      </c>
      <c r="AD86" s="63">
        <v>16</v>
      </c>
      <c r="AE86" s="63">
        <v>8.5</v>
      </c>
      <c r="AF86" s="63">
        <v>23.2</v>
      </c>
      <c r="AG86" s="63">
        <v>17.5</v>
      </c>
      <c r="AH86" s="63">
        <v>8.6</v>
      </c>
      <c r="AI86" s="63">
        <v>0</v>
      </c>
      <c r="AJ86" s="63">
        <v>0</v>
      </c>
      <c r="AK86" s="63">
        <v>0</v>
      </c>
      <c r="AL86" s="63">
        <f>SUM(AE86:AK86)</f>
        <v>57.800000000000004</v>
      </c>
      <c r="AM86" s="63">
        <f>AL86/AD86</f>
        <v>3.6125000000000003</v>
      </c>
      <c r="AN86" s="63">
        <v>1</v>
      </c>
      <c r="AO86" s="63">
        <v>0</v>
      </c>
      <c r="AP86" s="63">
        <v>3</v>
      </c>
      <c r="AQ86" s="63">
        <v>0</v>
      </c>
      <c r="AR86" s="63">
        <v>0</v>
      </c>
      <c r="AS86" s="63">
        <v>228</v>
      </c>
      <c r="AT86" s="63">
        <v>0.65</v>
      </c>
      <c r="AU86" s="63">
        <v>0.36099999999999999</v>
      </c>
      <c r="AV86" s="63">
        <v>0.35899999999999999</v>
      </c>
      <c r="AW86" s="63">
        <v>0.44800000000000001</v>
      </c>
      <c r="AX86" s="63">
        <v>0</v>
      </c>
      <c r="AY86" s="68">
        <v>0</v>
      </c>
      <c r="AZ86" s="63">
        <v>0</v>
      </c>
      <c r="BA86" s="63">
        <v>0</v>
      </c>
      <c r="BB86" s="63">
        <v>3</v>
      </c>
      <c r="BC86" s="71"/>
    </row>
    <row r="87" spans="1:57" x14ac:dyDescent="0.25">
      <c r="A87" s="185">
        <v>11</v>
      </c>
      <c r="B87" s="185" t="s">
        <v>14</v>
      </c>
      <c r="C87" s="185" t="s">
        <v>172</v>
      </c>
      <c r="D87" s="185" t="s">
        <v>176</v>
      </c>
      <c r="E87" s="194" t="s">
        <v>135</v>
      </c>
      <c r="F87" s="196" t="s">
        <v>45</v>
      </c>
      <c r="G87" s="184">
        <v>5</v>
      </c>
      <c r="H87" s="185">
        <v>41.8</v>
      </c>
      <c r="I87" s="185">
        <v>5</v>
      </c>
      <c r="J87" s="185">
        <v>5.8</v>
      </c>
      <c r="K87" s="185">
        <v>2</v>
      </c>
      <c r="L87" s="185">
        <v>2</v>
      </c>
      <c r="M87" s="185">
        <v>22</v>
      </c>
      <c r="N87" s="185">
        <v>8</v>
      </c>
      <c r="O87" s="185">
        <v>0.25</v>
      </c>
      <c r="P87" s="185">
        <v>0</v>
      </c>
      <c r="Q87" s="185">
        <f>SUM(M87:P87)</f>
        <v>30.25</v>
      </c>
      <c r="R87" s="185">
        <v>12</v>
      </c>
      <c r="S87" s="185">
        <f>Q87/12</f>
        <v>2.5208333333333335</v>
      </c>
      <c r="T87" s="185" t="s">
        <v>120</v>
      </c>
      <c r="U87" s="185" t="s">
        <v>120</v>
      </c>
      <c r="V87" s="185">
        <v>0</v>
      </c>
      <c r="W87" s="185">
        <v>0</v>
      </c>
      <c r="X87" s="185">
        <v>0</v>
      </c>
      <c r="Y87" s="185">
        <v>0</v>
      </c>
      <c r="Z87" s="185" t="s">
        <v>451</v>
      </c>
      <c r="AA87" s="185">
        <v>2</v>
      </c>
      <c r="AB87" s="185">
        <v>0.5</v>
      </c>
      <c r="AC87" s="212">
        <v>43219</v>
      </c>
      <c r="AD87" s="185">
        <v>13</v>
      </c>
      <c r="AE87" s="185">
        <v>16.2</v>
      </c>
      <c r="AF87" s="185">
        <v>15.6</v>
      </c>
      <c r="AG87" s="185">
        <v>15.4</v>
      </c>
      <c r="AH87" s="185">
        <v>9.3000000000000007</v>
      </c>
      <c r="AI87" s="185">
        <v>1.1000000000000001</v>
      </c>
      <c r="AJ87" s="185">
        <v>0</v>
      </c>
      <c r="AK87" s="185">
        <v>0</v>
      </c>
      <c r="AL87" s="185">
        <f>SUM(AE87:AK87)</f>
        <v>57.6</v>
      </c>
      <c r="AM87" s="185">
        <f>AL87/AD87</f>
        <v>4.430769230769231</v>
      </c>
      <c r="AN87" s="185">
        <v>0</v>
      </c>
      <c r="AO87" s="185">
        <v>0</v>
      </c>
      <c r="AP87" s="185">
        <v>1</v>
      </c>
      <c r="AQ87" s="185">
        <v>0</v>
      </c>
      <c r="AR87" s="185">
        <v>0</v>
      </c>
      <c r="AS87" s="185">
        <v>170</v>
      </c>
      <c r="AT87" s="185">
        <v>5.6000000000000001E-2</v>
      </c>
      <c r="AU87" s="185">
        <v>5.3999999999999999E-2</v>
      </c>
      <c r="AV87" s="185">
        <v>0.107</v>
      </c>
      <c r="AW87" s="185">
        <v>4.2999999999999997E-2</v>
      </c>
      <c r="AX87" s="185">
        <v>0</v>
      </c>
      <c r="AY87" s="215">
        <v>0</v>
      </c>
      <c r="AZ87" s="185">
        <v>0</v>
      </c>
      <c r="BA87" s="185">
        <v>0</v>
      </c>
      <c r="BB87" s="185">
        <v>3</v>
      </c>
      <c r="BC87" s="218"/>
      <c r="BD87" s="185"/>
      <c r="BE87" s="185"/>
    </row>
    <row r="88" spans="1:57" s="63" customFormat="1" ht="16.5" thickBot="1" x14ac:dyDescent="0.3">
      <c r="A88" s="63">
        <v>11</v>
      </c>
      <c r="B88" s="63" t="s">
        <v>14</v>
      </c>
      <c r="C88" s="63" t="s">
        <v>172</v>
      </c>
      <c r="D88" s="63" t="s">
        <v>176</v>
      </c>
      <c r="E88" s="192" t="s">
        <v>12</v>
      </c>
      <c r="F88" s="201" t="s">
        <v>57</v>
      </c>
      <c r="G88" s="205">
        <v>5</v>
      </c>
      <c r="H88" s="63">
        <v>56.5</v>
      </c>
      <c r="I88" s="63">
        <v>4</v>
      </c>
      <c r="J88" s="63">
        <v>5.2</v>
      </c>
      <c r="K88" s="63">
        <v>1</v>
      </c>
      <c r="L88" s="63">
        <v>2</v>
      </c>
      <c r="M88" s="63">
        <v>19.5</v>
      </c>
      <c r="N88" s="63">
        <v>7</v>
      </c>
      <c r="O88" s="63">
        <v>0</v>
      </c>
      <c r="P88" s="63">
        <v>0</v>
      </c>
      <c r="Q88" s="63">
        <f>SUM(M88:P88)</f>
        <v>26.5</v>
      </c>
      <c r="R88" s="63">
        <v>12</v>
      </c>
      <c r="S88" s="63">
        <f>Q88/12</f>
        <v>2.2083333333333335</v>
      </c>
      <c r="T88" s="185">
        <v>5</v>
      </c>
      <c r="U88" s="185">
        <v>3</v>
      </c>
      <c r="V88" s="63">
        <v>0</v>
      </c>
      <c r="W88" s="63">
        <v>0</v>
      </c>
      <c r="X88" s="63">
        <v>0</v>
      </c>
      <c r="Y88" s="63">
        <v>0</v>
      </c>
      <c r="Z88" s="63" t="s">
        <v>451</v>
      </c>
      <c r="AA88" s="63">
        <v>1</v>
      </c>
      <c r="AB88" s="63">
        <v>0.3</v>
      </c>
      <c r="AC88" s="65">
        <v>43219</v>
      </c>
      <c r="AD88" s="63">
        <v>13</v>
      </c>
      <c r="AE88" s="63">
        <v>7.4</v>
      </c>
      <c r="AF88" s="63">
        <v>4.5999999999999996</v>
      </c>
      <c r="AG88" s="63">
        <v>2.1</v>
      </c>
      <c r="AH88" s="63">
        <v>1.2</v>
      </c>
      <c r="AI88" s="63">
        <v>0</v>
      </c>
      <c r="AJ88" s="63">
        <v>0</v>
      </c>
      <c r="AK88" s="63">
        <v>0</v>
      </c>
      <c r="AL88" s="63">
        <f>SUM(AE88:AK88)</f>
        <v>15.299999999999999</v>
      </c>
      <c r="AM88" s="63">
        <f>AL88/AD88</f>
        <v>1.1769230769230767</v>
      </c>
      <c r="AN88" s="63">
        <v>0</v>
      </c>
      <c r="AO88" s="63">
        <v>0</v>
      </c>
      <c r="AP88" s="63">
        <v>0</v>
      </c>
      <c r="AQ88" s="63">
        <v>0</v>
      </c>
      <c r="AR88" s="63">
        <v>0</v>
      </c>
      <c r="AS88" s="63">
        <v>171</v>
      </c>
      <c r="AT88" s="63">
        <v>1.4E-2</v>
      </c>
      <c r="AU88" s="117" t="s">
        <v>120</v>
      </c>
      <c r="AV88" s="63">
        <v>0.06</v>
      </c>
      <c r="AW88" s="63">
        <v>3.4000000000000002E-2</v>
      </c>
      <c r="AX88" s="63">
        <v>0</v>
      </c>
      <c r="AY88" s="68">
        <v>0</v>
      </c>
      <c r="AZ88" s="63">
        <v>0</v>
      </c>
      <c r="BA88" s="63">
        <v>0</v>
      </c>
      <c r="BB88" s="63">
        <v>3</v>
      </c>
      <c r="BC88" s="71" t="s">
        <v>663</v>
      </c>
    </row>
    <row r="89" spans="1:57" x14ac:dyDescent="0.25">
      <c r="A89" s="185">
        <v>11</v>
      </c>
      <c r="B89" s="185" t="s">
        <v>15</v>
      </c>
      <c r="C89" s="185" t="s">
        <v>173</v>
      </c>
      <c r="D89" s="185" t="s">
        <v>176</v>
      </c>
      <c r="E89" s="194" t="s">
        <v>135</v>
      </c>
      <c r="F89" s="196" t="s">
        <v>45</v>
      </c>
      <c r="G89" s="184">
        <v>6</v>
      </c>
      <c r="H89" s="185">
        <v>51.8</v>
      </c>
      <c r="I89" s="185">
        <v>4</v>
      </c>
      <c r="J89" s="185">
        <v>3.5</v>
      </c>
      <c r="K89" s="185">
        <v>2</v>
      </c>
      <c r="L89" s="185">
        <v>4</v>
      </c>
      <c r="M89" s="185">
        <v>26</v>
      </c>
      <c r="N89" s="185">
        <v>15</v>
      </c>
      <c r="O89" s="185">
        <v>0</v>
      </c>
      <c r="P89" s="185">
        <v>0</v>
      </c>
      <c r="Q89" s="185">
        <f>SUM(M89:P89)</f>
        <v>41</v>
      </c>
      <c r="R89" s="185">
        <v>12</v>
      </c>
      <c r="S89" s="185">
        <f>Q89/12</f>
        <v>3.4166666666666665</v>
      </c>
      <c r="T89" s="80" t="s">
        <v>120</v>
      </c>
      <c r="U89" s="80" t="s">
        <v>120</v>
      </c>
      <c r="V89" s="185">
        <v>0</v>
      </c>
      <c r="W89" s="185">
        <v>0</v>
      </c>
      <c r="X89" s="185">
        <v>0</v>
      </c>
      <c r="Y89" s="185">
        <v>0</v>
      </c>
      <c r="Z89" s="185" t="s">
        <v>451</v>
      </c>
      <c r="AA89" s="185">
        <v>5</v>
      </c>
      <c r="AB89" s="185">
        <v>0.8</v>
      </c>
      <c r="AC89" s="212">
        <v>43220</v>
      </c>
      <c r="AD89" s="185">
        <v>14</v>
      </c>
      <c r="AE89" s="185">
        <v>17.399999999999999</v>
      </c>
      <c r="AF89" s="185">
        <v>22</v>
      </c>
      <c r="AG89" s="185">
        <v>6.5</v>
      </c>
      <c r="AH89" s="185">
        <v>17</v>
      </c>
      <c r="AI89" s="185">
        <v>0</v>
      </c>
      <c r="AJ89" s="185">
        <v>0</v>
      </c>
      <c r="AK89" s="185">
        <v>0</v>
      </c>
      <c r="AL89" s="185">
        <f>SUM(AE89:AK89)</f>
        <v>62.9</v>
      </c>
      <c r="AM89" s="185">
        <f>AL89/AD89</f>
        <v>4.4928571428571429</v>
      </c>
      <c r="AN89" s="185">
        <v>1</v>
      </c>
      <c r="AO89" s="185">
        <v>0</v>
      </c>
      <c r="AP89" s="185">
        <v>0</v>
      </c>
      <c r="AQ89" s="185">
        <v>0</v>
      </c>
      <c r="AR89" s="185">
        <v>0</v>
      </c>
      <c r="AS89" s="185">
        <v>127</v>
      </c>
      <c r="AT89" s="185">
        <v>0.32200000000000001</v>
      </c>
      <c r="AU89" s="185">
        <v>0.24</v>
      </c>
      <c r="AV89" s="185">
        <v>0.19400000000000001</v>
      </c>
      <c r="AW89" s="185">
        <v>0.215</v>
      </c>
      <c r="AX89" s="185">
        <v>1</v>
      </c>
      <c r="AY89" s="215">
        <v>0</v>
      </c>
      <c r="AZ89" s="185">
        <v>0</v>
      </c>
      <c r="BA89" s="185">
        <v>0</v>
      </c>
      <c r="BB89" s="185">
        <v>3</v>
      </c>
      <c r="BC89" s="218"/>
      <c r="BD89" s="185"/>
      <c r="BE89" s="185"/>
    </row>
    <row r="90" spans="1:57" s="63" customFormat="1" ht="16.5" thickBot="1" x14ac:dyDescent="0.3">
      <c r="A90" s="63">
        <v>11</v>
      </c>
      <c r="B90" s="63" t="s">
        <v>15</v>
      </c>
      <c r="C90" s="63" t="s">
        <v>173</v>
      </c>
      <c r="D90" s="63" t="s">
        <v>176</v>
      </c>
      <c r="E90" s="192" t="s">
        <v>12</v>
      </c>
      <c r="F90" s="201" t="s">
        <v>57</v>
      </c>
      <c r="G90" s="205">
        <v>6</v>
      </c>
      <c r="H90" s="63">
        <v>56.4</v>
      </c>
      <c r="I90" s="63">
        <v>4</v>
      </c>
      <c r="J90" s="63">
        <v>5.7</v>
      </c>
      <c r="K90" s="63">
        <v>2</v>
      </c>
      <c r="L90" s="63">
        <v>2</v>
      </c>
      <c r="M90" s="63">
        <v>1</v>
      </c>
      <c r="N90" s="63">
        <v>19</v>
      </c>
      <c r="O90" s="63">
        <v>25</v>
      </c>
      <c r="P90" s="63">
        <v>0</v>
      </c>
      <c r="Q90" s="63">
        <f>SUM(M90:P90)</f>
        <v>45</v>
      </c>
      <c r="R90" s="63">
        <v>12</v>
      </c>
      <c r="S90" s="63">
        <f>Q90/12</f>
        <v>3.75</v>
      </c>
      <c r="T90" s="63">
        <v>6</v>
      </c>
      <c r="U90" s="63">
        <v>8</v>
      </c>
      <c r="V90" s="63">
        <v>0</v>
      </c>
      <c r="W90" s="63">
        <v>0</v>
      </c>
      <c r="X90" s="63">
        <v>0</v>
      </c>
      <c r="Y90" s="63">
        <v>0</v>
      </c>
      <c r="Z90" s="63" t="s">
        <v>451</v>
      </c>
      <c r="AA90" s="63">
        <v>9</v>
      </c>
      <c r="AB90" s="63">
        <v>0.8</v>
      </c>
      <c r="AC90" s="65">
        <v>43220</v>
      </c>
      <c r="AD90" s="63">
        <v>14</v>
      </c>
      <c r="AE90" s="63">
        <v>19.899999999999999</v>
      </c>
      <c r="AF90" s="63">
        <v>18</v>
      </c>
      <c r="AG90" s="63">
        <v>9.6999999999999993</v>
      </c>
      <c r="AH90" s="63">
        <v>0</v>
      </c>
      <c r="AI90" s="63">
        <v>0</v>
      </c>
      <c r="AJ90" s="63">
        <v>0</v>
      </c>
      <c r="AK90" s="63">
        <v>0</v>
      </c>
      <c r="AL90" s="63">
        <f>SUM(AE90:AK90)</f>
        <v>47.599999999999994</v>
      </c>
      <c r="AM90" s="63">
        <f>AL90/AD90</f>
        <v>3.3999999999999995</v>
      </c>
      <c r="AN90" s="63">
        <v>0</v>
      </c>
      <c r="AO90" s="63">
        <v>1</v>
      </c>
      <c r="AP90" s="63">
        <v>0</v>
      </c>
      <c r="AQ90" s="63">
        <v>0</v>
      </c>
      <c r="AR90" s="63">
        <v>0</v>
      </c>
      <c r="AS90" s="63">
        <v>128</v>
      </c>
      <c r="AT90" s="63">
        <v>0.49</v>
      </c>
      <c r="AU90" s="63">
        <v>0.30499999999999999</v>
      </c>
      <c r="AV90" s="63">
        <v>0.39700000000000002</v>
      </c>
      <c r="AW90" s="63">
        <v>0.42499999999999999</v>
      </c>
      <c r="AX90" s="63">
        <v>0</v>
      </c>
      <c r="AY90" s="68">
        <v>0</v>
      </c>
      <c r="AZ90" s="63">
        <v>0</v>
      </c>
      <c r="BA90" s="63">
        <v>0</v>
      </c>
      <c r="BB90" s="63">
        <v>3</v>
      </c>
      <c r="BC90" s="71"/>
    </row>
    <row r="91" spans="1:57" s="75" customFormat="1" x14ac:dyDescent="0.25">
      <c r="A91" s="188">
        <v>12</v>
      </c>
      <c r="B91" s="188" t="s">
        <v>9</v>
      </c>
      <c r="C91" s="188" t="s">
        <v>172</v>
      </c>
      <c r="D91" s="188" t="s">
        <v>175</v>
      </c>
      <c r="E91" s="188" t="s">
        <v>135</v>
      </c>
      <c r="F91" s="198" t="s">
        <v>39</v>
      </c>
      <c r="G91" s="184">
        <v>5</v>
      </c>
      <c r="H91" s="188">
        <v>72.2</v>
      </c>
      <c r="I91" s="188">
        <v>4</v>
      </c>
      <c r="J91" s="188">
        <v>2.2999999999999998</v>
      </c>
      <c r="K91" s="188">
        <v>2</v>
      </c>
      <c r="L91" s="188">
        <v>2</v>
      </c>
      <c r="M91" s="188">
        <v>24.1</v>
      </c>
      <c r="N91" s="188">
        <v>18.2</v>
      </c>
      <c r="O91" s="188">
        <v>0</v>
      </c>
      <c r="P91" s="188">
        <v>0</v>
      </c>
      <c r="Q91" s="188">
        <f>SUM(M91:P91)</f>
        <v>42.3</v>
      </c>
      <c r="R91" s="188">
        <v>12</v>
      </c>
      <c r="S91" s="188">
        <f>Q91/12</f>
        <v>3.5249999999999999</v>
      </c>
      <c r="T91" s="188" t="s">
        <v>120</v>
      </c>
      <c r="U91" s="188" t="s">
        <v>120</v>
      </c>
      <c r="V91" s="188">
        <v>0</v>
      </c>
      <c r="W91" s="188">
        <v>0</v>
      </c>
      <c r="X91" s="188">
        <v>0</v>
      </c>
      <c r="Y91" s="188" t="s">
        <v>120</v>
      </c>
      <c r="Z91" s="188" t="s">
        <v>434</v>
      </c>
      <c r="AA91" s="188" t="s">
        <v>120</v>
      </c>
      <c r="AB91" s="188" t="s">
        <v>120</v>
      </c>
      <c r="AC91" s="188" t="s">
        <v>120</v>
      </c>
      <c r="AD91" s="188" t="s">
        <v>120</v>
      </c>
      <c r="AE91" s="188" t="s">
        <v>120</v>
      </c>
      <c r="AF91" s="188" t="s">
        <v>120</v>
      </c>
      <c r="AG91" s="188" t="s">
        <v>120</v>
      </c>
      <c r="AH91" s="188" t="s">
        <v>120</v>
      </c>
      <c r="AI91" s="188" t="s">
        <v>120</v>
      </c>
      <c r="AJ91" s="188" t="s">
        <v>120</v>
      </c>
      <c r="AK91" s="188" t="s">
        <v>120</v>
      </c>
      <c r="AL91" s="188" t="s">
        <v>120</v>
      </c>
      <c r="AM91" s="188" t="s">
        <v>120</v>
      </c>
      <c r="AN91" s="188" t="s">
        <v>120</v>
      </c>
      <c r="AO91" s="188" t="s">
        <v>120</v>
      </c>
      <c r="AP91" s="188" t="s">
        <v>120</v>
      </c>
      <c r="AQ91" s="188" t="s">
        <v>120</v>
      </c>
      <c r="AR91" s="188" t="s">
        <v>120</v>
      </c>
      <c r="AS91" s="188" t="s">
        <v>120</v>
      </c>
      <c r="AT91" s="188" t="s">
        <v>120</v>
      </c>
      <c r="AU91" s="188" t="s">
        <v>120</v>
      </c>
      <c r="AV91" s="188" t="s">
        <v>120</v>
      </c>
      <c r="AW91" s="188" t="s">
        <v>120</v>
      </c>
      <c r="AX91" s="188">
        <v>0</v>
      </c>
      <c r="AY91" s="209">
        <v>0</v>
      </c>
      <c r="AZ91" s="188">
        <v>0</v>
      </c>
      <c r="BA91" s="188">
        <v>0</v>
      </c>
      <c r="BB91" s="188">
        <v>0</v>
      </c>
      <c r="BC91" s="221"/>
      <c r="BD91" s="168"/>
      <c r="BE91" s="185"/>
    </row>
    <row r="92" spans="1:57" s="76" customFormat="1" ht="16.5" thickBot="1" x14ac:dyDescent="0.3">
      <c r="A92" s="76">
        <v>12</v>
      </c>
      <c r="B92" s="76" t="s">
        <v>9</v>
      </c>
      <c r="C92" s="76" t="s">
        <v>172</v>
      </c>
      <c r="D92" s="76" t="s">
        <v>175</v>
      </c>
      <c r="E92" s="76" t="s">
        <v>12</v>
      </c>
      <c r="F92" s="77" t="s">
        <v>97</v>
      </c>
      <c r="G92" s="205">
        <v>5</v>
      </c>
      <c r="H92" s="76">
        <v>69</v>
      </c>
      <c r="I92" s="76">
        <v>3</v>
      </c>
      <c r="J92" s="76">
        <v>6</v>
      </c>
      <c r="K92" s="76">
        <v>0</v>
      </c>
      <c r="L92" s="76" t="s">
        <v>120</v>
      </c>
      <c r="M92" s="76" t="s">
        <v>120</v>
      </c>
      <c r="N92" s="76" t="s">
        <v>120</v>
      </c>
      <c r="O92" s="76" t="s">
        <v>120</v>
      </c>
      <c r="P92" s="76" t="s">
        <v>120</v>
      </c>
      <c r="Q92" s="76" t="s">
        <v>120</v>
      </c>
      <c r="R92" s="76" t="s">
        <v>120</v>
      </c>
      <c r="S92" s="76" t="s">
        <v>120</v>
      </c>
      <c r="T92" s="76" t="s">
        <v>120</v>
      </c>
      <c r="U92" s="76" t="s">
        <v>120</v>
      </c>
      <c r="V92" s="76">
        <v>1</v>
      </c>
      <c r="W92" s="76">
        <v>0</v>
      </c>
      <c r="X92" s="76">
        <v>0</v>
      </c>
      <c r="Y92" s="76" t="s">
        <v>120</v>
      </c>
      <c r="Z92" s="76" t="s">
        <v>434</v>
      </c>
      <c r="AA92" s="76" t="s">
        <v>120</v>
      </c>
      <c r="AB92" s="76" t="s">
        <v>120</v>
      </c>
      <c r="AC92" s="76" t="s">
        <v>120</v>
      </c>
      <c r="AD92" s="76" t="s">
        <v>120</v>
      </c>
      <c r="AE92" s="76" t="s">
        <v>120</v>
      </c>
      <c r="AF92" s="76" t="s">
        <v>120</v>
      </c>
      <c r="AG92" s="76" t="s">
        <v>120</v>
      </c>
      <c r="AH92" s="76" t="s">
        <v>120</v>
      </c>
      <c r="AI92" s="76" t="s">
        <v>120</v>
      </c>
      <c r="AJ92" s="76" t="s">
        <v>120</v>
      </c>
      <c r="AK92" s="76" t="s">
        <v>120</v>
      </c>
      <c r="AL92" s="76" t="s">
        <v>120</v>
      </c>
      <c r="AM92" s="76" t="s">
        <v>120</v>
      </c>
      <c r="AN92" s="76" t="s">
        <v>120</v>
      </c>
      <c r="AO92" s="76" t="s">
        <v>120</v>
      </c>
      <c r="AP92" s="76" t="s">
        <v>120</v>
      </c>
      <c r="AQ92" s="76" t="s">
        <v>120</v>
      </c>
      <c r="AR92" s="76" t="s">
        <v>120</v>
      </c>
      <c r="AS92" s="76" t="s">
        <v>120</v>
      </c>
      <c r="AT92" s="76" t="s">
        <v>120</v>
      </c>
      <c r="AU92" s="76" t="s">
        <v>120</v>
      </c>
      <c r="AV92" s="76" t="s">
        <v>120</v>
      </c>
      <c r="AW92" s="76" t="s">
        <v>120</v>
      </c>
      <c r="AX92" s="76">
        <v>0</v>
      </c>
      <c r="AY92" s="79">
        <v>0</v>
      </c>
      <c r="AZ92" s="76">
        <v>0</v>
      </c>
      <c r="BA92" s="76">
        <v>0</v>
      </c>
      <c r="BB92" s="76">
        <v>0</v>
      </c>
      <c r="BC92" s="78"/>
      <c r="BD92" s="63"/>
      <c r="BE92" s="63"/>
    </row>
    <row r="93" spans="1:57" ht="16.5" thickBot="1" x14ac:dyDescent="0.3">
      <c r="A93" s="185">
        <v>12</v>
      </c>
      <c r="B93" s="185" t="s">
        <v>12</v>
      </c>
      <c r="C93" s="185" t="s">
        <v>173</v>
      </c>
      <c r="D93" s="185" t="s">
        <v>175</v>
      </c>
      <c r="E93" s="194" t="s">
        <v>135</v>
      </c>
      <c r="F93" s="196" t="s">
        <v>39</v>
      </c>
      <c r="G93" s="184">
        <v>6</v>
      </c>
      <c r="H93" s="185">
        <v>68.099999999999994</v>
      </c>
      <c r="I93" s="185">
        <v>4</v>
      </c>
      <c r="J93" s="185">
        <v>3.9</v>
      </c>
      <c r="K93" s="185">
        <v>2</v>
      </c>
      <c r="L93" s="185">
        <v>3</v>
      </c>
      <c r="M93" s="185">
        <v>26.2</v>
      </c>
      <c r="N93" s="185">
        <v>26.1</v>
      </c>
      <c r="O93" s="185">
        <v>0.6</v>
      </c>
      <c r="P93" s="185">
        <v>0</v>
      </c>
      <c r="Q93" s="185">
        <f>SUM(M93:P93)</f>
        <v>52.9</v>
      </c>
      <c r="R93" s="185">
        <v>12</v>
      </c>
      <c r="S93" s="185">
        <f>Q93/12</f>
        <v>4.4083333333333332</v>
      </c>
      <c r="T93" s="185">
        <v>0</v>
      </c>
      <c r="U93" s="185">
        <v>1</v>
      </c>
      <c r="V93" s="185">
        <v>0</v>
      </c>
      <c r="W93" s="185">
        <v>0</v>
      </c>
      <c r="X93" s="185">
        <v>0</v>
      </c>
      <c r="Y93" s="185">
        <v>0</v>
      </c>
      <c r="Z93" s="185" t="s">
        <v>451</v>
      </c>
      <c r="AA93" s="185">
        <v>2</v>
      </c>
      <c r="AB93" s="185">
        <v>0.8</v>
      </c>
      <c r="AC93" s="65">
        <v>43213</v>
      </c>
      <c r="AD93" s="63">
        <v>7</v>
      </c>
      <c r="AE93" s="185">
        <v>7.9</v>
      </c>
      <c r="AF93" s="185">
        <v>3.7</v>
      </c>
      <c r="AG93" s="185">
        <v>7.6</v>
      </c>
      <c r="AH93" s="185">
        <v>12.9</v>
      </c>
      <c r="AI93" s="185">
        <v>12.2</v>
      </c>
      <c r="AJ93" s="185">
        <v>12.3</v>
      </c>
      <c r="AK93" s="185">
        <v>0</v>
      </c>
      <c r="AL93" s="185">
        <f>SUM(AE93:AK93)</f>
        <v>56.599999999999994</v>
      </c>
      <c r="AM93" s="185">
        <f>AL93/AD93</f>
        <v>8.0857142857142854</v>
      </c>
      <c r="AN93" s="185">
        <v>0</v>
      </c>
      <c r="AO93" s="185">
        <v>0</v>
      </c>
      <c r="AP93" s="185">
        <v>0</v>
      </c>
      <c r="AQ93" s="185">
        <v>0</v>
      </c>
      <c r="AR93" s="185">
        <v>0</v>
      </c>
      <c r="AS93" s="185">
        <v>6</v>
      </c>
      <c r="AT93" s="185">
        <v>0.61699999999999999</v>
      </c>
      <c r="AU93" s="185">
        <v>0.155</v>
      </c>
      <c r="AV93" s="185">
        <v>0.30399999999999999</v>
      </c>
      <c r="AW93" s="185">
        <v>0.215</v>
      </c>
      <c r="AX93" s="185">
        <v>0</v>
      </c>
      <c r="AY93" s="215">
        <v>0</v>
      </c>
      <c r="AZ93" s="185">
        <v>0</v>
      </c>
      <c r="BA93" s="185">
        <v>1</v>
      </c>
      <c r="BB93" s="185">
        <v>1</v>
      </c>
      <c r="BC93" s="218" t="s">
        <v>396</v>
      </c>
      <c r="BD93" s="185"/>
      <c r="BE93" s="185"/>
    </row>
    <row r="94" spans="1:57" s="63" customFormat="1" ht="16.5" thickBot="1" x14ac:dyDescent="0.3">
      <c r="A94" s="63">
        <v>12</v>
      </c>
      <c r="B94" s="63" t="s">
        <v>12</v>
      </c>
      <c r="C94" s="63" t="s">
        <v>173</v>
      </c>
      <c r="D94" s="63" t="s">
        <v>175</v>
      </c>
      <c r="E94" s="192" t="s">
        <v>12</v>
      </c>
      <c r="F94" s="67" t="s">
        <v>97</v>
      </c>
      <c r="G94" s="205">
        <v>6</v>
      </c>
      <c r="H94" s="63">
        <v>31.6</v>
      </c>
      <c r="I94" s="63">
        <v>2</v>
      </c>
      <c r="J94" s="63">
        <v>6</v>
      </c>
      <c r="K94" s="63">
        <v>1</v>
      </c>
      <c r="L94" s="63">
        <v>1</v>
      </c>
      <c r="M94" s="63">
        <v>12.9</v>
      </c>
      <c r="N94" s="63">
        <v>27.6</v>
      </c>
      <c r="O94" s="63">
        <v>0</v>
      </c>
      <c r="P94" s="63">
        <v>0</v>
      </c>
      <c r="Q94" s="63">
        <f>SUM(M94:P94)</f>
        <v>40.5</v>
      </c>
      <c r="R94" s="63">
        <v>12</v>
      </c>
      <c r="S94" s="63">
        <f>Q94/12</f>
        <v>3.375</v>
      </c>
      <c r="T94" s="269">
        <v>0</v>
      </c>
      <c r="U94" s="269">
        <v>0</v>
      </c>
      <c r="V94" s="63">
        <v>0</v>
      </c>
      <c r="W94" s="63">
        <v>0</v>
      </c>
      <c r="X94" s="63">
        <v>1</v>
      </c>
      <c r="Y94" s="269">
        <v>1</v>
      </c>
      <c r="Z94" s="63" t="s">
        <v>121</v>
      </c>
      <c r="AA94" s="63">
        <v>0</v>
      </c>
      <c r="AB94" s="63">
        <v>0</v>
      </c>
      <c r="AC94" s="65">
        <v>43213</v>
      </c>
      <c r="AD94" s="63">
        <v>7</v>
      </c>
      <c r="AE94" s="63">
        <v>0</v>
      </c>
      <c r="AF94" s="63">
        <v>0</v>
      </c>
      <c r="AG94" s="63">
        <v>0</v>
      </c>
      <c r="AH94" s="63">
        <v>0</v>
      </c>
      <c r="AI94" s="63">
        <v>0</v>
      </c>
      <c r="AJ94" s="63">
        <v>0</v>
      </c>
      <c r="AK94" s="63">
        <v>0</v>
      </c>
      <c r="AL94" s="63">
        <v>0</v>
      </c>
      <c r="AM94" s="63">
        <v>0</v>
      </c>
      <c r="AN94" s="63">
        <v>0</v>
      </c>
      <c r="AO94" s="63">
        <v>0</v>
      </c>
      <c r="AP94" s="63">
        <v>0</v>
      </c>
      <c r="AQ94" s="63">
        <v>0</v>
      </c>
      <c r="AR94" s="63">
        <v>0</v>
      </c>
      <c r="AS94" s="151" t="s">
        <v>120</v>
      </c>
      <c r="AT94" s="63">
        <v>0</v>
      </c>
      <c r="AU94" s="63">
        <v>0</v>
      </c>
      <c r="AV94" s="63">
        <v>0</v>
      </c>
      <c r="AW94" s="63">
        <v>0</v>
      </c>
      <c r="AX94" s="63">
        <v>0</v>
      </c>
      <c r="AY94" s="68">
        <v>0</v>
      </c>
      <c r="AZ94" s="63">
        <v>0</v>
      </c>
      <c r="BA94" s="63">
        <v>0</v>
      </c>
      <c r="BB94" s="63">
        <v>1</v>
      </c>
      <c r="BC94" s="71"/>
      <c r="BD94" s="132"/>
    </row>
    <row r="95" spans="1:57" x14ac:dyDescent="0.25">
      <c r="A95" s="185">
        <v>12</v>
      </c>
      <c r="B95" s="185" t="s">
        <v>14</v>
      </c>
      <c r="C95" s="185" t="s">
        <v>172</v>
      </c>
      <c r="D95" s="185" t="s">
        <v>176</v>
      </c>
      <c r="E95" s="194" t="s">
        <v>135</v>
      </c>
      <c r="F95" s="196" t="s">
        <v>39</v>
      </c>
      <c r="G95" s="184">
        <v>5</v>
      </c>
      <c r="H95" s="185">
        <v>71.900000000000006</v>
      </c>
      <c r="I95" s="185">
        <v>4</v>
      </c>
      <c r="J95" s="185">
        <v>2.1</v>
      </c>
      <c r="K95" s="185">
        <v>1</v>
      </c>
      <c r="L95" s="185">
        <v>3</v>
      </c>
      <c r="M95" s="185">
        <v>27.4</v>
      </c>
      <c r="N95" s="185">
        <v>22.6</v>
      </c>
      <c r="O95" s="185">
        <v>0</v>
      </c>
      <c r="P95" s="185">
        <v>0</v>
      </c>
      <c r="Q95" s="185">
        <f>SUM(M95:P95)</f>
        <v>50</v>
      </c>
      <c r="R95" s="185">
        <v>12</v>
      </c>
      <c r="S95" s="185">
        <f>Q95/12</f>
        <v>4.166666666666667</v>
      </c>
      <c r="T95" s="185" t="s">
        <v>120</v>
      </c>
      <c r="U95" s="185" t="s">
        <v>120</v>
      </c>
      <c r="V95" s="185">
        <v>0</v>
      </c>
      <c r="W95" s="185">
        <v>0</v>
      </c>
      <c r="X95" s="185">
        <v>0</v>
      </c>
      <c r="Y95" s="185">
        <v>0</v>
      </c>
      <c r="Z95" s="185" t="s">
        <v>451</v>
      </c>
      <c r="AA95" s="185">
        <v>3</v>
      </c>
      <c r="AB95" s="185">
        <v>0.7</v>
      </c>
      <c r="AC95" s="212">
        <v>43217</v>
      </c>
      <c r="AD95" s="185">
        <v>11</v>
      </c>
      <c r="AE95" s="185">
        <v>2.1</v>
      </c>
      <c r="AF95" s="185">
        <v>6.2</v>
      </c>
      <c r="AG95" s="185">
        <v>5</v>
      </c>
      <c r="AH95" s="185">
        <v>0</v>
      </c>
      <c r="AI95" s="185">
        <v>0</v>
      </c>
      <c r="AJ95" s="185">
        <v>0</v>
      </c>
      <c r="AK95" s="185">
        <v>0</v>
      </c>
      <c r="AL95" s="185">
        <f>SUM(AE95:AK95)</f>
        <v>13.3</v>
      </c>
      <c r="AM95" s="185">
        <f>AL95/AD95</f>
        <v>1.2090909090909092</v>
      </c>
      <c r="AN95" s="185">
        <v>1</v>
      </c>
      <c r="AO95" s="185">
        <v>0</v>
      </c>
      <c r="AP95" s="185">
        <v>1</v>
      </c>
      <c r="AQ95" s="185">
        <v>1</v>
      </c>
      <c r="AR95" s="185">
        <v>0</v>
      </c>
      <c r="AS95" s="185">
        <v>66</v>
      </c>
      <c r="AT95" s="185">
        <v>0.123</v>
      </c>
      <c r="AU95" s="185">
        <v>2.5000000000000001E-2</v>
      </c>
      <c r="AV95" s="185">
        <v>0.30299999999999999</v>
      </c>
      <c r="AW95" s="185">
        <v>0.223</v>
      </c>
      <c r="AX95" s="185">
        <v>0</v>
      </c>
      <c r="AY95" s="215">
        <v>0</v>
      </c>
      <c r="AZ95" s="185">
        <v>0</v>
      </c>
      <c r="BA95" s="185">
        <v>0</v>
      </c>
      <c r="BB95" s="185">
        <v>1</v>
      </c>
      <c r="BC95" s="218"/>
      <c r="BD95" s="185"/>
      <c r="BE95" s="185"/>
    </row>
    <row r="96" spans="1:57" s="63" customFormat="1" ht="16.5" thickBot="1" x14ac:dyDescent="0.3">
      <c r="A96" s="63">
        <v>12</v>
      </c>
      <c r="B96" s="63" t="s">
        <v>14</v>
      </c>
      <c r="C96" s="63" t="s">
        <v>172</v>
      </c>
      <c r="D96" s="63" t="s">
        <v>176</v>
      </c>
      <c r="E96" s="192" t="s">
        <v>12</v>
      </c>
      <c r="F96" s="67" t="s">
        <v>97</v>
      </c>
      <c r="G96" s="205">
        <v>5</v>
      </c>
      <c r="H96" s="63">
        <v>63.2</v>
      </c>
      <c r="I96" s="63">
        <v>4</v>
      </c>
      <c r="J96" s="63">
        <v>2.7</v>
      </c>
      <c r="K96" s="63">
        <v>2</v>
      </c>
      <c r="L96" s="63">
        <v>2</v>
      </c>
      <c r="M96" s="63">
        <v>20</v>
      </c>
      <c r="N96" s="63">
        <v>3</v>
      </c>
      <c r="O96" s="63">
        <v>0</v>
      </c>
      <c r="P96" s="63">
        <v>0</v>
      </c>
      <c r="Q96" s="63">
        <f>SUM(M96:P96)</f>
        <v>23</v>
      </c>
      <c r="R96" s="63">
        <v>12</v>
      </c>
      <c r="S96" s="63">
        <f>Q96/12</f>
        <v>1.9166666666666667</v>
      </c>
      <c r="T96" s="63">
        <v>8</v>
      </c>
      <c r="U96" s="63">
        <v>9</v>
      </c>
      <c r="V96" s="63">
        <v>0</v>
      </c>
      <c r="W96" s="63">
        <v>0</v>
      </c>
      <c r="X96" s="63">
        <v>0</v>
      </c>
      <c r="Y96" s="63">
        <v>0</v>
      </c>
      <c r="Z96" s="63" t="s">
        <v>451</v>
      </c>
      <c r="AA96" s="63">
        <v>7</v>
      </c>
      <c r="AB96" s="63">
        <v>0.5</v>
      </c>
      <c r="AC96" s="65">
        <v>43217</v>
      </c>
      <c r="AD96" s="63">
        <v>11</v>
      </c>
      <c r="AE96" s="63">
        <v>10.5</v>
      </c>
      <c r="AF96" s="63">
        <v>9.4</v>
      </c>
      <c r="AG96" s="63">
        <v>12.9</v>
      </c>
      <c r="AH96" s="63">
        <v>0</v>
      </c>
      <c r="AI96" s="63">
        <v>0</v>
      </c>
      <c r="AJ96" s="63">
        <v>0</v>
      </c>
      <c r="AK96" s="63">
        <v>0</v>
      </c>
      <c r="AL96" s="63">
        <v>32.799999999999997</v>
      </c>
      <c r="AM96" s="63">
        <v>2.9818181818181815</v>
      </c>
      <c r="AN96" s="63">
        <v>1</v>
      </c>
      <c r="AO96" s="63">
        <v>0</v>
      </c>
      <c r="AP96" s="63">
        <v>3</v>
      </c>
      <c r="AQ96" s="63">
        <v>1</v>
      </c>
      <c r="AR96" s="63">
        <v>1</v>
      </c>
      <c r="AS96" s="63">
        <v>65</v>
      </c>
      <c r="AT96" s="63">
        <v>0.21100000000000002</v>
      </c>
      <c r="AU96" s="63">
        <v>5.6000000000000001E-2</v>
      </c>
      <c r="AV96" s="63">
        <v>0.30299999999999999</v>
      </c>
      <c r="AW96" s="63">
        <v>0.38400000000000001</v>
      </c>
      <c r="AX96" s="63">
        <v>0</v>
      </c>
      <c r="AY96" s="68">
        <v>0</v>
      </c>
      <c r="AZ96" s="63">
        <v>0</v>
      </c>
      <c r="BA96" s="63">
        <v>0</v>
      </c>
      <c r="BB96" s="63">
        <v>1</v>
      </c>
      <c r="BC96" s="71"/>
    </row>
    <row r="97" spans="1:57" x14ac:dyDescent="0.25">
      <c r="A97" s="185">
        <v>12</v>
      </c>
      <c r="B97" s="185" t="s">
        <v>15</v>
      </c>
      <c r="C97" s="185" t="s">
        <v>173</v>
      </c>
      <c r="D97" s="185" t="s">
        <v>176</v>
      </c>
      <c r="E97" s="194" t="s">
        <v>135</v>
      </c>
      <c r="F97" s="196" t="s">
        <v>39</v>
      </c>
      <c r="G97" s="184">
        <v>6</v>
      </c>
      <c r="H97" s="185">
        <v>62.6</v>
      </c>
      <c r="I97" s="185">
        <v>3</v>
      </c>
      <c r="J97" s="185">
        <v>3.5</v>
      </c>
      <c r="K97" s="185">
        <v>3</v>
      </c>
      <c r="L97" s="185">
        <v>2</v>
      </c>
      <c r="M97" s="185">
        <v>23.5</v>
      </c>
      <c r="N97" s="185">
        <v>32.5</v>
      </c>
      <c r="O97" s="185">
        <v>4.7</v>
      </c>
      <c r="P97" s="185">
        <v>0</v>
      </c>
      <c r="Q97" s="185">
        <f>SUM(M97:P97)</f>
        <v>60.7</v>
      </c>
      <c r="R97" s="185">
        <v>12</v>
      </c>
      <c r="S97" s="185">
        <f>Q97/12</f>
        <v>5.0583333333333336</v>
      </c>
      <c r="T97" s="185" t="s">
        <v>120</v>
      </c>
      <c r="U97" s="185" t="s">
        <v>120</v>
      </c>
      <c r="V97" s="185">
        <v>0</v>
      </c>
      <c r="W97" s="185">
        <v>0</v>
      </c>
      <c r="X97" s="185">
        <v>0</v>
      </c>
      <c r="Y97" s="185">
        <v>1</v>
      </c>
      <c r="Z97" s="185" t="s">
        <v>121</v>
      </c>
      <c r="AA97" s="185">
        <v>0</v>
      </c>
      <c r="AB97" s="185">
        <v>0</v>
      </c>
      <c r="AC97" s="212">
        <v>43223</v>
      </c>
      <c r="AD97" s="185">
        <v>17</v>
      </c>
      <c r="AE97" s="185">
        <v>0</v>
      </c>
      <c r="AF97" s="185">
        <v>0</v>
      </c>
      <c r="AG97" s="185">
        <v>0</v>
      </c>
      <c r="AH97" s="185">
        <v>0</v>
      </c>
      <c r="AI97" s="185">
        <v>0</v>
      </c>
      <c r="AJ97" s="185">
        <v>0</v>
      </c>
      <c r="AK97" s="185">
        <v>0</v>
      </c>
      <c r="AL97" s="185">
        <v>0</v>
      </c>
      <c r="AM97" s="185">
        <v>0</v>
      </c>
      <c r="AN97" s="185">
        <v>0</v>
      </c>
      <c r="AO97" s="185">
        <v>0</v>
      </c>
      <c r="AP97" s="185">
        <v>0</v>
      </c>
      <c r="AQ97" s="185">
        <v>0</v>
      </c>
      <c r="AR97" s="185">
        <v>0</v>
      </c>
      <c r="AS97" s="211" t="s">
        <v>120</v>
      </c>
      <c r="AT97" s="185">
        <v>0</v>
      </c>
      <c r="AU97" s="185">
        <v>0</v>
      </c>
      <c r="AV97" s="185">
        <v>0</v>
      </c>
      <c r="AW97" s="185">
        <v>0</v>
      </c>
      <c r="AX97" s="185">
        <v>0</v>
      </c>
      <c r="AY97" s="215">
        <v>0</v>
      </c>
      <c r="AZ97" s="185">
        <v>0</v>
      </c>
      <c r="BA97" s="185">
        <v>0</v>
      </c>
      <c r="BB97" s="185">
        <v>1</v>
      </c>
      <c r="BC97" s="218"/>
      <c r="BD97" s="185"/>
      <c r="BE97" s="185"/>
    </row>
    <row r="98" spans="1:57" s="63" customFormat="1" ht="16.5" thickBot="1" x14ac:dyDescent="0.3">
      <c r="A98" s="63">
        <v>12</v>
      </c>
      <c r="B98" s="63" t="s">
        <v>15</v>
      </c>
      <c r="C98" s="63" t="s">
        <v>173</v>
      </c>
      <c r="D98" s="63" t="s">
        <v>176</v>
      </c>
      <c r="E98" s="192" t="s">
        <v>12</v>
      </c>
      <c r="F98" s="67" t="s">
        <v>97</v>
      </c>
      <c r="G98" s="205">
        <v>6</v>
      </c>
      <c r="H98" s="63">
        <v>39.700000000000003</v>
      </c>
      <c r="I98" s="63">
        <v>4</v>
      </c>
      <c r="J98" s="63">
        <v>2.9</v>
      </c>
      <c r="K98" s="63">
        <v>1</v>
      </c>
      <c r="L98" s="63">
        <v>2</v>
      </c>
      <c r="M98" s="63">
        <v>31</v>
      </c>
      <c r="N98" s="63">
        <v>22</v>
      </c>
      <c r="O98" s="63">
        <v>0</v>
      </c>
      <c r="P98" s="63">
        <v>0</v>
      </c>
      <c r="Q98" s="63">
        <f>SUM(M98:P98)</f>
        <v>53</v>
      </c>
      <c r="R98" s="63">
        <v>12</v>
      </c>
      <c r="S98" s="63">
        <f>Q98/12</f>
        <v>4.416666666666667</v>
      </c>
      <c r="T98" s="185">
        <v>5</v>
      </c>
      <c r="U98" s="185">
        <v>4</v>
      </c>
      <c r="V98" s="63">
        <v>0</v>
      </c>
      <c r="W98" s="63">
        <v>0</v>
      </c>
      <c r="X98" s="63">
        <v>0</v>
      </c>
      <c r="Y98" s="63">
        <v>0</v>
      </c>
      <c r="Z98" s="63" t="s">
        <v>451</v>
      </c>
      <c r="AA98" s="63">
        <v>3</v>
      </c>
      <c r="AB98" s="63">
        <v>0.3</v>
      </c>
      <c r="AC98" s="212">
        <v>43223</v>
      </c>
      <c r="AD98" s="185">
        <v>17</v>
      </c>
      <c r="AE98" s="63">
        <v>10</v>
      </c>
      <c r="AF98" s="63">
        <v>10.199999999999999</v>
      </c>
      <c r="AG98" s="63">
        <v>8.5</v>
      </c>
      <c r="AH98" s="63">
        <v>4.5</v>
      </c>
      <c r="AI98" s="63">
        <v>0</v>
      </c>
      <c r="AJ98" s="63">
        <v>0</v>
      </c>
      <c r="AK98" s="63">
        <v>0</v>
      </c>
      <c r="AL98" s="63">
        <f>SUM(AE98:AK98)</f>
        <v>33.200000000000003</v>
      </c>
      <c r="AM98" s="63">
        <f>AL98/AD98</f>
        <v>1.9529411764705884</v>
      </c>
      <c r="AN98" s="63">
        <v>1</v>
      </c>
      <c r="AO98" s="63">
        <v>0</v>
      </c>
      <c r="AP98" s="63">
        <v>0</v>
      </c>
      <c r="AQ98" s="63">
        <v>0</v>
      </c>
      <c r="AR98" s="63">
        <v>0</v>
      </c>
      <c r="AS98" s="63">
        <v>253</v>
      </c>
      <c r="AT98" s="63">
        <v>4.4999999999999998E-2</v>
      </c>
      <c r="AU98" s="63">
        <v>6.9000000000000006E-2</v>
      </c>
      <c r="AV98" s="63">
        <v>0.29099999999999998</v>
      </c>
      <c r="AW98" s="63">
        <v>0.25</v>
      </c>
      <c r="AX98" s="63">
        <v>0</v>
      </c>
      <c r="AY98" s="68">
        <v>0</v>
      </c>
      <c r="AZ98" s="63">
        <v>0</v>
      </c>
      <c r="BA98" s="63">
        <v>0</v>
      </c>
      <c r="BB98" s="63">
        <v>1</v>
      </c>
      <c r="BC98" s="71"/>
    </row>
    <row r="99" spans="1:57" s="100" customFormat="1" x14ac:dyDescent="0.25">
      <c r="A99" s="187">
        <v>13</v>
      </c>
      <c r="B99" s="187" t="s">
        <v>9</v>
      </c>
      <c r="C99" s="187" t="s">
        <v>172</v>
      </c>
      <c r="D99" s="187" t="s">
        <v>175</v>
      </c>
      <c r="E99" s="187" t="s">
        <v>135</v>
      </c>
      <c r="F99" s="226" t="s">
        <v>815</v>
      </c>
      <c r="G99" s="204">
        <v>5</v>
      </c>
      <c r="H99" s="187">
        <v>33.9</v>
      </c>
      <c r="I99" s="187">
        <v>4</v>
      </c>
      <c r="J99" s="187">
        <v>3.2</v>
      </c>
      <c r="K99" s="187">
        <v>1</v>
      </c>
      <c r="L99" s="187">
        <v>1</v>
      </c>
      <c r="M99" s="187">
        <v>3.8</v>
      </c>
      <c r="N99" s="187">
        <v>3.5</v>
      </c>
      <c r="O99" s="187">
        <v>0</v>
      </c>
      <c r="P99" s="187">
        <v>0</v>
      </c>
      <c r="Q99" s="187">
        <f>SUM(M99:P99)</f>
        <v>7.3</v>
      </c>
      <c r="R99" s="187">
        <v>12</v>
      </c>
      <c r="S99" s="187">
        <f>Q99/12</f>
        <v>0.60833333333333328</v>
      </c>
      <c r="T99" s="101" t="s">
        <v>120</v>
      </c>
      <c r="U99" s="101" t="s">
        <v>120</v>
      </c>
      <c r="V99" s="187">
        <v>0</v>
      </c>
      <c r="W99" s="187">
        <v>0</v>
      </c>
      <c r="X99" s="187">
        <v>0</v>
      </c>
      <c r="Y99" s="187" t="s">
        <v>120</v>
      </c>
      <c r="Z99" s="187" t="s">
        <v>120</v>
      </c>
      <c r="AA99" s="187" t="s">
        <v>120</v>
      </c>
      <c r="AB99" s="187" t="s">
        <v>120</v>
      </c>
      <c r="AC99" s="100" t="s">
        <v>120</v>
      </c>
      <c r="AD99" s="100" t="s">
        <v>120</v>
      </c>
      <c r="AE99" s="187" t="s">
        <v>120</v>
      </c>
      <c r="AF99" s="187" t="s">
        <v>120</v>
      </c>
      <c r="AG99" s="187" t="s">
        <v>120</v>
      </c>
      <c r="AH99" s="187" t="s">
        <v>120</v>
      </c>
      <c r="AI99" s="187" t="s">
        <v>120</v>
      </c>
      <c r="AJ99" s="187" t="s">
        <v>120</v>
      </c>
      <c r="AK99" s="187" t="s">
        <v>120</v>
      </c>
      <c r="AL99" s="187" t="s">
        <v>120</v>
      </c>
      <c r="AM99" s="187" t="s">
        <v>120</v>
      </c>
      <c r="AN99" s="187" t="s">
        <v>120</v>
      </c>
      <c r="AO99" s="187" t="s">
        <v>120</v>
      </c>
      <c r="AP99" s="187" t="s">
        <v>120</v>
      </c>
      <c r="AQ99" s="187" t="s">
        <v>120</v>
      </c>
      <c r="AR99" s="187" t="s">
        <v>120</v>
      </c>
      <c r="AS99" s="187" t="s">
        <v>120</v>
      </c>
      <c r="AT99" s="187" t="s">
        <v>120</v>
      </c>
      <c r="AU99" s="187" t="s">
        <v>120</v>
      </c>
      <c r="AV99" s="187" t="s">
        <v>120</v>
      </c>
      <c r="AW99" s="187" t="s">
        <v>120</v>
      </c>
      <c r="AX99" s="187">
        <v>0</v>
      </c>
      <c r="AY99" s="233">
        <v>0</v>
      </c>
      <c r="AZ99" s="187">
        <v>0</v>
      </c>
      <c r="BA99" s="187">
        <v>0</v>
      </c>
      <c r="BB99" s="187">
        <v>0</v>
      </c>
      <c r="BC99" s="220"/>
      <c r="BD99" s="185"/>
      <c r="BE99" s="185"/>
    </row>
    <row r="100" spans="1:57" s="100" customFormat="1" x14ac:dyDescent="0.25">
      <c r="A100" s="187">
        <v>13</v>
      </c>
      <c r="B100" s="187" t="s">
        <v>9</v>
      </c>
      <c r="C100" s="187" t="s">
        <v>172</v>
      </c>
      <c r="D100" s="187" t="s">
        <v>175</v>
      </c>
      <c r="E100" s="187" t="s">
        <v>12</v>
      </c>
      <c r="F100" s="226" t="s">
        <v>93</v>
      </c>
      <c r="G100" s="204">
        <v>5</v>
      </c>
      <c r="H100" s="187">
        <v>36.4</v>
      </c>
      <c r="I100" s="187">
        <v>3</v>
      </c>
      <c r="J100" s="187">
        <v>3.7</v>
      </c>
      <c r="K100" s="187">
        <v>1</v>
      </c>
      <c r="L100" s="187">
        <v>1</v>
      </c>
      <c r="M100" s="187">
        <v>23.4</v>
      </c>
      <c r="N100" s="187">
        <v>9.8000000000000007</v>
      </c>
      <c r="O100" s="187">
        <v>0</v>
      </c>
      <c r="P100" s="187">
        <v>0</v>
      </c>
      <c r="Q100" s="187">
        <f>SUM(M100:P100)</f>
        <v>33.200000000000003</v>
      </c>
      <c r="R100" s="187">
        <v>12</v>
      </c>
      <c r="S100" s="187">
        <f>Q100/12</f>
        <v>2.7666666666666671</v>
      </c>
      <c r="T100" s="187">
        <v>2</v>
      </c>
      <c r="U100" s="187">
        <v>5</v>
      </c>
      <c r="V100" s="187">
        <v>0</v>
      </c>
      <c r="W100" s="187">
        <v>0</v>
      </c>
      <c r="X100" s="187">
        <v>0</v>
      </c>
      <c r="Y100" s="187" t="s">
        <v>120</v>
      </c>
      <c r="Z100" s="187" t="s">
        <v>120</v>
      </c>
      <c r="AA100" s="187" t="s">
        <v>120</v>
      </c>
      <c r="AB100" s="187" t="s">
        <v>120</v>
      </c>
      <c r="AC100" s="100" t="s">
        <v>120</v>
      </c>
      <c r="AD100" s="100" t="s">
        <v>120</v>
      </c>
      <c r="AE100" s="187" t="s">
        <v>120</v>
      </c>
      <c r="AF100" s="187" t="s">
        <v>120</v>
      </c>
      <c r="AG100" s="187" t="s">
        <v>120</v>
      </c>
      <c r="AH100" s="187" t="s">
        <v>120</v>
      </c>
      <c r="AI100" s="187" t="s">
        <v>120</v>
      </c>
      <c r="AJ100" s="187" t="s">
        <v>120</v>
      </c>
      <c r="AK100" s="187" t="s">
        <v>120</v>
      </c>
      <c r="AL100" s="187" t="s">
        <v>120</v>
      </c>
      <c r="AM100" s="187" t="s">
        <v>120</v>
      </c>
      <c r="AN100" s="187" t="s">
        <v>120</v>
      </c>
      <c r="AO100" s="187" t="s">
        <v>120</v>
      </c>
      <c r="AP100" s="187" t="s">
        <v>120</v>
      </c>
      <c r="AQ100" s="187" t="s">
        <v>120</v>
      </c>
      <c r="AR100" s="187" t="s">
        <v>120</v>
      </c>
      <c r="AS100" s="187" t="s">
        <v>120</v>
      </c>
      <c r="AT100" s="187" t="s">
        <v>120</v>
      </c>
      <c r="AU100" s="187" t="s">
        <v>120</v>
      </c>
      <c r="AV100" s="187">
        <v>0.72899999999999998</v>
      </c>
      <c r="AW100" s="187" t="s">
        <v>120</v>
      </c>
      <c r="AX100" s="187">
        <v>0</v>
      </c>
      <c r="AY100" s="233">
        <v>0</v>
      </c>
      <c r="AZ100" s="187">
        <v>0</v>
      </c>
      <c r="BA100" s="187">
        <v>0</v>
      </c>
      <c r="BB100" s="187">
        <v>0</v>
      </c>
      <c r="BC100" s="220"/>
      <c r="BD100" s="185"/>
      <c r="BE100" s="185"/>
    </row>
    <row r="101" spans="1:57" s="104" customFormat="1" ht="16.5" thickBot="1" x14ac:dyDescent="0.3">
      <c r="A101" s="104">
        <v>13</v>
      </c>
      <c r="B101" s="104" t="s">
        <v>9</v>
      </c>
      <c r="C101" s="104" t="s">
        <v>172</v>
      </c>
      <c r="D101" s="104" t="s">
        <v>175</v>
      </c>
      <c r="E101" s="104" t="s">
        <v>450</v>
      </c>
      <c r="F101" s="104" t="s">
        <v>120</v>
      </c>
      <c r="G101" s="179">
        <v>5</v>
      </c>
      <c r="H101" s="104" t="s">
        <v>120</v>
      </c>
      <c r="I101" s="104" t="s">
        <v>120</v>
      </c>
      <c r="J101" s="104" t="s">
        <v>120</v>
      </c>
      <c r="K101" s="104" t="s">
        <v>120</v>
      </c>
      <c r="L101" s="104" t="s">
        <v>120</v>
      </c>
      <c r="M101" s="104" t="s">
        <v>120</v>
      </c>
      <c r="N101" s="104" t="s">
        <v>120</v>
      </c>
      <c r="O101" s="104" t="s">
        <v>120</v>
      </c>
      <c r="P101" s="104" t="s">
        <v>120</v>
      </c>
      <c r="Q101" s="104" t="s">
        <v>120</v>
      </c>
      <c r="R101" s="104" t="s">
        <v>120</v>
      </c>
      <c r="S101" s="104" t="s">
        <v>120</v>
      </c>
      <c r="T101" s="104" t="s">
        <v>120</v>
      </c>
      <c r="U101" s="104" t="s">
        <v>120</v>
      </c>
      <c r="V101" s="104" t="s">
        <v>120</v>
      </c>
      <c r="W101" s="104" t="s">
        <v>120</v>
      </c>
      <c r="X101" s="104" t="s">
        <v>120</v>
      </c>
      <c r="Y101" s="104">
        <v>0</v>
      </c>
      <c r="Z101" s="104" t="s">
        <v>451</v>
      </c>
      <c r="AA101" s="104">
        <v>19</v>
      </c>
      <c r="AB101" s="104">
        <v>0.8</v>
      </c>
      <c r="AC101" s="105">
        <v>43220</v>
      </c>
      <c r="AD101" s="104">
        <v>14</v>
      </c>
      <c r="AE101" s="104">
        <v>18.2</v>
      </c>
      <c r="AF101" s="104">
        <v>25.5</v>
      </c>
      <c r="AG101" s="104">
        <v>3.6</v>
      </c>
      <c r="AH101" s="104">
        <v>28.2</v>
      </c>
      <c r="AI101" s="104">
        <v>15</v>
      </c>
      <c r="AJ101" s="104">
        <v>0</v>
      </c>
      <c r="AK101" s="104">
        <v>0</v>
      </c>
      <c r="AL101" s="104">
        <f>SUM(AE101:AK101)</f>
        <v>90.5</v>
      </c>
      <c r="AM101" s="104">
        <f>AL101/AD101</f>
        <v>6.4642857142857144</v>
      </c>
      <c r="AN101" s="104">
        <v>1</v>
      </c>
      <c r="AO101" s="104">
        <v>1</v>
      </c>
      <c r="AP101" s="104">
        <v>0</v>
      </c>
      <c r="AQ101" s="104">
        <v>1</v>
      </c>
      <c r="AR101" s="104">
        <v>0</v>
      </c>
      <c r="AS101" s="104">
        <v>202</v>
      </c>
      <c r="AT101" s="104">
        <v>1.671</v>
      </c>
      <c r="AU101" s="104">
        <v>0.96199999999999997</v>
      </c>
      <c r="AV101" s="104">
        <v>1.381</v>
      </c>
      <c r="AW101" s="104">
        <v>3.9220000000000002</v>
      </c>
      <c r="AX101" s="104" t="s">
        <v>120</v>
      </c>
      <c r="AY101" s="104" t="s">
        <v>120</v>
      </c>
      <c r="AZ101" s="104" t="s">
        <v>120</v>
      </c>
      <c r="BA101" s="104" t="s">
        <v>120</v>
      </c>
      <c r="BB101" s="104">
        <v>0</v>
      </c>
      <c r="BC101" s="106"/>
      <c r="BD101" s="63"/>
      <c r="BE101" s="63"/>
    </row>
    <row r="102" spans="1:57" x14ac:dyDescent="0.25">
      <c r="A102" s="185">
        <v>13</v>
      </c>
      <c r="B102" s="185" t="s">
        <v>12</v>
      </c>
      <c r="C102" s="185" t="s">
        <v>173</v>
      </c>
      <c r="D102" s="185" t="s">
        <v>175</v>
      </c>
      <c r="E102" s="195" t="s">
        <v>135</v>
      </c>
      <c r="F102" s="249" t="s">
        <v>815</v>
      </c>
      <c r="G102" s="184">
        <v>6</v>
      </c>
      <c r="H102" s="185">
        <v>24.2</v>
      </c>
      <c r="I102" s="185">
        <v>4</v>
      </c>
      <c r="J102" s="185">
        <v>5.0999999999999996</v>
      </c>
      <c r="K102" s="185">
        <v>1</v>
      </c>
      <c r="L102" s="185">
        <v>1</v>
      </c>
      <c r="M102" s="185" t="s">
        <v>120</v>
      </c>
      <c r="N102" s="185" t="s">
        <v>120</v>
      </c>
      <c r="O102" s="185" t="s">
        <v>120</v>
      </c>
      <c r="P102" s="185" t="s">
        <v>120</v>
      </c>
      <c r="Q102" s="185" t="s">
        <v>120</v>
      </c>
      <c r="R102" s="185">
        <v>12</v>
      </c>
      <c r="S102" s="185" t="s">
        <v>120</v>
      </c>
      <c r="T102" s="80" t="s">
        <v>120</v>
      </c>
      <c r="U102" s="80" t="s">
        <v>120</v>
      </c>
      <c r="V102" s="185">
        <v>0</v>
      </c>
      <c r="W102" s="185">
        <v>0</v>
      </c>
      <c r="X102" s="185">
        <v>0</v>
      </c>
      <c r="Y102" s="185">
        <v>1</v>
      </c>
      <c r="Z102" s="211" t="s">
        <v>121</v>
      </c>
      <c r="AA102" s="185">
        <v>0</v>
      </c>
      <c r="AB102" s="185">
        <v>0</v>
      </c>
      <c r="AC102" s="212">
        <v>43217</v>
      </c>
      <c r="AD102" s="185">
        <v>11</v>
      </c>
      <c r="AE102" s="185">
        <v>0</v>
      </c>
      <c r="AF102" s="185">
        <v>0</v>
      </c>
      <c r="AG102" s="185">
        <v>0</v>
      </c>
      <c r="AH102" s="185">
        <v>0</v>
      </c>
      <c r="AI102" s="185">
        <v>0</v>
      </c>
      <c r="AJ102" s="185">
        <v>0</v>
      </c>
      <c r="AK102" s="185">
        <v>0</v>
      </c>
      <c r="AL102" s="185">
        <v>0</v>
      </c>
      <c r="AM102" s="185">
        <v>0</v>
      </c>
      <c r="AN102" s="185">
        <v>0</v>
      </c>
      <c r="AO102" s="185">
        <v>0</v>
      </c>
      <c r="AP102" s="185">
        <v>0</v>
      </c>
      <c r="AQ102" s="185">
        <v>0</v>
      </c>
      <c r="AR102" s="185">
        <v>0</v>
      </c>
      <c r="AS102" s="185" t="s">
        <v>120</v>
      </c>
      <c r="AT102" s="185">
        <v>0</v>
      </c>
      <c r="AU102" s="185">
        <v>0</v>
      </c>
      <c r="AV102" s="185">
        <v>0</v>
      </c>
      <c r="AW102" s="185">
        <v>0</v>
      </c>
      <c r="AX102" s="185">
        <v>0</v>
      </c>
      <c r="AY102" s="215">
        <v>0</v>
      </c>
      <c r="AZ102" s="185">
        <v>0</v>
      </c>
      <c r="BA102" s="185">
        <v>0</v>
      </c>
      <c r="BB102" s="185">
        <v>1</v>
      </c>
      <c r="BC102" s="218" t="s">
        <v>136</v>
      </c>
      <c r="BD102" s="185"/>
      <c r="BE102" s="185"/>
    </row>
    <row r="103" spans="1:57" s="63" customFormat="1" ht="16.5" thickBot="1" x14ac:dyDescent="0.3">
      <c r="A103" s="63">
        <v>13</v>
      </c>
      <c r="B103" s="63" t="s">
        <v>12</v>
      </c>
      <c r="C103" s="63" t="s">
        <v>173</v>
      </c>
      <c r="D103" s="63" t="s">
        <v>175</v>
      </c>
      <c r="E103" s="192" t="s">
        <v>12</v>
      </c>
      <c r="F103" s="67" t="s">
        <v>93</v>
      </c>
      <c r="G103" s="175">
        <v>6</v>
      </c>
      <c r="H103" s="63">
        <v>72</v>
      </c>
      <c r="I103" s="63">
        <v>5</v>
      </c>
      <c r="J103" s="63">
        <v>6</v>
      </c>
      <c r="K103" s="63">
        <v>3</v>
      </c>
      <c r="L103" s="63">
        <v>3</v>
      </c>
      <c r="M103" s="63">
        <v>5</v>
      </c>
      <c r="N103" s="63">
        <v>4.5</v>
      </c>
      <c r="O103" s="63">
        <v>0</v>
      </c>
      <c r="P103" s="63">
        <v>0</v>
      </c>
      <c r="Q103" s="63">
        <f>SUM(M103:P103)</f>
        <v>9.5</v>
      </c>
      <c r="R103" s="63">
        <v>12</v>
      </c>
      <c r="S103" s="63">
        <f>Q103/12</f>
        <v>0.79166666666666663</v>
      </c>
      <c r="T103" s="63">
        <v>5</v>
      </c>
      <c r="U103" s="63">
        <v>6</v>
      </c>
      <c r="V103" s="63">
        <v>0</v>
      </c>
      <c r="W103" s="63">
        <v>0</v>
      </c>
      <c r="X103" s="63">
        <v>0</v>
      </c>
      <c r="Y103" s="63">
        <v>0</v>
      </c>
      <c r="Z103" s="63" t="s">
        <v>451</v>
      </c>
      <c r="AA103" s="63">
        <v>32</v>
      </c>
      <c r="AB103" s="63">
        <v>0.8</v>
      </c>
      <c r="AC103" s="212">
        <v>43217</v>
      </c>
      <c r="AD103" s="185">
        <v>11</v>
      </c>
      <c r="AE103" s="63">
        <v>9.5</v>
      </c>
      <c r="AF103" s="63">
        <v>1.8</v>
      </c>
      <c r="AG103" s="63">
        <v>12.8</v>
      </c>
      <c r="AH103" s="63">
        <v>10.5</v>
      </c>
      <c r="AI103" s="63">
        <v>0</v>
      </c>
      <c r="AJ103" s="63">
        <v>0</v>
      </c>
      <c r="AK103" s="63">
        <v>0</v>
      </c>
      <c r="AL103" s="63">
        <v>34.6</v>
      </c>
      <c r="AM103" s="63">
        <v>3.1454545454545455</v>
      </c>
      <c r="AN103" s="63">
        <v>1</v>
      </c>
      <c r="AO103" s="63">
        <v>1</v>
      </c>
      <c r="AP103" s="63">
        <v>1</v>
      </c>
      <c r="AQ103" s="63">
        <v>1</v>
      </c>
      <c r="AR103" s="63">
        <v>0</v>
      </c>
      <c r="AS103" s="63">
        <v>63</v>
      </c>
      <c r="AT103" s="63">
        <v>1.06</v>
      </c>
      <c r="AU103" s="63">
        <v>0.19</v>
      </c>
      <c r="AV103" s="63">
        <v>1.0880000000000001</v>
      </c>
      <c r="AW103" s="63">
        <v>0.67799999999999994</v>
      </c>
      <c r="AX103" s="63">
        <v>1</v>
      </c>
      <c r="AY103" s="68">
        <v>0</v>
      </c>
      <c r="AZ103" s="63">
        <v>0</v>
      </c>
      <c r="BA103" s="63">
        <v>0</v>
      </c>
      <c r="BB103" s="63">
        <v>1</v>
      </c>
      <c r="BC103" s="71"/>
    </row>
    <row r="104" spans="1:57" s="100" customFormat="1" x14ac:dyDescent="0.25">
      <c r="A104" s="187">
        <v>13</v>
      </c>
      <c r="B104" s="187" t="s">
        <v>14</v>
      </c>
      <c r="C104" s="187" t="s">
        <v>172</v>
      </c>
      <c r="D104" s="187" t="s">
        <v>176</v>
      </c>
      <c r="E104" s="187" t="s">
        <v>135</v>
      </c>
      <c r="F104" s="226" t="s">
        <v>815</v>
      </c>
      <c r="G104" s="204">
        <v>5</v>
      </c>
      <c r="H104" s="187">
        <v>36.5</v>
      </c>
      <c r="I104" s="187">
        <v>5</v>
      </c>
      <c r="J104" s="187">
        <v>3.6</v>
      </c>
      <c r="K104" s="187">
        <v>2</v>
      </c>
      <c r="L104" s="187">
        <v>2</v>
      </c>
      <c r="M104" s="187">
        <v>12</v>
      </c>
      <c r="N104" s="187">
        <v>1</v>
      </c>
      <c r="O104" s="187">
        <v>0</v>
      </c>
      <c r="P104" s="187">
        <v>0</v>
      </c>
      <c r="Q104" s="187">
        <f>SUM(M104:P104)</f>
        <v>13</v>
      </c>
      <c r="R104" s="187">
        <v>12</v>
      </c>
      <c r="S104" s="187">
        <f>Q104/12</f>
        <v>1.0833333333333333</v>
      </c>
      <c r="T104" s="187" t="s">
        <v>120</v>
      </c>
      <c r="U104" s="187" t="s">
        <v>120</v>
      </c>
      <c r="V104" s="187">
        <v>0</v>
      </c>
      <c r="W104" s="187">
        <v>0</v>
      </c>
      <c r="X104" s="187">
        <v>0</v>
      </c>
      <c r="Y104" s="187" t="s">
        <v>120</v>
      </c>
      <c r="Z104" s="187" t="s">
        <v>120</v>
      </c>
      <c r="AA104" s="187" t="s">
        <v>120</v>
      </c>
      <c r="AB104" s="187" t="s">
        <v>120</v>
      </c>
      <c r="AC104" s="187" t="s">
        <v>120</v>
      </c>
      <c r="AD104" s="187" t="s">
        <v>120</v>
      </c>
      <c r="AE104" s="187" t="s">
        <v>120</v>
      </c>
      <c r="AF104" s="187" t="s">
        <v>120</v>
      </c>
      <c r="AG104" s="187" t="s">
        <v>120</v>
      </c>
      <c r="AH104" s="187" t="s">
        <v>120</v>
      </c>
      <c r="AI104" s="187" t="s">
        <v>120</v>
      </c>
      <c r="AJ104" s="187" t="s">
        <v>120</v>
      </c>
      <c r="AK104" s="187" t="s">
        <v>120</v>
      </c>
      <c r="AL104" s="187" t="s">
        <v>120</v>
      </c>
      <c r="AM104" s="187" t="s">
        <v>120</v>
      </c>
      <c r="AN104" s="187" t="s">
        <v>120</v>
      </c>
      <c r="AO104" s="187" t="s">
        <v>120</v>
      </c>
      <c r="AP104" s="187" t="s">
        <v>120</v>
      </c>
      <c r="AQ104" s="187" t="s">
        <v>120</v>
      </c>
      <c r="AR104" s="187" t="s">
        <v>120</v>
      </c>
      <c r="AS104" s="187" t="s">
        <v>120</v>
      </c>
      <c r="AT104" s="187" t="s">
        <v>120</v>
      </c>
      <c r="AU104" s="187" t="s">
        <v>120</v>
      </c>
      <c r="AV104" s="187" t="s">
        <v>120</v>
      </c>
      <c r="AW104" s="187" t="s">
        <v>120</v>
      </c>
      <c r="AX104" s="187">
        <v>0</v>
      </c>
      <c r="AY104" s="233">
        <v>0</v>
      </c>
      <c r="AZ104" s="187">
        <v>0</v>
      </c>
      <c r="BA104" s="187">
        <v>0</v>
      </c>
      <c r="BB104" s="187">
        <v>0</v>
      </c>
      <c r="BC104" s="220" t="s">
        <v>139</v>
      </c>
      <c r="BD104" s="185"/>
      <c r="BE104" s="185"/>
    </row>
    <row r="105" spans="1:57" s="100" customFormat="1" x14ac:dyDescent="0.25">
      <c r="A105" s="187">
        <v>13</v>
      </c>
      <c r="B105" s="187" t="s">
        <v>14</v>
      </c>
      <c r="C105" s="187" t="s">
        <v>172</v>
      </c>
      <c r="D105" s="187" t="s">
        <v>176</v>
      </c>
      <c r="E105" s="187" t="s">
        <v>12</v>
      </c>
      <c r="F105" s="226" t="s">
        <v>93</v>
      </c>
      <c r="G105" s="204">
        <v>5</v>
      </c>
      <c r="H105" s="187">
        <v>57.2</v>
      </c>
      <c r="I105" s="187">
        <v>4</v>
      </c>
      <c r="J105" s="187">
        <v>4.5999999999999996</v>
      </c>
      <c r="K105" s="187">
        <v>1</v>
      </c>
      <c r="L105" s="187">
        <v>2</v>
      </c>
      <c r="M105" s="187">
        <v>8</v>
      </c>
      <c r="N105" s="187">
        <v>21</v>
      </c>
      <c r="O105" s="187">
        <v>0</v>
      </c>
      <c r="P105" s="187">
        <v>0</v>
      </c>
      <c r="Q105" s="187">
        <f>SUM(M105:P105)</f>
        <v>29</v>
      </c>
      <c r="R105" s="187">
        <v>12</v>
      </c>
      <c r="S105" s="187">
        <f>Q105/12</f>
        <v>2.4166666666666665</v>
      </c>
      <c r="T105" s="187">
        <v>4</v>
      </c>
      <c r="U105" s="187">
        <v>4</v>
      </c>
      <c r="V105" s="187">
        <v>0</v>
      </c>
      <c r="W105" s="187">
        <v>0</v>
      </c>
      <c r="X105" s="187">
        <v>0</v>
      </c>
      <c r="Y105" s="187" t="s">
        <v>120</v>
      </c>
      <c r="Z105" s="187" t="s">
        <v>451</v>
      </c>
      <c r="AA105" s="187">
        <v>2</v>
      </c>
      <c r="AB105" s="187">
        <v>0.2</v>
      </c>
      <c r="AC105" s="230">
        <v>43220</v>
      </c>
      <c r="AD105" s="187">
        <v>14</v>
      </c>
      <c r="AE105" s="187" t="s">
        <v>120</v>
      </c>
      <c r="AF105" s="187" t="s">
        <v>120</v>
      </c>
      <c r="AG105" s="187" t="s">
        <v>120</v>
      </c>
      <c r="AH105" s="187" t="s">
        <v>120</v>
      </c>
      <c r="AI105" s="187" t="s">
        <v>120</v>
      </c>
      <c r="AJ105" s="187" t="s">
        <v>120</v>
      </c>
      <c r="AK105" s="187" t="s">
        <v>120</v>
      </c>
      <c r="AL105" s="187" t="s">
        <v>120</v>
      </c>
      <c r="AM105" s="187" t="s">
        <v>120</v>
      </c>
      <c r="AN105" s="187" t="s">
        <v>120</v>
      </c>
      <c r="AO105" s="187" t="s">
        <v>120</v>
      </c>
      <c r="AP105" s="187">
        <v>2</v>
      </c>
      <c r="AQ105" s="187" t="s">
        <v>120</v>
      </c>
      <c r="AR105" s="187" t="s">
        <v>120</v>
      </c>
      <c r="AS105" s="187">
        <v>205</v>
      </c>
      <c r="AT105" s="187">
        <v>1.0999999999999999E-2</v>
      </c>
      <c r="AU105" s="187" t="s">
        <v>120</v>
      </c>
      <c r="AV105" s="187">
        <v>7.1999999999999995E-2</v>
      </c>
      <c r="AW105" s="187">
        <v>0.123</v>
      </c>
      <c r="AX105" s="187" t="s">
        <v>120</v>
      </c>
      <c r="AY105" s="187" t="s">
        <v>120</v>
      </c>
      <c r="AZ105" s="187" t="s">
        <v>120</v>
      </c>
      <c r="BA105" s="187" t="s">
        <v>120</v>
      </c>
      <c r="BB105" s="187">
        <v>0</v>
      </c>
      <c r="BC105" s="220" t="s">
        <v>529</v>
      </c>
      <c r="BD105" s="185"/>
      <c r="BE105" s="185"/>
    </row>
    <row r="106" spans="1:57" s="104" customFormat="1" ht="16.5" thickBot="1" x14ac:dyDescent="0.3">
      <c r="A106" s="104">
        <v>13</v>
      </c>
      <c r="B106" s="104" t="s">
        <v>14</v>
      </c>
      <c r="C106" s="104" t="s">
        <v>172</v>
      </c>
      <c r="D106" s="104" t="s">
        <v>176</v>
      </c>
      <c r="E106" s="104" t="s">
        <v>453</v>
      </c>
      <c r="F106" s="104" t="s">
        <v>120</v>
      </c>
      <c r="G106" s="179">
        <v>5</v>
      </c>
      <c r="H106" s="104" t="s">
        <v>120</v>
      </c>
      <c r="I106" s="104" t="s">
        <v>120</v>
      </c>
      <c r="J106" s="104" t="s">
        <v>120</v>
      </c>
      <c r="K106" s="104" t="s">
        <v>120</v>
      </c>
      <c r="L106" s="104" t="s">
        <v>120</v>
      </c>
      <c r="M106" s="104" t="s">
        <v>120</v>
      </c>
      <c r="N106" s="104" t="s">
        <v>120</v>
      </c>
      <c r="O106" s="104" t="s">
        <v>120</v>
      </c>
      <c r="P106" s="104" t="s">
        <v>120</v>
      </c>
      <c r="Q106" s="104" t="s">
        <v>120</v>
      </c>
      <c r="R106" s="104" t="s">
        <v>120</v>
      </c>
      <c r="S106" s="104" t="s">
        <v>120</v>
      </c>
      <c r="T106" s="104" t="s">
        <v>120</v>
      </c>
      <c r="U106" s="104" t="s">
        <v>120</v>
      </c>
      <c r="V106" s="104" t="s">
        <v>120</v>
      </c>
      <c r="W106" s="104" t="s">
        <v>120</v>
      </c>
      <c r="X106" s="104" t="s">
        <v>120</v>
      </c>
      <c r="Y106" s="104">
        <v>0</v>
      </c>
      <c r="Z106" s="104" t="s">
        <v>451</v>
      </c>
      <c r="AA106" s="104">
        <v>2</v>
      </c>
      <c r="AB106" s="104">
        <v>0.3</v>
      </c>
      <c r="AC106" s="105">
        <v>43220</v>
      </c>
      <c r="AD106" s="104">
        <v>14</v>
      </c>
      <c r="AE106" s="104" t="s">
        <v>120</v>
      </c>
      <c r="AF106" s="104" t="s">
        <v>120</v>
      </c>
      <c r="AG106" s="104" t="s">
        <v>120</v>
      </c>
      <c r="AH106" s="104" t="s">
        <v>120</v>
      </c>
      <c r="AI106" s="104" t="s">
        <v>120</v>
      </c>
      <c r="AJ106" s="104" t="s">
        <v>120</v>
      </c>
      <c r="AK106" s="104" t="s">
        <v>120</v>
      </c>
      <c r="AL106" s="104" t="s">
        <v>120</v>
      </c>
      <c r="AM106" s="104" t="s">
        <v>120</v>
      </c>
      <c r="AN106" s="104" t="s">
        <v>120</v>
      </c>
      <c r="AO106" s="104" t="s">
        <v>120</v>
      </c>
      <c r="AP106" s="104">
        <v>2</v>
      </c>
      <c r="AQ106" s="104" t="s">
        <v>120</v>
      </c>
      <c r="AR106" s="104" t="s">
        <v>120</v>
      </c>
      <c r="AS106" s="104">
        <v>206</v>
      </c>
      <c r="AT106" s="104">
        <v>1.0999999999999999E-2</v>
      </c>
      <c r="AU106" s="104" t="s">
        <v>120</v>
      </c>
      <c r="AV106" s="104">
        <v>8.5999999999999993E-2</v>
      </c>
      <c r="AW106" s="104">
        <v>0.124</v>
      </c>
      <c r="AX106" s="104" t="s">
        <v>120</v>
      </c>
      <c r="AY106" s="104" t="s">
        <v>120</v>
      </c>
      <c r="AZ106" s="104" t="s">
        <v>120</v>
      </c>
      <c r="BA106" s="104" t="s">
        <v>120</v>
      </c>
      <c r="BB106" s="104">
        <v>0</v>
      </c>
      <c r="BC106" s="106"/>
      <c r="BD106" s="63"/>
      <c r="BE106" s="63"/>
    </row>
    <row r="107" spans="1:57" x14ac:dyDescent="0.25">
      <c r="A107" s="185">
        <v>13</v>
      </c>
      <c r="B107" s="185" t="s">
        <v>15</v>
      </c>
      <c r="C107" s="185" t="s">
        <v>173</v>
      </c>
      <c r="D107" s="185" t="s">
        <v>176</v>
      </c>
      <c r="E107" s="194" t="s">
        <v>135</v>
      </c>
      <c r="F107" s="249" t="s">
        <v>815</v>
      </c>
      <c r="G107" s="184">
        <v>6</v>
      </c>
      <c r="H107" s="185">
        <v>37</v>
      </c>
      <c r="I107" s="185">
        <v>4</v>
      </c>
      <c r="J107" s="185">
        <v>5</v>
      </c>
      <c r="K107" s="185">
        <v>2</v>
      </c>
      <c r="L107" s="185">
        <v>3</v>
      </c>
      <c r="M107" s="185">
        <v>28</v>
      </c>
      <c r="N107" s="185">
        <v>25</v>
      </c>
      <c r="O107" s="185">
        <v>0</v>
      </c>
      <c r="P107" s="185">
        <v>0</v>
      </c>
      <c r="Q107" s="185">
        <f>SUM(M107:P107)</f>
        <v>53</v>
      </c>
      <c r="R107" s="185">
        <v>12</v>
      </c>
      <c r="S107" s="185">
        <f>Q107/12</f>
        <v>4.416666666666667</v>
      </c>
      <c r="T107" s="80" t="s">
        <v>120</v>
      </c>
      <c r="U107" s="80" t="s">
        <v>120</v>
      </c>
      <c r="V107" s="185">
        <v>0</v>
      </c>
      <c r="W107" s="185">
        <v>0</v>
      </c>
      <c r="X107" s="185">
        <v>0</v>
      </c>
      <c r="Y107" s="185">
        <v>1</v>
      </c>
      <c r="Z107" s="185" t="s">
        <v>121</v>
      </c>
      <c r="AA107" s="185">
        <v>0</v>
      </c>
      <c r="AB107" s="185">
        <v>0</v>
      </c>
      <c r="AC107" s="212">
        <v>43223</v>
      </c>
      <c r="AD107" s="185">
        <v>17</v>
      </c>
      <c r="AE107" s="185">
        <v>0</v>
      </c>
      <c r="AF107" s="185">
        <v>0</v>
      </c>
      <c r="AG107" s="185">
        <v>0</v>
      </c>
      <c r="AH107" s="185">
        <v>0</v>
      </c>
      <c r="AI107" s="185">
        <v>0</v>
      </c>
      <c r="AJ107" s="185">
        <v>0</v>
      </c>
      <c r="AK107" s="185">
        <v>0</v>
      </c>
      <c r="AL107" s="185">
        <v>0</v>
      </c>
      <c r="AM107" s="185">
        <v>0</v>
      </c>
      <c r="AN107" s="185">
        <v>0</v>
      </c>
      <c r="AO107" s="185">
        <v>0</v>
      </c>
      <c r="AP107" s="185">
        <v>0</v>
      </c>
      <c r="AQ107" s="185">
        <v>0</v>
      </c>
      <c r="AR107" s="185">
        <v>0</v>
      </c>
      <c r="AS107" s="185" t="s">
        <v>120</v>
      </c>
      <c r="AT107" s="185">
        <v>0</v>
      </c>
      <c r="AU107" s="185">
        <v>0</v>
      </c>
      <c r="AV107" s="185">
        <v>0</v>
      </c>
      <c r="AW107" s="185">
        <v>0</v>
      </c>
      <c r="AX107" s="185">
        <v>0</v>
      </c>
      <c r="AY107" s="215">
        <v>0</v>
      </c>
      <c r="AZ107" s="185">
        <v>0</v>
      </c>
      <c r="BA107" s="185">
        <v>0</v>
      </c>
      <c r="BB107" s="185">
        <v>1</v>
      </c>
      <c r="BC107" s="218"/>
      <c r="BD107" s="185"/>
      <c r="BE107" s="185"/>
    </row>
    <row r="108" spans="1:57" s="63" customFormat="1" ht="16.5" thickBot="1" x14ac:dyDescent="0.3">
      <c r="A108" s="63">
        <v>13</v>
      </c>
      <c r="B108" s="63" t="s">
        <v>15</v>
      </c>
      <c r="C108" s="63" t="s">
        <v>173</v>
      </c>
      <c r="D108" s="63" t="s">
        <v>176</v>
      </c>
      <c r="E108" s="192" t="s">
        <v>12</v>
      </c>
      <c r="F108" s="67" t="s">
        <v>93</v>
      </c>
      <c r="G108" s="175">
        <v>6</v>
      </c>
      <c r="H108" s="63">
        <v>59.6</v>
      </c>
      <c r="I108" s="63">
        <v>4</v>
      </c>
      <c r="J108" s="63">
        <v>4.7</v>
      </c>
      <c r="K108" s="63">
        <v>1</v>
      </c>
      <c r="L108" s="63">
        <v>2</v>
      </c>
      <c r="M108" s="63">
        <v>27.5</v>
      </c>
      <c r="N108" s="63">
        <v>32</v>
      </c>
      <c r="O108" s="63">
        <v>5.6</v>
      </c>
      <c r="P108" s="63">
        <v>0</v>
      </c>
      <c r="Q108" s="63">
        <f>SUM(M108:P108)</f>
        <v>65.099999999999994</v>
      </c>
      <c r="R108" s="63">
        <v>12</v>
      </c>
      <c r="S108" s="63">
        <f>Q108/12</f>
        <v>5.4249999999999998</v>
      </c>
      <c r="T108" s="185">
        <v>5</v>
      </c>
      <c r="U108" s="185">
        <v>4</v>
      </c>
      <c r="V108" s="63">
        <v>0</v>
      </c>
      <c r="W108" s="63">
        <v>0</v>
      </c>
      <c r="X108" s="63">
        <v>0</v>
      </c>
      <c r="Y108" s="63">
        <v>0</v>
      </c>
      <c r="Z108" s="63" t="s">
        <v>451</v>
      </c>
      <c r="AA108" s="63">
        <v>1</v>
      </c>
      <c r="AB108" s="63">
        <v>0.3</v>
      </c>
      <c r="AC108" s="212">
        <v>43223</v>
      </c>
      <c r="AD108" s="185">
        <v>17</v>
      </c>
      <c r="AE108" s="63" t="s">
        <v>120</v>
      </c>
      <c r="AF108" s="63" t="s">
        <v>120</v>
      </c>
      <c r="AG108" s="63" t="s">
        <v>120</v>
      </c>
      <c r="AH108" s="63" t="s">
        <v>120</v>
      </c>
      <c r="AI108" s="63" t="s">
        <v>120</v>
      </c>
      <c r="AJ108" s="63" t="s">
        <v>120</v>
      </c>
      <c r="AK108" s="63" t="s">
        <v>120</v>
      </c>
      <c r="AL108" s="63" t="s">
        <v>120</v>
      </c>
      <c r="AM108" s="63" t="s">
        <v>120</v>
      </c>
      <c r="AN108" s="63">
        <v>0</v>
      </c>
      <c r="AO108" s="63">
        <v>0</v>
      </c>
      <c r="AP108" s="63">
        <v>0</v>
      </c>
      <c r="AQ108" s="63">
        <v>1</v>
      </c>
      <c r="AR108" s="63">
        <v>0</v>
      </c>
      <c r="AS108" s="63">
        <v>251</v>
      </c>
      <c r="AT108" s="63">
        <v>1.2999999999999999E-2</v>
      </c>
      <c r="AU108" s="63">
        <v>0</v>
      </c>
      <c r="AV108" s="63">
        <v>0.14799999999999999</v>
      </c>
      <c r="AW108" s="63">
        <v>6.4000000000000001E-2</v>
      </c>
      <c r="AX108" s="63">
        <v>0</v>
      </c>
      <c r="AY108" s="63">
        <v>1</v>
      </c>
      <c r="AZ108" s="63">
        <v>0</v>
      </c>
      <c r="BA108" s="63">
        <v>0</v>
      </c>
      <c r="BB108" s="63">
        <v>1</v>
      </c>
      <c r="BC108" s="71"/>
    </row>
    <row r="109" spans="1:57" x14ac:dyDescent="0.25">
      <c r="A109" s="185">
        <v>14</v>
      </c>
      <c r="B109" s="185" t="s">
        <v>9</v>
      </c>
      <c r="C109" s="185" t="s">
        <v>172</v>
      </c>
      <c r="D109" s="185" t="s">
        <v>175</v>
      </c>
      <c r="E109" s="194" t="s">
        <v>135</v>
      </c>
      <c r="F109" s="196" t="s">
        <v>69</v>
      </c>
      <c r="G109" s="184">
        <v>5</v>
      </c>
      <c r="H109" s="185">
        <v>62.5</v>
      </c>
      <c r="I109" s="185">
        <v>3</v>
      </c>
      <c r="J109" s="185">
        <v>5.5</v>
      </c>
      <c r="K109" s="185">
        <v>2</v>
      </c>
      <c r="L109" s="185">
        <v>3</v>
      </c>
      <c r="M109" s="185">
        <v>6</v>
      </c>
      <c r="N109" s="185">
        <v>13</v>
      </c>
      <c r="O109" s="185">
        <v>27.5</v>
      </c>
      <c r="P109" s="185">
        <v>0</v>
      </c>
      <c r="Q109" s="185">
        <f>SUM(M109:P109)</f>
        <v>46.5</v>
      </c>
      <c r="R109" s="185">
        <v>12</v>
      </c>
      <c r="S109" s="185">
        <f>Q109/12</f>
        <v>3.875</v>
      </c>
      <c r="T109" s="80" t="s">
        <v>120</v>
      </c>
      <c r="U109" s="80" t="s">
        <v>120</v>
      </c>
      <c r="V109" s="185">
        <v>0</v>
      </c>
      <c r="W109" s="185">
        <v>0</v>
      </c>
      <c r="X109" s="185">
        <v>0</v>
      </c>
      <c r="Y109" s="185">
        <v>0</v>
      </c>
      <c r="Z109" s="185" t="s">
        <v>451</v>
      </c>
      <c r="AA109" s="185">
        <v>10</v>
      </c>
      <c r="AB109" s="185">
        <v>0.8</v>
      </c>
      <c r="AC109" s="212">
        <v>43220</v>
      </c>
      <c r="AD109" s="185">
        <v>14</v>
      </c>
      <c r="AE109" s="185">
        <v>20.2</v>
      </c>
      <c r="AF109" s="185">
        <v>23.2</v>
      </c>
      <c r="AG109" s="185">
        <v>13.3</v>
      </c>
      <c r="AH109" s="185">
        <v>12.8</v>
      </c>
      <c r="AI109" s="185">
        <v>0</v>
      </c>
      <c r="AJ109" s="185">
        <v>0</v>
      </c>
      <c r="AK109" s="185">
        <v>0</v>
      </c>
      <c r="AL109" s="185">
        <f>SUM(AE109:AK109)</f>
        <v>69.5</v>
      </c>
      <c r="AM109" s="185">
        <f>AL109/AD109</f>
        <v>4.9642857142857144</v>
      </c>
      <c r="AN109" s="185">
        <v>0</v>
      </c>
      <c r="AO109" s="185">
        <v>0</v>
      </c>
      <c r="AP109" s="185">
        <v>0</v>
      </c>
      <c r="AQ109" s="185">
        <v>0</v>
      </c>
      <c r="AR109" s="185">
        <v>0</v>
      </c>
      <c r="AS109" s="185">
        <v>164</v>
      </c>
      <c r="AT109" s="185">
        <v>1.0640000000000001</v>
      </c>
      <c r="AU109" s="185">
        <v>0.64400000000000002</v>
      </c>
      <c r="AV109" s="185">
        <v>0.76100000000000001</v>
      </c>
      <c r="AW109" s="185">
        <v>0.77700000000000002</v>
      </c>
      <c r="AX109" s="185">
        <v>0</v>
      </c>
      <c r="AY109" s="215">
        <v>0</v>
      </c>
      <c r="AZ109" s="185">
        <v>0</v>
      </c>
      <c r="BA109" s="185">
        <v>0</v>
      </c>
      <c r="BB109" s="185">
        <v>1</v>
      </c>
      <c r="BC109" s="218"/>
      <c r="BD109" s="185"/>
      <c r="BE109" s="185"/>
    </row>
    <row r="110" spans="1:57" s="63" customFormat="1" ht="16.5" thickBot="1" x14ac:dyDescent="0.3">
      <c r="A110" s="63">
        <v>14</v>
      </c>
      <c r="B110" s="63" t="s">
        <v>9</v>
      </c>
      <c r="C110" s="63" t="s">
        <v>172</v>
      </c>
      <c r="D110" s="63" t="s">
        <v>175</v>
      </c>
      <c r="E110" s="192" t="s">
        <v>12</v>
      </c>
      <c r="F110" s="67" t="s">
        <v>59</v>
      </c>
      <c r="G110" s="205">
        <v>5</v>
      </c>
      <c r="H110" s="63">
        <v>34.4</v>
      </c>
      <c r="I110" s="63">
        <v>5</v>
      </c>
      <c r="J110" s="63">
        <v>5</v>
      </c>
      <c r="K110" s="63">
        <v>2</v>
      </c>
      <c r="L110" s="63">
        <v>3</v>
      </c>
      <c r="M110" s="63">
        <v>15</v>
      </c>
      <c r="N110" s="63">
        <v>13.5</v>
      </c>
      <c r="O110" s="63">
        <v>1</v>
      </c>
      <c r="P110" s="63">
        <v>0</v>
      </c>
      <c r="Q110" s="63">
        <f>SUM(M110:P110)</f>
        <v>29.5</v>
      </c>
      <c r="R110" s="63">
        <v>12</v>
      </c>
      <c r="S110" s="63">
        <f>Q110/12</f>
        <v>2.4583333333333335</v>
      </c>
      <c r="T110" s="185">
        <v>5</v>
      </c>
      <c r="U110" s="185">
        <v>9</v>
      </c>
      <c r="V110" s="63">
        <v>0</v>
      </c>
      <c r="W110" s="63">
        <v>0</v>
      </c>
      <c r="X110" s="63">
        <v>0</v>
      </c>
      <c r="Y110" s="63">
        <v>0</v>
      </c>
      <c r="Z110" s="63" t="s">
        <v>451</v>
      </c>
      <c r="AA110" s="63">
        <v>5</v>
      </c>
      <c r="AB110" s="63">
        <v>0.7</v>
      </c>
      <c r="AC110" s="65">
        <v>43220</v>
      </c>
      <c r="AD110" s="63">
        <v>14</v>
      </c>
      <c r="AE110" s="63">
        <v>17</v>
      </c>
      <c r="AF110" s="63">
        <v>14</v>
      </c>
      <c r="AG110" s="63">
        <v>3</v>
      </c>
      <c r="AH110" s="63">
        <v>16.5</v>
      </c>
      <c r="AI110" s="63">
        <v>12.8</v>
      </c>
      <c r="AJ110" s="63">
        <v>0</v>
      </c>
      <c r="AK110" s="63">
        <v>0</v>
      </c>
      <c r="AL110" s="63">
        <f>SUM(AE110:AK110)</f>
        <v>63.3</v>
      </c>
      <c r="AM110" s="63">
        <f>AL110/AD110</f>
        <v>4.5214285714285714</v>
      </c>
      <c r="AN110" s="63">
        <v>0</v>
      </c>
      <c r="AO110" s="63">
        <v>0</v>
      </c>
      <c r="AP110" s="63">
        <v>0</v>
      </c>
      <c r="AQ110" s="63">
        <v>0</v>
      </c>
      <c r="AR110" s="63">
        <v>0</v>
      </c>
      <c r="AS110" s="63">
        <v>165</v>
      </c>
      <c r="AT110" s="63">
        <v>0.35899999999999999</v>
      </c>
      <c r="AU110" s="63">
        <v>0.245</v>
      </c>
      <c r="AV110" s="63">
        <v>0.14699999999999999</v>
      </c>
      <c r="AW110" s="63">
        <v>0.09</v>
      </c>
      <c r="AX110" s="63">
        <v>0</v>
      </c>
      <c r="AY110" s="68">
        <v>0</v>
      </c>
      <c r="AZ110" s="63">
        <v>0</v>
      </c>
      <c r="BA110" s="63">
        <v>0</v>
      </c>
      <c r="BB110" s="63">
        <v>1</v>
      </c>
      <c r="BC110" s="71"/>
    </row>
    <row r="111" spans="1:57" s="165" customFormat="1" x14ac:dyDescent="0.25">
      <c r="A111" s="188">
        <v>14</v>
      </c>
      <c r="B111" s="188" t="s">
        <v>12</v>
      </c>
      <c r="C111" s="188" t="s">
        <v>173</v>
      </c>
      <c r="D111" s="188" t="s">
        <v>175</v>
      </c>
      <c r="E111" s="188" t="s">
        <v>135</v>
      </c>
      <c r="F111" s="198" t="s">
        <v>69</v>
      </c>
      <c r="G111" s="184">
        <v>6</v>
      </c>
      <c r="H111" s="188">
        <v>58.1</v>
      </c>
      <c r="I111" s="188">
        <v>4</v>
      </c>
      <c r="J111" s="188">
        <v>4</v>
      </c>
      <c r="K111" s="188">
        <v>0</v>
      </c>
      <c r="L111" s="188" t="s">
        <v>120</v>
      </c>
      <c r="M111" s="188" t="s">
        <v>120</v>
      </c>
      <c r="N111" s="188" t="s">
        <v>120</v>
      </c>
      <c r="O111" s="188" t="s">
        <v>120</v>
      </c>
      <c r="P111" s="188" t="s">
        <v>120</v>
      </c>
      <c r="Q111" s="188" t="s">
        <v>120</v>
      </c>
      <c r="R111" s="188" t="s">
        <v>120</v>
      </c>
      <c r="S111" s="188" t="s">
        <v>120</v>
      </c>
      <c r="T111" s="166" t="s">
        <v>120</v>
      </c>
      <c r="U111" s="166" t="s">
        <v>120</v>
      </c>
      <c r="V111" s="188">
        <v>1</v>
      </c>
      <c r="W111" s="188">
        <v>1</v>
      </c>
      <c r="X111" s="188">
        <v>1</v>
      </c>
      <c r="Y111" s="188">
        <v>1</v>
      </c>
      <c r="Z111" s="188" t="s">
        <v>121</v>
      </c>
      <c r="AA111" s="188">
        <v>0</v>
      </c>
      <c r="AB111" s="188" t="s">
        <v>120</v>
      </c>
      <c r="AC111" s="188" t="s">
        <v>120</v>
      </c>
      <c r="AD111" s="188" t="s">
        <v>120</v>
      </c>
      <c r="AE111" s="188" t="s">
        <v>120</v>
      </c>
      <c r="AF111" s="188" t="s">
        <v>120</v>
      </c>
      <c r="AG111" s="188" t="s">
        <v>120</v>
      </c>
      <c r="AH111" s="188" t="s">
        <v>120</v>
      </c>
      <c r="AI111" s="188" t="s">
        <v>120</v>
      </c>
      <c r="AJ111" s="188" t="s">
        <v>120</v>
      </c>
      <c r="AK111" s="188" t="s">
        <v>120</v>
      </c>
      <c r="AL111" s="188" t="s">
        <v>120</v>
      </c>
      <c r="AM111" s="188" t="s">
        <v>120</v>
      </c>
      <c r="AN111" s="188" t="s">
        <v>120</v>
      </c>
      <c r="AO111" s="188" t="s">
        <v>120</v>
      </c>
      <c r="AP111" s="188" t="s">
        <v>120</v>
      </c>
      <c r="AQ111" s="188" t="s">
        <v>120</v>
      </c>
      <c r="AR111" s="188" t="s">
        <v>120</v>
      </c>
      <c r="AS111" s="188" t="s">
        <v>120</v>
      </c>
      <c r="AT111" s="188" t="s">
        <v>120</v>
      </c>
      <c r="AU111" s="188" t="s">
        <v>120</v>
      </c>
      <c r="AV111" s="188" t="s">
        <v>120</v>
      </c>
      <c r="AW111" s="188" t="s">
        <v>120</v>
      </c>
      <c r="AX111" s="188">
        <v>0</v>
      </c>
      <c r="AY111" s="209">
        <v>0</v>
      </c>
      <c r="AZ111" s="188">
        <v>0</v>
      </c>
      <c r="BA111" s="188">
        <v>0</v>
      </c>
      <c r="BB111" s="188">
        <v>0</v>
      </c>
      <c r="BC111" s="221"/>
      <c r="BD111" s="188"/>
      <c r="BE111" s="188"/>
    </row>
    <row r="112" spans="1:57" s="76" customFormat="1" ht="16.5" thickBot="1" x14ac:dyDescent="0.3">
      <c r="A112" s="76">
        <v>14</v>
      </c>
      <c r="B112" s="76" t="s">
        <v>12</v>
      </c>
      <c r="C112" s="76" t="s">
        <v>173</v>
      </c>
      <c r="D112" s="76" t="s">
        <v>175</v>
      </c>
      <c r="E112" s="76" t="s">
        <v>12</v>
      </c>
      <c r="F112" s="77" t="s">
        <v>59</v>
      </c>
      <c r="G112" s="205">
        <v>6</v>
      </c>
      <c r="H112" s="76">
        <v>28.4</v>
      </c>
      <c r="I112" s="76">
        <v>3</v>
      </c>
      <c r="J112" s="76">
        <v>4.7</v>
      </c>
      <c r="K112" s="76">
        <v>0</v>
      </c>
      <c r="L112" s="76" t="s">
        <v>120</v>
      </c>
      <c r="M112" s="76" t="s">
        <v>120</v>
      </c>
      <c r="N112" s="76" t="s">
        <v>120</v>
      </c>
      <c r="O112" s="76" t="s">
        <v>120</v>
      </c>
      <c r="P112" s="76" t="s">
        <v>120</v>
      </c>
      <c r="Q112" s="76" t="s">
        <v>120</v>
      </c>
      <c r="R112" s="76" t="s">
        <v>120</v>
      </c>
      <c r="S112" s="76" t="s">
        <v>120</v>
      </c>
      <c r="T112" s="76">
        <v>0</v>
      </c>
      <c r="U112" s="76">
        <v>0</v>
      </c>
      <c r="V112" s="76">
        <v>1</v>
      </c>
      <c r="W112" s="76">
        <v>1</v>
      </c>
      <c r="X112" s="76">
        <v>1</v>
      </c>
      <c r="Y112" s="76">
        <v>1</v>
      </c>
      <c r="Z112" s="76" t="s">
        <v>121</v>
      </c>
      <c r="AA112" s="76">
        <v>0</v>
      </c>
      <c r="AB112" s="76" t="s">
        <v>120</v>
      </c>
      <c r="AC112" s="76" t="s">
        <v>120</v>
      </c>
      <c r="AD112" s="76" t="s">
        <v>120</v>
      </c>
      <c r="AE112" s="76" t="s">
        <v>120</v>
      </c>
      <c r="AF112" s="76" t="s">
        <v>120</v>
      </c>
      <c r="AG112" s="76" t="s">
        <v>120</v>
      </c>
      <c r="AH112" s="76" t="s">
        <v>120</v>
      </c>
      <c r="AI112" s="76" t="s">
        <v>120</v>
      </c>
      <c r="AJ112" s="76" t="s">
        <v>120</v>
      </c>
      <c r="AK112" s="76" t="s">
        <v>120</v>
      </c>
      <c r="AL112" s="76" t="s">
        <v>120</v>
      </c>
      <c r="AM112" s="76" t="s">
        <v>120</v>
      </c>
      <c r="AN112" s="76" t="s">
        <v>120</v>
      </c>
      <c r="AO112" s="76" t="s">
        <v>120</v>
      </c>
      <c r="AP112" s="76" t="s">
        <v>120</v>
      </c>
      <c r="AQ112" s="76" t="s">
        <v>120</v>
      </c>
      <c r="AR112" s="76" t="s">
        <v>120</v>
      </c>
      <c r="AS112" s="76" t="s">
        <v>120</v>
      </c>
      <c r="AT112" s="76" t="s">
        <v>120</v>
      </c>
      <c r="AU112" s="76" t="s">
        <v>120</v>
      </c>
      <c r="AV112" s="76" t="s">
        <v>120</v>
      </c>
      <c r="AW112" s="76" t="s">
        <v>120</v>
      </c>
      <c r="AX112" s="76">
        <v>0</v>
      </c>
      <c r="AY112" s="79">
        <v>0</v>
      </c>
      <c r="AZ112" s="76">
        <v>0</v>
      </c>
      <c r="BA112" s="76">
        <v>0</v>
      </c>
      <c r="BB112" s="76">
        <v>0</v>
      </c>
      <c r="BC112" s="78"/>
    </row>
    <row r="113" spans="1:57" s="75" customFormat="1" x14ac:dyDescent="0.25">
      <c r="A113" s="188">
        <v>14</v>
      </c>
      <c r="B113" s="188" t="s">
        <v>14</v>
      </c>
      <c r="C113" s="188" t="s">
        <v>172</v>
      </c>
      <c r="D113" s="188" t="s">
        <v>176</v>
      </c>
      <c r="E113" s="188" t="s">
        <v>135</v>
      </c>
      <c r="F113" s="198" t="s">
        <v>69</v>
      </c>
      <c r="G113" s="184">
        <v>5</v>
      </c>
      <c r="H113" s="188">
        <v>92.5</v>
      </c>
      <c r="I113" s="188">
        <v>6</v>
      </c>
      <c r="J113" s="188">
        <v>5</v>
      </c>
      <c r="K113" s="188">
        <v>0</v>
      </c>
      <c r="L113" s="188" t="s">
        <v>120</v>
      </c>
      <c r="M113" s="188" t="s">
        <v>120</v>
      </c>
      <c r="N113" s="188" t="s">
        <v>120</v>
      </c>
      <c r="O113" s="188" t="s">
        <v>120</v>
      </c>
      <c r="P113" s="188" t="s">
        <v>120</v>
      </c>
      <c r="Q113" s="188" t="s">
        <v>120</v>
      </c>
      <c r="R113" s="188" t="s">
        <v>120</v>
      </c>
      <c r="S113" s="188" t="s">
        <v>120</v>
      </c>
      <c r="T113" s="188" t="s">
        <v>120</v>
      </c>
      <c r="U113" s="188" t="s">
        <v>120</v>
      </c>
      <c r="V113" s="188">
        <v>1</v>
      </c>
      <c r="W113" s="188">
        <v>0</v>
      </c>
      <c r="X113" s="188">
        <v>0</v>
      </c>
      <c r="Y113" s="188" t="s">
        <v>120</v>
      </c>
      <c r="Z113" s="188" t="s">
        <v>434</v>
      </c>
      <c r="AA113" s="188" t="s">
        <v>120</v>
      </c>
      <c r="AB113" s="188" t="s">
        <v>120</v>
      </c>
      <c r="AC113" s="188" t="s">
        <v>120</v>
      </c>
      <c r="AD113" s="188" t="s">
        <v>120</v>
      </c>
      <c r="AE113" s="188" t="s">
        <v>120</v>
      </c>
      <c r="AF113" s="188" t="s">
        <v>120</v>
      </c>
      <c r="AG113" s="188" t="s">
        <v>120</v>
      </c>
      <c r="AH113" s="188" t="s">
        <v>120</v>
      </c>
      <c r="AI113" s="188" t="s">
        <v>120</v>
      </c>
      <c r="AJ113" s="188" t="s">
        <v>120</v>
      </c>
      <c r="AK113" s="188" t="s">
        <v>120</v>
      </c>
      <c r="AL113" s="188" t="s">
        <v>120</v>
      </c>
      <c r="AM113" s="188" t="s">
        <v>120</v>
      </c>
      <c r="AN113" s="188" t="s">
        <v>120</v>
      </c>
      <c r="AO113" s="188" t="s">
        <v>120</v>
      </c>
      <c r="AP113" s="188" t="s">
        <v>120</v>
      </c>
      <c r="AQ113" s="188" t="s">
        <v>120</v>
      </c>
      <c r="AR113" s="188" t="s">
        <v>120</v>
      </c>
      <c r="AS113" s="188" t="s">
        <v>120</v>
      </c>
      <c r="AT113" s="188" t="s">
        <v>120</v>
      </c>
      <c r="AU113" s="188" t="s">
        <v>120</v>
      </c>
      <c r="AV113" s="188" t="s">
        <v>120</v>
      </c>
      <c r="AW113" s="188" t="s">
        <v>120</v>
      </c>
      <c r="AX113" s="188">
        <v>0</v>
      </c>
      <c r="AY113" s="209">
        <v>0</v>
      </c>
      <c r="AZ113" s="188">
        <v>0</v>
      </c>
      <c r="BA113" s="188">
        <v>0</v>
      </c>
      <c r="BB113" s="188">
        <v>0</v>
      </c>
      <c r="BC113" s="221"/>
      <c r="BD113" s="185"/>
      <c r="BE113" s="185"/>
    </row>
    <row r="114" spans="1:57" s="76" customFormat="1" ht="16.5" thickBot="1" x14ac:dyDescent="0.3">
      <c r="A114" s="76">
        <v>14</v>
      </c>
      <c r="B114" s="76" t="s">
        <v>14</v>
      </c>
      <c r="C114" s="76" t="s">
        <v>172</v>
      </c>
      <c r="D114" s="76" t="s">
        <v>176</v>
      </c>
      <c r="E114" s="76" t="s">
        <v>12</v>
      </c>
      <c r="F114" s="77" t="s">
        <v>59</v>
      </c>
      <c r="G114" s="205">
        <v>5</v>
      </c>
      <c r="H114" s="76">
        <v>44.5</v>
      </c>
      <c r="I114" s="76">
        <v>6</v>
      </c>
      <c r="J114" s="76">
        <v>6</v>
      </c>
      <c r="K114" s="76">
        <v>2</v>
      </c>
      <c r="L114" s="76">
        <v>2</v>
      </c>
      <c r="M114" s="76">
        <v>16.2</v>
      </c>
      <c r="N114" s="76">
        <v>10.3</v>
      </c>
      <c r="O114" s="76">
        <v>1.6</v>
      </c>
      <c r="P114" s="76">
        <v>0</v>
      </c>
      <c r="Q114" s="76">
        <f>SUM(M114:P114)</f>
        <v>28.1</v>
      </c>
      <c r="R114" s="76">
        <v>12</v>
      </c>
      <c r="S114" s="76">
        <f>Q114/12</f>
        <v>2.3416666666666668</v>
      </c>
      <c r="T114" s="76" t="s">
        <v>120</v>
      </c>
      <c r="U114" s="76" t="s">
        <v>120</v>
      </c>
      <c r="V114" s="76">
        <v>0</v>
      </c>
      <c r="W114" s="76">
        <v>0</v>
      </c>
      <c r="X114" s="76">
        <v>0</v>
      </c>
      <c r="Y114" s="76" t="s">
        <v>120</v>
      </c>
      <c r="Z114" s="76" t="s">
        <v>434</v>
      </c>
      <c r="AA114" s="76" t="s">
        <v>120</v>
      </c>
      <c r="AB114" s="76" t="s">
        <v>120</v>
      </c>
      <c r="AC114" s="76" t="s">
        <v>120</v>
      </c>
      <c r="AD114" s="76" t="s">
        <v>120</v>
      </c>
      <c r="AE114" s="76" t="s">
        <v>120</v>
      </c>
      <c r="AF114" s="76" t="s">
        <v>120</v>
      </c>
      <c r="AG114" s="76" t="s">
        <v>120</v>
      </c>
      <c r="AH114" s="76" t="s">
        <v>120</v>
      </c>
      <c r="AI114" s="76" t="s">
        <v>120</v>
      </c>
      <c r="AJ114" s="76" t="s">
        <v>120</v>
      </c>
      <c r="AK114" s="76" t="s">
        <v>120</v>
      </c>
      <c r="AL114" s="76" t="s">
        <v>120</v>
      </c>
      <c r="AM114" s="76" t="s">
        <v>120</v>
      </c>
      <c r="AN114" s="76" t="s">
        <v>120</v>
      </c>
      <c r="AO114" s="76" t="s">
        <v>120</v>
      </c>
      <c r="AP114" s="76" t="s">
        <v>120</v>
      </c>
      <c r="AQ114" s="76" t="s">
        <v>120</v>
      </c>
      <c r="AR114" s="76" t="s">
        <v>120</v>
      </c>
      <c r="AS114" s="76" t="s">
        <v>120</v>
      </c>
      <c r="AT114" s="76" t="s">
        <v>120</v>
      </c>
      <c r="AU114" s="76" t="s">
        <v>120</v>
      </c>
      <c r="AV114" s="76" t="s">
        <v>120</v>
      </c>
      <c r="AW114" s="76" t="s">
        <v>120</v>
      </c>
      <c r="AX114" s="76">
        <v>0</v>
      </c>
      <c r="AY114" s="79">
        <v>0</v>
      </c>
      <c r="AZ114" s="76">
        <v>0</v>
      </c>
      <c r="BA114" s="76">
        <v>0</v>
      </c>
      <c r="BB114" s="76">
        <v>0</v>
      </c>
      <c r="BC114" s="78"/>
      <c r="BD114" s="63"/>
      <c r="BE114" s="63"/>
    </row>
    <row r="115" spans="1:57" ht="16.5" thickBot="1" x14ac:dyDescent="0.3">
      <c r="A115" s="185">
        <v>14</v>
      </c>
      <c r="B115" s="185" t="s">
        <v>15</v>
      </c>
      <c r="C115" s="185" t="s">
        <v>173</v>
      </c>
      <c r="D115" s="185" t="s">
        <v>176</v>
      </c>
      <c r="E115" s="194" t="s">
        <v>135</v>
      </c>
      <c r="F115" s="196" t="s">
        <v>69</v>
      </c>
      <c r="G115" s="184">
        <v>6</v>
      </c>
      <c r="H115" s="185">
        <v>52.6</v>
      </c>
      <c r="I115" s="185">
        <v>3</v>
      </c>
      <c r="J115" s="185">
        <v>2</v>
      </c>
      <c r="K115" s="185">
        <v>2</v>
      </c>
      <c r="L115" s="185">
        <v>2</v>
      </c>
      <c r="M115" s="185">
        <v>20</v>
      </c>
      <c r="N115" s="185">
        <v>35</v>
      </c>
      <c r="O115" s="185">
        <v>0</v>
      </c>
      <c r="P115" s="185">
        <v>0</v>
      </c>
      <c r="Q115" s="185">
        <f>SUM(M115:P115)</f>
        <v>55</v>
      </c>
      <c r="R115" s="185">
        <v>12</v>
      </c>
      <c r="S115" s="185">
        <f>Q115/12</f>
        <v>4.583333333333333</v>
      </c>
      <c r="T115" s="80" t="s">
        <v>120</v>
      </c>
      <c r="U115" s="80" t="s">
        <v>120</v>
      </c>
      <c r="V115" s="185">
        <v>0</v>
      </c>
      <c r="W115" s="185">
        <v>0</v>
      </c>
      <c r="X115" s="185">
        <v>0</v>
      </c>
      <c r="Y115" s="185">
        <v>0</v>
      </c>
      <c r="Z115" s="185" t="s">
        <v>451</v>
      </c>
      <c r="AA115" s="185">
        <v>3</v>
      </c>
      <c r="AB115" s="185">
        <v>0.6</v>
      </c>
      <c r="AC115" s="65">
        <v>43217</v>
      </c>
      <c r="AD115" s="63">
        <v>11</v>
      </c>
      <c r="AE115" s="185">
        <v>17.600000000000001</v>
      </c>
      <c r="AF115" s="185">
        <v>9.9</v>
      </c>
      <c r="AG115" s="185">
        <v>7.2</v>
      </c>
      <c r="AH115" s="185">
        <v>16.5</v>
      </c>
      <c r="AI115" s="185">
        <v>0</v>
      </c>
      <c r="AJ115" s="185">
        <v>0</v>
      </c>
      <c r="AK115" s="185">
        <v>0</v>
      </c>
      <c r="AL115" s="185">
        <f>SUM(AE115:AK115)</f>
        <v>51.2</v>
      </c>
      <c r="AM115" s="185">
        <f>AL115/AD115</f>
        <v>4.6545454545454552</v>
      </c>
      <c r="AN115" s="185">
        <v>0</v>
      </c>
      <c r="AO115" s="185">
        <v>0</v>
      </c>
      <c r="AP115" s="185">
        <v>0</v>
      </c>
      <c r="AQ115" s="185">
        <v>0</v>
      </c>
      <c r="AR115" s="185">
        <v>0</v>
      </c>
      <c r="AS115" s="185">
        <v>104</v>
      </c>
      <c r="AT115" s="185">
        <v>0.152</v>
      </c>
      <c r="AU115" s="185">
        <v>7.9000000000000001E-2</v>
      </c>
      <c r="AV115" s="185">
        <v>0.13500000000000001</v>
      </c>
      <c r="AW115" s="185">
        <v>0.16500000000000001</v>
      </c>
      <c r="AX115" s="185">
        <v>0</v>
      </c>
      <c r="AY115" s="215">
        <v>0</v>
      </c>
      <c r="AZ115" s="185">
        <v>0</v>
      </c>
      <c r="BA115" s="185">
        <v>0</v>
      </c>
      <c r="BB115" s="185">
        <v>1</v>
      </c>
      <c r="BC115" s="218"/>
      <c r="BD115" s="185"/>
      <c r="BE115" s="185"/>
    </row>
    <row r="116" spans="1:57" s="63" customFormat="1" ht="16.5" thickBot="1" x14ac:dyDescent="0.3">
      <c r="A116" s="63">
        <v>14</v>
      </c>
      <c r="B116" s="63" t="s">
        <v>15</v>
      </c>
      <c r="C116" s="63" t="s">
        <v>173</v>
      </c>
      <c r="D116" s="63" t="s">
        <v>176</v>
      </c>
      <c r="E116" s="192" t="s">
        <v>12</v>
      </c>
      <c r="F116" s="67" t="s">
        <v>59</v>
      </c>
      <c r="G116" s="205">
        <v>6</v>
      </c>
      <c r="H116" s="63">
        <v>47.1</v>
      </c>
      <c r="I116" s="63">
        <v>4</v>
      </c>
      <c r="J116" s="63">
        <v>6</v>
      </c>
      <c r="K116" s="63">
        <v>1</v>
      </c>
      <c r="L116" s="63">
        <v>3</v>
      </c>
      <c r="M116" s="63">
        <v>34</v>
      </c>
      <c r="N116" s="63">
        <v>28.5</v>
      </c>
      <c r="O116" s="63">
        <v>0</v>
      </c>
      <c r="P116" s="63">
        <v>0</v>
      </c>
      <c r="Q116" s="63">
        <f>SUM(M116:P116)</f>
        <v>62.5</v>
      </c>
      <c r="R116" s="63">
        <v>12</v>
      </c>
      <c r="S116" s="63">
        <f>Q116/12</f>
        <v>5.208333333333333</v>
      </c>
      <c r="T116" s="185">
        <v>4</v>
      </c>
      <c r="U116" s="185">
        <v>4</v>
      </c>
      <c r="V116" s="63">
        <v>0</v>
      </c>
      <c r="W116" s="63">
        <v>0</v>
      </c>
      <c r="X116" s="63">
        <v>0</v>
      </c>
      <c r="Y116" s="63">
        <v>1</v>
      </c>
      <c r="Z116" s="63" t="s">
        <v>121</v>
      </c>
      <c r="AA116" s="63">
        <v>0</v>
      </c>
      <c r="AB116" s="63">
        <v>0</v>
      </c>
      <c r="AC116" s="65">
        <v>43217</v>
      </c>
      <c r="AD116" s="63">
        <v>11</v>
      </c>
      <c r="AE116" s="63">
        <v>0</v>
      </c>
      <c r="AF116" s="63">
        <v>0</v>
      </c>
      <c r="AG116" s="63">
        <v>0</v>
      </c>
      <c r="AH116" s="63">
        <v>0</v>
      </c>
      <c r="AI116" s="63">
        <v>0</v>
      </c>
      <c r="AJ116" s="63">
        <v>0</v>
      </c>
      <c r="AK116" s="63">
        <v>0</v>
      </c>
      <c r="AL116" s="63">
        <v>0</v>
      </c>
      <c r="AM116" s="63">
        <v>0</v>
      </c>
      <c r="AN116" s="63">
        <v>0</v>
      </c>
      <c r="AO116" s="63">
        <v>0</v>
      </c>
      <c r="AP116" s="63">
        <v>0</v>
      </c>
      <c r="AQ116" s="63">
        <v>0</v>
      </c>
      <c r="AR116" s="63">
        <v>0</v>
      </c>
      <c r="AS116" s="63">
        <v>0</v>
      </c>
      <c r="AT116" s="63">
        <v>0</v>
      </c>
      <c r="AU116" s="63">
        <v>0</v>
      </c>
      <c r="AV116" s="63">
        <v>0</v>
      </c>
      <c r="AW116" s="63">
        <v>0</v>
      </c>
      <c r="AX116" s="63">
        <v>0</v>
      </c>
      <c r="AY116" s="68">
        <v>0</v>
      </c>
      <c r="AZ116" s="63">
        <v>0</v>
      </c>
      <c r="BA116" s="63">
        <v>0</v>
      </c>
      <c r="BB116" s="63">
        <v>1</v>
      </c>
      <c r="BC116" s="71"/>
    </row>
    <row r="117" spans="1:57" x14ac:dyDescent="0.25">
      <c r="A117" s="185">
        <v>15</v>
      </c>
      <c r="B117" s="185" t="s">
        <v>9</v>
      </c>
      <c r="C117" s="185" t="s">
        <v>172</v>
      </c>
      <c r="D117" s="185" t="s">
        <v>175</v>
      </c>
      <c r="E117" s="193" t="s">
        <v>12</v>
      </c>
      <c r="F117" s="196" t="s">
        <v>68</v>
      </c>
      <c r="G117" s="228">
        <v>5</v>
      </c>
      <c r="H117" s="185">
        <v>25.9</v>
      </c>
      <c r="I117" s="185">
        <v>5</v>
      </c>
      <c r="J117" s="185">
        <v>4.5</v>
      </c>
      <c r="K117" s="185">
        <v>1</v>
      </c>
      <c r="L117" s="185">
        <v>1</v>
      </c>
      <c r="M117" s="185">
        <v>7</v>
      </c>
      <c r="N117" s="185">
        <v>7.75</v>
      </c>
      <c r="O117" s="185">
        <v>0</v>
      </c>
      <c r="P117" s="185">
        <v>0</v>
      </c>
      <c r="Q117" s="185">
        <f>SUM(M117:P117)</f>
        <v>14.75</v>
      </c>
      <c r="R117" s="185">
        <v>12</v>
      </c>
      <c r="S117" s="185">
        <f>Q117/12</f>
        <v>1.2291666666666667</v>
      </c>
      <c r="T117" s="80">
        <v>2</v>
      </c>
      <c r="U117" s="80">
        <v>1</v>
      </c>
      <c r="V117" s="185">
        <v>0</v>
      </c>
      <c r="W117" s="185">
        <v>0</v>
      </c>
      <c r="X117" s="185">
        <v>0</v>
      </c>
      <c r="Y117" s="185">
        <v>0</v>
      </c>
      <c r="Z117" s="185" t="s">
        <v>451</v>
      </c>
      <c r="AA117" s="185">
        <v>2</v>
      </c>
      <c r="AB117" s="185">
        <v>0.6</v>
      </c>
      <c r="AC117" s="212">
        <v>43217</v>
      </c>
      <c r="AD117" s="185">
        <v>11</v>
      </c>
      <c r="AE117" s="185">
        <v>11.8</v>
      </c>
      <c r="AF117" s="185">
        <v>7.4</v>
      </c>
      <c r="AG117" s="185">
        <v>2.2999999999999998</v>
      </c>
      <c r="AH117" s="185">
        <v>0</v>
      </c>
      <c r="AI117" s="185">
        <v>0</v>
      </c>
      <c r="AJ117" s="185">
        <v>0</v>
      </c>
      <c r="AK117" s="185">
        <v>0</v>
      </c>
      <c r="AL117" s="185">
        <f>SUM(AE117:AK117)</f>
        <v>21.500000000000004</v>
      </c>
      <c r="AM117" s="185">
        <f>AL117/AD117</f>
        <v>1.9545454545454548</v>
      </c>
      <c r="AN117" s="185">
        <v>0</v>
      </c>
      <c r="AO117" s="185">
        <v>0</v>
      </c>
      <c r="AP117" s="185">
        <v>0</v>
      </c>
      <c r="AQ117" s="185">
        <v>1</v>
      </c>
      <c r="AR117" s="185">
        <v>0</v>
      </c>
      <c r="AS117" s="185">
        <v>94</v>
      </c>
      <c r="AT117" s="185">
        <v>6.7000000000000004E-2</v>
      </c>
      <c r="AU117" s="185">
        <v>3.9E-2</v>
      </c>
      <c r="AV117" s="185">
        <v>2.8000000000000001E-2</v>
      </c>
      <c r="AW117" s="185">
        <v>1.7000000000000001E-2</v>
      </c>
      <c r="AX117" s="185">
        <v>0</v>
      </c>
      <c r="AY117" s="215">
        <v>0</v>
      </c>
      <c r="AZ117" s="185">
        <v>0</v>
      </c>
      <c r="BA117" s="185">
        <v>0</v>
      </c>
      <c r="BB117" s="185">
        <v>3</v>
      </c>
      <c r="BC117" s="218"/>
      <c r="BD117" s="185"/>
      <c r="BE117" s="185"/>
    </row>
    <row r="118" spans="1:57" s="63" customFormat="1" ht="16.5" thickBot="1" x14ac:dyDescent="0.3">
      <c r="A118" s="63">
        <v>15</v>
      </c>
      <c r="B118" s="63" t="s">
        <v>9</v>
      </c>
      <c r="C118" s="63" t="s">
        <v>172</v>
      </c>
      <c r="D118" s="63" t="s">
        <v>175</v>
      </c>
      <c r="E118" s="66" t="s">
        <v>135</v>
      </c>
      <c r="F118" s="67" t="s">
        <v>62</v>
      </c>
      <c r="G118" s="175">
        <v>5</v>
      </c>
      <c r="H118" s="63">
        <v>29.5</v>
      </c>
      <c r="I118" s="63">
        <v>6</v>
      </c>
      <c r="J118" s="63">
        <v>5</v>
      </c>
      <c r="K118" s="63">
        <v>1</v>
      </c>
      <c r="L118" s="63">
        <v>2</v>
      </c>
      <c r="M118" s="63">
        <v>10</v>
      </c>
      <c r="N118" s="63">
        <v>2</v>
      </c>
      <c r="O118" s="63">
        <v>0</v>
      </c>
      <c r="P118" s="63">
        <v>0</v>
      </c>
      <c r="Q118" s="63">
        <f>SUM(M118:P118)</f>
        <v>12</v>
      </c>
      <c r="R118" s="63">
        <v>12</v>
      </c>
      <c r="S118" s="63">
        <f>Q118/12</f>
        <v>1</v>
      </c>
      <c r="T118" s="63" t="s">
        <v>120</v>
      </c>
      <c r="U118" s="63" t="s">
        <v>120</v>
      </c>
      <c r="V118" s="63">
        <v>0</v>
      </c>
      <c r="W118" s="63">
        <v>0</v>
      </c>
      <c r="X118" s="63">
        <v>0</v>
      </c>
      <c r="Y118" s="63">
        <v>1</v>
      </c>
      <c r="Z118" s="63" t="s">
        <v>121</v>
      </c>
      <c r="AA118" s="63">
        <v>0</v>
      </c>
      <c r="AB118" s="63">
        <v>0</v>
      </c>
      <c r="AC118" s="212">
        <v>43217</v>
      </c>
      <c r="AD118" s="185">
        <v>11</v>
      </c>
      <c r="AE118" s="63">
        <v>0</v>
      </c>
      <c r="AF118" s="63">
        <v>0</v>
      </c>
      <c r="AG118" s="63">
        <v>0</v>
      </c>
      <c r="AH118" s="63">
        <v>0</v>
      </c>
      <c r="AI118" s="63">
        <v>0</v>
      </c>
      <c r="AJ118" s="63">
        <v>0</v>
      </c>
      <c r="AK118" s="63">
        <v>0</v>
      </c>
      <c r="AL118" s="63">
        <v>0</v>
      </c>
      <c r="AM118" s="63">
        <v>0</v>
      </c>
      <c r="AN118" s="63">
        <v>0</v>
      </c>
      <c r="AO118" s="63">
        <v>0</v>
      </c>
      <c r="AP118" s="63">
        <v>0</v>
      </c>
      <c r="AQ118" s="63">
        <v>0</v>
      </c>
      <c r="AR118" s="63">
        <v>0</v>
      </c>
      <c r="AS118" s="63" t="s">
        <v>120</v>
      </c>
      <c r="AT118" s="63">
        <v>0</v>
      </c>
      <c r="AU118" s="63">
        <v>0</v>
      </c>
      <c r="AV118" s="63">
        <v>0</v>
      </c>
      <c r="AW118" s="63">
        <v>0</v>
      </c>
      <c r="AX118" s="63">
        <v>0</v>
      </c>
      <c r="AY118" s="68">
        <v>0</v>
      </c>
      <c r="AZ118" s="63">
        <v>0</v>
      </c>
      <c r="BA118" s="63">
        <v>0</v>
      </c>
      <c r="BB118" s="63">
        <v>3</v>
      </c>
      <c r="BC118" s="71"/>
    </row>
    <row r="119" spans="1:57" x14ac:dyDescent="0.25">
      <c r="A119" s="185">
        <v>15</v>
      </c>
      <c r="B119" s="185" t="s">
        <v>12</v>
      </c>
      <c r="C119" s="185" t="s">
        <v>173</v>
      </c>
      <c r="D119" s="185" t="s">
        <v>175</v>
      </c>
      <c r="E119" s="193" t="s">
        <v>12</v>
      </c>
      <c r="F119" s="196" t="s">
        <v>68</v>
      </c>
      <c r="G119" s="228">
        <v>6</v>
      </c>
      <c r="H119" s="185">
        <v>23.3</v>
      </c>
      <c r="I119" s="185">
        <v>6</v>
      </c>
      <c r="J119" s="185">
        <v>4.0999999999999996</v>
      </c>
      <c r="K119" s="185">
        <v>1</v>
      </c>
      <c r="L119" s="185">
        <v>1</v>
      </c>
      <c r="M119" s="185">
        <v>2</v>
      </c>
      <c r="N119" s="185">
        <v>6</v>
      </c>
      <c r="O119" s="185">
        <v>17</v>
      </c>
      <c r="P119" s="185">
        <v>0</v>
      </c>
      <c r="Q119" s="185">
        <f>SUM(M119:P119)</f>
        <v>25</v>
      </c>
      <c r="R119" s="185">
        <v>12</v>
      </c>
      <c r="S119" s="185">
        <f>Q119/12</f>
        <v>2.0833333333333335</v>
      </c>
      <c r="T119" s="185">
        <v>1</v>
      </c>
      <c r="U119" s="185">
        <v>1</v>
      </c>
      <c r="V119" s="185">
        <v>0</v>
      </c>
      <c r="W119" s="185">
        <v>0</v>
      </c>
      <c r="X119" s="185">
        <v>0</v>
      </c>
      <c r="Y119" s="185">
        <v>0</v>
      </c>
      <c r="Z119" s="185" t="s">
        <v>451</v>
      </c>
      <c r="AA119" s="185">
        <v>3</v>
      </c>
      <c r="AB119" s="185">
        <v>0.7</v>
      </c>
      <c r="AC119" s="212">
        <v>43219</v>
      </c>
      <c r="AD119" s="185">
        <v>13</v>
      </c>
      <c r="AE119" s="185">
        <v>6.4</v>
      </c>
      <c r="AF119" s="185">
        <v>11</v>
      </c>
      <c r="AG119" s="185">
        <v>18.3</v>
      </c>
      <c r="AH119" s="185">
        <v>15.3</v>
      </c>
      <c r="AI119" s="185">
        <v>0</v>
      </c>
      <c r="AJ119" s="185">
        <v>0</v>
      </c>
      <c r="AK119" s="185">
        <v>0</v>
      </c>
      <c r="AL119" s="185">
        <f>SUM(AE119:AK119)</f>
        <v>51</v>
      </c>
      <c r="AM119" s="185">
        <f>AL119/AD119</f>
        <v>3.9230769230769229</v>
      </c>
      <c r="AN119" s="185">
        <v>0</v>
      </c>
      <c r="AO119" s="185">
        <v>0</v>
      </c>
      <c r="AP119" s="185">
        <v>0</v>
      </c>
      <c r="AQ119" s="185">
        <v>0</v>
      </c>
      <c r="AR119" s="185">
        <v>0</v>
      </c>
      <c r="AS119" s="185">
        <v>158</v>
      </c>
      <c r="AT119" s="185">
        <v>0.23400000000000001</v>
      </c>
      <c r="AU119" s="185">
        <v>0.19700000000000001</v>
      </c>
      <c r="AV119" s="185">
        <v>7.5999999999999998E-2</v>
      </c>
      <c r="AW119" s="185">
        <v>5.3999999999999999E-2</v>
      </c>
      <c r="AX119" s="185">
        <v>0</v>
      </c>
      <c r="AY119" s="215">
        <v>0</v>
      </c>
      <c r="AZ119" s="185">
        <v>0</v>
      </c>
      <c r="BA119" s="185">
        <v>0</v>
      </c>
      <c r="BB119" s="185">
        <v>3</v>
      </c>
      <c r="BC119" s="218"/>
      <c r="BD119" s="185"/>
      <c r="BE119" s="185"/>
    </row>
    <row r="120" spans="1:57" s="63" customFormat="1" ht="16.5" thickBot="1" x14ac:dyDescent="0.3">
      <c r="A120" s="63">
        <v>15</v>
      </c>
      <c r="B120" s="63" t="s">
        <v>12</v>
      </c>
      <c r="C120" s="63" t="s">
        <v>173</v>
      </c>
      <c r="D120" s="63" t="s">
        <v>175</v>
      </c>
      <c r="E120" s="66" t="s">
        <v>135</v>
      </c>
      <c r="F120" s="67" t="s">
        <v>62</v>
      </c>
      <c r="G120" s="175">
        <v>6</v>
      </c>
      <c r="H120" s="63">
        <v>28</v>
      </c>
      <c r="I120" s="63">
        <v>5</v>
      </c>
      <c r="J120" s="63">
        <v>3.6</v>
      </c>
      <c r="K120" s="63">
        <v>1</v>
      </c>
      <c r="L120" s="63">
        <v>1</v>
      </c>
      <c r="M120" s="63">
        <v>0</v>
      </c>
      <c r="N120" s="63">
        <v>0</v>
      </c>
      <c r="O120" s="63">
        <v>0</v>
      </c>
      <c r="P120" s="63">
        <v>0</v>
      </c>
      <c r="Q120" s="63">
        <f>SUM(M120:P120)</f>
        <v>0</v>
      </c>
      <c r="R120" s="63">
        <v>12</v>
      </c>
      <c r="S120" s="63">
        <f>Q120/12</f>
        <v>0</v>
      </c>
      <c r="T120" s="63">
        <v>0</v>
      </c>
      <c r="U120" s="63">
        <v>0</v>
      </c>
      <c r="V120" s="63">
        <v>0</v>
      </c>
      <c r="W120" s="63">
        <v>0</v>
      </c>
      <c r="X120" s="63">
        <v>1</v>
      </c>
      <c r="Y120" s="63">
        <v>1</v>
      </c>
      <c r="Z120" s="63" t="s">
        <v>121</v>
      </c>
      <c r="AA120" s="63">
        <v>0</v>
      </c>
      <c r="AB120" s="63">
        <v>0</v>
      </c>
      <c r="AC120" s="212">
        <v>43219</v>
      </c>
      <c r="AD120" s="185">
        <v>13</v>
      </c>
      <c r="AE120" s="63">
        <v>0</v>
      </c>
      <c r="AF120" s="63">
        <v>0</v>
      </c>
      <c r="AG120" s="63">
        <v>0</v>
      </c>
      <c r="AH120" s="63">
        <v>0</v>
      </c>
      <c r="AI120" s="63">
        <v>0</v>
      </c>
      <c r="AJ120" s="63">
        <v>0</v>
      </c>
      <c r="AK120" s="63">
        <v>0</v>
      </c>
      <c r="AL120" s="63">
        <v>0</v>
      </c>
      <c r="AM120" s="63">
        <v>0</v>
      </c>
      <c r="AN120" s="63">
        <v>0</v>
      </c>
      <c r="AO120" s="63">
        <v>0</v>
      </c>
      <c r="AP120" s="63">
        <v>0</v>
      </c>
      <c r="AQ120" s="63">
        <v>0</v>
      </c>
      <c r="AR120" s="63">
        <v>0</v>
      </c>
      <c r="AS120" s="63" t="s">
        <v>120</v>
      </c>
      <c r="AT120" s="63">
        <v>0</v>
      </c>
      <c r="AU120" s="63">
        <v>0</v>
      </c>
      <c r="AV120" s="63">
        <v>0</v>
      </c>
      <c r="AW120" s="63">
        <v>0</v>
      </c>
      <c r="AX120" s="63">
        <v>0</v>
      </c>
      <c r="AY120" s="68">
        <v>0</v>
      </c>
      <c r="AZ120" s="63">
        <v>0</v>
      </c>
      <c r="BA120" s="63">
        <v>0</v>
      </c>
      <c r="BB120" s="63">
        <v>3</v>
      </c>
      <c r="BC120" s="71" t="s">
        <v>397</v>
      </c>
    </row>
    <row r="121" spans="1:57" ht="16.5" thickBot="1" x14ac:dyDescent="0.3">
      <c r="A121" s="185">
        <v>15</v>
      </c>
      <c r="B121" s="185" t="s">
        <v>14</v>
      </c>
      <c r="C121" s="185" t="s">
        <v>172</v>
      </c>
      <c r="D121" s="185" t="s">
        <v>176</v>
      </c>
      <c r="E121" s="193" t="s">
        <v>12</v>
      </c>
      <c r="F121" s="196" t="s">
        <v>68</v>
      </c>
      <c r="G121" s="228">
        <v>5</v>
      </c>
      <c r="H121" s="185">
        <v>39.1</v>
      </c>
      <c r="I121" s="185">
        <v>6</v>
      </c>
      <c r="J121" s="185">
        <v>4.2</v>
      </c>
      <c r="K121" s="185">
        <v>1</v>
      </c>
      <c r="L121" s="185">
        <v>3</v>
      </c>
      <c r="M121" s="185">
        <v>14</v>
      </c>
      <c r="N121" s="185">
        <v>7.5</v>
      </c>
      <c r="O121" s="185">
        <v>0.2</v>
      </c>
      <c r="P121" s="185">
        <v>0</v>
      </c>
      <c r="Q121" s="185">
        <f>SUM(M121:P121)</f>
        <v>21.7</v>
      </c>
      <c r="R121" s="185">
        <v>12</v>
      </c>
      <c r="S121" s="185">
        <f>Q121/12</f>
        <v>1.8083333333333333</v>
      </c>
      <c r="T121" s="185">
        <v>4</v>
      </c>
      <c r="U121" s="185">
        <v>3</v>
      </c>
      <c r="V121" s="185">
        <v>0</v>
      </c>
      <c r="W121" s="185">
        <v>0</v>
      </c>
      <c r="X121" s="185">
        <v>0</v>
      </c>
      <c r="Y121" s="185">
        <v>1</v>
      </c>
      <c r="Z121" s="185" t="s">
        <v>121</v>
      </c>
      <c r="AA121" s="185">
        <v>0</v>
      </c>
      <c r="AB121" s="185">
        <v>0</v>
      </c>
      <c r="AC121" s="65">
        <v>43213</v>
      </c>
      <c r="AD121" s="63">
        <v>7</v>
      </c>
      <c r="AE121" s="185">
        <v>0</v>
      </c>
      <c r="AF121" s="185">
        <v>0</v>
      </c>
      <c r="AG121" s="185">
        <v>0</v>
      </c>
      <c r="AH121" s="185">
        <v>0</v>
      </c>
      <c r="AI121" s="185">
        <v>0</v>
      </c>
      <c r="AJ121" s="185">
        <v>0</v>
      </c>
      <c r="AK121" s="185">
        <v>0</v>
      </c>
      <c r="AL121" s="185">
        <v>0</v>
      </c>
      <c r="AM121" s="185">
        <v>0</v>
      </c>
      <c r="AN121" s="185">
        <v>0</v>
      </c>
      <c r="AO121" s="185">
        <v>0</v>
      </c>
      <c r="AP121" s="185">
        <v>0</v>
      </c>
      <c r="AQ121" s="185">
        <v>0</v>
      </c>
      <c r="AR121" s="185">
        <v>0</v>
      </c>
      <c r="AS121" s="185" t="s">
        <v>120</v>
      </c>
      <c r="AT121" s="185">
        <v>0</v>
      </c>
      <c r="AU121" s="185">
        <v>0</v>
      </c>
      <c r="AV121" s="185">
        <v>0</v>
      </c>
      <c r="AW121" s="185">
        <v>0</v>
      </c>
      <c r="AX121" s="185">
        <v>0</v>
      </c>
      <c r="AY121" s="215">
        <v>0</v>
      </c>
      <c r="AZ121" s="185">
        <v>0</v>
      </c>
      <c r="BA121" s="185">
        <v>0</v>
      </c>
      <c r="BB121" s="185">
        <v>3</v>
      </c>
      <c r="BC121" s="218"/>
      <c r="BD121" s="185"/>
      <c r="BE121" s="185"/>
    </row>
    <row r="122" spans="1:57" s="63" customFormat="1" ht="16.5" thickBot="1" x14ac:dyDescent="0.3">
      <c r="A122" s="63">
        <v>15</v>
      </c>
      <c r="B122" s="63" t="s">
        <v>14</v>
      </c>
      <c r="C122" s="63" t="s">
        <v>172</v>
      </c>
      <c r="D122" s="63" t="s">
        <v>176</v>
      </c>
      <c r="E122" s="66" t="s">
        <v>135</v>
      </c>
      <c r="F122" s="67" t="s">
        <v>62</v>
      </c>
      <c r="G122" s="175">
        <v>5</v>
      </c>
      <c r="H122" s="63">
        <v>33</v>
      </c>
      <c r="I122" s="63">
        <v>5</v>
      </c>
      <c r="J122" s="63">
        <v>5.2</v>
      </c>
      <c r="K122" s="63">
        <v>1</v>
      </c>
      <c r="L122" s="63">
        <v>2</v>
      </c>
      <c r="M122" s="63">
        <v>2.2000000000000002</v>
      </c>
      <c r="N122" s="63">
        <v>9.5</v>
      </c>
      <c r="O122" s="63">
        <v>3</v>
      </c>
      <c r="P122" s="63">
        <v>0</v>
      </c>
      <c r="Q122" s="63">
        <f>SUM(M122:P122)</f>
        <v>14.7</v>
      </c>
      <c r="R122" s="63">
        <v>12</v>
      </c>
      <c r="S122" s="63">
        <f>Q122/12</f>
        <v>1.2249999999999999</v>
      </c>
      <c r="T122" s="185" t="s">
        <v>120</v>
      </c>
      <c r="U122" s="185" t="s">
        <v>120</v>
      </c>
      <c r="V122" s="63">
        <v>0</v>
      </c>
      <c r="W122" s="63">
        <v>0</v>
      </c>
      <c r="X122" s="63">
        <v>0</v>
      </c>
      <c r="Y122" s="63">
        <v>0</v>
      </c>
      <c r="Z122" s="63" t="s">
        <v>451</v>
      </c>
      <c r="AA122" s="63">
        <v>4</v>
      </c>
      <c r="AB122" s="63">
        <v>0.6</v>
      </c>
      <c r="AC122" s="65">
        <v>43213</v>
      </c>
      <c r="AD122" s="63">
        <v>7</v>
      </c>
      <c r="AE122" s="63">
        <v>1.2</v>
      </c>
      <c r="AF122" s="63">
        <v>2.9</v>
      </c>
      <c r="AG122" s="63">
        <v>6.1</v>
      </c>
      <c r="AH122" s="63">
        <v>6.2</v>
      </c>
      <c r="AI122" s="63">
        <v>0</v>
      </c>
      <c r="AJ122" s="63">
        <v>0</v>
      </c>
      <c r="AK122" s="63">
        <v>0</v>
      </c>
      <c r="AL122" s="63">
        <f>SUM(AE122:AK122)</f>
        <v>16.399999999999999</v>
      </c>
      <c r="AM122" s="63">
        <f>AL122/AD122</f>
        <v>2.3428571428571425</v>
      </c>
      <c r="AN122" s="63">
        <v>1</v>
      </c>
      <c r="AO122" s="63">
        <v>0</v>
      </c>
      <c r="AP122" s="63">
        <v>0</v>
      </c>
      <c r="AQ122" s="63">
        <v>0</v>
      </c>
      <c r="AR122" s="63">
        <v>0</v>
      </c>
      <c r="AS122" s="63">
        <v>9</v>
      </c>
      <c r="AT122" s="63">
        <v>0.17299999999999999</v>
      </c>
      <c r="AU122" s="63">
        <v>3.7999999999999999E-2</v>
      </c>
      <c r="AV122" s="63">
        <v>0.251</v>
      </c>
      <c r="AW122" s="63">
        <v>7.3999999999999996E-2</v>
      </c>
      <c r="AX122" s="63">
        <v>1</v>
      </c>
      <c r="AY122" s="63">
        <v>1</v>
      </c>
      <c r="AZ122" s="63">
        <v>0</v>
      </c>
      <c r="BA122" s="63">
        <v>0</v>
      </c>
      <c r="BB122" s="63">
        <v>3</v>
      </c>
      <c r="BC122" s="71"/>
    </row>
    <row r="123" spans="1:57" x14ac:dyDescent="0.25">
      <c r="A123" s="185">
        <v>15</v>
      </c>
      <c r="B123" s="185" t="s">
        <v>15</v>
      </c>
      <c r="C123" s="185" t="s">
        <v>173</v>
      </c>
      <c r="D123" s="185" t="s">
        <v>176</v>
      </c>
      <c r="E123" s="193" t="s">
        <v>12</v>
      </c>
      <c r="F123" s="196" t="s">
        <v>68</v>
      </c>
      <c r="G123" s="228">
        <v>6</v>
      </c>
      <c r="H123" s="185">
        <v>28.5</v>
      </c>
      <c r="I123" s="185">
        <v>4</v>
      </c>
      <c r="J123" s="185">
        <v>4.0999999999999996</v>
      </c>
      <c r="K123" s="185">
        <v>1</v>
      </c>
      <c r="L123" s="185">
        <v>2</v>
      </c>
      <c r="M123" s="185">
        <v>18.7</v>
      </c>
      <c r="N123" s="185">
        <v>14.6</v>
      </c>
      <c r="O123" s="185">
        <v>15.1</v>
      </c>
      <c r="P123" s="185">
        <v>0</v>
      </c>
      <c r="Q123" s="185">
        <f>SUM(M123:P123)</f>
        <v>48.4</v>
      </c>
      <c r="R123" s="185">
        <v>12</v>
      </c>
      <c r="S123" s="185">
        <f>Q123/12</f>
        <v>4.0333333333333332</v>
      </c>
      <c r="T123" s="80">
        <v>4</v>
      </c>
      <c r="U123" s="80">
        <v>3</v>
      </c>
      <c r="V123" s="185">
        <v>0</v>
      </c>
      <c r="W123" s="185">
        <v>0</v>
      </c>
      <c r="X123" s="185">
        <v>0</v>
      </c>
      <c r="Y123" s="185">
        <v>1</v>
      </c>
      <c r="Z123" s="185" t="s">
        <v>121</v>
      </c>
      <c r="AA123" s="185">
        <v>0</v>
      </c>
      <c r="AB123" s="185">
        <v>0</v>
      </c>
      <c r="AC123" s="211" t="s">
        <v>120</v>
      </c>
      <c r="AD123" s="185" t="s">
        <v>120</v>
      </c>
      <c r="AE123" s="185">
        <v>0</v>
      </c>
      <c r="AF123" s="185">
        <v>0</v>
      </c>
      <c r="AG123" s="185">
        <v>0</v>
      </c>
      <c r="AH123" s="185">
        <v>0</v>
      </c>
      <c r="AI123" s="185">
        <v>0</v>
      </c>
      <c r="AJ123" s="185">
        <v>0</v>
      </c>
      <c r="AK123" s="185">
        <v>0</v>
      </c>
      <c r="AL123" s="185">
        <v>0</v>
      </c>
      <c r="AM123" s="185">
        <v>0</v>
      </c>
      <c r="AN123" s="185">
        <v>0</v>
      </c>
      <c r="AO123" s="185">
        <v>0</v>
      </c>
      <c r="AP123" s="185">
        <v>0</v>
      </c>
      <c r="AQ123" s="185">
        <v>0</v>
      </c>
      <c r="AR123" s="185">
        <v>0</v>
      </c>
      <c r="AS123" s="185" t="s">
        <v>120</v>
      </c>
      <c r="AT123" s="185">
        <v>0</v>
      </c>
      <c r="AU123" s="185">
        <v>0</v>
      </c>
      <c r="AV123" s="185">
        <v>0</v>
      </c>
      <c r="AW123" s="185">
        <v>0</v>
      </c>
      <c r="AX123" s="185">
        <v>0</v>
      </c>
      <c r="AY123" s="215">
        <v>0</v>
      </c>
      <c r="AZ123" s="185">
        <v>0</v>
      </c>
      <c r="BA123" s="185">
        <v>0</v>
      </c>
      <c r="BB123" s="185">
        <v>3</v>
      </c>
      <c r="BC123" s="218" t="s">
        <v>530</v>
      </c>
      <c r="BD123" s="185"/>
      <c r="BE123" s="185"/>
    </row>
    <row r="124" spans="1:57" s="63" customFormat="1" ht="16.5" thickBot="1" x14ac:dyDescent="0.3">
      <c r="A124" s="63">
        <v>15</v>
      </c>
      <c r="B124" s="63" t="s">
        <v>15</v>
      </c>
      <c r="C124" s="63" t="s">
        <v>173</v>
      </c>
      <c r="D124" s="63" t="s">
        <v>176</v>
      </c>
      <c r="E124" s="66" t="s">
        <v>135</v>
      </c>
      <c r="F124" s="67" t="s">
        <v>62</v>
      </c>
      <c r="G124" s="175">
        <v>6</v>
      </c>
      <c r="H124" s="63">
        <v>39.5</v>
      </c>
      <c r="I124" s="63">
        <v>4</v>
      </c>
      <c r="J124" s="63">
        <v>3.9</v>
      </c>
      <c r="K124" s="63">
        <v>1</v>
      </c>
      <c r="L124" s="63">
        <v>3</v>
      </c>
      <c r="M124" s="63">
        <v>6.6</v>
      </c>
      <c r="N124" s="63">
        <v>6.8</v>
      </c>
      <c r="O124" s="63">
        <v>0</v>
      </c>
      <c r="P124" s="63">
        <v>0</v>
      </c>
      <c r="Q124" s="63">
        <f>SUM(M124:P124)</f>
        <v>13.399999999999999</v>
      </c>
      <c r="R124" s="63">
        <v>12</v>
      </c>
      <c r="S124" s="63">
        <f>Q124/12</f>
        <v>1.1166666666666665</v>
      </c>
      <c r="T124" s="185" t="s">
        <v>120</v>
      </c>
      <c r="U124" s="185" t="s">
        <v>120</v>
      </c>
      <c r="V124" s="63">
        <v>0</v>
      </c>
      <c r="W124" s="63">
        <v>0</v>
      </c>
      <c r="X124" s="63">
        <v>0</v>
      </c>
      <c r="Y124" s="63">
        <v>0</v>
      </c>
      <c r="Z124" s="63" t="s">
        <v>451</v>
      </c>
      <c r="AA124" s="63">
        <v>2</v>
      </c>
      <c r="AB124" s="63">
        <v>0.3</v>
      </c>
      <c r="AC124" s="63" t="s">
        <v>120</v>
      </c>
      <c r="AD124" s="63" t="s">
        <v>120</v>
      </c>
      <c r="AE124" s="63" t="s">
        <v>120</v>
      </c>
      <c r="AF124" s="63" t="s">
        <v>120</v>
      </c>
      <c r="AG124" s="63" t="s">
        <v>120</v>
      </c>
      <c r="AH124" s="63" t="s">
        <v>120</v>
      </c>
      <c r="AI124" s="63" t="s">
        <v>120</v>
      </c>
      <c r="AJ124" s="63" t="s">
        <v>120</v>
      </c>
      <c r="AK124" s="63" t="s">
        <v>120</v>
      </c>
      <c r="AL124" s="63" t="s">
        <v>120</v>
      </c>
      <c r="AM124" s="63" t="s">
        <v>120</v>
      </c>
      <c r="AN124" s="63">
        <v>0</v>
      </c>
      <c r="AO124" s="63">
        <v>0</v>
      </c>
      <c r="AP124" s="63">
        <v>2</v>
      </c>
      <c r="AQ124" s="63">
        <v>0</v>
      </c>
      <c r="AR124" s="63">
        <v>0</v>
      </c>
      <c r="AS124" s="63" t="s">
        <v>120</v>
      </c>
      <c r="AT124" s="63">
        <v>0.04</v>
      </c>
      <c r="AU124" s="63">
        <v>0</v>
      </c>
      <c r="AV124" s="63">
        <v>7.9000000000000001E-2</v>
      </c>
      <c r="AW124" s="63">
        <v>6.4000000000000001E-2</v>
      </c>
      <c r="AX124" s="63">
        <v>0</v>
      </c>
      <c r="AY124" s="68">
        <v>0</v>
      </c>
      <c r="AZ124" s="63">
        <v>0</v>
      </c>
      <c r="BA124" s="63">
        <v>0</v>
      </c>
      <c r="BB124" s="63">
        <v>3</v>
      </c>
      <c r="BC124" s="71"/>
    </row>
    <row r="125" spans="1:57" x14ac:dyDescent="0.25">
      <c r="A125" s="185">
        <v>16</v>
      </c>
      <c r="B125" s="185" t="s">
        <v>9</v>
      </c>
      <c r="C125" s="185" t="s">
        <v>172</v>
      </c>
      <c r="D125" s="185" t="s">
        <v>175</v>
      </c>
      <c r="E125" s="193" t="s">
        <v>12</v>
      </c>
      <c r="F125" s="196" t="s">
        <v>64</v>
      </c>
      <c r="G125" s="184">
        <v>7</v>
      </c>
      <c r="H125" s="185">
        <v>58.4</v>
      </c>
      <c r="I125" s="185">
        <v>5</v>
      </c>
      <c r="J125" s="185">
        <v>5.9</v>
      </c>
      <c r="K125" s="185">
        <v>2</v>
      </c>
      <c r="L125" s="185">
        <v>4</v>
      </c>
      <c r="M125" s="185">
        <v>25.2</v>
      </c>
      <c r="N125" s="185">
        <v>15.9</v>
      </c>
      <c r="O125" s="185">
        <v>0</v>
      </c>
      <c r="P125" s="185">
        <v>0</v>
      </c>
      <c r="Q125" s="185">
        <f>SUM(M125:P125)</f>
        <v>41.1</v>
      </c>
      <c r="R125" s="185">
        <v>12</v>
      </c>
      <c r="S125" s="185">
        <f>Q125/12</f>
        <v>3.4250000000000003</v>
      </c>
      <c r="T125" s="80">
        <v>7</v>
      </c>
      <c r="U125" s="80">
        <v>10</v>
      </c>
      <c r="V125" s="185">
        <v>0</v>
      </c>
      <c r="W125" s="185">
        <v>0</v>
      </c>
      <c r="X125" s="185">
        <v>0</v>
      </c>
      <c r="Y125" s="185">
        <v>0</v>
      </c>
      <c r="Z125" s="185" t="s">
        <v>451</v>
      </c>
      <c r="AA125" s="185">
        <v>7</v>
      </c>
      <c r="AB125" s="185">
        <v>0.8</v>
      </c>
      <c r="AC125" s="212">
        <v>43213</v>
      </c>
      <c r="AD125" s="185">
        <v>7</v>
      </c>
      <c r="AE125" s="185">
        <v>4.3</v>
      </c>
      <c r="AF125" s="185">
        <v>5</v>
      </c>
      <c r="AG125" s="185">
        <v>8</v>
      </c>
      <c r="AH125" s="185">
        <v>8</v>
      </c>
      <c r="AI125" s="185">
        <v>0</v>
      </c>
      <c r="AJ125" s="185">
        <v>0</v>
      </c>
      <c r="AK125" s="185">
        <v>0</v>
      </c>
      <c r="AL125" s="185">
        <f>SUM(AE125:AK125)</f>
        <v>25.3</v>
      </c>
      <c r="AM125" s="185">
        <f>AL125/AD125</f>
        <v>3.6142857142857143</v>
      </c>
      <c r="AN125" s="185">
        <v>1</v>
      </c>
      <c r="AO125" s="185">
        <v>0</v>
      </c>
      <c r="AP125" s="185">
        <v>2</v>
      </c>
      <c r="AQ125" s="185">
        <v>1</v>
      </c>
      <c r="AR125" s="185">
        <v>0</v>
      </c>
      <c r="AS125" s="185">
        <v>25</v>
      </c>
      <c r="AT125" s="185">
        <v>1.1779999999999999</v>
      </c>
      <c r="AU125" s="185">
        <v>0.17499999999999999</v>
      </c>
      <c r="AV125" s="185">
        <v>0.61799999999999999</v>
      </c>
      <c r="AW125" s="185">
        <v>0.24</v>
      </c>
      <c r="AX125" s="185">
        <v>0</v>
      </c>
      <c r="AY125" s="215">
        <v>0</v>
      </c>
      <c r="AZ125" s="185">
        <v>0</v>
      </c>
      <c r="BA125" s="185">
        <v>0</v>
      </c>
      <c r="BB125" s="185">
        <v>1</v>
      </c>
      <c r="BC125" s="218"/>
      <c r="BD125" s="185"/>
      <c r="BE125" s="185"/>
    </row>
    <row r="126" spans="1:57" s="63" customFormat="1" ht="16.5" thickBot="1" x14ac:dyDescent="0.3">
      <c r="A126" s="63">
        <v>16</v>
      </c>
      <c r="B126" s="63" t="s">
        <v>9</v>
      </c>
      <c r="C126" s="63" t="s">
        <v>172</v>
      </c>
      <c r="D126" s="63" t="s">
        <v>175</v>
      </c>
      <c r="E126" s="66" t="s">
        <v>135</v>
      </c>
      <c r="F126" s="67" t="s">
        <v>96</v>
      </c>
      <c r="G126" s="175">
        <v>7</v>
      </c>
      <c r="H126" s="63">
        <v>44.7</v>
      </c>
      <c r="I126" s="63">
        <v>4</v>
      </c>
      <c r="J126" s="63">
        <v>5.8</v>
      </c>
      <c r="K126" s="63">
        <v>2</v>
      </c>
      <c r="L126" s="63">
        <v>2</v>
      </c>
      <c r="M126" s="63">
        <v>12.1</v>
      </c>
      <c r="N126" s="63">
        <v>13</v>
      </c>
      <c r="O126" s="63">
        <v>1.2</v>
      </c>
      <c r="P126" s="63">
        <v>0</v>
      </c>
      <c r="Q126" s="63">
        <f>SUM(M126:P126)</f>
        <v>26.3</v>
      </c>
      <c r="R126" s="63">
        <v>12</v>
      </c>
      <c r="S126" s="63">
        <f>Q126/12</f>
        <v>2.1916666666666669</v>
      </c>
      <c r="T126" s="63" t="s">
        <v>120</v>
      </c>
      <c r="U126" s="63" t="s">
        <v>120</v>
      </c>
      <c r="V126" s="63">
        <v>0</v>
      </c>
      <c r="W126" s="63">
        <v>0</v>
      </c>
      <c r="X126" s="63">
        <v>0</v>
      </c>
      <c r="Y126" s="63">
        <v>0</v>
      </c>
      <c r="Z126" s="63" t="s">
        <v>451</v>
      </c>
      <c r="AA126" s="63">
        <v>17</v>
      </c>
      <c r="AB126" s="63">
        <v>0.9</v>
      </c>
      <c r="AC126" s="65">
        <v>43213</v>
      </c>
      <c r="AD126" s="63">
        <v>7</v>
      </c>
      <c r="AE126" s="63">
        <v>9</v>
      </c>
      <c r="AF126" s="63">
        <v>8</v>
      </c>
      <c r="AG126" s="63">
        <v>5.7</v>
      </c>
      <c r="AH126" s="63">
        <v>0</v>
      </c>
      <c r="AI126" s="63">
        <v>0</v>
      </c>
      <c r="AJ126" s="63">
        <v>0</v>
      </c>
      <c r="AK126" s="63">
        <v>0</v>
      </c>
      <c r="AL126" s="63">
        <v>22.7</v>
      </c>
      <c r="AM126" s="63">
        <v>3.2428571428571429</v>
      </c>
      <c r="AN126" s="63">
        <v>1</v>
      </c>
      <c r="AO126" s="63">
        <v>0</v>
      </c>
      <c r="AP126" s="63">
        <v>1</v>
      </c>
      <c r="AQ126" s="63">
        <v>1</v>
      </c>
      <c r="AR126" s="63">
        <v>0</v>
      </c>
      <c r="AS126" s="63" t="s">
        <v>776</v>
      </c>
      <c r="AT126" s="63">
        <v>1.4260000000000002</v>
      </c>
      <c r="AU126" s="63">
        <v>0.29799999999999999</v>
      </c>
      <c r="AV126" s="63">
        <v>0.90300000000000002</v>
      </c>
      <c r="AW126" s="63">
        <v>0.374</v>
      </c>
      <c r="AX126" s="63">
        <v>0</v>
      </c>
      <c r="AY126" s="68">
        <v>0</v>
      </c>
      <c r="AZ126" s="63">
        <v>0</v>
      </c>
      <c r="BA126" s="63">
        <v>0</v>
      </c>
      <c r="BB126" s="63">
        <v>1</v>
      </c>
      <c r="BC126" s="71"/>
    </row>
    <row r="127" spans="1:57" s="100" customFormat="1" x14ac:dyDescent="0.25">
      <c r="A127" s="187">
        <v>16</v>
      </c>
      <c r="B127" s="187" t="s">
        <v>12</v>
      </c>
      <c r="C127" s="187" t="s">
        <v>173</v>
      </c>
      <c r="D127" s="187" t="s">
        <v>175</v>
      </c>
      <c r="E127" s="187" t="s">
        <v>12</v>
      </c>
      <c r="F127" s="226" t="s">
        <v>64</v>
      </c>
      <c r="G127" s="204">
        <v>8</v>
      </c>
      <c r="H127" s="187">
        <v>67.8</v>
      </c>
      <c r="I127" s="187">
        <v>3</v>
      </c>
      <c r="J127" s="187">
        <v>5.0999999999999996</v>
      </c>
      <c r="K127" s="187">
        <v>1</v>
      </c>
      <c r="L127" s="187">
        <v>3</v>
      </c>
      <c r="M127" s="187">
        <v>9.1999999999999993</v>
      </c>
      <c r="N127" s="187">
        <v>17.899999999999999</v>
      </c>
      <c r="O127" s="187">
        <v>41.2</v>
      </c>
      <c r="P127" s="187">
        <v>0</v>
      </c>
      <c r="Q127" s="187">
        <f>SUM(M127:P127)</f>
        <v>68.3</v>
      </c>
      <c r="R127" s="187">
        <v>12</v>
      </c>
      <c r="S127" s="187">
        <f>Q127/12</f>
        <v>5.6916666666666664</v>
      </c>
      <c r="T127" s="187">
        <v>7</v>
      </c>
      <c r="U127" s="187">
        <v>13</v>
      </c>
      <c r="V127" s="187">
        <v>0</v>
      </c>
      <c r="W127" s="187">
        <v>0</v>
      </c>
      <c r="X127" s="187">
        <v>0</v>
      </c>
      <c r="Y127" s="187">
        <v>0</v>
      </c>
      <c r="Z127" s="187" t="s">
        <v>451</v>
      </c>
      <c r="AA127" s="187">
        <v>20</v>
      </c>
      <c r="AB127" s="187">
        <v>1</v>
      </c>
      <c r="AC127" s="230">
        <v>43220</v>
      </c>
      <c r="AD127" s="187">
        <v>14</v>
      </c>
      <c r="AE127" s="187">
        <v>23.5</v>
      </c>
      <c r="AF127" s="187">
        <v>20.7</v>
      </c>
      <c r="AG127" s="187">
        <v>16.600000000000001</v>
      </c>
      <c r="AH127" s="187">
        <v>13.5</v>
      </c>
      <c r="AI127" s="187">
        <v>12</v>
      </c>
      <c r="AJ127" s="187">
        <v>0</v>
      </c>
      <c r="AK127" s="187">
        <v>0</v>
      </c>
      <c r="AL127" s="187">
        <f>SUM(AE127:AK127)</f>
        <v>86.300000000000011</v>
      </c>
      <c r="AM127" s="187">
        <f>AL127/AD127</f>
        <v>6.1642857142857155</v>
      </c>
      <c r="AN127" s="187">
        <v>1</v>
      </c>
      <c r="AO127" s="187">
        <v>0</v>
      </c>
      <c r="AP127" s="187">
        <v>1</v>
      </c>
      <c r="AQ127" s="187">
        <v>1</v>
      </c>
      <c r="AR127" s="187">
        <v>0</v>
      </c>
      <c r="AS127" s="187">
        <v>179</v>
      </c>
      <c r="AT127" s="187">
        <v>1.754</v>
      </c>
      <c r="AU127" s="187">
        <v>0.91700000000000004</v>
      </c>
      <c r="AV127" s="187">
        <v>2.5390000000000001</v>
      </c>
      <c r="AW127" s="187">
        <v>1.4119999999999999</v>
      </c>
      <c r="AX127" s="187">
        <v>0</v>
      </c>
      <c r="AY127" s="233">
        <v>0</v>
      </c>
      <c r="AZ127" s="187">
        <v>0</v>
      </c>
      <c r="BA127" s="187">
        <v>0</v>
      </c>
      <c r="BB127" s="187">
        <v>0</v>
      </c>
      <c r="BC127" s="220"/>
      <c r="BD127" s="185"/>
      <c r="BE127" s="185"/>
    </row>
    <row r="128" spans="1:57" s="100" customFormat="1" x14ac:dyDescent="0.25">
      <c r="A128" s="187">
        <v>16</v>
      </c>
      <c r="B128" s="187" t="s">
        <v>12</v>
      </c>
      <c r="C128" s="187" t="s">
        <v>173</v>
      </c>
      <c r="D128" s="187" t="s">
        <v>175</v>
      </c>
      <c r="E128" s="187" t="s">
        <v>135</v>
      </c>
      <c r="F128" s="226" t="s">
        <v>96</v>
      </c>
      <c r="G128" s="204">
        <v>8</v>
      </c>
      <c r="H128" s="187">
        <v>20.2</v>
      </c>
      <c r="I128" s="187">
        <v>3</v>
      </c>
      <c r="J128" s="187">
        <v>5.7</v>
      </c>
      <c r="K128" s="187">
        <v>1</v>
      </c>
      <c r="L128" s="187">
        <v>2</v>
      </c>
      <c r="M128" s="187">
        <v>2.9</v>
      </c>
      <c r="N128" s="187">
        <v>20.6</v>
      </c>
      <c r="O128" s="187">
        <v>34.9</v>
      </c>
      <c r="P128" s="187">
        <v>0</v>
      </c>
      <c r="Q128" s="187">
        <f>SUM(M128:P128)</f>
        <v>58.4</v>
      </c>
      <c r="R128" s="187">
        <v>12</v>
      </c>
      <c r="S128" s="187">
        <f>Q128/12</f>
        <v>4.8666666666666663</v>
      </c>
      <c r="T128" s="187" t="s">
        <v>120</v>
      </c>
      <c r="U128" s="187" t="s">
        <v>120</v>
      </c>
      <c r="V128" s="187">
        <v>0</v>
      </c>
      <c r="W128" s="187">
        <v>0</v>
      </c>
      <c r="X128" s="187">
        <v>0</v>
      </c>
      <c r="Y128" s="187">
        <v>0</v>
      </c>
      <c r="Z128" s="187" t="s">
        <v>451</v>
      </c>
      <c r="AA128" s="187">
        <v>9</v>
      </c>
      <c r="AB128" s="187">
        <v>0.9</v>
      </c>
      <c r="AC128" s="230">
        <v>43220</v>
      </c>
      <c r="AD128" s="187">
        <v>14</v>
      </c>
      <c r="AE128" s="187">
        <v>18</v>
      </c>
      <c r="AF128" s="187">
        <v>10.8</v>
      </c>
      <c r="AG128" s="187">
        <v>17.2</v>
      </c>
      <c r="AH128" s="187">
        <v>6.5</v>
      </c>
      <c r="AI128" s="187">
        <v>0</v>
      </c>
      <c r="AJ128" s="187">
        <v>0</v>
      </c>
      <c r="AK128" s="187">
        <v>0</v>
      </c>
      <c r="AL128" s="187">
        <f>SUM(AE128:AK128)</f>
        <v>52.5</v>
      </c>
      <c r="AM128" s="187">
        <f>AL128/AD128</f>
        <v>3.75</v>
      </c>
      <c r="AN128" s="187">
        <v>0</v>
      </c>
      <c r="AO128" s="187">
        <v>0</v>
      </c>
      <c r="AP128" s="187">
        <v>1</v>
      </c>
      <c r="AQ128" s="187">
        <v>0</v>
      </c>
      <c r="AR128" s="187">
        <v>0</v>
      </c>
      <c r="AS128" s="187">
        <v>177</v>
      </c>
      <c r="AT128" s="187">
        <v>0.52600000000000002</v>
      </c>
      <c r="AU128" s="187">
        <v>0.39400000000000002</v>
      </c>
      <c r="AV128" s="187">
        <v>0.96</v>
      </c>
      <c r="AW128" s="187">
        <v>0.46500000000000002</v>
      </c>
      <c r="AX128" s="187">
        <v>0</v>
      </c>
      <c r="AY128" s="187">
        <v>1</v>
      </c>
      <c r="AZ128" s="187">
        <v>0</v>
      </c>
      <c r="BA128" s="187">
        <v>0</v>
      </c>
      <c r="BB128" s="187">
        <v>0</v>
      </c>
      <c r="BC128" s="220"/>
      <c r="BD128" s="185"/>
      <c r="BE128" s="185"/>
    </row>
    <row r="129" spans="1:57" s="104" customFormat="1" ht="16.5" thickBot="1" x14ac:dyDescent="0.3">
      <c r="A129" s="104">
        <v>16</v>
      </c>
      <c r="B129" s="104" t="s">
        <v>12</v>
      </c>
      <c r="C129" s="104" t="s">
        <v>173</v>
      </c>
      <c r="D129" s="104" t="s">
        <v>175</v>
      </c>
      <c r="E129" s="104" t="s">
        <v>450</v>
      </c>
      <c r="F129" s="104" t="s">
        <v>120</v>
      </c>
      <c r="G129" s="179">
        <v>8</v>
      </c>
      <c r="H129" s="104" t="s">
        <v>120</v>
      </c>
      <c r="I129" s="104" t="s">
        <v>120</v>
      </c>
      <c r="J129" s="104" t="s">
        <v>120</v>
      </c>
      <c r="K129" s="104" t="s">
        <v>120</v>
      </c>
      <c r="L129" s="104" t="s">
        <v>120</v>
      </c>
      <c r="M129" s="104" t="s">
        <v>120</v>
      </c>
      <c r="N129" s="104" t="s">
        <v>120</v>
      </c>
      <c r="O129" s="104" t="s">
        <v>120</v>
      </c>
      <c r="P129" s="104" t="s">
        <v>120</v>
      </c>
      <c r="Q129" s="104" t="s">
        <v>120</v>
      </c>
      <c r="R129" s="104" t="s">
        <v>120</v>
      </c>
      <c r="S129" s="104" t="s">
        <v>120</v>
      </c>
      <c r="T129" s="104" t="s">
        <v>120</v>
      </c>
      <c r="U129" s="104" t="s">
        <v>120</v>
      </c>
      <c r="V129" s="104" t="s">
        <v>120</v>
      </c>
      <c r="W129" s="104" t="s">
        <v>120</v>
      </c>
      <c r="X129" s="104" t="s">
        <v>120</v>
      </c>
      <c r="Y129" s="104">
        <v>0</v>
      </c>
      <c r="Z129" s="104" t="s">
        <v>451</v>
      </c>
      <c r="AA129" s="104">
        <v>2</v>
      </c>
      <c r="AB129" s="104" t="s">
        <v>120</v>
      </c>
      <c r="AC129" s="104" t="s">
        <v>120</v>
      </c>
      <c r="AD129" s="104" t="s">
        <v>120</v>
      </c>
      <c r="AE129" s="104" t="s">
        <v>120</v>
      </c>
      <c r="AF129" s="104" t="s">
        <v>120</v>
      </c>
      <c r="AG129" s="104" t="s">
        <v>120</v>
      </c>
      <c r="AH129" s="104" t="s">
        <v>120</v>
      </c>
      <c r="AI129" s="104" t="s">
        <v>120</v>
      </c>
      <c r="AJ129" s="104" t="s">
        <v>120</v>
      </c>
      <c r="AK129" s="104" t="s">
        <v>120</v>
      </c>
      <c r="AL129" s="104" t="s">
        <v>120</v>
      </c>
      <c r="AM129" s="104" t="s">
        <v>120</v>
      </c>
      <c r="AN129" s="104" t="s">
        <v>120</v>
      </c>
      <c r="AO129" s="104" t="s">
        <v>120</v>
      </c>
      <c r="AP129" s="104" t="s">
        <v>120</v>
      </c>
      <c r="AQ129" s="104" t="s">
        <v>120</v>
      </c>
      <c r="AR129" s="104" t="s">
        <v>120</v>
      </c>
      <c r="AS129" s="104">
        <v>178</v>
      </c>
      <c r="AT129" s="104">
        <v>6.8000000000000005E-2</v>
      </c>
      <c r="AU129" s="104">
        <v>2.9000000000000001E-2</v>
      </c>
      <c r="AV129" s="104">
        <v>5.8999999999999997E-2</v>
      </c>
      <c r="AW129" s="104">
        <v>4.4999999999999998E-2</v>
      </c>
      <c r="AX129" s="104" t="s">
        <v>120</v>
      </c>
      <c r="AY129" s="104" t="s">
        <v>120</v>
      </c>
      <c r="AZ129" s="104" t="s">
        <v>120</v>
      </c>
      <c r="BA129" s="104" t="s">
        <v>120</v>
      </c>
      <c r="BB129" s="104">
        <v>0</v>
      </c>
      <c r="BC129" s="106"/>
      <c r="BD129" s="63"/>
      <c r="BE129" s="63"/>
    </row>
    <row r="130" spans="1:57" x14ac:dyDescent="0.25">
      <c r="A130" s="185">
        <v>16</v>
      </c>
      <c r="B130" s="185" t="s">
        <v>14</v>
      </c>
      <c r="C130" s="185" t="s">
        <v>172</v>
      </c>
      <c r="D130" s="185" t="s">
        <v>176</v>
      </c>
      <c r="E130" s="193" t="s">
        <v>12</v>
      </c>
      <c r="F130" s="196" t="s">
        <v>64</v>
      </c>
      <c r="G130" s="184">
        <v>7</v>
      </c>
      <c r="H130" s="185">
        <v>73.099999999999994</v>
      </c>
      <c r="I130" s="185">
        <v>5</v>
      </c>
      <c r="J130" s="185">
        <v>6</v>
      </c>
      <c r="K130" s="185">
        <v>2</v>
      </c>
      <c r="L130" s="185">
        <v>3</v>
      </c>
      <c r="M130" s="185">
        <v>7.5</v>
      </c>
      <c r="N130" s="185">
        <v>26</v>
      </c>
      <c r="O130" s="185">
        <v>9</v>
      </c>
      <c r="P130" s="185">
        <v>0</v>
      </c>
      <c r="Q130" s="185">
        <f>SUM(M130:P130)</f>
        <v>42.5</v>
      </c>
      <c r="R130" s="185">
        <v>12</v>
      </c>
      <c r="S130" s="185">
        <f>Q130/12</f>
        <v>3.5416666666666665</v>
      </c>
      <c r="T130" s="80">
        <v>7</v>
      </c>
      <c r="U130" s="80">
        <v>12</v>
      </c>
      <c r="V130" s="185">
        <v>0</v>
      </c>
      <c r="W130" s="185">
        <v>0</v>
      </c>
      <c r="X130" s="185">
        <v>0</v>
      </c>
      <c r="Y130" s="185">
        <v>0</v>
      </c>
      <c r="Z130" s="185" t="s">
        <v>451</v>
      </c>
      <c r="AA130" s="185">
        <v>14</v>
      </c>
      <c r="AB130" s="185">
        <v>0.7</v>
      </c>
      <c r="AC130" s="212">
        <v>43219</v>
      </c>
      <c r="AD130" s="185">
        <v>13</v>
      </c>
      <c r="AE130" s="185">
        <v>13.2</v>
      </c>
      <c r="AF130" s="185">
        <v>18</v>
      </c>
      <c r="AG130" s="185">
        <v>0</v>
      </c>
      <c r="AH130" s="185">
        <v>0</v>
      </c>
      <c r="AI130" s="185">
        <v>0</v>
      </c>
      <c r="AJ130" s="185">
        <v>0</v>
      </c>
      <c r="AK130" s="185">
        <v>0</v>
      </c>
      <c r="AL130" s="185">
        <v>31.2</v>
      </c>
      <c r="AM130" s="185">
        <v>2.4</v>
      </c>
      <c r="AN130" s="185">
        <v>1</v>
      </c>
      <c r="AO130" s="185">
        <v>0</v>
      </c>
      <c r="AP130" s="185">
        <v>0</v>
      </c>
      <c r="AQ130" s="185">
        <v>0</v>
      </c>
      <c r="AR130" s="185">
        <v>0</v>
      </c>
      <c r="AS130" s="185" t="s">
        <v>788</v>
      </c>
      <c r="AT130" s="185">
        <v>0.65899999999999992</v>
      </c>
      <c r="AU130" s="185">
        <v>0.30300000000000005</v>
      </c>
      <c r="AV130" s="185">
        <v>1.0429999999999999</v>
      </c>
      <c r="AW130" s="185">
        <v>1.395</v>
      </c>
      <c r="AX130" s="185">
        <v>0</v>
      </c>
      <c r="AY130" s="215">
        <v>0</v>
      </c>
      <c r="AZ130" s="185">
        <v>0</v>
      </c>
      <c r="BA130" s="185">
        <v>0</v>
      </c>
      <c r="BB130" s="185">
        <v>1</v>
      </c>
      <c r="BC130" s="218"/>
      <c r="BD130" s="185"/>
      <c r="BE130" s="185"/>
    </row>
    <row r="131" spans="1:57" s="63" customFormat="1" ht="16.5" thickBot="1" x14ac:dyDescent="0.3">
      <c r="A131" s="63">
        <v>16</v>
      </c>
      <c r="B131" s="63" t="s">
        <v>14</v>
      </c>
      <c r="C131" s="63" t="s">
        <v>172</v>
      </c>
      <c r="D131" s="63" t="s">
        <v>176</v>
      </c>
      <c r="E131" s="139" t="s">
        <v>135</v>
      </c>
      <c r="F131" s="67" t="s">
        <v>96</v>
      </c>
      <c r="G131" s="175">
        <v>7</v>
      </c>
      <c r="H131" s="63">
        <v>30.6</v>
      </c>
      <c r="I131" s="63">
        <v>4</v>
      </c>
      <c r="J131" s="63">
        <v>5.0999999999999996</v>
      </c>
      <c r="K131" s="63">
        <v>1</v>
      </c>
      <c r="L131" s="63">
        <v>2</v>
      </c>
      <c r="M131" s="63">
        <v>8</v>
      </c>
      <c r="N131" s="63">
        <v>13.5</v>
      </c>
      <c r="O131" s="63">
        <v>28</v>
      </c>
      <c r="P131" s="63">
        <v>0</v>
      </c>
      <c r="Q131" s="63">
        <f>SUM(M131:P131)</f>
        <v>49.5</v>
      </c>
      <c r="R131" s="63">
        <v>12</v>
      </c>
      <c r="S131" s="63">
        <f>Q131/12</f>
        <v>4.125</v>
      </c>
      <c r="T131" s="63" t="s">
        <v>120</v>
      </c>
      <c r="U131" s="63" t="s">
        <v>120</v>
      </c>
      <c r="V131" s="63">
        <v>0</v>
      </c>
      <c r="W131" s="63">
        <v>0</v>
      </c>
      <c r="X131" s="63">
        <v>0</v>
      </c>
      <c r="Y131" s="63">
        <v>1</v>
      </c>
      <c r="Z131" s="63" t="s">
        <v>121</v>
      </c>
      <c r="AA131" s="63">
        <v>0</v>
      </c>
      <c r="AB131" s="63">
        <v>0</v>
      </c>
      <c r="AC131" s="212">
        <v>43219</v>
      </c>
      <c r="AD131" s="185">
        <v>13</v>
      </c>
      <c r="AE131" s="63">
        <v>0</v>
      </c>
      <c r="AF131" s="63">
        <v>0</v>
      </c>
      <c r="AG131" s="63">
        <v>0</v>
      </c>
      <c r="AH131" s="63">
        <v>0</v>
      </c>
      <c r="AI131" s="63">
        <v>0</v>
      </c>
      <c r="AJ131" s="63">
        <v>0</v>
      </c>
      <c r="AK131" s="63">
        <v>0</v>
      </c>
      <c r="AL131" s="63">
        <v>0</v>
      </c>
      <c r="AM131" s="63">
        <v>0</v>
      </c>
      <c r="AN131" s="63">
        <v>0</v>
      </c>
      <c r="AO131" s="63">
        <v>0</v>
      </c>
      <c r="AP131" s="63">
        <v>0</v>
      </c>
      <c r="AQ131" s="63">
        <v>0</v>
      </c>
      <c r="AR131" s="63">
        <v>0</v>
      </c>
      <c r="AS131" s="63" t="s">
        <v>120</v>
      </c>
      <c r="AT131" s="63">
        <v>0</v>
      </c>
      <c r="AU131" s="63">
        <v>0</v>
      </c>
      <c r="AV131" s="63">
        <v>0</v>
      </c>
      <c r="AW131" s="63">
        <v>0</v>
      </c>
      <c r="AX131" s="63">
        <v>0</v>
      </c>
      <c r="AY131" s="68">
        <v>0</v>
      </c>
      <c r="AZ131" s="63">
        <v>0</v>
      </c>
      <c r="BA131" s="63">
        <v>0</v>
      </c>
      <c r="BB131" s="63">
        <v>1</v>
      </c>
      <c r="BC131" s="71"/>
    </row>
    <row r="132" spans="1:57" x14ac:dyDescent="0.25">
      <c r="A132" s="185">
        <v>16</v>
      </c>
      <c r="B132" s="185" t="s">
        <v>15</v>
      </c>
      <c r="C132" s="185" t="s">
        <v>173</v>
      </c>
      <c r="D132" s="185" t="s">
        <v>176</v>
      </c>
      <c r="E132" s="193" t="s">
        <v>12</v>
      </c>
      <c r="F132" s="196" t="s">
        <v>64</v>
      </c>
      <c r="G132" s="184">
        <v>8</v>
      </c>
      <c r="H132" s="185">
        <v>56.1</v>
      </c>
      <c r="I132" s="185">
        <v>4</v>
      </c>
      <c r="J132" s="185">
        <v>5.9</v>
      </c>
      <c r="K132" s="185">
        <v>1</v>
      </c>
      <c r="L132" s="185">
        <v>2</v>
      </c>
      <c r="M132" s="185">
        <v>3.2</v>
      </c>
      <c r="N132" s="185">
        <v>31.4</v>
      </c>
      <c r="O132" s="185">
        <v>18.5</v>
      </c>
      <c r="P132" s="185">
        <v>0</v>
      </c>
      <c r="Q132" s="185">
        <f>SUM(M132:P132)</f>
        <v>53.1</v>
      </c>
      <c r="R132" s="185">
        <v>12</v>
      </c>
      <c r="S132" s="185">
        <f>Q132/12</f>
        <v>4.4249999999999998</v>
      </c>
      <c r="T132" s="185">
        <v>9</v>
      </c>
      <c r="U132" s="185">
        <v>8</v>
      </c>
      <c r="V132" s="185">
        <v>0</v>
      </c>
      <c r="W132" s="185">
        <v>0</v>
      </c>
      <c r="X132" s="185">
        <v>0</v>
      </c>
      <c r="Y132" s="185">
        <v>0</v>
      </c>
      <c r="Z132" s="185" t="s">
        <v>451</v>
      </c>
      <c r="AA132" s="185">
        <v>5</v>
      </c>
      <c r="AB132" s="185">
        <v>0.6</v>
      </c>
      <c r="AC132" s="212">
        <v>43219</v>
      </c>
      <c r="AD132" s="185">
        <v>13</v>
      </c>
      <c r="AE132" s="185">
        <v>23.7</v>
      </c>
      <c r="AF132" s="185">
        <v>21.7</v>
      </c>
      <c r="AG132" s="185">
        <v>13.6</v>
      </c>
      <c r="AH132" s="185">
        <v>12</v>
      </c>
      <c r="AI132" s="185">
        <v>9.5</v>
      </c>
      <c r="AJ132" s="185">
        <v>0</v>
      </c>
      <c r="AK132" s="185">
        <v>0</v>
      </c>
      <c r="AL132" s="185">
        <f>SUM(AE132:AK132)</f>
        <v>80.5</v>
      </c>
      <c r="AM132" s="185">
        <f>AL132/AD132</f>
        <v>6.1923076923076925</v>
      </c>
      <c r="AN132" s="185">
        <v>1</v>
      </c>
      <c r="AO132" s="185">
        <v>0</v>
      </c>
      <c r="AP132" s="185">
        <v>1</v>
      </c>
      <c r="AQ132" s="185">
        <v>0</v>
      </c>
      <c r="AR132" s="185">
        <v>0</v>
      </c>
      <c r="AS132" s="185">
        <v>130</v>
      </c>
      <c r="AT132" s="185">
        <v>0.21099999999999999</v>
      </c>
      <c r="AU132" s="185">
        <v>6.2E-2</v>
      </c>
      <c r="AV132" s="185">
        <v>0.28699999999999998</v>
      </c>
      <c r="AW132" s="185">
        <v>0.17</v>
      </c>
      <c r="AX132" s="185">
        <v>0</v>
      </c>
      <c r="AY132" s="215">
        <v>0</v>
      </c>
      <c r="AZ132" s="185">
        <v>0</v>
      </c>
      <c r="BA132" s="185">
        <v>0</v>
      </c>
      <c r="BB132" s="185">
        <v>1</v>
      </c>
      <c r="BC132" s="218"/>
      <c r="BD132" s="185"/>
      <c r="BE132" s="185"/>
    </row>
    <row r="133" spans="1:57" s="63" customFormat="1" ht="16.5" thickBot="1" x14ac:dyDescent="0.3">
      <c r="A133" s="63">
        <v>16</v>
      </c>
      <c r="B133" s="63" t="s">
        <v>15</v>
      </c>
      <c r="C133" s="63" t="s">
        <v>173</v>
      </c>
      <c r="D133" s="63" t="s">
        <v>176</v>
      </c>
      <c r="E133" s="66" t="s">
        <v>135</v>
      </c>
      <c r="F133" s="67" t="s">
        <v>96</v>
      </c>
      <c r="G133" s="175">
        <v>8</v>
      </c>
      <c r="H133" s="63">
        <v>37.700000000000003</v>
      </c>
      <c r="I133" s="63">
        <v>4</v>
      </c>
      <c r="J133" s="63">
        <v>4</v>
      </c>
      <c r="K133" s="63">
        <v>2</v>
      </c>
      <c r="L133" s="63">
        <v>3</v>
      </c>
      <c r="M133" s="63">
        <v>43</v>
      </c>
      <c r="N133" s="63">
        <v>28.1</v>
      </c>
      <c r="O133" s="63">
        <v>0</v>
      </c>
      <c r="P133" s="63">
        <v>0</v>
      </c>
      <c r="Q133" s="63">
        <f>SUM(M133:P133)</f>
        <v>71.099999999999994</v>
      </c>
      <c r="R133" s="63">
        <v>12</v>
      </c>
      <c r="S133" s="63">
        <f>Q133/12</f>
        <v>5.9249999999999998</v>
      </c>
      <c r="T133" s="185" t="s">
        <v>120</v>
      </c>
      <c r="U133" s="185" t="s">
        <v>120</v>
      </c>
      <c r="V133" s="63">
        <v>0</v>
      </c>
      <c r="W133" s="63">
        <v>0</v>
      </c>
      <c r="X133" s="63">
        <v>0</v>
      </c>
      <c r="Y133" s="63">
        <v>0</v>
      </c>
      <c r="Z133" s="63" t="s">
        <v>451</v>
      </c>
      <c r="AA133" s="63">
        <v>9</v>
      </c>
      <c r="AB133" s="63">
        <v>0.8</v>
      </c>
      <c r="AC133" s="65">
        <v>43219</v>
      </c>
      <c r="AD133" s="63">
        <v>13</v>
      </c>
      <c r="AE133" s="63">
        <v>25.1</v>
      </c>
      <c r="AF133" s="63">
        <v>22.9</v>
      </c>
      <c r="AG133" s="63">
        <v>31.2</v>
      </c>
      <c r="AH133" s="63">
        <v>38.299999999999997</v>
      </c>
      <c r="AI133" s="63">
        <v>11.7</v>
      </c>
      <c r="AJ133" s="63">
        <v>6.5</v>
      </c>
      <c r="AK133" s="63">
        <v>1.4</v>
      </c>
      <c r="AL133" s="63">
        <f>SUM(AE133:AK133)</f>
        <v>137.1</v>
      </c>
      <c r="AM133" s="63">
        <f>AL133/AD133</f>
        <v>10.546153846153846</v>
      </c>
      <c r="AN133" s="63">
        <v>1</v>
      </c>
      <c r="AO133" s="63">
        <v>0</v>
      </c>
      <c r="AP133" s="63">
        <v>0</v>
      </c>
      <c r="AQ133" s="63">
        <v>0</v>
      </c>
      <c r="AR133" s="63">
        <v>0</v>
      </c>
      <c r="AS133" s="63">
        <v>129</v>
      </c>
      <c r="AT133" s="63">
        <v>0.56999999999999995</v>
      </c>
      <c r="AU133" s="63">
        <v>0.37</v>
      </c>
      <c r="AV133" s="63">
        <v>0.67700000000000005</v>
      </c>
      <c r="AW133" s="63">
        <v>0.441</v>
      </c>
      <c r="AX133" s="63">
        <v>0</v>
      </c>
      <c r="AY133" s="68">
        <v>0</v>
      </c>
      <c r="AZ133" s="63">
        <v>0</v>
      </c>
      <c r="BA133" s="63">
        <v>0</v>
      </c>
      <c r="BB133" s="63">
        <v>1</v>
      </c>
      <c r="BC133" s="71"/>
    </row>
    <row r="134" spans="1:57" x14ac:dyDescent="0.25">
      <c r="A134" s="185">
        <v>17</v>
      </c>
      <c r="B134" s="185" t="s">
        <v>9</v>
      </c>
      <c r="C134" s="185" t="s">
        <v>172</v>
      </c>
      <c r="D134" s="185" t="s">
        <v>175</v>
      </c>
      <c r="E134" s="193" t="s">
        <v>12</v>
      </c>
      <c r="F134" s="196" t="s">
        <v>90</v>
      </c>
      <c r="G134" s="184">
        <v>7</v>
      </c>
      <c r="H134" s="185">
        <v>63.4</v>
      </c>
      <c r="I134" s="185">
        <v>5</v>
      </c>
      <c r="J134" s="185">
        <v>4.7</v>
      </c>
      <c r="K134" s="185">
        <v>2</v>
      </c>
      <c r="L134" s="185">
        <v>3</v>
      </c>
      <c r="M134" s="185">
        <v>28.2</v>
      </c>
      <c r="N134" s="185">
        <v>2</v>
      </c>
      <c r="O134" s="185">
        <v>0</v>
      </c>
      <c r="P134" s="185">
        <v>0</v>
      </c>
      <c r="Q134" s="185">
        <f>SUM(M134:P134)</f>
        <v>30.2</v>
      </c>
      <c r="R134" s="185">
        <v>12</v>
      </c>
      <c r="S134" s="185">
        <f>Q134/12</f>
        <v>2.5166666666666666</v>
      </c>
      <c r="T134" s="80">
        <v>6</v>
      </c>
      <c r="U134" s="80">
        <v>8</v>
      </c>
      <c r="V134" s="185">
        <v>0</v>
      </c>
      <c r="W134" s="185">
        <v>0</v>
      </c>
      <c r="X134" s="185">
        <v>0</v>
      </c>
      <c r="Y134" s="185">
        <v>0</v>
      </c>
      <c r="Z134" s="185" t="s">
        <v>451</v>
      </c>
      <c r="AA134" s="185">
        <v>16</v>
      </c>
      <c r="AB134" s="185">
        <v>0.8</v>
      </c>
      <c r="AC134" s="212">
        <v>43222</v>
      </c>
      <c r="AD134" s="185">
        <v>16</v>
      </c>
      <c r="AE134" s="185">
        <v>19</v>
      </c>
      <c r="AF134" s="185">
        <v>13.2</v>
      </c>
      <c r="AG134" s="185">
        <v>21.5</v>
      </c>
      <c r="AH134" s="185">
        <v>7.5</v>
      </c>
      <c r="AI134" s="185">
        <v>0</v>
      </c>
      <c r="AJ134" s="185">
        <v>0</v>
      </c>
      <c r="AK134" s="185">
        <v>0</v>
      </c>
      <c r="AL134" s="185">
        <f>SUM(AE134:AK134)</f>
        <v>61.2</v>
      </c>
      <c r="AM134" s="185">
        <f>AL134/AD134</f>
        <v>3.8250000000000002</v>
      </c>
      <c r="AN134" s="185">
        <v>1</v>
      </c>
      <c r="AO134" s="185">
        <v>0</v>
      </c>
      <c r="AP134" s="185">
        <v>2</v>
      </c>
      <c r="AQ134" s="185">
        <v>0</v>
      </c>
      <c r="AR134" s="185">
        <v>0</v>
      </c>
      <c r="AS134" s="185">
        <v>236</v>
      </c>
      <c r="AT134" s="185">
        <v>0.76500000000000001</v>
      </c>
      <c r="AU134" s="185">
        <v>0.51500000000000001</v>
      </c>
      <c r="AV134" s="185">
        <v>0.93100000000000005</v>
      </c>
      <c r="AW134" s="185">
        <v>0.36599999999999999</v>
      </c>
      <c r="AX134" s="185">
        <v>0</v>
      </c>
      <c r="AY134" s="215">
        <v>0</v>
      </c>
      <c r="AZ134" s="185">
        <v>0</v>
      </c>
      <c r="BA134" s="185">
        <v>0</v>
      </c>
      <c r="BB134" s="185">
        <v>1</v>
      </c>
      <c r="BC134" s="218"/>
      <c r="BD134" s="185"/>
      <c r="BE134" s="185"/>
    </row>
    <row r="135" spans="1:57" s="63" customFormat="1" ht="16.5" thickBot="1" x14ac:dyDescent="0.3">
      <c r="A135" s="63">
        <v>17</v>
      </c>
      <c r="B135" s="63" t="s">
        <v>9</v>
      </c>
      <c r="C135" s="63" t="s">
        <v>172</v>
      </c>
      <c r="D135" s="63" t="s">
        <v>175</v>
      </c>
      <c r="E135" s="66" t="s">
        <v>135</v>
      </c>
      <c r="F135" s="67" t="s">
        <v>83</v>
      </c>
      <c r="G135" s="175">
        <v>7</v>
      </c>
      <c r="H135" s="63">
        <v>44.1</v>
      </c>
      <c r="I135" s="63">
        <v>3</v>
      </c>
      <c r="J135" s="63">
        <v>6</v>
      </c>
      <c r="K135" s="63">
        <v>1</v>
      </c>
      <c r="L135" s="63">
        <v>1</v>
      </c>
      <c r="M135" s="63">
        <v>13</v>
      </c>
      <c r="N135" s="63">
        <v>8.1</v>
      </c>
      <c r="O135" s="63">
        <v>0</v>
      </c>
      <c r="P135" s="63">
        <v>0</v>
      </c>
      <c r="Q135" s="63">
        <f>SUM(M135:P135)</f>
        <v>21.1</v>
      </c>
      <c r="R135" s="63">
        <v>12</v>
      </c>
      <c r="S135" s="63">
        <f>Q135/12</f>
        <v>1.7583333333333335</v>
      </c>
      <c r="T135" s="185" t="s">
        <v>120</v>
      </c>
      <c r="U135" s="185" t="s">
        <v>120</v>
      </c>
      <c r="V135" s="63">
        <v>0</v>
      </c>
      <c r="W135" s="63">
        <v>0</v>
      </c>
      <c r="X135" s="63">
        <v>0</v>
      </c>
      <c r="Y135" s="63">
        <v>0</v>
      </c>
      <c r="Z135" s="63" t="s">
        <v>451</v>
      </c>
      <c r="AA135" s="63">
        <v>9</v>
      </c>
      <c r="AB135" s="63">
        <v>0.6</v>
      </c>
      <c r="AC135" s="65">
        <v>43222</v>
      </c>
      <c r="AD135" s="63">
        <v>16</v>
      </c>
      <c r="AE135" s="63">
        <v>19</v>
      </c>
      <c r="AF135" s="63">
        <v>20</v>
      </c>
      <c r="AG135" s="63">
        <v>10.199999999999999</v>
      </c>
      <c r="AH135" s="63">
        <v>9.6999999999999993</v>
      </c>
      <c r="AI135" s="63">
        <v>0</v>
      </c>
      <c r="AJ135" s="63">
        <v>0</v>
      </c>
      <c r="AK135" s="63">
        <v>0</v>
      </c>
      <c r="AL135" s="63">
        <f>SUM(AE135:AK135)</f>
        <v>58.900000000000006</v>
      </c>
      <c r="AM135" s="63">
        <f>AL135/AD135</f>
        <v>3.6812500000000004</v>
      </c>
      <c r="AN135" s="63">
        <v>1</v>
      </c>
      <c r="AO135" s="63">
        <v>0</v>
      </c>
      <c r="AP135" s="63">
        <v>1</v>
      </c>
      <c r="AQ135" s="63">
        <v>0</v>
      </c>
      <c r="AR135" s="63">
        <v>0</v>
      </c>
      <c r="AS135" s="63">
        <v>235</v>
      </c>
      <c r="AT135" s="63">
        <v>0.36399999999999999</v>
      </c>
      <c r="AU135" s="63">
        <v>0.30299999999999999</v>
      </c>
      <c r="AV135" s="63">
        <v>0.439</v>
      </c>
      <c r="AW135" s="63">
        <v>0.38300000000000001</v>
      </c>
      <c r="AX135" s="63">
        <v>0</v>
      </c>
      <c r="AY135" s="68">
        <v>0</v>
      </c>
      <c r="AZ135" s="63">
        <v>0</v>
      </c>
      <c r="BA135" s="63">
        <v>0</v>
      </c>
      <c r="BB135" s="63">
        <v>1</v>
      </c>
      <c r="BC135" s="71"/>
    </row>
    <row r="136" spans="1:57" x14ac:dyDescent="0.25">
      <c r="A136" s="185">
        <v>17</v>
      </c>
      <c r="B136" s="185" t="s">
        <v>12</v>
      </c>
      <c r="C136" s="185" t="s">
        <v>173</v>
      </c>
      <c r="D136" s="185" t="s">
        <v>175</v>
      </c>
      <c r="E136" s="193" t="s">
        <v>12</v>
      </c>
      <c r="F136" s="196" t="s">
        <v>90</v>
      </c>
      <c r="G136" s="184">
        <v>8</v>
      </c>
      <c r="H136" s="185">
        <v>42.9</v>
      </c>
      <c r="I136" s="185">
        <v>3</v>
      </c>
      <c r="J136" s="185">
        <v>3.8</v>
      </c>
      <c r="K136" s="185">
        <v>1</v>
      </c>
      <c r="L136" s="185">
        <v>3</v>
      </c>
      <c r="M136" s="185">
        <v>31</v>
      </c>
      <c r="N136" s="185">
        <v>35</v>
      </c>
      <c r="O136" s="185">
        <v>6</v>
      </c>
      <c r="P136" s="185">
        <v>1</v>
      </c>
      <c r="Q136" s="185">
        <f>SUM(M136:P136)</f>
        <v>73</v>
      </c>
      <c r="R136" s="185">
        <v>12</v>
      </c>
      <c r="S136" s="185">
        <f>Q136/12</f>
        <v>6.083333333333333</v>
      </c>
      <c r="T136" s="80">
        <v>6</v>
      </c>
      <c r="U136" s="80">
        <v>10</v>
      </c>
      <c r="V136" s="185">
        <v>0</v>
      </c>
      <c r="W136" s="185">
        <v>0</v>
      </c>
      <c r="X136" s="185">
        <v>0</v>
      </c>
      <c r="Y136" s="185">
        <v>0</v>
      </c>
      <c r="Z136" s="185" t="s">
        <v>451</v>
      </c>
      <c r="AA136" s="185">
        <v>13</v>
      </c>
      <c r="AB136" s="185">
        <v>0.8</v>
      </c>
      <c r="AC136" s="212">
        <v>43217</v>
      </c>
      <c r="AD136" s="185">
        <v>11</v>
      </c>
      <c r="AE136" s="185">
        <v>17.899999999999999</v>
      </c>
      <c r="AF136" s="185">
        <v>5</v>
      </c>
      <c r="AG136" s="185">
        <v>14</v>
      </c>
      <c r="AH136" s="185">
        <v>16</v>
      </c>
      <c r="AI136" s="185">
        <v>10.1</v>
      </c>
      <c r="AJ136" s="185">
        <v>4.5999999999999996</v>
      </c>
      <c r="AK136" s="185">
        <v>2.2999999999999998</v>
      </c>
      <c r="AL136" s="185">
        <v>69.899999999999991</v>
      </c>
      <c r="AM136" s="185">
        <v>6.3545454545454536</v>
      </c>
      <c r="AN136" s="185">
        <v>1</v>
      </c>
      <c r="AO136" s="185">
        <v>1</v>
      </c>
      <c r="AP136" s="185">
        <v>0</v>
      </c>
      <c r="AQ136" s="185">
        <v>1</v>
      </c>
      <c r="AR136" s="185">
        <v>0</v>
      </c>
      <c r="AS136" s="185" t="s">
        <v>777</v>
      </c>
      <c r="AT136" s="185">
        <v>1.5589999999999999</v>
      </c>
      <c r="AU136" s="185">
        <v>0.50900000000000001</v>
      </c>
      <c r="AV136" s="185">
        <v>1.0349999999999999</v>
      </c>
      <c r="AW136" s="185">
        <v>0.40699999999999997</v>
      </c>
      <c r="AX136" s="185">
        <v>0</v>
      </c>
      <c r="AY136" s="215">
        <v>0</v>
      </c>
      <c r="AZ136" s="185">
        <v>0</v>
      </c>
      <c r="BA136" s="185">
        <v>1</v>
      </c>
      <c r="BB136" s="185">
        <v>1</v>
      </c>
      <c r="BC136" s="218" t="s">
        <v>531</v>
      </c>
      <c r="BD136" s="185"/>
      <c r="BE136" s="185"/>
    </row>
    <row r="137" spans="1:57" s="63" customFormat="1" ht="16.5" thickBot="1" x14ac:dyDescent="0.3">
      <c r="A137" s="63">
        <v>17</v>
      </c>
      <c r="B137" s="63" t="s">
        <v>12</v>
      </c>
      <c r="C137" s="63" t="s">
        <v>173</v>
      </c>
      <c r="D137" s="63" t="s">
        <v>175</v>
      </c>
      <c r="E137" s="139" t="s">
        <v>135</v>
      </c>
      <c r="F137" s="67" t="s">
        <v>83</v>
      </c>
      <c r="G137" s="175">
        <v>8</v>
      </c>
      <c r="H137" s="63">
        <v>50.9</v>
      </c>
      <c r="I137" s="63">
        <v>4</v>
      </c>
      <c r="J137" s="63">
        <v>4.4000000000000004</v>
      </c>
      <c r="K137" s="63">
        <v>1</v>
      </c>
      <c r="L137" s="63" t="s">
        <v>120</v>
      </c>
      <c r="M137" s="63" t="s">
        <v>120</v>
      </c>
      <c r="N137" s="63" t="s">
        <v>120</v>
      </c>
      <c r="O137" s="63" t="s">
        <v>120</v>
      </c>
      <c r="P137" s="63" t="s">
        <v>120</v>
      </c>
      <c r="Q137" s="63" t="s">
        <v>120</v>
      </c>
      <c r="R137" s="63">
        <v>12</v>
      </c>
      <c r="S137" s="63" t="s">
        <v>120</v>
      </c>
      <c r="T137" s="63" t="s">
        <v>120</v>
      </c>
      <c r="U137" s="63" t="s">
        <v>120</v>
      </c>
      <c r="V137" s="63">
        <v>0</v>
      </c>
      <c r="W137" s="63">
        <v>0</v>
      </c>
      <c r="X137" s="63">
        <v>0</v>
      </c>
      <c r="Y137" s="63">
        <v>0</v>
      </c>
      <c r="Z137" s="63" t="s">
        <v>451</v>
      </c>
      <c r="AA137" s="63">
        <v>1</v>
      </c>
      <c r="AB137" s="63">
        <v>0.7</v>
      </c>
      <c r="AC137" s="65">
        <v>43217</v>
      </c>
      <c r="AD137" s="63">
        <v>11</v>
      </c>
      <c r="AE137" s="63">
        <v>4.5</v>
      </c>
      <c r="AF137" s="63">
        <v>21</v>
      </c>
      <c r="AG137" s="63">
        <v>7.8</v>
      </c>
      <c r="AH137" s="63">
        <v>17.8</v>
      </c>
      <c r="AI137" s="63">
        <v>9.6999999999999993</v>
      </c>
      <c r="AJ137" s="63">
        <v>0</v>
      </c>
      <c r="AK137" s="63">
        <v>0</v>
      </c>
      <c r="AL137" s="63">
        <f>SUM(AE137:AK137)</f>
        <v>60.8</v>
      </c>
      <c r="AM137" s="63">
        <f>AL137/AD137</f>
        <v>5.5272727272727273</v>
      </c>
      <c r="AN137" s="63">
        <v>0</v>
      </c>
      <c r="AO137" s="63">
        <v>0</v>
      </c>
      <c r="AP137" s="63">
        <v>0</v>
      </c>
      <c r="AQ137" s="63">
        <v>1</v>
      </c>
      <c r="AR137" s="63">
        <v>0</v>
      </c>
      <c r="AS137" s="63">
        <v>96</v>
      </c>
      <c r="AT137" s="63">
        <v>0.218</v>
      </c>
      <c r="AU137" s="63">
        <v>0.10199999999999999</v>
      </c>
      <c r="AV137" s="63">
        <v>5.8000000000000003E-2</v>
      </c>
      <c r="AW137" s="63">
        <v>4.2999999999999997E-2</v>
      </c>
      <c r="AX137" s="63">
        <v>0</v>
      </c>
      <c r="AY137" s="68">
        <v>0</v>
      </c>
      <c r="AZ137" s="63">
        <v>0</v>
      </c>
      <c r="BA137" s="63">
        <v>1</v>
      </c>
      <c r="BB137" s="63">
        <v>1</v>
      </c>
      <c r="BC137" s="71" t="s">
        <v>140</v>
      </c>
    </row>
    <row r="138" spans="1:57" s="75" customFormat="1" x14ac:dyDescent="0.25">
      <c r="A138" s="188">
        <v>17</v>
      </c>
      <c r="B138" s="188" t="s">
        <v>14</v>
      </c>
      <c r="C138" s="188" t="s">
        <v>172</v>
      </c>
      <c r="D138" s="188" t="s">
        <v>176</v>
      </c>
      <c r="E138" s="188" t="s">
        <v>12</v>
      </c>
      <c r="F138" s="198" t="s">
        <v>90</v>
      </c>
      <c r="G138" s="203">
        <v>7</v>
      </c>
      <c r="H138" s="188">
        <v>59.6</v>
      </c>
      <c r="I138" s="188">
        <v>5</v>
      </c>
      <c r="J138" s="188">
        <v>4.5999999999999996</v>
      </c>
      <c r="K138" s="188">
        <v>2</v>
      </c>
      <c r="L138" s="188" t="s">
        <v>120</v>
      </c>
      <c r="M138" s="188" t="s">
        <v>120</v>
      </c>
      <c r="N138" s="188" t="s">
        <v>120</v>
      </c>
      <c r="O138" s="188" t="s">
        <v>120</v>
      </c>
      <c r="P138" s="188" t="s">
        <v>120</v>
      </c>
      <c r="Q138" s="188" t="s">
        <v>120</v>
      </c>
      <c r="R138" s="188" t="s">
        <v>120</v>
      </c>
      <c r="S138" s="188" t="s">
        <v>120</v>
      </c>
      <c r="T138" s="188" t="s">
        <v>120</v>
      </c>
      <c r="U138" s="188" t="s">
        <v>120</v>
      </c>
      <c r="V138" s="188">
        <v>1</v>
      </c>
      <c r="W138" s="188">
        <v>0</v>
      </c>
      <c r="X138" s="188">
        <v>0</v>
      </c>
      <c r="Y138" s="188" t="s">
        <v>120</v>
      </c>
      <c r="Z138" s="188" t="s">
        <v>434</v>
      </c>
      <c r="AA138" s="188" t="s">
        <v>120</v>
      </c>
      <c r="AB138" s="188" t="s">
        <v>120</v>
      </c>
      <c r="AC138" s="188" t="s">
        <v>120</v>
      </c>
      <c r="AD138" s="188" t="s">
        <v>120</v>
      </c>
      <c r="AE138" s="188" t="s">
        <v>120</v>
      </c>
      <c r="AF138" s="188" t="s">
        <v>120</v>
      </c>
      <c r="AG138" s="188" t="s">
        <v>120</v>
      </c>
      <c r="AH138" s="188" t="s">
        <v>120</v>
      </c>
      <c r="AI138" s="188" t="s">
        <v>120</v>
      </c>
      <c r="AJ138" s="188" t="s">
        <v>120</v>
      </c>
      <c r="AK138" s="188" t="s">
        <v>120</v>
      </c>
      <c r="AL138" s="188" t="s">
        <v>120</v>
      </c>
      <c r="AM138" s="188" t="s">
        <v>120</v>
      </c>
      <c r="AN138" s="188" t="s">
        <v>120</v>
      </c>
      <c r="AO138" s="188" t="s">
        <v>120</v>
      </c>
      <c r="AP138" s="188" t="s">
        <v>120</v>
      </c>
      <c r="AQ138" s="188" t="s">
        <v>120</v>
      </c>
      <c r="AR138" s="188" t="s">
        <v>120</v>
      </c>
      <c r="AS138" s="188" t="s">
        <v>120</v>
      </c>
      <c r="AT138" s="188" t="s">
        <v>120</v>
      </c>
      <c r="AU138" s="188" t="s">
        <v>120</v>
      </c>
      <c r="AV138" s="188" t="s">
        <v>120</v>
      </c>
      <c r="AW138" s="188" t="s">
        <v>120</v>
      </c>
      <c r="AX138" s="188">
        <v>0</v>
      </c>
      <c r="AY138" s="209">
        <v>0</v>
      </c>
      <c r="AZ138" s="188">
        <v>0</v>
      </c>
      <c r="BA138" s="188">
        <v>0</v>
      </c>
      <c r="BB138" s="188">
        <v>0</v>
      </c>
      <c r="BC138" s="221"/>
      <c r="BD138" s="185"/>
      <c r="BE138" s="185"/>
    </row>
    <row r="139" spans="1:57" s="76" customFormat="1" ht="16.5" thickBot="1" x14ac:dyDescent="0.3">
      <c r="A139" s="76">
        <v>17</v>
      </c>
      <c r="B139" s="76" t="s">
        <v>14</v>
      </c>
      <c r="C139" s="76" t="s">
        <v>172</v>
      </c>
      <c r="D139" s="76" t="s">
        <v>176</v>
      </c>
      <c r="E139" s="76" t="s">
        <v>135</v>
      </c>
      <c r="F139" s="77" t="s">
        <v>83</v>
      </c>
      <c r="G139" s="176">
        <v>7</v>
      </c>
      <c r="H139" s="76">
        <v>64.599999999999994</v>
      </c>
      <c r="I139" s="76">
        <v>4</v>
      </c>
      <c r="J139" s="76">
        <v>4.2</v>
      </c>
      <c r="K139" s="76">
        <v>0</v>
      </c>
      <c r="L139" s="76">
        <v>2</v>
      </c>
      <c r="M139" s="76">
        <v>11.9</v>
      </c>
      <c r="N139" s="76">
        <v>9.5</v>
      </c>
      <c r="O139" s="76">
        <v>6.8</v>
      </c>
      <c r="P139" s="76">
        <v>0</v>
      </c>
      <c r="Q139" s="76">
        <f>SUM(M139:P139)</f>
        <v>28.2</v>
      </c>
      <c r="R139" s="76">
        <v>12</v>
      </c>
      <c r="S139" s="76">
        <f>Q139/12</f>
        <v>2.35</v>
      </c>
      <c r="T139" s="76" t="s">
        <v>120</v>
      </c>
      <c r="U139" s="76" t="s">
        <v>120</v>
      </c>
      <c r="V139" s="76">
        <v>0</v>
      </c>
      <c r="W139" s="76">
        <v>0</v>
      </c>
      <c r="X139" s="76">
        <v>0</v>
      </c>
      <c r="Y139" s="76" t="s">
        <v>120</v>
      </c>
      <c r="Z139" s="76" t="s">
        <v>434</v>
      </c>
      <c r="AA139" s="76" t="s">
        <v>120</v>
      </c>
      <c r="AB139" s="76" t="s">
        <v>120</v>
      </c>
      <c r="AC139" s="76" t="s">
        <v>120</v>
      </c>
      <c r="AD139" s="76" t="s">
        <v>120</v>
      </c>
      <c r="AE139" s="76" t="s">
        <v>120</v>
      </c>
      <c r="AF139" s="76" t="s">
        <v>120</v>
      </c>
      <c r="AG139" s="76" t="s">
        <v>120</v>
      </c>
      <c r="AH139" s="76" t="s">
        <v>120</v>
      </c>
      <c r="AI139" s="76" t="s">
        <v>120</v>
      </c>
      <c r="AJ139" s="76" t="s">
        <v>120</v>
      </c>
      <c r="AK139" s="76" t="s">
        <v>120</v>
      </c>
      <c r="AL139" s="76" t="s">
        <v>120</v>
      </c>
      <c r="AM139" s="76" t="s">
        <v>120</v>
      </c>
      <c r="AN139" s="76" t="s">
        <v>120</v>
      </c>
      <c r="AO139" s="76" t="s">
        <v>120</v>
      </c>
      <c r="AP139" s="76" t="s">
        <v>120</v>
      </c>
      <c r="AQ139" s="76" t="s">
        <v>120</v>
      </c>
      <c r="AR139" s="76" t="s">
        <v>120</v>
      </c>
      <c r="AS139" s="76" t="s">
        <v>120</v>
      </c>
      <c r="AT139" s="76" t="s">
        <v>120</v>
      </c>
      <c r="AU139" s="76" t="s">
        <v>120</v>
      </c>
      <c r="AV139" s="76" t="s">
        <v>120</v>
      </c>
      <c r="AW139" s="76" t="s">
        <v>120</v>
      </c>
      <c r="AX139" s="76">
        <v>0</v>
      </c>
      <c r="AY139" s="79">
        <v>0</v>
      </c>
      <c r="AZ139" s="76">
        <v>0</v>
      </c>
      <c r="BA139" s="76">
        <v>0</v>
      </c>
      <c r="BB139" s="76">
        <v>0</v>
      </c>
      <c r="BC139" s="78"/>
      <c r="BD139" s="63"/>
      <c r="BE139" s="63"/>
    </row>
    <row r="140" spans="1:57" x14ac:dyDescent="0.25">
      <c r="A140" s="185">
        <v>17</v>
      </c>
      <c r="B140" s="185" t="s">
        <v>15</v>
      </c>
      <c r="C140" s="185" t="s">
        <v>173</v>
      </c>
      <c r="D140" s="185" t="s">
        <v>176</v>
      </c>
      <c r="E140" s="193" t="s">
        <v>12</v>
      </c>
      <c r="F140" s="196" t="s">
        <v>90</v>
      </c>
      <c r="G140" s="184">
        <v>8</v>
      </c>
      <c r="H140" s="185">
        <v>45.8</v>
      </c>
      <c r="I140" s="185">
        <v>4</v>
      </c>
      <c r="J140" s="185">
        <v>6</v>
      </c>
      <c r="K140" s="185">
        <v>1</v>
      </c>
      <c r="L140" s="185">
        <v>2</v>
      </c>
      <c r="M140" s="185">
        <v>10.5</v>
      </c>
      <c r="N140" s="185">
        <v>22.9</v>
      </c>
      <c r="O140" s="185">
        <v>10.5</v>
      </c>
      <c r="P140" s="185">
        <v>0</v>
      </c>
      <c r="Q140" s="185">
        <f>SUM(M140:P140)</f>
        <v>43.9</v>
      </c>
      <c r="R140" s="185">
        <v>12</v>
      </c>
      <c r="S140" s="185">
        <f>Q140/12</f>
        <v>3.6583333333333332</v>
      </c>
      <c r="T140" s="80">
        <v>5</v>
      </c>
      <c r="U140" s="80">
        <v>5</v>
      </c>
      <c r="V140" s="185">
        <v>0</v>
      </c>
      <c r="W140" s="185">
        <v>0</v>
      </c>
      <c r="X140" s="185">
        <v>0</v>
      </c>
      <c r="Y140" s="185">
        <v>0</v>
      </c>
      <c r="Z140" s="185" t="s">
        <v>451</v>
      </c>
      <c r="AA140" s="185">
        <v>3</v>
      </c>
      <c r="AB140" s="185">
        <v>0.6</v>
      </c>
      <c r="AC140" s="212">
        <v>43220</v>
      </c>
      <c r="AD140" s="185">
        <v>14</v>
      </c>
      <c r="AE140" s="185">
        <v>1.9</v>
      </c>
      <c r="AF140" s="185">
        <v>13.7</v>
      </c>
      <c r="AG140" s="185">
        <v>10.199999999999999</v>
      </c>
      <c r="AH140" s="185">
        <v>9.6999999999999993</v>
      </c>
      <c r="AI140" s="185">
        <v>0</v>
      </c>
      <c r="AJ140" s="185">
        <v>0</v>
      </c>
      <c r="AK140" s="185">
        <v>0</v>
      </c>
      <c r="AL140" s="185">
        <f>SUM(AE140:AK140)</f>
        <v>35.5</v>
      </c>
      <c r="AM140" s="185">
        <f>AL140/AD140</f>
        <v>2.5357142857142856</v>
      </c>
      <c r="AN140" s="185">
        <v>1</v>
      </c>
      <c r="AO140" s="185">
        <v>0</v>
      </c>
      <c r="AP140" s="185">
        <v>0</v>
      </c>
      <c r="AQ140" s="185">
        <v>1</v>
      </c>
      <c r="AR140" s="185">
        <v>0</v>
      </c>
      <c r="AS140" s="185">
        <v>181</v>
      </c>
      <c r="AT140" s="185">
        <v>0.13</v>
      </c>
      <c r="AU140" s="185">
        <v>0.124</v>
      </c>
      <c r="AV140" s="185">
        <v>0.153</v>
      </c>
      <c r="AW140" s="185">
        <v>8.4000000000000005E-2</v>
      </c>
      <c r="AX140" s="185">
        <v>0</v>
      </c>
      <c r="AY140" s="215">
        <v>0</v>
      </c>
      <c r="AZ140" s="185">
        <v>0</v>
      </c>
      <c r="BA140" s="185">
        <v>0</v>
      </c>
      <c r="BB140" s="185">
        <v>1</v>
      </c>
      <c r="BC140" s="218"/>
      <c r="BD140" s="185"/>
      <c r="BE140" s="185"/>
    </row>
    <row r="141" spans="1:57" s="63" customFormat="1" ht="16.5" thickBot="1" x14ac:dyDescent="0.3">
      <c r="A141" s="63">
        <v>17</v>
      </c>
      <c r="B141" s="63" t="s">
        <v>15</v>
      </c>
      <c r="C141" s="63" t="s">
        <v>173</v>
      </c>
      <c r="D141" s="63" t="s">
        <v>176</v>
      </c>
      <c r="E141" s="66" t="s">
        <v>135</v>
      </c>
      <c r="F141" s="67" t="s">
        <v>83</v>
      </c>
      <c r="G141" s="175">
        <v>8</v>
      </c>
      <c r="H141" s="63">
        <v>73.099999999999994</v>
      </c>
      <c r="I141" s="63">
        <v>5</v>
      </c>
      <c r="J141" s="63">
        <v>3.4</v>
      </c>
      <c r="K141" s="63">
        <v>1</v>
      </c>
      <c r="L141" s="63">
        <v>1</v>
      </c>
      <c r="M141" s="63">
        <v>26</v>
      </c>
      <c r="N141" s="63">
        <v>27.6</v>
      </c>
      <c r="O141" s="63">
        <v>0</v>
      </c>
      <c r="P141" s="63">
        <v>0</v>
      </c>
      <c r="Q141" s="63">
        <f>SUM(M141:P141)</f>
        <v>53.6</v>
      </c>
      <c r="R141" s="63">
        <v>12</v>
      </c>
      <c r="S141" s="63">
        <f>Q141/12</f>
        <v>4.4666666666666668</v>
      </c>
      <c r="T141" s="185" t="s">
        <v>120</v>
      </c>
      <c r="U141" s="185" t="s">
        <v>120</v>
      </c>
      <c r="V141" s="63">
        <v>0</v>
      </c>
      <c r="W141" s="63">
        <v>0</v>
      </c>
      <c r="X141" s="63">
        <v>0</v>
      </c>
      <c r="Y141" s="63">
        <v>0</v>
      </c>
      <c r="Z141" s="63" t="s">
        <v>451</v>
      </c>
      <c r="AA141" s="63">
        <v>3</v>
      </c>
      <c r="AB141" s="63">
        <v>0.7</v>
      </c>
      <c r="AC141" s="65">
        <v>43220</v>
      </c>
      <c r="AD141" s="63">
        <v>14</v>
      </c>
      <c r="AE141" s="63">
        <v>15.9</v>
      </c>
      <c r="AF141" s="63">
        <v>5.8</v>
      </c>
      <c r="AG141" s="63">
        <v>20.8</v>
      </c>
      <c r="AH141" s="63">
        <v>4.7</v>
      </c>
      <c r="AI141" s="63">
        <v>0</v>
      </c>
      <c r="AJ141" s="63">
        <v>0</v>
      </c>
      <c r="AL141" s="63">
        <f>SUM(AE141:AK141)</f>
        <v>47.2</v>
      </c>
      <c r="AM141" s="63">
        <f>AL141/AD141</f>
        <v>3.3714285714285714</v>
      </c>
      <c r="AN141" s="63">
        <v>0</v>
      </c>
      <c r="AO141" s="63">
        <v>0</v>
      </c>
      <c r="AP141" s="63">
        <v>0</v>
      </c>
      <c r="AQ141" s="63">
        <v>1</v>
      </c>
      <c r="AR141" s="63">
        <v>0</v>
      </c>
      <c r="AS141" s="63">
        <v>180</v>
      </c>
      <c r="AT141" s="63">
        <v>0.104</v>
      </c>
      <c r="AU141" s="63">
        <v>0.109</v>
      </c>
      <c r="AV141" s="63">
        <v>0.114</v>
      </c>
      <c r="AW141" s="63">
        <v>0.13300000000000001</v>
      </c>
      <c r="AX141" s="63">
        <v>0</v>
      </c>
      <c r="AY141" s="68">
        <v>0</v>
      </c>
      <c r="AZ141" s="63">
        <v>0</v>
      </c>
      <c r="BA141" s="63">
        <v>0</v>
      </c>
      <c r="BB141" s="63">
        <v>1</v>
      </c>
      <c r="BC141" s="71"/>
    </row>
    <row r="142" spans="1:57" x14ac:dyDescent="0.25">
      <c r="A142" s="185">
        <v>18</v>
      </c>
      <c r="B142" s="185" t="s">
        <v>9</v>
      </c>
      <c r="C142" s="185" t="s">
        <v>172</v>
      </c>
      <c r="D142" s="185" t="s">
        <v>175</v>
      </c>
      <c r="E142" s="194" t="s">
        <v>135</v>
      </c>
      <c r="F142" s="196" t="s">
        <v>93</v>
      </c>
      <c r="G142" s="184">
        <v>7</v>
      </c>
      <c r="H142" s="185">
        <v>63.5</v>
      </c>
      <c r="I142" s="185">
        <v>5</v>
      </c>
      <c r="J142" s="185">
        <v>6</v>
      </c>
      <c r="K142" s="185">
        <v>2</v>
      </c>
      <c r="L142" s="185">
        <v>2</v>
      </c>
      <c r="M142" s="185">
        <v>5.4</v>
      </c>
      <c r="N142" s="185">
        <v>22.1</v>
      </c>
      <c r="O142" s="185">
        <v>10.5</v>
      </c>
      <c r="P142" s="185">
        <v>0</v>
      </c>
      <c r="Q142" s="185">
        <f>SUM(M142:P142)</f>
        <v>38</v>
      </c>
      <c r="R142" s="185">
        <v>12</v>
      </c>
      <c r="S142" s="185">
        <f>Q142/12</f>
        <v>3.1666666666666665</v>
      </c>
      <c r="T142" s="80" t="s">
        <v>120</v>
      </c>
      <c r="U142" s="80" t="s">
        <v>120</v>
      </c>
      <c r="V142" s="185">
        <v>0</v>
      </c>
      <c r="W142" s="185">
        <v>0</v>
      </c>
      <c r="X142" s="185">
        <v>0</v>
      </c>
      <c r="Y142" s="185">
        <v>0</v>
      </c>
      <c r="Z142" s="185" t="s">
        <v>451</v>
      </c>
      <c r="AA142" s="185">
        <v>9</v>
      </c>
      <c r="AB142" s="185">
        <v>0.9</v>
      </c>
      <c r="AC142" s="212">
        <v>43217</v>
      </c>
      <c r="AD142" s="185">
        <v>11</v>
      </c>
      <c r="AE142" s="185">
        <v>16.8</v>
      </c>
      <c r="AF142" s="185">
        <v>3.1</v>
      </c>
      <c r="AG142" s="185">
        <v>3.7</v>
      </c>
      <c r="AH142" s="185">
        <v>21.2</v>
      </c>
      <c r="AI142" s="185">
        <v>16.7</v>
      </c>
      <c r="AJ142" s="185">
        <v>0</v>
      </c>
      <c r="AK142" s="185">
        <v>0</v>
      </c>
      <c r="AL142" s="185">
        <f>SUM(AE142:AK142)</f>
        <v>61.5</v>
      </c>
      <c r="AM142" s="185">
        <f>AL142/AD142</f>
        <v>5.5909090909090908</v>
      </c>
      <c r="AN142" s="185">
        <v>1</v>
      </c>
      <c r="AO142" s="185">
        <v>1</v>
      </c>
      <c r="AP142" s="185">
        <v>1</v>
      </c>
      <c r="AQ142" s="185">
        <v>1</v>
      </c>
      <c r="AR142" s="185">
        <v>0</v>
      </c>
      <c r="AS142" s="185">
        <v>58</v>
      </c>
      <c r="AT142" s="185">
        <v>1.4219999999999999</v>
      </c>
      <c r="AU142" s="185">
        <v>0.32500000000000001</v>
      </c>
      <c r="AV142" s="185">
        <v>0.94799999999999995</v>
      </c>
      <c r="AW142" s="185">
        <v>0.36099999999999999</v>
      </c>
      <c r="AX142" s="185">
        <v>0</v>
      </c>
      <c r="AY142" s="215">
        <v>0</v>
      </c>
      <c r="AZ142" s="185">
        <v>0</v>
      </c>
      <c r="BA142" s="185">
        <v>0</v>
      </c>
      <c r="BB142" s="185">
        <v>1</v>
      </c>
      <c r="BC142" s="218"/>
      <c r="BD142" s="185"/>
      <c r="BE142" s="185"/>
    </row>
    <row r="143" spans="1:57" s="63" customFormat="1" ht="16.5" thickBot="1" x14ac:dyDescent="0.3">
      <c r="A143" s="63">
        <v>18</v>
      </c>
      <c r="B143" s="63" t="s">
        <v>9</v>
      </c>
      <c r="C143" s="63" t="s">
        <v>172</v>
      </c>
      <c r="D143" s="63" t="s">
        <v>175</v>
      </c>
      <c r="E143" s="192" t="s">
        <v>12</v>
      </c>
      <c r="F143" s="67" t="s">
        <v>81</v>
      </c>
      <c r="G143" s="175">
        <v>7</v>
      </c>
      <c r="H143" s="63">
        <v>32.5</v>
      </c>
      <c r="I143" s="63">
        <v>3</v>
      </c>
      <c r="J143" s="63">
        <v>6</v>
      </c>
      <c r="K143" s="63">
        <v>2</v>
      </c>
      <c r="L143" s="63">
        <v>4</v>
      </c>
      <c r="M143" s="63">
        <v>23.4</v>
      </c>
      <c r="N143" s="63">
        <v>10.4</v>
      </c>
      <c r="O143" s="63">
        <v>0</v>
      </c>
      <c r="P143" s="63">
        <v>0</v>
      </c>
      <c r="Q143" s="63">
        <f>SUM(M143:P143)</f>
        <v>33.799999999999997</v>
      </c>
      <c r="R143" s="63">
        <v>12</v>
      </c>
      <c r="S143" s="63">
        <f>Q143/12</f>
        <v>2.8166666666666664</v>
      </c>
      <c r="T143" s="185" t="s">
        <v>120</v>
      </c>
      <c r="U143" s="185">
        <v>10</v>
      </c>
      <c r="V143" s="63">
        <v>0</v>
      </c>
      <c r="W143" s="63">
        <v>0</v>
      </c>
      <c r="X143" s="63">
        <v>0</v>
      </c>
      <c r="Y143" s="63">
        <v>0</v>
      </c>
      <c r="Z143" s="63" t="s">
        <v>457</v>
      </c>
      <c r="AA143" s="63">
        <v>11</v>
      </c>
      <c r="AB143" s="63">
        <v>1</v>
      </c>
      <c r="AC143" s="65">
        <v>43217</v>
      </c>
      <c r="AD143" s="63">
        <v>11</v>
      </c>
      <c r="AE143" s="63">
        <v>20.2</v>
      </c>
      <c r="AF143" s="63">
        <v>4.8</v>
      </c>
      <c r="AG143" s="63">
        <v>8.5</v>
      </c>
      <c r="AH143" s="63">
        <v>11.7</v>
      </c>
      <c r="AI143" s="63">
        <v>19.899999999999999</v>
      </c>
      <c r="AJ143" s="63">
        <v>22.9</v>
      </c>
      <c r="AK143" s="63">
        <v>0</v>
      </c>
      <c r="AL143" s="63">
        <f>SUM(AE143:AK143)</f>
        <v>88</v>
      </c>
      <c r="AM143" s="63">
        <f>AL143/AD143</f>
        <v>8</v>
      </c>
      <c r="AN143" s="63">
        <v>0</v>
      </c>
      <c r="AO143" s="63">
        <v>1</v>
      </c>
      <c r="AP143" s="63">
        <v>1</v>
      </c>
      <c r="AQ143" s="63">
        <v>1</v>
      </c>
      <c r="AR143" s="63">
        <v>0</v>
      </c>
      <c r="AS143" s="63">
        <v>59</v>
      </c>
      <c r="AT143" s="63">
        <v>0.97</v>
      </c>
      <c r="AU143" s="63">
        <v>0.37</v>
      </c>
      <c r="AV143" s="63">
        <v>0.26600000000000001</v>
      </c>
      <c r="AW143" s="63" t="s">
        <v>120</v>
      </c>
      <c r="AX143" s="63">
        <v>0</v>
      </c>
      <c r="AY143" s="63">
        <v>1</v>
      </c>
      <c r="AZ143" s="63">
        <v>0</v>
      </c>
      <c r="BA143" s="63">
        <v>0</v>
      </c>
      <c r="BB143" s="63">
        <v>1</v>
      </c>
      <c r="BC143" s="71"/>
    </row>
    <row r="144" spans="1:57" ht="16.5" thickBot="1" x14ac:dyDescent="0.3">
      <c r="A144" s="185">
        <v>18</v>
      </c>
      <c r="B144" s="185" t="s">
        <v>12</v>
      </c>
      <c r="C144" s="185" t="s">
        <v>173</v>
      </c>
      <c r="D144" s="185" t="s">
        <v>175</v>
      </c>
      <c r="E144" s="194" t="s">
        <v>135</v>
      </c>
      <c r="F144" s="196" t="s">
        <v>93</v>
      </c>
      <c r="G144" s="184">
        <v>8</v>
      </c>
      <c r="H144" s="185">
        <v>77.400000000000006</v>
      </c>
      <c r="I144" s="185">
        <v>5</v>
      </c>
      <c r="J144" s="185">
        <v>3.4</v>
      </c>
      <c r="K144" s="185">
        <v>3</v>
      </c>
      <c r="L144" s="185">
        <v>3</v>
      </c>
      <c r="M144" s="185">
        <v>26.8</v>
      </c>
      <c r="N144" s="185">
        <v>37.6</v>
      </c>
      <c r="O144" s="185">
        <v>5</v>
      </c>
      <c r="P144" s="185">
        <v>0</v>
      </c>
      <c r="Q144" s="185">
        <f>SUM(M144:P144)</f>
        <v>69.400000000000006</v>
      </c>
      <c r="R144" s="185">
        <v>12</v>
      </c>
      <c r="S144" s="185">
        <f>Q144/12</f>
        <v>5.7833333333333341</v>
      </c>
      <c r="T144" s="80" t="s">
        <v>120</v>
      </c>
      <c r="U144" s="80" t="s">
        <v>120</v>
      </c>
      <c r="V144" s="185">
        <v>0</v>
      </c>
      <c r="W144" s="185">
        <v>0</v>
      </c>
      <c r="X144" s="185">
        <v>0</v>
      </c>
      <c r="Y144" s="185">
        <v>0</v>
      </c>
      <c r="Z144" s="185" t="s">
        <v>451</v>
      </c>
      <c r="AA144" s="185">
        <f>12+29</f>
        <v>41</v>
      </c>
      <c r="AB144" s="185">
        <v>0.9</v>
      </c>
      <c r="AC144" s="65">
        <v>43220</v>
      </c>
      <c r="AD144" s="63">
        <v>14</v>
      </c>
      <c r="AE144" s="185">
        <v>20.5</v>
      </c>
      <c r="AF144" s="185">
        <v>5.5</v>
      </c>
      <c r="AG144" s="185">
        <v>25.1</v>
      </c>
      <c r="AH144" s="185">
        <v>19.5</v>
      </c>
      <c r="AI144" s="185">
        <v>8</v>
      </c>
      <c r="AJ144" s="185">
        <v>0</v>
      </c>
      <c r="AK144" s="185">
        <v>0</v>
      </c>
      <c r="AL144" s="185">
        <f>SUM(AE144:AK144)</f>
        <v>78.599999999999994</v>
      </c>
      <c r="AM144" s="185">
        <f>AL144/AD144</f>
        <v>5.6142857142857139</v>
      </c>
      <c r="AN144" s="185">
        <v>1</v>
      </c>
      <c r="AO144" s="185">
        <v>0</v>
      </c>
      <c r="AP144" s="185">
        <v>5</v>
      </c>
      <c r="AQ144" s="185">
        <v>1</v>
      </c>
      <c r="AR144" s="185">
        <v>0</v>
      </c>
      <c r="AS144" s="185">
        <v>199</v>
      </c>
      <c r="AT144" s="185">
        <f>1.114+3.865</f>
        <v>4.9790000000000001</v>
      </c>
      <c r="AU144" s="185">
        <f>0.764+2.129</f>
        <v>2.8929999999999998</v>
      </c>
      <c r="AV144" s="185">
        <f>0.966+2.432</f>
        <v>3.3979999999999997</v>
      </c>
      <c r="AW144" s="185">
        <f>1.463+2.775</f>
        <v>4.2379999999999995</v>
      </c>
      <c r="AX144" s="185">
        <v>0</v>
      </c>
      <c r="AY144" s="215">
        <v>0</v>
      </c>
      <c r="AZ144" s="185">
        <v>0</v>
      </c>
      <c r="BA144" s="185">
        <v>0</v>
      </c>
      <c r="BB144" s="185">
        <v>1</v>
      </c>
      <c r="BC144" s="218"/>
      <c r="BD144" s="185"/>
      <c r="BE144" s="185"/>
    </row>
    <row r="145" spans="1:57" s="63" customFormat="1" ht="16.5" thickBot="1" x14ac:dyDescent="0.3">
      <c r="A145" s="63">
        <v>18</v>
      </c>
      <c r="B145" s="63" t="s">
        <v>12</v>
      </c>
      <c r="C145" s="63" t="s">
        <v>173</v>
      </c>
      <c r="D145" s="63" t="s">
        <v>175</v>
      </c>
      <c r="E145" s="192" t="s">
        <v>12</v>
      </c>
      <c r="F145" s="67" t="s">
        <v>81</v>
      </c>
      <c r="G145" s="175">
        <v>8</v>
      </c>
      <c r="H145" s="63">
        <v>45.1</v>
      </c>
      <c r="I145" s="63">
        <v>4</v>
      </c>
      <c r="J145" s="63">
        <v>6</v>
      </c>
      <c r="K145" s="63">
        <v>1</v>
      </c>
      <c r="L145" s="63">
        <v>0</v>
      </c>
      <c r="M145" s="63">
        <v>0</v>
      </c>
      <c r="N145" s="63">
        <v>0</v>
      </c>
      <c r="O145" s="63">
        <v>0</v>
      </c>
      <c r="P145" s="63">
        <v>0</v>
      </c>
      <c r="Q145" s="63">
        <v>0</v>
      </c>
      <c r="R145" s="63">
        <v>12</v>
      </c>
      <c r="S145" s="63">
        <v>0</v>
      </c>
      <c r="T145" s="63">
        <v>8</v>
      </c>
      <c r="U145" s="63">
        <v>14</v>
      </c>
      <c r="V145" s="63">
        <v>1</v>
      </c>
      <c r="W145" s="63">
        <v>1</v>
      </c>
      <c r="X145" s="63">
        <v>1</v>
      </c>
      <c r="Y145" s="63">
        <v>1</v>
      </c>
      <c r="Z145" s="63" t="s">
        <v>121</v>
      </c>
      <c r="AA145" s="63">
        <v>0</v>
      </c>
      <c r="AB145" s="63">
        <v>0</v>
      </c>
      <c r="AC145" s="65">
        <v>43220</v>
      </c>
      <c r="AD145" s="63">
        <v>14</v>
      </c>
      <c r="AE145" s="63">
        <v>0</v>
      </c>
      <c r="AF145" s="63">
        <v>0</v>
      </c>
      <c r="AG145" s="63">
        <v>0</v>
      </c>
      <c r="AH145" s="63">
        <v>0</v>
      </c>
      <c r="AI145" s="63">
        <v>0</v>
      </c>
      <c r="AJ145" s="63">
        <v>0</v>
      </c>
      <c r="AK145" s="63">
        <v>0</v>
      </c>
      <c r="AL145" s="63">
        <v>0</v>
      </c>
      <c r="AM145" s="63">
        <v>0</v>
      </c>
      <c r="AN145" s="63">
        <v>0</v>
      </c>
      <c r="AO145" s="63">
        <v>0</v>
      </c>
      <c r="AP145" s="63">
        <v>0</v>
      </c>
      <c r="AQ145" s="63">
        <v>0</v>
      </c>
      <c r="AR145" s="63">
        <v>0</v>
      </c>
      <c r="AS145" s="63" t="s">
        <v>120</v>
      </c>
      <c r="AT145" s="63">
        <v>0</v>
      </c>
      <c r="AU145" s="63">
        <v>0</v>
      </c>
      <c r="AV145" s="63">
        <v>0</v>
      </c>
      <c r="AW145" s="63">
        <v>0</v>
      </c>
      <c r="AX145" s="63">
        <v>0</v>
      </c>
      <c r="AY145" s="68">
        <v>0</v>
      </c>
      <c r="AZ145" s="63">
        <v>0</v>
      </c>
      <c r="BA145" s="63">
        <v>0</v>
      </c>
      <c r="BB145" s="63">
        <v>1</v>
      </c>
      <c r="BC145" s="71"/>
    </row>
    <row r="146" spans="1:57" x14ac:dyDescent="0.25">
      <c r="A146" s="185">
        <v>18</v>
      </c>
      <c r="B146" s="185" t="s">
        <v>14</v>
      </c>
      <c r="C146" s="185" t="s">
        <v>172</v>
      </c>
      <c r="D146" s="185" t="s">
        <v>176</v>
      </c>
      <c r="E146" s="194" t="s">
        <v>135</v>
      </c>
      <c r="F146" s="196" t="s">
        <v>93</v>
      </c>
      <c r="G146" s="203">
        <v>7</v>
      </c>
      <c r="H146" s="185">
        <v>55.6</v>
      </c>
      <c r="I146" s="185">
        <v>6</v>
      </c>
      <c r="J146" s="185">
        <v>5.2</v>
      </c>
      <c r="K146" s="185">
        <v>2</v>
      </c>
      <c r="L146" s="185">
        <v>3</v>
      </c>
      <c r="M146" s="185">
        <v>34.6</v>
      </c>
      <c r="N146" s="185">
        <v>25.9</v>
      </c>
      <c r="O146" s="185">
        <v>0</v>
      </c>
      <c r="P146" s="185">
        <v>0</v>
      </c>
      <c r="Q146" s="185">
        <f>SUM(M146:P146)</f>
        <v>60.5</v>
      </c>
      <c r="R146" s="185">
        <v>12</v>
      </c>
      <c r="S146" s="185">
        <f>Q146/12</f>
        <v>5.041666666666667</v>
      </c>
      <c r="T146" s="185" t="s">
        <v>120</v>
      </c>
      <c r="U146" s="185" t="s">
        <v>120</v>
      </c>
      <c r="V146" s="185">
        <v>0</v>
      </c>
      <c r="W146" s="185">
        <v>0</v>
      </c>
      <c r="X146" s="185">
        <v>0</v>
      </c>
      <c r="Y146" s="185">
        <v>0</v>
      </c>
      <c r="Z146" s="185" t="s">
        <v>451</v>
      </c>
      <c r="AA146" s="185">
        <v>4</v>
      </c>
      <c r="AB146" s="185">
        <v>0.8</v>
      </c>
      <c r="AC146" s="212">
        <v>43213</v>
      </c>
      <c r="AD146" s="185">
        <v>7</v>
      </c>
      <c r="AE146" s="185">
        <v>18.7</v>
      </c>
      <c r="AF146" s="185">
        <v>18.7</v>
      </c>
      <c r="AG146" s="185">
        <v>9</v>
      </c>
      <c r="AH146" s="185">
        <v>8</v>
      </c>
      <c r="AI146" s="185">
        <v>0</v>
      </c>
      <c r="AJ146" s="185">
        <v>0</v>
      </c>
      <c r="AK146" s="185">
        <v>0</v>
      </c>
      <c r="AL146" s="185">
        <f>SUM(AE146:AK146)</f>
        <v>54.4</v>
      </c>
      <c r="AM146" s="185">
        <f>AL146/AD146</f>
        <v>7.7714285714285714</v>
      </c>
      <c r="AN146" s="185">
        <v>0</v>
      </c>
      <c r="AO146" s="185">
        <v>1</v>
      </c>
      <c r="AP146" s="185">
        <v>0</v>
      </c>
      <c r="AQ146" s="185">
        <v>0</v>
      </c>
      <c r="AR146" s="185">
        <v>0</v>
      </c>
      <c r="AS146" s="185">
        <v>14</v>
      </c>
      <c r="AT146" s="185">
        <v>0.30399999999999999</v>
      </c>
      <c r="AU146" s="185">
        <v>0.23200000000000001</v>
      </c>
      <c r="AV146" s="185">
        <v>0.40799999999999997</v>
      </c>
      <c r="AW146" s="185">
        <v>0.69099999999999995</v>
      </c>
      <c r="AX146" s="185">
        <v>0</v>
      </c>
      <c r="AY146" s="215">
        <v>0</v>
      </c>
      <c r="AZ146" s="185">
        <v>0</v>
      </c>
      <c r="BA146" s="185">
        <v>0</v>
      </c>
      <c r="BB146" s="185">
        <v>1</v>
      </c>
      <c r="BC146" s="218"/>
      <c r="BD146" s="185"/>
      <c r="BE146" s="185"/>
    </row>
    <row r="147" spans="1:57" s="63" customFormat="1" ht="16.5" thickBot="1" x14ac:dyDescent="0.3">
      <c r="A147" s="63">
        <v>18</v>
      </c>
      <c r="B147" s="63" t="s">
        <v>14</v>
      </c>
      <c r="C147" s="63" t="s">
        <v>172</v>
      </c>
      <c r="D147" s="63" t="s">
        <v>176</v>
      </c>
      <c r="E147" s="192" t="s">
        <v>12</v>
      </c>
      <c r="F147" s="67" t="s">
        <v>81</v>
      </c>
      <c r="G147" s="176">
        <v>7</v>
      </c>
      <c r="H147" s="63">
        <v>34.700000000000003</v>
      </c>
      <c r="I147" s="63">
        <v>4</v>
      </c>
      <c r="J147" s="63">
        <v>6</v>
      </c>
      <c r="K147" s="63">
        <v>1</v>
      </c>
      <c r="L147" s="63">
        <v>2</v>
      </c>
      <c r="M147" s="63">
        <v>15.7</v>
      </c>
      <c r="N147" s="63">
        <v>20.100000000000001</v>
      </c>
      <c r="O147" s="63">
        <v>1.1000000000000001</v>
      </c>
      <c r="P147" s="63">
        <v>0</v>
      </c>
      <c r="Q147" s="63">
        <f>SUM(M147:P147)</f>
        <v>36.9</v>
      </c>
      <c r="R147" s="63">
        <v>12</v>
      </c>
      <c r="S147" s="63">
        <f>Q147/12</f>
        <v>3.0749999999999997</v>
      </c>
      <c r="T147" s="63">
        <v>9</v>
      </c>
      <c r="U147" s="63">
        <v>14</v>
      </c>
      <c r="V147" s="63">
        <v>0</v>
      </c>
      <c r="W147" s="63">
        <v>0</v>
      </c>
      <c r="X147" s="63">
        <v>0</v>
      </c>
      <c r="Y147" s="63">
        <v>0</v>
      </c>
      <c r="Z147" s="63" t="s">
        <v>451</v>
      </c>
      <c r="AA147" s="63">
        <v>3</v>
      </c>
      <c r="AB147" s="63">
        <v>0.7</v>
      </c>
      <c r="AC147" s="65">
        <v>43213</v>
      </c>
      <c r="AD147" s="63">
        <v>7</v>
      </c>
      <c r="AE147" s="63">
        <v>7.8</v>
      </c>
      <c r="AF147" s="63">
        <v>9</v>
      </c>
      <c r="AG147" s="63">
        <v>7.1</v>
      </c>
      <c r="AH147" s="63">
        <v>0</v>
      </c>
      <c r="AI147" s="63">
        <v>0</v>
      </c>
      <c r="AJ147" s="63">
        <v>0</v>
      </c>
      <c r="AK147" s="63">
        <v>0</v>
      </c>
      <c r="AL147" s="63">
        <f>SUM(AE147:AK147)</f>
        <v>23.9</v>
      </c>
      <c r="AM147" s="63">
        <f>AL147/AD147</f>
        <v>3.4142857142857141</v>
      </c>
      <c r="AN147" s="63">
        <v>1</v>
      </c>
      <c r="AO147" s="63">
        <v>1</v>
      </c>
      <c r="AP147" s="63">
        <v>0</v>
      </c>
      <c r="AQ147" s="63">
        <v>0</v>
      </c>
      <c r="AR147" s="63">
        <v>0</v>
      </c>
      <c r="AS147" s="63">
        <v>15</v>
      </c>
      <c r="AT147" s="63">
        <v>0.73899999999999999</v>
      </c>
      <c r="AU147" s="63">
        <v>0.61</v>
      </c>
      <c r="AV147" s="63">
        <v>1.448</v>
      </c>
      <c r="AW147" s="63">
        <v>0.98799999999999999</v>
      </c>
      <c r="AX147" s="63">
        <v>0</v>
      </c>
      <c r="AY147" s="68">
        <v>0</v>
      </c>
      <c r="AZ147" s="63">
        <v>0</v>
      </c>
      <c r="BA147" s="63">
        <v>0</v>
      </c>
      <c r="BB147" s="63">
        <v>1</v>
      </c>
      <c r="BC147" s="71"/>
    </row>
    <row r="148" spans="1:57" s="75" customFormat="1" x14ac:dyDescent="0.25">
      <c r="A148" s="188">
        <v>18</v>
      </c>
      <c r="B148" s="188" t="s">
        <v>15</v>
      </c>
      <c r="C148" s="188" t="s">
        <v>173</v>
      </c>
      <c r="D148" s="188" t="s">
        <v>176</v>
      </c>
      <c r="E148" s="188" t="s">
        <v>135</v>
      </c>
      <c r="F148" s="196" t="s">
        <v>93</v>
      </c>
      <c r="G148" s="184">
        <v>8</v>
      </c>
      <c r="H148" s="188">
        <v>51.1</v>
      </c>
      <c r="I148" s="188">
        <v>3</v>
      </c>
      <c r="J148" s="188">
        <v>3.7</v>
      </c>
      <c r="K148" s="188">
        <v>1</v>
      </c>
      <c r="L148" s="188">
        <v>1</v>
      </c>
      <c r="M148" s="188">
        <v>35.9</v>
      </c>
      <c r="N148" s="188">
        <v>14.6</v>
      </c>
      <c r="O148" s="188">
        <v>10.4</v>
      </c>
      <c r="P148" s="188">
        <v>0</v>
      </c>
      <c r="Q148" s="188">
        <f>SUM(M148:P148)</f>
        <v>60.9</v>
      </c>
      <c r="R148" s="188">
        <v>12</v>
      </c>
      <c r="S148" s="188">
        <f>Q148/12</f>
        <v>5.0750000000000002</v>
      </c>
      <c r="T148" s="188" t="s">
        <v>120</v>
      </c>
      <c r="U148" s="188" t="s">
        <v>120</v>
      </c>
      <c r="V148" s="188">
        <v>0</v>
      </c>
      <c r="W148" s="188">
        <v>0</v>
      </c>
      <c r="X148" s="188">
        <v>0</v>
      </c>
      <c r="Y148" s="188" t="s">
        <v>120</v>
      </c>
      <c r="Z148" s="188" t="s">
        <v>434</v>
      </c>
      <c r="AA148" s="188" t="s">
        <v>120</v>
      </c>
      <c r="AB148" s="188" t="s">
        <v>120</v>
      </c>
      <c r="AC148" s="188" t="s">
        <v>120</v>
      </c>
      <c r="AD148" s="188" t="s">
        <v>120</v>
      </c>
      <c r="AE148" s="188" t="s">
        <v>120</v>
      </c>
      <c r="AF148" s="188" t="s">
        <v>120</v>
      </c>
      <c r="AG148" s="188" t="s">
        <v>120</v>
      </c>
      <c r="AH148" s="188" t="s">
        <v>120</v>
      </c>
      <c r="AI148" s="188" t="s">
        <v>120</v>
      </c>
      <c r="AJ148" s="188" t="s">
        <v>120</v>
      </c>
      <c r="AK148" s="188" t="s">
        <v>120</v>
      </c>
      <c r="AL148" s="188" t="s">
        <v>120</v>
      </c>
      <c r="AM148" s="188" t="s">
        <v>120</v>
      </c>
      <c r="AN148" s="188" t="s">
        <v>120</v>
      </c>
      <c r="AO148" s="188" t="s">
        <v>120</v>
      </c>
      <c r="AP148" s="188" t="s">
        <v>120</v>
      </c>
      <c r="AQ148" s="188" t="s">
        <v>120</v>
      </c>
      <c r="AR148" s="188" t="s">
        <v>120</v>
      </c>
      <c r="AS148" s="188" t="s">
        <v>120</v>
      </c>
      <c r="AT148" s="188" t="s">
        <v>120</v>
      </c>
      <c r="AU148" s="188" t="s">
        <v>120</v>
      </c>
      <c r="AV148" s="188" t="s">
        <v>120</v>
      </c>
      <c r="AW148" s="188" t="s">
        <v>120</v>
      </c>
      <c r="AX148" s="188">
        <v>0</v>
      </c>
      <c r="AY148" s="209">
        <v>0</v>
      </c>
      <c r="AZ148" s="188">
        <v>0</v>
      </c>
      <c r="BA148" s="188">
        <v>0</v>
      </c>
      <c r="BB148" s="188">
        <v>0</v>
      </c>
      <c r="BC148" s="221"/>
      <c r="BD148" s="185"/>
      <c r="BE148" s="185"/>
    </row>
    <row r="149" spans="1:57" s="76" customFormat="1" ht="16.5" thickBot="1" x14ac:dyDescent="0.3">
      <c r="A149" s="76">
        <v>18</v>
      </c>
      <c r="B149" s="76" t="s">
        <v>15</v>
      </c>
      <c r="C149" s="76" t="s">
        <v>173</v>
      </c>
      <c r="D149" s="76" t="s">
        <v>176</v>
      </c>
      <c r="E149" s="76" t="s">
        <v>12</v>
      </c>
      <c r="F149" s="77" t="s">
        <v>81</v>
      </c>
      <c r="G149" s="175">
        <v>8</v>
      </c>
      <c r="H149" s="76">
        <v>39.4</v>
      </c>
      <c r="I149" s="76">
        <v>5</v>
      </c>
      <c r="J149" s="76">
        <v>6</v>
      </c>
      <c r="K149" s="76">
        <v>0</v>
      </c>
      <c r="L149" s="76" t="s">
        <v>120</v>
      </c>
      <c r="M149" s="76" t="s">
        <v>120</v>
      </c>
      <c r="N149" s="76" t="s">
        <v>120</v>
      </c>
      <c r="O149" s="76" t="s">
        <v>120</v>
      </c>
      <c r="P149" s="76" t="s">
        <v>120</v>
      </c>
      <c r="Q149" s="76" t="s">
        <v>120</v>
      </c>
      <c r="R149" s="76" t="s">
        <v>120</v>
      </c>
      <c r="S149" s="76" t="s">
        <v>120</v>
      </c>
      <c r="T149" s="76" t="s">
        <v>120</v>
      </c>
      <c r="U149" s="76" t="s">
        <v>120</v>
      </c>
      <c r="V149" s="76">
        <v>1</v>
      </c>
      <c r="W149" s="76">
        <v>0</v>
      </c>
      <c r="X149" s="76">
        <v>0</v>
      </c>
      <c r="Y149" s="76" t="s">
        <v>120</v>
      </c>
      <c r="Z149" s="76" t="s">
        <v>434</v>
      </c>
      <c r="AA149" s="76" t="s">
        <v>120</v>
      </c>
      <c r="AB149" s="76" t="s">
        <v>120</v>
      </c>
      <c r="AC149" s="76" t="s">
        <v>120</v>
      </c>
      <c r="AD149" s="76" t="s">
        <v>120</v>
      </c>
      <c r="AE149" s="76" t="s">
        <v>120</v>
      </c>
      <c r="AF149" s="76" t="s">
        <v>120</v>
      </c>
      <c r="AG149" s="76" t="s">
        <v>120</v>
      </c>
      <c r="AH149" s="76" t="s">
        <v>120</v>
      </c>
      <c r="AI149" s="76" t="s">
        <v>120</v>
      </c>
      <c r="AJ149" s="76" t="s">
        <v>120</v>
      </c>
      <c r="AK149" s="76" t="s">
        <v>120</v>
      </c>
      <c r="AL149" s="76" t="s">
        <v>120</v>
      </c>
      <c r="AM149" s="76" t="s">
        <v>120</v>
      </c>
      <c r="AN149" s="76" t="s">
        <v>120</v>
      </c>
      <c r="AO149" s="76" t="s">
        <v>120</v>
      </c>
      <c r="AP149" s="76" t="s">
        <v>120</v>
      </c>
      <c r="AQ149" s="76" t="s">
        <v>120</v>
      </c>
      <c r="AR149" s="76" t="s">
        <v>120</v>
      </c>
      <c r="AS149" s="76" t="s">
        <v>120</v>
      </c>
      <c r="AT149" s="76" t="s">
        <v>120</v>
      </c>
      <c r="AU149" s="76" t="s">
        <v>120</v>
      </c>
      <c r="AV149" s="76" t="s">
        <v>120</v>
      </c>
      <c r="AW149" s="76" t="s">
        <v>120</v>
      </c>
      <c r="AX149" s="76">
        <v>0</v>
      </c>
      <c r="AY149" s="79">
        <v>0</v>
      </c>
      <c r="AZ149" s="76">
        <v>0</v>
      </c>
      <c r="BA149" s="76">
        <v>0</v>
      </c>
      <c r="BB149" s="76">
        <v>0</v>
      </c>
      <c r="BC149" s="78"/>
      <c r="BD149" s="132"/>
      <c r="BE149" s="63"/>
    </row>
    <row r="150" spans="1:57" s="94" customFormat="1" x14ac:dyDescent="0.25">
      <c r="A150" s="190">
        <v>19</v>
      </c>
      <c r="B150" s="190" t="s">
        <v>9</v>
      </c>
      <c r="C150" s="190" t="s">
        <v>172</v>
      </c>
      <c r="D150" s="190" t="s">
        <v>175</v>
      </c>
      <c r="E150" s="190" t="s">
        <v>135</v>
      </c>
      <c r="F150" s="200" t="s">
        <v>47</v>
      </c>
      <c r="G150" s="184">
        <v>7</v>
      </c>
      <c r="H150" s="190">
        <v>35.200000000000003</v>
      </c>
      <c r="I150" s="190">
        <v>4</v>
      </c>
      <c r="J150" s="190">
        <v>6</v>
      </c>
      <c r="K150" s="190">
        <v>1</v>
      </c>
      <c r="L150" s="190">
        <v>2</v>
      </c>
      <c r="M150" s="190">
        <v>13.1</v>
      </c>
      <c r="N150" s="190">
        <v>7.8</v>
      </c>
      <c r="O150" s="190">
        <v>0</v>
      </c>
      <c r="P150" s="190">
        <v>0</v>
      </c>
      <c r="Q150" s="190">
        <f>SUM(M150:P150)</f>
        <v>20.9</v>
      </c>
      <c r="R150" s="190">
        <v>12</v>
      </c>
      <c r="S150" s="190">
        <f>Q150/12</f>
        <v>1.7416666666666665</v>
      </c>
      <c r="T150" s="190">
        <v>0</v>
      </c>
      <c r="U150" s="190">
        <v>0</v>
      </c>
      <c r="V150" s="190">
        <v>0</v>
      </c>
      <c r="W150" s="190">
        <v>1</v>
      </c>
      <c r="X150" s="190">
        <v>1</v>
      </c>
      <c r="Y150" s="190">
        <v>1</v>
      </c>
      <c r="Z150" s="190" t="s">
        <v>121</v>
      </c>
      <c r="AA150" s="190">
        <v>21</v>
      </c>
      <c r="AB150" s="190">
        <v>1.1000000000000001</v>
      </c>
      <c r="AC150" s="213">
        <v>43220</v>
      </c>
      <c r="AD150" s="190">
        <v>14</v>
      </c>
      <c r="AE150" s="190">
        <v>6</v>
      </c>
      <c r="AF150" s="190">
        <v>12.1</v>
      </c>
      <c r="AG150" s="190">
        <v>7.4</v>
      </c>
      <c r="AH150" s="190">
        <v>22.9</v>
      </c>
      <c r="AI150" s="190">
        <v>5.4</v>
      </c>
      <c r="AJ150" s="190">
        <v>19.5</v>
      </c>
      <c r="AK150" s="190">
        <f>19.1 + 5.8</f>
        <v>24.900000000000002</v>
      </c>
      <c r="AL150" s="190">
        <f>SUM(AE150:AK150)</f>
        <v>98.2</v>
      </c>
      <c r="AM150" s="190">
        <f>AL150/AD150</f>
        <v>7.0142857142857142</v>
      </c>
      <c r="AN150" s="190">
        <v>1</v>
      </c>
      <c r="AO150" s="190">
        <v>0</v>
      </c>
      <c r="AP150" s="190">
        <v>5</v>
      </c>
      <c r="AQ150" s="190">
        <v>1</v>
      </c>
      <c r="AR150" s="190">
        <v>0</v>
      </c>
      <c r="AS150" s="190">
        <v>176</v>
      </c>
      <c r="AT150" s="190">
        <v>2.1589999999999998</v>
      </c>
      <c r="AU150" s="190">
        <v>1.3919999999999999</v>
      </c>
      <c r="AV150" s="190">
        <v>2.1989999999999998</v>
      </c>
      <c r="AW150" s="190">
        <v>1.042</v>
      </c>
      <c r="AX150" s="190">
        <v>0</v>
      </c>
      <c r="AY150" s="217">
        <v>0</v>
      </c>
      <c r="AZ150" s="190">
        <v>0</v>
      </c>
      <c r="BA150" s="190">
        <v>0</v>
      </c>
      <c r="BB150" s="190">
        <v>0</v>
      </c>
      <c r="BC150" s="223"/>
      <c r="BD150" s="185"/>
      <c r="BE150" s="185"/>
    </row>
    <row r="151" spans="1:57" s="95" customFormat="1" ht="16.5" thickBot="1" x14ac:dyDescent="0.3">
      <c r="A151" s="95">
        <v>19</v>
      </c>
      <c r="B151" s="95" t="s">
        <v>9</v>
      </c>
      <c r="C151" s="95" t="s">
        <v>172</v>
      </c>
      <c r="D151" s="95" t="s">
        <v>175</v>
      </c>
      <c r="E151" s="95" t="s">
        <v>12</v>
      </c>
      <c r="F151" s="95" t="s">
        <v>113</v>
      </c>
      <c r="G151" s="175">
        <v>7</v>
      </c>
      <c r="H151" s="95">
        <v>84.9</v>
      </c>
      <c r="I151" s="95">
        <v>6</v>
      </c>
      <c r="J151" s="95">
        <v>6</v>
      </c>
      <c r="K151" s="95">
        <v>2</v>
      </c>
      <c r="L151" s="95">
        <v>1</v>
      </c>
      <c r="M151" s="95">
        <v>6.4</v>
      </c>
      <c r="N151" s="95">
        <v>20.100000000000001</v>
      </c>
      <c r="O151" s="95">
        <v>12.4</v>
      </c>
      <c r="P151" s="95">
        <v>0</v>
      </c>
      <c r="Q151" s="95">
        <f>SUM(M151:P151)</f>
        <v>38.9</v>
      </c>
      <c r="R151" s="95">
        <v>12</v>
      </c>
      <c r="S151" s="95">
        <f>Q151/12</f>
        <v>3.2416666666666667</v>
      </c>
      <c r="T151" s="95">
        <v>5</v>
      </c>
      <c r="U151" s="95">
        <v>8</v>
      </c>
      <c r="V151" s="95">
        <v>0</v>
      </c>
      <c r="W151" s="95">
        <v>0</v>
      </c>
      <c r="X151" s="95">
        <v>0</v>
      </c>
      <c r="Y151" s="95">
        <v>1</v>
      </c>
      <c r="Z151" s="95" t="s">
        <v>121</v>
      </c>
      <c r="AA151" s="95" t="s">
        <v>120</v>
      </c>
      <c r="AB151" s="95" t="s">
        <v>120</v>
      </c>
      <c r="AC151" s="95" t="s">
        <v>120</v>
      </c>
      <c r="AD151" s="95" t="s">
        <v>120</v>
      </c>
      <c r="AE151" s="95" t="s">
        <v>120</v>
      </c>
      <c r="AF151" s="95" t="s">
        <v>120</v>
      </c>
      <c r="AG151" s="95" t="s">
        <v>120</v>
      </c>
      <c r="AH151" s="95" t="s">
        <v>120</v>
      </c>
      <c r="AI151" s="95" t="s">
        <v>120</v>
      </c>
      <c r="AJ151" s="95" t="s">
        <v>120</v>
      </c>
      <c r="AK151" s="95" t="s">
        <v>120</v>
      </c>
      <c r="AL151" s="95" t="s">
        <v>120</v>
      </c>
      <c r="AM151" s="95" t="s">
        <v>120</v>
      </c>
      <c r="AN151" s="95" t="s">
        <v>120</v>
      </c>
      <c r="AO151" s="95" t="s">
        <v>120</v>
      </c>
      <c r="AP151" s="95" t="s">
        <v>120</v>
      </c>
      <c r="AQ151" s="95" t="s">
        <v>120</v>
      </c>
      <c r="AR151" s="95" t="s">
        <v>120</v>
      </c>
      <c r="AS151" s="95" t="s">
        <v>120</v>
      </c>
      <c r="AT151" s="95" t="s">
        <v>120</v>
      </c>
      <c r="AU151" s="95" t="s">
        <v>120</v>
      </c>
      <c r="AV151" s="95" t="s">
        <v>120</v>
      </c>
      <c r="AW151" s="95" t="s">
        <v>120</v>
      </c>
      <c r="AX151" s="95">
        <v>0</v>
      </c>
      <c r="AY151" s="95">
        <v>1</v>
      </c>
      <c r="AZ151" s="95">
        <v>0</v>
      </c>
      <c r="BA151" s="95">
        <v>0</v>
      </c>
      <c r="BB151" s="95">
        <v>0</v>
      </c>
      <c r="BC151" s="74"/>
      <c r="BD151" s="63"/>
      <c r="BE151" s="63"/>
    </row>
    <row r="152" spans="1:57" ht="16.5" thickBot="1" x14ac:dyDescent="0.3">
      <c r="A152" s="185">
        <v>19</v>
      </c>
      <c r="B152" s="185" t="s">
        <v>12</v>
      </c>
      <c r="C152" s="185" t="s">
        <v>173</v>
      </c>
      <c r="D152" s="185" t="s">
        <v>175</v>
      </c>
      <c r="E152" s="194" t="s">
        <v>135</v>
      </c>
      <c r="F152" s="196" t="s">
        <v>47</v>
      </c>
      <c r="G152" s="184">
        <v>8</v>
      </c>
      <c r="H152" s="185">
        <v>32.5</v>
      </c>
      <c r="I152" s="185">
        <v>3</v>
      </c>
      <c r="J152" s="185">
        <v>6</v>
      </c>
      <c r="K152" s="185">
        <v>2</v>
      </c>
      <c r="L152" s="185">
        <v>2</v>
      </c>
      <c r="M152" s="185">
        <v>7.5</v>
      </c>
      <c r="N152" s="185">
        <v>0</v>
      </c>
      <c r="O152" s="185">
        <v>0</v>
      </c>
      <c r="P152" s="185">
        <v>0</v>
      </c>
      <c r="Q152" s="185">
        <f>SUM(M152:P152)</f>
        <v>7.5</v>
      </c>
      <c r="R152" s="185">
        <v>12</v>
      </c>
      <c r="S152" s="185">
        <f>Q152/12</f>
        <v>0.625</v>
      </c>
      <c r="T152" s="185">
        <v>2</v>
      </c>
      <c r="U152" s="185">
        <v>4</v>
      </c>
      <c r="V152" s="185">
        <v>0</v>
      </c>
      <c r="W152" s="185">
        <v>0</v>
      </c>
      <c r="X152" s="185">
        <v>0</v>
      </c>
      <c r="Y152" s="185">
        <v>0</v>
      </c>
      <c r="Z152" s="185" t="s">
        <v>451</v>
      </c>
      <c r="AA152" s="185">
        <v>9</v>
      </c>
      <c r="AB152" s="185">
        <v>0.7</v>
      </c>
      <c r="AC152" s="65">
        <v>43223</v>
      </c>
      <c r="AD152" s="63">
        <v>17</v>
      </c>
      <c r="AE152" s="185">
        <v>16</v>
      </c>
      <c r="AF152" s="185">
        <v>1.7</v>
      </c>
      <c r="AG152" s="185">
        <v>7</v>
      </c>
      <c r="AH152" s="185">
        <v>18.399999999999999</v>
      </c>
      <c r="AI152" s="185">
        <v>9.3000000000000007</v>
      </c>
      <c r="AJ152" s="185">
        <v>0</v>
      </c>
      <c r="AK152" s="185">
        <v>0</v>
      </c>
      <c r="AL152" s="185">
        <f>SUM(AE152:AK152)</f>
        <v>52.399999999999991</v>
      </c>
      <c r="AM152" s="185">
        <f>AL152/AD152</f>
        <v>3.0823529411764703</v>
      </c>
      <c r="AN152" s="185">
        <v>1</v>
      </c>
      <c r="AO152" s="185">
        <v>1</v>
      </c>
      <c r="AP152" s="185">
        <v>0</v>
      </c>
      <c r="AQ152" s="185">
        <v>1</v>
      </c>
      <c r="AR152" s="185">
        <v>0</v>
      </c>
      <c r="AS152" s="185">
        <v>261</v>
      </c>
      <c r="AT152" s="185">
        <v>0.45</v>
      </c>
      <c r="AU152" s="185">
        <v>0.435</v>
      </c>
      <c r="AV152" s="185">
        <v>0.38900000000000001</v>
      </c>
      <c r="AW152" s="185">
        <v>0.27400000000000002</v>
      </c>
      <c r="AX152" s="185">
        <v>0</v>
      </c>
      <c r="AY152" s="215">
        <v>0</v>
      </c>
      <c r="AZ152" s="185">
        <v>0</v>
      </c>
      <c r="BA152" s="185">
        <v>0</v>
      </c>
      <c r="BB152" s="185">
        <v>1</v>
      </c>
      <c r="BC152" s="218"/>
      <c r="BD152" s="185"/>
      <c r="BE152" s="185"/>
    </row>
    <row r="153" spans="1:57" s="63" customFormat="1" ht="16.5" thickBot="1" x14ac:dyDescent="0.3">
      <c r="A153" s="63">
        <v>19</v>
      </c>
      <c r="B153" s="63" t="s">
        <v>12</v>
      </c>
      <c r="C153" s="63" t="s">
        <v>173</v>
      </c>
      <c r="D153" s="63" t="s">
        <v>175</v>
      </c>
      <c r="E153" s="192" t="s">
        <v>12</v>
      </c>
      <c r="F153" s="63" t="s">
        <v>113</v>
      </c>
      <c r="G153" s="175">
        <v>8</v>
      </c>
      <c r="H153" s="63">
        <v>69.5</v>
      </c>
      <c r="I153" s="63">
        <v>6</v>
      </c>
      <c r="J153" s="63">
        <v>5.9</v>
      </c>
      <c r="K153" s="63">
        <v>2</v>
      </c>
      <c r="L153" s="63">
        <v>1</v>
      </c>
      <c r="M153" s="63">
        <v>6</v>
      </c>
      <c r="N153" s="63">
        <v>0</v>
      </c>
      <c r="O153" s="63">
        <v>0</v>
      </c>
      <c r="P153" s="63">
        <v>0</v>
      </c>
      <c r="Q153" s="63">
        <f>SUM(M153:P153)</f>
        <v>6</v>
      </c>
      <c r="R153" s="63">
        <v>12</v>
      </c>
      <c r="S153" s="63">
        <f>Q153/12</f>
        <v>0.5</v>
      </c>
      <c r="T153" s="63">
        <v>0</v>
      </c>
      <c r="U153" s="63">
        <v>0</v>
      </c>
      <c r="V153" s="63">
        <v>0</v>
      </c>
      <c r="W153" s="63">
        <v>1</v>
      </c>
      <c r="X153" s="63">
        <v>1</v>
      </c>
      <c r="Y153" s="63">
        <v>1</v>
      </c>
      <c r="Z153" s="63" t="s">
        <v>121</v>
      </c>
      <c r="AA153" s="63">
        <v>0</v>
      </c>
      <c r="AB153" s="63">
        <v>0</v>
      </c>
      <c r="AC153" s="65">
        <v>43223</v>
      </c>
      <c r="AD153" s="63">
        <v>17</v>
      </c>
      <c r="AE153" s="63">
        <v>0</v>
      </c>
      <c r="AF153" s="63">
        <v>0</v>
      </c>
      <c r="AG153" s="63">
        <v>0</v>
      </c>
      <c r="AH153" s="63">
        <v>0</v>
      </c>
      <c r="AI153" s="63">
        <v>0</v>
      </c>
      <c r="AJ153" s="63">
        <v>0</v>
      </c>
      <c r="AK153" s="63">
        <v>0</v>
      </c>
      <c r="AL153" s="63">
        <v>0</v>
      </c>
      <c r="AM153" s="63">
        <v>0</v>
      </c>
      <c r="AN153" s="63">
        <v>0</v>
      </c>
      <c r="AO153" s="63">
        <v>0</v>
      </c>
      <c r="AP153" s="63">
        <v>0</v>
      </c>
      <c r="AQ153" s="63">
        <v>0</v>
      </c>
      <c r="AR153" s="63">
        <v>0</v>
      </c>
      <c r="AS153" s="63" t="s">
        <v>120</v>
      </c>
      <c r="AT153" s="63">
        <v>0</v>
      </c>
      <c r="AU153" s="63">
        <v>0</v>
      </c>
      <c r="AV153" s="63">
        <v>0</v>
      </c>
      <c r="AW153" s="63">
        <v>0</v>
      </c>
      <c r="AX153" s="63">
        <v>0</v>
      </c>
      <c r="AY153" s="68">
        <v>0</v>
      </c>
      <c r="AZ153" s="63">
        <v>0</v>
      </c>
      <c r="BA153" s="63">
        <v>0</v>
      </c>
      <c r="BB153" s="63">
        <v>1</v>
      </c>
      <c r="BC153" s="71"/>
    </row>
    <row r="154" spans="1:57" x14ac:dyDescent="0.25">
      <c r="A154" s="185">
        <v>19</v>
      </c>
      <c r="B154" s="185" t="s">
        <v>14</v>
      </c>
      <c r="C154" s="185" t="s">
        <v>172</v>
      </c>
      <c r="D154" s="185" t="s">
        <v>176</v>
      </c>
      <c r="E154" s="195" t="s">
        <v>135</v>
      </c>
      <c r="F154" s="196" t="s">
        <v>47</v>
      </c>
      <c r="G154" s="203">
        <v>7</v>
      </c>
      <c r="H154" s="185">
        <v>23.6</v>
      </c>
      <c r="I154" s="185">
        <v>3</v>
      </c>
      <c r="J154" s="185">
        <v>4.9000000000000004</v>
      </c>
      <c r="K154" s="185">
        <v>2</v>
      </c>
      <c r="L154" s="185">
        <v>2</v>
      </c>
      <c r="M154" s="185">
        <v>1</v>
      </c>
      <c r="N154" s="185">
        <v>7</v>
      </c>
      <c r="O154" s="185">
        <v>0</v>
      </c>
      <c r="P154" s="185">
        <v>0</v>
      </c>
      <c r="Q154" s="185">
        <f>SUM(M154:P154)</f>
        <v>8</v>
      </c>
      <c r="R154" s="185">
        <v>12</v>
      </c>
      <c r="S154" s="185">
        <f>Q154/12</f>
        <v>0.66666666666666663</v>
      </c>
      <c r="T154" s="80" t="s">
        <v>120</v>
      </c>
      <c r="U154" s="80" t="s">
        <v>120</v>
      </c>
      <c r="V154" s="185">
        <v>0</v>
      </c>
      <c r="W154" s="185">
        <v>0</v>
      </c>
      <c r="X154" s="185">
        <v>0</v>
      </c>
      <c r="Y154" s="185">
        <v>0</v>
      </c>
      <c r="Z154" s="185" t="s">
        <v>451</v>
      </c>
      <c r="AA154" s="185">
        <v>2</v>
      </c>
      <c r="AB154" s="185">
        <v>0.5</v>
      </c>
      <c r="AC154" s="185" t="s">
        <v>120</v>
      </c>
      <c r="AD154" s="185" t="s">
        <v>120</v>
      </c>
      <c r="AE154" s="185" t="s">
        <v>120</v>
      </c>
      <c r="AF154" s="185" t="s">
        <v>120</v>
      </c>
      <c r="AG154" s="185" t="s">
        <v>120</v>
      </c>
      <c r="AH154" s="185" t="s">
        <v>120</v>
      </c>
      <c r="AI154" s="185" t="s">
        <v>120</v>
      </c>
      <c r="AJ154" s="185" t="s">
        <v>120</v>
      </c>
      <c r="AK154" s="185" t="s">
        <v>120</v>
      </c>
      <c r="AL154" s="185" t="s">
        <v>120</v>
      </c>
      <c r="AM154" s="185" t="s">
        <v>120</v>
      </c>
      <c r="AN154" s="185">
        <v>0</v>
      </c>
      <c r="AO154" s="185">
        <v>0</v>
      </c>
      <c r="AP154" s="185">
        <v>1</v>
      </c>
      <c r="AQ154" s="185">
        <v>0</v>
      </c>
      <c r="AR154" s="185">
        <v>0</v>
      </c>
      <c r="AS154" s="185" t="s">
        <v>778</v>
      </c>
      <c r="AT154" s="185">
        <v>0.126</v>
      </c>
      <c r="AU154" s="185">
        <v>0</v>
      </c>
      <c r="AV154" s="185">
        <v>4.3999999999999997E-2</v>
      </c>
      <c r="AW154" s="185">
        <v>2.1000000000000001E-2</v>
      </c>
      <c r="AX154" s="185">
        <v>0</v>
      </c>
      <c r="AY154" s="185">
        <v>1</v>
      </c>
      <c r="AZ154" s="185">
        <v>0</v>
      </c>
      <c r="BA154" s="185">
        <v>0</v>
      </c>
      <c r="BB154" s="185">
        <v>1</v>
      </c>
      <c r="BC154" s="218"/>
      <c r="BD154" s="185"/>
      <c r="BE154" s="185"/>
    </row>
    <row r="155" spans="1:57" s="63" customFormat="1" ht="16.5" thickBot="1" x14ac:dyDescent="0.3">
      <c r="A155" s="63">
        <v>19</v>
      </c>
      <c r="B155" s="63" t="s">
        <v>14</v>
      </c>
      <c r="C155" s="63" t="s">
        <v>172</v>
      </c>
      <c r="D155" s="63" t="s">
        <v>176</v>
      </c>
      <c r="E155" s="192" t="s">
        <v>12</v>
      </c>
      <c r="F155" s="63" t="s">
        <v>113</v>
      </c>
      <c r="G155" s="176">
        <v>7</v>
      </c>
      <c r="H155" s="63">
        <v>86.6</v>
      </c>
      <c r="I155" s="63">
        <v>6</v>
      </c>
      <c r="J155" s="63">
        <v>4.5</v>
      </c>
      <c r="K155" s="63">
        <v>2</v>
      </c>
      <c r="L155" s="63">
        <v>1</v>
      </c>
      <c r="M155" s="63">
        <v>19</v>
      </c>
      <c r="N155" s="63">
        <v>10</v>
      </c>
      <c r="O155" s="63">
        <v>0</v>
      </c>
      <c r="P155" s="63">
        <v>0</v>
      </c>
      <c r="Q155" s="63">
        <f>SUM(M155:P155)</f>
        <v>29</v>
      </c>
      <c r="R155" s="63">
        <v>12</v>
      </c>
      <c r="S155" s="63">
        <f>Q155/12</f>
        <v>2.4166666666666665</v>
      </c>
      <c r="T155" s="63">
        <v>2</v>
      </c>
      <c r="U155" s="63">
        <v>4</v>
      </c>
      <c r="V155" s="63">
        <v>0</v>
      </c>
      <c r="W155" s="63">
        <v>0</v>
      </c>
      <c r="X155" s="63">
        <v>0</v>
      </c>
      <c r="Y155" s="63">
        <v>1</v>
      </c>
      <c r="Z155" s="151" t="s">
        <v>121</v>
      </c>
      <c r="AA155" s="63">
        <v>0</v>
      </c>
      <c r="AB155" s="63">
        <v>0</v>
      </c>
      <c r="AC155" s="63">
        <v>0</v>
      </c>
      <c r="AD155" s="63">
        <v>0</v>
      </c>
      <c r="AE155" s="63">
        <v>0</v>
      </c>
      <c r="AF155" s="63">
        <v>0</v>
      </c>
      <c r="AG155" s="63">
        <v>0</v>
      </c>
      <c r="AH155" s="63">
        <v>0</v>
      </c>
      <c r="AI155" s="63">
        <v>0</v>
      </c>
      <c r="AJ155" s="63">
        <v>0</v>
      </c>
      <c r="AK155" s="63">
        <v>0</v>
      </c>
      <c r="AL155" s="63">
        <v>0</v>
      </c>
      <c r="AM155" s="63">
        <v>0</v>
      </c>
      <c r="AN155" s="63">
        <v>0</v>
      </c>
      <c r="AO155" s="63">
        <v>0</v>
      </c>
      <c r="AP155" s="63">
        <v>0</v>
      </c>
      <c r="AQ155" s="63">
        <v>0</v>
      </c>
      <c r="AR155" s="63">
        <v>0</v>
      </c>
      <c r="AS155" s="151" t="s">
        <v>120</v>
      </c>
      <c r="AT155" s="63">
        <v>0</v>
      </c>
      <c r="AU155" s="63">
        <v>0</v>
      </c>
      <c r="AV155" s="63">
        <v>0.55800000000000005</v>
      </c>
      <c r="AW155" s="63">
        <v>0</v>
      </c>
      <c r="AX155" s="63">
        <v>1</v>
      </c>
      <c r="AY155" s="68">
        <v>0</v>
      </c>
      <c r="AZ155" s="63">
        <v>0</v>
      </c>
      <c r="BA155" s="63">
        <v>0</v>
      </c>
      <c r="BB155" s="63">
        <v>1</v>
      </c>
      <c r="BC155" s="71" t="s">
        <v>141</v>
      </c>
    </row>
    <row r="156" spans="1:57" x14ac:dyDescent="0.25">
      <c r="A156" s="185">
        <v>19</v>
      </c>
      <c r="B156" s="185" t="s">
        <v>15</v>
      </c>
      <c r="C156" s="185" t="s">
        <v>173</v>
      </c>
      <c r="D156" s="185" t="s">
        <v>176</v>
      </c>
      <c r="E156" s="194" t="s">
        <v>135</v>
      </c>
      <c r="F156" s="196" t="s">
        <v>47</v>
      </c>
      <c r="G156" s="184">
        <v>8</v>
      </c>
      <c r="H156" s="185">
        <v>39.1</v>
      </c>
      <c r="I156" s="185">
        <v>5</v>
      </c>
      <c r="J156" s="185">
        <v>5</v>
      </c>
      <c r="K156" s="185">
        <v>1</v>
      </c>
      <c r="L156" s="185">
        <v>2</v>
      </c>
      <c r="M156" s="185">
        <v>12</v>
      </c>
      <c r="N156" s="185">
        <v>9</v>
      </c>
      <c r="O156" s="185">
        <v>0</v>
      </c>
      <c r="P156" s="185">
        <v>0</v>
      </c>
      <c r="Q156" s="185">
        <f>SUM(M156:P156)</f>
        <v>21</v>
      </c>
      <c r="R156" s="185">
        <v>12</v>
      </c>
      <c r="S156" s="185">
        <f>Q156/12</f>
        <v>1.75</v>
      </c>
      <c r="T156" s="185" t="s">
        <v>120</v>
      </c>
      <c r="U156" s="185" t="s">
        <v>120</v>
      </c>
      <c r="V156" s="185">
        <v>0</v>
      </c>
      <c r="W156" s="185">
        <v>0</v>
      </c>
      <c r="X156" s="185">
        <v>0</v>
      </c>
      <c r="Y156" s="185">
        <v>0</v>
      </c>
      <c r="Z156" s="185" t="s">
        <v>451</v>
      </c>
      <c r="AA156" s="185">
        <v>3</v>
      </c>
      <c r="AB156" s="185">
        <v>0.7</v>
      </c>
      <c r="AC156" s="212">
        <v>43223</v>
      </c>
      <c r="AD156" s="185">
        <v>17</v>
      </c>
      <c r="AE156" s="185">
        <v>15.9</v>
      </c>
      <c r="AF156" s="185">
        <v>9.5</v>
      </c>
      <c r="AG156" s="185">
        <v>11</v>
      </c>
      <c r="AH156" s="185">
        <v>0</v>
      </c>
      <c r="AI156" s="185">
        <v>0</v>
      </c>
      <c r="AJ156" s="185">
        <v>0</v>
      </c>
      <c r="AK156" s="185">
        <v>0</v>
      </c>
      <c r="AL156" s="185">
        <f>SUM(AE156:AK156)</f>
        <v>36.4</v>
      </c>
      <c r="AM156" s="185">
        <f>AL156/AD156</f>
        <v>2.1411764705882352</v>
      </c>
      <c r="AN156" s="185">
        <v>0</v>
      </c>
      <c r="AO156" s="185">
        <v>0</v>
      </c>
      <c r="AP156" s="185">
        <v>0</v>
      </c>
      <c r="AQ156" s="185">
        <v>0</v>
      </c>
      <c r="AR156" s="185">
        <v>0</v>
      </c>
      <c r="AS156" s="185">
        <v>260</v>
      </c>
      <c r="AT156" s="185">
        <v>6.4000000000000001E-2</v>
      </c>
      <c r="AU156" s="185">
        <v>6.8000000000000005E-2</v>
      </c>
      <c r="AV156" s="185">
        <v>0.06</v>
      </c>
      <c r="AW156" s="185">
        <v>2.8000000000000001E-2</v>
      </c>
      <c r="AX156" s="185">
        <v>0</v>
      </c>
      <c r="AY156" s="215">
        <v>0</v>
      </c>
      <c r="AZ156" s="185">
        <v>0</v>
      </c>
      <c r="BA156" s="185">
        <v>0</v>
      </c>
      <c r="BB156" s="185">
        <v>1</v>
      </c>
      <c r="BC156" s="218"/>
      <c r="BD156" s="185"/>
      <c r="BE156" s="185"/>
    </row>
    <row r="157" spans="1:57" s="63" customFormat="1" ht="16.5" thickBot="1" x14ac:dyDescent="0.3">
      <c r="A157" s="63">
        <v>19</v>
      </c>
      <c r="B157" s="63" t="s">
        <v>15</v>
      </c>
      <c r="C157" s="63" t="s">
        <v>173</v>
      </c>
      <c r="D157" s="63" t="s">
        <v>176</v>
      </c>
      <c r="E157" s="192" t="s">
        <v>12</v>
      </c>
      <c r="F157" s="63" t="s">
        <v>113</v>
      </c>
      <c r="G157" s="175">
        <v>8</v>
      </c>
      <c r="H157" s="63">
        <v>83.6</v>
      </c>
      <c r="I157" s="63">
        <v>5</v>
      </c>
      <c r="J157" s="63">
        <v>5.2</v>
      </c>
      <c r="K157" s="63">
        <v>2</v>
      </c>
      <c r="L157" s="63">
        <v>2</v>
      </c>
      <c r="M157" s="63">
        <v>24.5</v>
      </c>
      <c r="N157" s="63">
        <v>23.8</v>
      </c>
      <c r="O157" s="63">
        <v>0</v>
      </c>
      <c r="P157" s="63">
        <v>0</v>
      </c>
      <c r="Q157" s="63">
        <f>SUM(M157:P157)</f>
        <v>48.3</v>
      </c>
      <c r="R157" s="63">
        <v>12</v>
      </c>
      <c r="S157" s="63">
        <f>Q157/12</f>
        <v>4.0249999999999995</v>
      </c>
      <c r="T157" s="185">
        <v>7</v>
      </c>
      <c r="U157" s="185">
        <v>8</v>
      </c>
      <c r="V157" s="63">
        <v>0</v>
      </c>
      <c r="W157" s="63">
        <v>0</v>
      </c>
      <c r="X157" s="63">
        <v>0</v>
      </c>
      <c r="Y157" s="63">
        <v>0</v>
      </c>
      <c r="Z157" s="63" t="s">
        <v>451</v>
      </c>
      <c r="AA157" s="63">
        <v>5</v>
      </c>
      <c r="AB157" s="63">
        <v>0.7</v>
      </c>
      <c r="AC157" s="65">
        <v>43223</v>
      </c>
      <c r="AD157" s="63">
        <v>17</v>
      </c>
      <c r="AE157" s="63">
        <v>13</v>
      </c>
      <c r="AF157" s="63">
        <v>18</v>
      </c>
      <c r="AG157" s="63">
        <v>8</v>
      </c>
      <c r="AH157" s="63">
        <v>19.5</v>
      </c>
      <c r="AI157" s="63">
        <v>0</v>
      </c>
      <c r="AJ157" s="63">
        <v>0</v>
      </c>
      <c r="AK157" s="63">
        <v>0</v>
      </c>
      <c r="AL157" s="63">
        <f>SUM(AE157:AK157)</f>
        <v>58.5</v>
      </c>
      <c r="AM157" s="63">
        <f>AL157/AD157</f>
        <v>3.4411764705882355</v>
      </c>
      <c r="AN157" s="63">
        <v>0</v>
      </c>
      <c r="AO157" s="63">
        <v>0</v>
      </c>
      <c r="AP157" s="63">
        <v>1</v>
      </c>
      <c r="AQ157" s="63">
        <v>0</v>
      </c>
      <c r="AR157" s="63">
        <v>0</v>
      </c>
      <c r="AS157" s="63">
        <v>259</v>
      </c>
      <c r="AT157" s="63">
        <v>0.27500000000000002</v>
      </c>
      <c r="AU157" s="63">
        <v>0.247</v>
      </c>
      <c r="AV157" s="117" t="s">
        <v>120</v>
      </c>
      <c r="AW157" s="117" t="s">
        <v>120</v>
      </c>
      <c r="AX157" s="63">
        <v>0</v>
      </c>
      <c r="AY157" s="68">
        <v>0</v>
      </c>
      <c r="AZ157" s="63">
        <v>0</v>
      </c>
      <c r="BA157" s="63">
        <v>0</v>
      </c>
      <c r="BB157" s="63">
        <v>1</v>
      </c>
      <c r="BC157" s="71" t="s">
        <v>529</v>
      </c>
    </row>
    <row r="158" spans="1:57" x14ac:dyDescent="0.25">
      <c r="A158" s="185">
        <v>20</v>
      </c>
      <c r="B158" s="185" t="s">
        <v>9</v>
      </c>
      <c r="C158" s="185" t="s">
        <v>172</v>
      </c>
      <c r="D158" s="185" t="s">
        <v>175</v>
      </c>
      <c r="E158" s="195" t="s">
        <v>135</v>
      </c>
      <c r="F158" s="196" t="s">
        <v>41</v>
      </c>
      <c r="G158" s="184">
        <v>7</v>
      </c>
      <c r="H158" s="185">
        <v>64.2</v>
      </c>
      <c r="I158" s="185">
        <v>4</v>
      </c>
      <c r="J158" s="185">
        <v>4.4000000000000004</v>
      </c>
      <c r="K158" s="185">
        <v>2</v>
      </c>
      <c r="L158" s="185">
        <v>1</v>
      </c>
      <c r="M158" s="185">
        <v>9.3000000000000007</v>
      </c>
      <c r="N158" s="185">
        <v>5.0999999999999996</v>
      </c>
      <c r="O158" s="185">
        <v>0</v>
      </c>
      <c r="P158" s="185">
        <v>0</v>
      </c>
      <c r="Q158" s="185">
        <f>SUM(M158:P158)</f>
        <v>14.4</v>
      </c>
      <c r="R158" s="185">
        <v>12</v>
      </c>
      <c r="S158" s="185">
        <f>Q158/12</f>
        <v>1.2</v>
      </c>
      <c r="T158" s="80" t="s">
        <v>120</v>
      </c>
      <c r="U158" s="80" t="s">
        <v>120</v>
      </c>
      <c r="V158" s="185">
        <v>0</v>
      </c>
      <c r="W158" s="185">
        <v>0</v>
      </c>
      <c r="X158" s="185">
        <v>0</v>
      </c>
      <c r="Y158" s="185">
        <v>0</v>
      </c>
      <c r="Z158" s="211" t="s">
        <v>451</v>
      </c>
      <c r="AA158" s="185">
        <v>11</v>
      </c>
      <c r="AB158" s="185">
        <v>0.9</v>
      </c>
      <c r="AC158" s="212">
        <v>43582</v>
      </c>
      <c r="AD158" s="185">
        <v>11</v>
      </c>
      <c r="AE158" s="185">
        <v>6.6</v>
      </c>
      <c r="AF158" s="185">
        <v>13.5</v>
      </c>
      <c r="AG158" s="185">
        <v>6.2</v>
      </c>
      <c r="AH158" s="185">
        <v>13.7</v>
      </c>
      <c r="AI158" s="185">
        <v>2.7</v>
      </c>
      <c r="AJ158" s="185">
        <v>0</v>
      </c>
      <c r="AK158" s="185">
        <v>0</v>
      </c>
      <c r="AL158" s="185">
        <v>42.7</v>
      </c>
      <c r="AM158" s="185">
        <v>3.8818181818181823</v>
      </c>
      <c r="AN158" s="185">
        <v>0</v>
      </c>
      <c r="AO158" s="185">
        <v>1</v>
      </c>
      <c r="AP158" s="185">
        <v>0</v>
      </c>
      <c r="AQ158" s="185">
        <v>1</v>
      </c>
      <c r="AR158" s="185">
        <v>0</v>
      </c>
      <c r="AS158" s="185" t="s">
        <v>799</v>
      </c>
      <c r="AT158" s="185">
        <v>1.1139999999999999</v>
      </c>
      <c r="AU158" s="185">
        <v>0.39699999999999996</v>
      </c>
      <c r="AV158" s="185">
        <v>0.621</v>
      </c>
      <c r="AW158" s="185">
        <v>0.374</v>
      </c>
      <c r="AX158" s="185">
        <v>0</v>
      </c>
      <c r="AY158" s="215">
        <v>0</v>
      </c>
      <c r="AZ158" s="185">
        <v>0</v>
      </c>
      <c r="BA158" s="185">
        <v>0</v>
      </c>
      <c r="BB158" s="185">
        <v>3</v>
      </c>
      <c r="BC158" s="218"/>
      <c r="BD158" s="185"/>
      <c r="BE158" s="185"/>
    </row>
    <row r="159" spans="1:57" s="63" customFormat="1" ht="16.5" thickBot="1" x14ac:dyDescent="0.3">
      <c r="A159" s="63">
        <v>20</v>
      </c>
      <c r="B159" s="63" t="s">
        <v>9</v>
      </c>
      <c r="C159" s="63" t="s">
        <v>172</v>
      </c>
      <c r="D159" s="63" t="s">
        <v>175</v>
      </c>
      <c r="E159" s="192" t="s">
        <v>12</v>
      </c>
      <c r="F159" s="67" t="s">
        <v>70</v>
      </c>
      <c r="G159" s="175">
        <v>7</v>
      </c>
      <c r="H159" s="63">
        <v>38.200000000000003</v>
      </c>
      <c r="I159" s="63">
        <v>2</v>
      </c>
      <c r="J159" s="63">
        <v>1.8</v>
      </c>
      <c r="K159" s="63">
        <v>2</v>
      </c>
      <c r="L159" s="63">
        <v>4</v>
      </c>
      <c r="M159" s="63">
        <v>2.2999999999999998</v>
      </c>
      <c r="N159" s="63">
        <v>15.7</v>
      </c>
      <c r="O159" s="63">
        <v>7.7</v>
      </c>
      <c r="P159" s="63">
        <v>0</v>
      </c>
      <c r="Q159" s="63">
        <f>SUM(M159:P159)</f>
        <v>25.7</v>
      </c>
      <c r="R159" s="63">
        <v>12</v>
      </c>
      <c r="S159" s="63">
        <f>Q159/12</f>
        <v>2.1416666666666666</v>
      </c>
      <c r="T159" s="185">
        <v>7</v>
      </c>
      <c r="U159" s="185">
        <v>11</v>
      </c>
      <c r="V159" s="63">
        <v>0</v>
      </c>
      <c r="W159" s="63">
        <v>0</v>
      </c>
      <c r="X159" s="63">
        <v>0</v>
      </c>
      <c r="Y159" s="63">
        <v>0</v>
      </c>
      <c r="Z159" s="63" t="s">
        <v>451</v>
      </c>
      <c r="AA159" s="63">
        <v>14</v>
      </c>
      <c r="AB159" s="63">
        <v>0.7</v>
      </c>
      <c r="AC159" s="65">
        <v>43582</v>
      </c>
      <c r="AD159" s="63">
        <v>11</v>
      </c>
      <c r="AE159" s="63">
        <v>2</v>
      </c>
      <c r="AF159" s="63">
        <v>8.8000000000000007</v>
      </c>
      <c r="AG159" s="63">
        <v>7.5</v>
      </c>
      <c r="AH159" s="63">
        <v>11.2</v>
      </c>
      <c r="AI159" s="63">
        <v>0</v>
      </c>
      <c r="AJ159" s="63">
        <v>0</v>
      </c>
      <c r="AK159" s="63">
        <v>0</v>
      </c>
      <c r="AL159" s="63">
        <v>29.5</v>
      </c>
      <c r="AM159" s="63">
        <v>2.6818181818181817</v>
      </c>
      <c r="AN159" s="63">
        <v>1</v>
      </c>
      <c r="AO159" s="63">
        <v>1</v>
      </c>
      <c r="AP159" s="63">
        <v>0</v>
      </c>
      <c r="AQ159" s="63">
        <v>1</v>
      </c>
      <c r="AR159" s="63">
        <v>0</v>
      </c>
      <c r="AS159" s="63">
        <v>62</v>
      </c>
      <c r="AT159" s="63">
        <v>1.054</v>
      </c>
      <c r="AU159" s="63">
        <v>0.38700000000000001</v>
      </c>
      <c r="AV159" s="63">
        <v>0.60399999999999998</v>
      </c>
      <c r="AW159" s="63">
        <v>0.52800000000000002</v>
      </c>
      <c r="AX159" s="63">
        <v>0</v>
      </c>
      <c r="AY159" s="68">
        <v>0</v>
      </c>
      <c r="AZ159" s="63">
        <v>0</v>
      </c>
      <c r="BA159" s="63">
        <v>0</v>
      </c>
      <c r="BB159" s="63">
        <v>3</v>
      </c>
      <c r="BC159" s="71"/>
    </row>
    <row r="160" spans="1:57" x14ac:dyDescent="0.25">
      <c r="A160" s="185">
        <v>20</v>
      </c>
      <c r="B160" s="185" t="s">
        <v>12</v>
      </c>
      <c r="C160" s="185" t="s">
        <v>173</v>
      </c>
      <c r="D160" s="185" t="s">
        <v>175</v>
      </c>
      <c r="E160" s="194" t="s">
        <v>135</v>
      </c>
      <c r="F160" s="196" t="s">
        <v>41</v>
      </c>
      <c r="G160" s="184">
        <v>8</v>
      </c>
      <c r="H160" s="185">
        <v>74.599999999999994</v>
      </c>
      <c r="I160" s="185">
        <v>3</v>
      </c>
      <c r="J160" s="185">
        <v>4.9000000000000004</v>
      </c>
      <c r="K160" s="185">
        <v>3</v>
      </c>
      <c r="L160" s="185">
        <v>3</v>
      </c>
      <c r="M160" s="185">
        <v>9.9</v>
      </c>
      <c r="N160" s="185">
        <v>13.6</v>
      </c>
      <c r="O160" s="185">
        <v>0</v>
      </c>
      <c r="P160" s="185">
        <v>0</v>
      </c>
      <c r="Q160" s="185">
        <f>SUM(M160:P160)</f>
        <v>23.5</v>
      </c>
      <c r="R160" s="185">
        <v>12</v>
      </c>
      <c r="S160" s="185">
        <f>Q160/12</f>
        <v>1.9583333333333333</v>
      </c>
      <c r="T160" s="80" t="s">
        <v>120</v>
      </c>
      <c r="U160" s="80" t="s">
        <v>120</v>
      </c>
      <c r="V160" s="185">
        <v>0</v>
      </c>
      <c r="W160" s="185">
        <v>0</v>
      </c>
      <c r="X160" s="185">
        <v>0</v>
      </c>
      <c r="Y160" s="185">
        <v>0</v>
      </c>
      <c r="Z160" s="185" t="s">
        <v>451</v>
      </c>
      <c r="AA160" s="185">
        <v>12</v>
      </c>
      <c r="AB160" s="185">
        <v>0.7</v>
      </c>
      <c r="AC160" s="212">
        <v>43220</v>
      </c>
      <c r="AD160" s="185">
        <v>14</v>
      </c>
      <c r="AE160" s="185">
        <v>6.3</v>
      </c>
      <c r="AF160" s="185">
        <v>13</v>
      </c>
      <c r="AG160" s="185">
        <v>10.6</v>
      </c>
      <c r="AH160" s="185">
        <v>13.9</v>
      </c>
      <c r="AI160" s="185">
        <v>4</v>
      </c>
      <c r="AJ160" s="185">
        <v>7.6</v>
      </c>
      <c r="AK160" s="185">
        <v>6.7</v>
      </c>
      <c r="AL160" s="185">
        <f>SUM(AE160:AK160)</f>
        <v>62.1</v>
      </c>
      <c r="AM160" s="185">
        <f>AL160/AD160</f>
        <v>4.4357142857142859</v>
      </c>
      <c r="AN160" s="185">
        <v>1</v>
      </c>
      <c r="AO160" s="185">
        <v>0</v>
      </c>
      <c r="AP160" s="185">
        <v>2</v>
      </c>
      <c r="AQ160" s="185">
        <v>0</v>
      </c>
      <c r="AR160" s="185">
        <v>2</v>
      </c>
      <c r="AS160" s="185">
        <v>221</v>
      </c>
      <c r="AT160" s="185">
        <v>1.83</v>
      </c>
      <c r="AU160" s="185">
        <v>0.48</v>
      </c>
      <c r="AV160" s="185">
        <v>0.83</v>
      </c>
      <c r="AW160" s="185">
        <v>1.409</v>
      </c>
      <c r="AX160" s="185">
        <v>0</v>
      </c>
      <c r="AY160" s="215">
        <v>0</v>
      </c>
      <c r="AZ160" s="185">
        <v>0</v>
      </c>
      <c r="BA160" s="185">
        <v>0</v>
      </c>
      <c r="BB160" s="185">
        <v>3</v>
      </c>
      <c r="BC160" s="218" t="s">
        <v>142</v>
      </c>
      <c r="BD160" s="185"/>
      <c r="BE160" s="185"/>
    </row>
    <row r="161" spans="1:57" s="63" customFormat="1" ht="16.5" thickBot="1" x14ac:dyDescent="0.3">
      <c r="A161" s="63">
        <v>20</v>
      </c>
      <c r="B161" s="63" t="s">
        <v>12</v>
      </c>
      <c r="C161" s="63" t="s">
        <v>173</v>
      </c>
      <c r="D161" s="63" t="s">
        <v>175</v>
      </c>
      <c r="E161" s="192" t="s">
        <v>12</v>
      </c>
      <c r="F161" s="67" t="s">
        <v>70</v>
      </c>
      <c r="G161" s="175">
        <v>8</v>
      </c>
      <c r="H161" s="63">
        <v>36</v>
      </c>
      <c r="I161" s="63">
        <v>3</v>
      </c>
      <c r="J161" s="63">
        <v>3.4</v>
      </c>
      <c r="K161" s="63">
        <v>1</v>
      </c>
      <c r="L161" s="63">
        <v>1</v>
      </c>
      <c r="M161" s="63">
        <v>22.4</v>
      </c>
      <c r="N161" s="63">
        <v>16.399999999999999</v>
      </c>
      <c r="O161" s="63">
        <v>0</v>
      </c>
      <c r="P161" s="63">
        <v>0</v>
      </c>
      <c r="Q161" s="63">
        <f>SUM(M161:P161)</f>
        <v>38.799999999999997</v>
      </c>
      <c r="R161" s="63">
        <v>12</v>
      </c>
      <c r="S161" s="63">
        <f>Q161/12</f>
        <v>3.2333333333333329</v>
      </c>
      <c r="T161" s="185">
        <v>10</v>
      </c>
      <c r="U161" s="185">
        <v>15</v>
      </c>
      <c r="V161" s="63">
        <v>0</v>
      </c>
      <c r="W161" s="63">
        <v>0</v>
      </c>
      <c r="X161" s="63">
        <v>0</v>
      </c>
      <c r="Y161" s="63">
        <v>0</v>
      </c>
      <c r="Z161" s="63" t="s">
        <v>451</v>
      </c>
      <c r="AA161" s="63">
        <v>14</v>
      </c>
      <c r="AB161" s="63">
        <v>0.6</v>
      </c>
      <c r="AC161" s="65">
        <v>43220</v>
      </c>
      <c r="AD161" s="63">
        <v>14</v>
      </c>
      <c r="AE161" s="63">
        <v>1.5</v>
      </c>
      <c r="AF161" s="63">
        <v>11.3</v>
      </c>
      <c r="AG161" s="63">
        <v>9.8000000000000007</v>
      </c>
      <c r="AH161" s="63">
        <v>0.8</v>
      </c>
      <c r="AI161" s="63">
        <v>15.5</v>
      </c>
      <c r="AJ161" s="63">
        <v>10.8</v>
      </c>
      <c r="AK161" s="63">
        <v>10</v>
      </c>
      <c r="AL161" s="63">
        <f>SUM(AE161:AK161)</f>
        <v>59.7</v>
      </c>
      <c r="AM161" s="63">
        <f>AL161/AD161</f>
        <v>4.2642857142857142</v>
      </c>
      <c r="AN161" s="63">
        <v>1</v>
      </c>
      <c r="AO161" s="63">
        <v>1</v>
      </c>
      <c r="AP161" s="63">
        <v>2</v>
      </c>
      <c r="AQ161" s="63">
        <v>1</v>
      </c>
      <c r="AR161" s="63">
        <v>0</v>
      </c>
      <c r="AS161" s="63">
        <v>220</v>
      </c>
      <c r="AT161" s="63">
        <v>0.78800000000000003</v>
      </c>
      <c r="AU161" s="63">
        <v>0.55600000000000005</v>
      </c>
      <c r="AV161" s="63">
        <v>0.59299999999999997</v>
      </c>
      <c r="AW161" s="63">
        <v>1.042</v>
      </c>
      <c r="AX161" s="63">
        <v>0</v>
      </c>
      <c r="AY161" s="68">
        <v>0</v>
      </c>
      <c r="AZ161" s="63">
        <v>0</v>
      </c>
      <c r="BA161" s="63">
        <v>0</v>
      </c>
      <c r="BB161" s="63">
        <v>3</v>
      </c>
      <c r="BC161" s="71"/>
    </row>
    <row r="162" spans="1:57" x14ac:dyDescent="0.25">
      <c r="A162" s="185">
        <v>20</v>
      </c>
      <c r="B162" s="185" t="s">
        <v>14</v>
      </c>
      <c r="C162" s="185" t="s">
        <v>172</v>
      </c>
      <c r="D162" s="185" t="s">
        <v>176</v>
      </c>
      <c r="E162" s="195" t="s">
        <v>135</v>
      </c>
      <c r="F162" s="196" t="s">
        <v>41</v>
      </c>
      <c r="G162" s="203">
        <v>7</v>
      </c>
      <c r="H162" s="185">
        <v>59.7</v>
      </c>
      <c r="I162" s="185">
        <v>4</v>
      </c>
      <c r="J162" s="185">
        <v>4.5</v>
      </c>
      <c r="K162" s="185">
        <v>3</v>
      </c>
      <c r="L162" s="185">
        <v>5</v>
      </c>
      <c r="M162" s="185">
        <v>11.1</v>
      </c>
      <c r="N162" s="185">
        <v>7.9</v>
      </c>
      <c r="O162" s="185">
        <v>0</v>
      </c>
      <c r="P162" s="185">
        <v>0</v>
      </c>
      <c r="Q162" s="185">
        <f>SUM(M162:P162)</f>
        <v>19</v>
      </c>
      <c r="R162" s="185">
        <v>12</v>
      </c>
      <c r="S162" s="185">
        <f>Q162/12</f>
        <v>1.5833333333333333</v>
      </c>
      <c r="T162" s="80" t="s">
        <v>120</v>
      </c>
      <c r="U162" s="80" t="s">
        <v>120</v>
      </c>
      <c r="V162" s="185">
        <v>0</v>
      </c>
      <c r="W162" s="185">
        <v>0</v>
      </c>
      <c r="X162" s="185">
        <v>0</v>
      </c>
      <c r="Y162" s="185">
        <v>0</v>
      </c>
      <c r="Z162" s="185" t="s">
        <v>451</v>
      </c>
      <c r="AA162" s="185">
        <v>18</v>
      </c>
      <c r="AB162" s="185">
        <v>0.4</v>
      </c>
      <c r="AC162" s="212">
        <v>43217</v>
      </c>
      <c r="AD162" s="185">
        <v>11</v>
      </c>
      <c r="AE162" s="185">
        <v>10</v>
      </c>
      <c r="AF162" s="185">
        <v>6.1</v>
      </c>
      <c r="AG162" s="185">
        <v>10.5</v>
      </c>
      <c r="AH162" s="185">
        <v>0</v>
      </c>
      <c r="AI162" s="185">
        <v>0</v>
      </c>
      <c r="AJ162" s="185">
        <v>0</v>
      </c>
      <c r="AK162" s="185">
        <v>0</v>
      </c>
      <c r="AL162" s="185">
        <f>SUM(AE162:AK162)</f>
        <v>26.6</v>
      </c>
      <c r="AM162" s="185">
        <f>AL162/AD162</f>
        <v>2.4181818181818184</v>
      </c>
      <c r="AN162" s="185">
        <v>0</v>
      </c>
      <c r="AO162" s="185">
        <v>0</v>
      </c>
      <c r="AP162" s="185">
        <v>0</v>
      </c>
      <c r="AQ162" s="185">
        <v>0</v>
      </c>
      <c r="AR162" s="185">
        <v>0</v>
      </c>
      <c r="AS162" s="185">
        <v>75</v>
      </c>
      <c r="AT162" s="185">
        <v>0.17799999999999999</v>
      </c>
      <c r="AU162" s="185">
        <v>5.7000000000000002E-2</v>
      </c>
      <c r="AV162" s="185">
        <v>0.25600000000000001</v>
      </c>
      <c r="AW162" s="185">
        <v>0.246</v>
      </c>
      <c r="AX162" s="185">
        <v>0</v>
      </c>
      <c r="AY162" s="215">
        <v>0</v>
      </c>
      <c r="AZ162" s="185">
        <v>0</v>
      </c>
      <c r="BA162" s="185">
        <v>0</v>
      </c>
      <c r="BB162" s="185">
        <v>3</v>
      </c>
      <c r="BC162" s="218"/>
      <c r="BD162" s="185"/>
      <c r="BE162" s="185"/>
    </row>
    <row r="163" spans="1:57" s="63" customFormat="1" ht="16.5" thickBot="1" x14ac:dyDescent="0.3">
      <c r="A163" s="63">
        <v>20</v>
      </c>
      <c r="B163" s="63" t="s">
        <v>14</v>
      </c>
      <c r="C163" s="63" t="s">
        <v>172</v>
      </c>
      <c r="D163" s="63" t="s">
        <v>176</v>
      </c>
      <c r="E163" s="192" t="s">
        <v>12</v>
      </c>
      <c r="F163" s="67" t="s">
        <v>70</v>
      </c>
      <c r="G163" s="176">
        <v>7</v>
      </c>
      <c r="H163" s="63">
        <v>50.9</v>
      </c>
      <c r="I163" s="63">
        <v>4</v>
      </c>
      <c r="J163" s="63">
        <v>2.2000000000000002</v>
      </c>
      <c r="K163" s="63">
        <v>2</v>
      </c>
      <c r="L163" s="63">
        <v>4</v>
      </c>
      <c r="M163" s="63">
        <v>9.8000000000000007</v>
      </c>
      <c r="N163" s="63">
        <v>17.399999999999999</v>
      </c>
      <c r="O163" s="63">
        <v>2.9</v>
      </c>
      <c r="P163" s="63">
        <v>0</v>
      </c>
      <c r="Q163" s="63">
        <f>SUM(M163:P163)</f>
        <v>30.099999999999998</v>
      </c>
      <c r="R163" s="63">
        <v>12</v>
      </c>
      <c r="S163" s="63">
        <f>Q163/12</f>
        <v>2.5083333333333333</v>
      </c>
      <c r="T163" s="63">
        <v>11</v>
      </c>
      <c r="U163" s="63">
        <v>13</v>
      </c>
      <c r="V163" s="63">
        <v>0</v>
      </c>
      <c r="W163" s="63">
        <v>0</v>
      </c>
      <c r="X163" s="63">
        <v>0</v>
      </c>
      <c r="Y163" s="63">
        <v>0</v>
      </c>
      <c r="Z163" s="63" t="s">
        <v>451</v>
      </c>
      <c r="AA163" s="63">
        <v>30</v>
      </c>
      <c r="AB163" s="63">
        <v>0.8</v>
      </c>
      <c r="AC163" s="65">
        <v>43217</v>
      </c>
      <c r="AD163" s="63">
        <v>11</v>
      </c>
      <c r="AE163" s="63">
        <v>13.6</v>
      </c>
      <c r="AF163" s="63">
        <v>1</v>
      </c>
      <c r="AG163" s="63">
        <v>11.5</v>
      </c>
      <c r="AH163" s="63">
        <v>10.8</v>
      </c>
      <c r="AI163" s="63">
        <v>16.100000000000001</v>
      </c>
      <c r="AJ163" s="63">
        <v>0</v>
      </c>
      <c r="AK163" s="63">
        <v>0</v>
      </c>
      <c r="AL163" s="63">
        <v>53.000000000000007</v>
      </c>
      <c r="AM163" s="63">
        <v>4.8181818181818192</v>
      </c>
      <c r="AN163" s="63">
        <v>1</v>
      </c>
      <c r="AO163" s="63">
        <v>1</v>
      </c>
      <c r="AP163" s="63">
        <v>0</v>
      </c>
      <c r="AQ163" s="63">
        <v>0</v>
      </c>
      <c r="AR163" s="63">
        <v>0</v>
      </c>
      <c r="AS163" s="63" t="s">
        <v>779</v>
      </c>
      <c r="AT163" s="63">
        <v>0.56699999999999995</v>
      </c>
      <c r="AU163" s="63">
        <v>0.24</v>
      </c>
      <c r="AV163" s="63">
        <v>0.42499999999999999</v>
      </c>
      <c r="AW163" s="63">
        <v>0.44700000000000001</v>
      </c>
      <c r="AX163" s="63">
        <v>0</v>
      </c>
      <c r="AY163" s="68">
        <v>0</v>
      </c>
      <c r="AZ163" s="63">
        <v>0</v>
      </c>
      <c r="BA163" s="63">
        <v>0</v>
      </c>
      <c r="BB163" s="63">
        <v>3</v>
      </c>
      <c r="BC163" s="71" t="s">
        <v>529</v>
      </c>
    </row>
    <row r="164" spans="1:57" x14ac:dyDescent="0.25">
      <c r="A164" s="185">
        <v>20</v>
      </c>
      <c r="B164" s="185" t="s">
        <v>15</v>
      </c>
      <c r="C164" s="185" t="s">
        <v>173</v>
      </c>
      <c r="D164" s="185" t="s">
        <v>176</v>
      </c>
      <c r="E164" s="194" t="s">
        <v>135</v>
      </c>
      <c r="F164" s="196" t="s">
        <v>41</v>
      </c>
      <c r="G164" s="184">
        <v>8</v>
      </c>
      <c r="H164" s="185">
        <v>60.5</v>
      </c>
      <c r="I164" s="185">
        <v>3</v>
      </c>
      <c r="J164" s="185">
        <v>3.8</v>
      </c>
      <c r="K164" s="185">
        <v>2</v>
      </c>
      <c r="L164" s="185">
        <v>3</v>
      </c>
      <c r="M164" s="185">
        <v>23.5</v>
      </c>
      <c r="N164" s="185">
        <v>9.4</v>
      </c>
      <c r="O164" s="185">
        <v>0</v>
      </c>
      <c r="P164" s="185">
        <v>0</v>
      </c>
      <c r="Q164" s="185">
        <f>SUM(M164:P164)</f>
        <v>32.9</v>
      </c>
      <c r="R164" s="185">
        <v>12</v>
      </c>
      <c r="S164" s="185">
        <f>Q164/12</f>
        <v>2.7416666666666667</v>
      </c>
      <c r="T164" s="185" t="s">
        <v>120</v>
      </c>
      <c r="U164" s="185" t="s">
        <v>120</v>
      </c>
      <c r="V164" s="185">
        <v>0</v>
      </c>
      <c r="W164" s="185">
        <v>0</v>
      </c>
      <c r="X164" s="185">
        <v>0</v>
      </c>
      <c r="Y164" s="185">
        <v>0</v>
      </c>
      <c r="Z164" s="185" t="s">
        <v>451</v>
      </c>
      <c r="AA164" s="185">
        <v>2</v>
      </c>
      <c r="AB164" s="185">
        <v>0.25</v>
      </c>
      <c r="AC164" s="212">
        <v>43219</v>
      </c>
      <c r="AD164" s="185">
        <v>13</v>
      </c>
      <c r="AE164" s="185" t="s">
        <v>120</v>
      </c>
      <c r="AF164" s="185" t="s">
        <v>120</v>
      </c>
      <c r="AG164" s="185" t="s">
        <v>120</v>
      </c>
      <c r="AH164" s="185" t="s">
        <v>120</v>
      </c>
      <c r="AI164" s="185" t="s">
        <v>120</v>
      </c>
      <c r="AJ164" s="185" t="s">
        <v>120</v>
      </c>
      <c r="AK164" s="185" t="s">
        <v>120</v>
      </c>
      <c r="AL164" s="185" t="s">
        <v>120</v>
      </c>
      <c r="AM164" s="185" t="s">
        <v>120</v>
      </c>
      <c r="AN164" s="185">
        <v>0</v>
      </c>
      <c r="AO164" s="185">
        <v>0</v>
      </c>
      <c r="AP164" s="185">
        <v>2</v>
      </c>
      <c r="AQ164" s="185">
        <v>0</v>
      </c>
      <c r="AR164" s="185">
        <v>0</v>
      </c>
      <c r="AS164" s="185">
        <v>159</v>
      </c>
      <c r="AT164" s="185">
        <v>1.9E-2</v>
      </c>
      <c r="AU164" s="185">
        <v>0</v>
      </c>
      <c r="AV164" s="185">
        <v>3.6999999999999998E-2</v>
      </c>
      <c r="AW164" s="185">
        <v>8.7999999999999995E-2</v>
      </c>
      <c r="AX164" s="185">
        <v>0</v>
      </c>
      <c r="AY164" s="215">
        <v>0</v>
      </c>
      <c r="AZ164" s="185">
        <v>0</v>
      </c>
      <c r="BA164" s="185">
        <v>0</v>
      </c>
      <c r="BB164" s="185">
        <v>3</v>
      </c>
      <c r="BC164" s="218"/>
      <c r="BD164" s="185"/>
      <c r="BE164" s="185"/>
    </row>
    <row r="165" spans="1:57" s="63" customFormat="1" ht="16.5" thickBot="1" x14ac:dyDescent="0.3">
      <c r="A165" s="63">
        <v>20</v>
      </c>
      <c r="B165" s="63" t="s">
        <v>15</v>
      </c>
      <c r="C165" s="63" t="s">
        <v>173</v>
      </c>
      <c r="D165" s="63" t="s">
        <v>176</v>
      </c>
      <c r="E165" s="192" t="s">
        <v>12</v>
      </c>
      <c r="F165" s="67" t="s">
        <v>70</v>
      </c>
      <c r="G165" s="175">
        <v>8</v>
      </c>
      <c r="H165" s="63">
        <v>48.7</v>
      </c>
      <c r="I165" s="63">
        <v>3</v>
      </c>
      <c r="J165" s="63">
        <v>2.6</v>
      </c>
      <c r="K165" s="63">
        <v>2</v>
      </c>
      <c r="L165" s="63">
        <v>3</v>
      </c>
      <c r="M165" s="63">
        <v>13.6</v>
      </c>
      <c r="N165" s="63">
        <v>20.399999999999999</v>
      </c>
      <c r="O165" s="63">
        <v>0.4</v>
      </c>
      <c r="P165" s="63">
        <v>0</v>
      </c>
      <c r="Q165" s="63">
        <f>SUM(M165:P165)</f>
        <v>34.4</v>
      </c>
      <c r="R165" s="63">
        <v>12</v>
      </c>
      <c r="S165" s="63">
        <f>Q165/12</f>
        <v>2.8666666666666667</v>
      </c>
      <c r="T165" s="185">
        <v>7</v>
      </c>
      <c r="U165" s="185">
        <v>9</v>
      </c>
      <c r="V165" s="63">
        <v>0</v>
      </c>
      <c r="W165" s="63">
        <v>0</v>
      </c>
      <c r="X165" s="63">
        <v>0</v>
      </c>
      <c r="Y165" s="63">
        <v>0</v>
      </c>
      <c r="Z165" s="63" t="s">
        <v>451</v>
      </c>
      <c r="AA165" s="63">
        <v>1</v>
      </c>
      <c r="AB165" s="63">
        <v>0.3</v>
      </c>
      <c r="AC165" s="65">
        <v>43219</v>
      </c>
      <c r="AD165" s="63">
        <v>13</v>
      </c>
      <c r="AE165" s="63" t="s">
        <v>120</v>
      </c>
      <c r="AF165" s="63" t="s">
        <v>120</v>
      </c>
      <c r="AG165" s="63" t="s">
        <v>120</v>
      </c>
      <c r="AH165" s="63" t="s">
        <v>120</v>
      </c>
      <c r="AI165" s="63" t="s">
        <v>120</v>
      </c>
      <c r="AJ165" s="63" t="s">
        <v>120</v>
      </c>
      <c r="AK165" s="63" t="s">
        <v>120</v>
      </c>
      <c r="AL165" s="63" t="s">
        <v>120</v>
      </c>
      <c r="AM165" s="63" t="s">
        <v>120</v>
      </c>
      <c r="AN165" s="63">
        <v>1</v>
      </c>
      <c r="AO165" s="63">
        <v>0</v>
      </c>
      <c r="AP165" s="63">
        <v>1</v>
      </c>
      <c r="AQ165" s="63">
        <v>0</v>
      </c>
      <c r="AR165" s="63">
        <v>0</v>
      </c>
      <c r="AS165" s="63">
        <v>157</v>
      </c>
      <c r="AT165" s="63">
        <v>1.7000000000000001E-2</v>
      </c>
      <c r="AU165" s="63">
        <v>0</v>
      </c>
      <c r="AV165" s="63">
        <v>3.2000000000000001E-2</v>
      </c>
      <c r="AW165" s="63">
        <v>2.5000000000000001E-2</v>
      </c>
      <c r="AX165" s="63">
        <v>0</v>
      </c>
      <c r="AY165" s="68">
        <v>0</v>
      </c>
      <c r="AZ165" s="63">
        <v>0</v>
      </c>
      <c r="BA165" s="63">
        <v>0</v>
      </c>
      <c r="BB165" s="63">
        <v>3</v>
      </c>
      <c r="BC165" s="71" t="s">
        <v>532</v>
      </c>
    </row>
    <row r="166" spans="1:57" x14ac:dyDescent="0.25">
      <c r="A166" s="185">
        <v>21</v>
      </c>
      <c r="B166" s="185" t="s">
        <v>9</v>
      </c>
      <c r="C166" s="185" t="s">
        <v>172</v>
      </c>
      <c r="D166" s="185" t="s">
        <v>175</v>
      </c>
      <c r="E166" s="195" t="s">
        <v>135</v>
      </c>
      <c r="F166" s="196" t="s">
        <v>51</v>
      </c>
      <c r="G166" s="184">
        <v>9</v>
      </c>
      <c r="H166" s="185">
        <v>77.900000000000006</v>
      </c>
      <c r="I166" s="185">
        <v>5</v>
      </c>
      <c r="J166" s="185">
        <v>4</v>
      </c>
      <c r="K166" s="185">
        <v>3</v>
      </c>
      <c r="L166" s="185">
        <v>3</v>
      </c>
      <c r="M166" s="185">
        <v>23.8</v>
      </c>
      <c r="N166" s="185">
        <v>18.100000000000001</v>
      </c>
      <c r="O166" s="185">
        <v>0</v>
      </c>
      <c r="P166" s="185">
        <v>0</v>
      </c>
      <c r="Q166" s="185">
        <f>SUM(M166:P166)</f>
        <v>41.900000000000006</v>
      </c>
      <c r="R166" s="185">
        <v>12</v>
      </c>
      <c r="S166" s="185">
        <f>Q166/12</f>
        <v>3.4916666666666671</v>
      </c>
      <c r="T166" s="80" t="s">
        <v>120</v>
      </c>
      <c r="U166" s="80" t="s">
        <v>120</v>
      </c>
      <c r="V166" s="185">
        <v>0</v>
      </c>
      <c r="W166" s="185">
        <v>0</v>
      </c>
      <c r="X166" s="185">
        <v>0</v>
      </c>
      <c r="Y166" s="185">
        <v>0</v>
      </c>
      <c r="Z166" s="185" t="s">
        <v>451</v>
      </c>
      <c r="AA166" s="185">
        <v>16</v>
      </c>
      <c r="AB166" s="185">
        <v>1</v>
      </c>
      <c r="AC166" s="212">
        <v>43213</v>
      </c>
      <c r="AD166" s="185">
        <v>7</v>
      </c>
      <c r="AE166" s="185">
        <v>10.4</v>
      </c>
      <c r="AF166" s="185">
        <v>5.0999999999999996</v>
      </c>
      <c r="AG166" s="185">
        <v>6</v>
      </c>
      <c r="AH166" s="185">
        <v>10.3</v>
      </c>
      <c r="AI166" s="185">
        <v>5.5</v>
      </c>
      <c r="AJ166" s="185">
        <v>0</v>
      </c>
      <c r="AK166" s="185">
        <v>0</v>
      </c>
      <c r="AL166" s="185">
        <v>37.299999999999997</v>
      </c>
      <c r="AM166" s="185">
        <v>5.3285714285714283</v>
      </c>
      <c r="AN166" s="185">
        <v>1</v>
      </c>
      <c r="AO166" s="185">
        <v>1</v>
      </c>
      <c r="AP166" s="185">
        <v>1</v>
      </c>
      <c r="AQ166" s="185">
        <v>1</v>
      </c>
      <c r="AR166" s="185">
        <v>0</v>
      </c>
      <c r="AS166" s="185" t="s">
        <v>781</v>
      </c>
      <c r="AT166" s="185">
        <v>3.6900000000000004</v>
      </c>
      <c r="AU166" s="185">
        <v>0.80199999999999994</v>
      </c>
      <c r="AV166" s="185">
        <v>2.1070000000000002</v>
      </c>
      <c r="AW166" s="185">
        <v>1.149</v>
      </c>
      <c r="AX166" s="185">
        <v>0</v>
      </c>
      <c r="AY166" s="215">
        <v>0</v>
      </c>
      <c r="AZ166" s="185">
        <v>0</v>
      </c>
      <c r="BA166" s="185">
        <v>1</v>
      </c>
      <c r="BB166" s="185">
        <v>1</v>
      </c>
      <c r="BC166" s="218"/>
      <c r="BD166" s="185"/>
      <c r="BE166" s="185"/>
    </row>
    <row r="167" spans="1:57" s="63" customFormat="1" ht="16.5" thickBot="1" x14ac:dyDescent="0.3">
      <c r="A167" s="63">
        <v>21</v>
      </c>
      <c r="B167" s="63" t="s">
        <v>9</v>
      </c>
      <c r="C167" s="63" t="s">
        <v>172</v>
      </c>
      <c r="D167" s="63" t="s">
        <v>175</v>
      </c>
      <c r="E167" s="192" t="s">
        <v>12</v>
      </c>
      <c r="F167" s="67" t="s">
        <v>74</v>
      </c>
      <c r="G167" s="175">
        <v>9</v>
      </c>
      <c r="H167" s="63">
        <v>77.3</v>
      </c>
      <c r="I167" s="63">
        <v>4</v>
      </c>
      <c r="J167" s="63">
        <v>6</v>
      </c>
      <c r="K167" s="63">
        <v>2</v>
      </c>
      <c r="L167" s="63">
        <v>4</v>
      </c>
      <c r="M167" s="63">
        <v>7.5</v>
      </c>
      <c r="N167" s="63">
        <v>19.5</v>
      </c>
      <c r="O167" s="63">
        <v>9.6999999999999993</v>
      </c>
      <c r="P167" s="63">
        <v>0</v>
      </c>
      <c r="Q167" s="63">
        <f>SUM(M167:P167)</f>
        <v>36.700000000000003</v>
      </c>
      <c r="R167" s="63">
        <v>12</v>
      </c>
      <c r="S167" s="63">
        <f>Q167/12</f>
        <v>3.0583333333333336</v>
      </c>
      <c r="T167" s="63">
        <v>12</v>
      </c>
      <c r="U167" s="63">
        <v>19</v>
      </c>
      <c r="V167" s="63">
        <v>0</v>
      </c>
      <c r="W167" s="63">
        <v>0</v>
      </c>
      <c r="X167" s="63">
        <v>0</v>
      </c>
      <c r="Y167" s="63">
        <v>0</v>
      </c>
      <c r="Z167" s="63" t="s">
        <v>451</v>
      </c>
      <c r="AA167" s="63">
        <v>24</v>
      </c>
      <c r="AB167" s="63">
        <v>0.9</v>
      </c>
      <c r="AC167" s="65">
        <v>43213</v>
      </c>
      <c r="AD167" s="63">
        <v>7</v>
      </c>
      <c r="AE167" s="63">
        <v>6</v>
      </c>
      <c r="AF167" s="63">
        <v>7.9</v>
      </c>
      <c r="AG167" s="63">
        <v>10.1</v>
      </c>
      <c r="AH167" s="63">
        <v>8.1999999999999993</v>
      </c>
      <c r="AI167" s="63">
        <v>0</v>
      </c>
      <c r="AJ167" s="63">
        <v>0</v>
      </c>
      <c r="AK167" s="63">
        <v>0</v>
      </c>
      <c r="AL167" s="63">
        <v>32.200000000000003</v>
      </c>
      <c r="AM167" s="63">
        <v>4.6000000000000005</v>
      </c>
      <c r="AN167" s="63">
        <v>0</v>
      </c>
      <c r="AO167" s="63">
        <v>0</v>
      </c>
      <c r="AP167" s="63">
        <v>2</v>
      </c>
      <c r="AQ167" s="63">
        <v>1</v>
      </c>
      <c r="AR167" s="63">
        <v>1</v>
      </c>
      <c r="AS167" s="63" t="s">
        <v>780</v>
      </c>
      <c r="AT167" s="63">
        <v>5.3599999999999994</v>
      </c>
      <c r="AU167" s="63">
        <v>0.82499999999999996</v>
      </c>
      <c r="AV167" s="63">
        <v>1.6080000000000001</v>
      </c>
      <c r="AW167" s="63">
        <v>1.05</v>
      </c>
      <c r="AX167" s="63">
        <v>0</v>
      </c>
      <c r="AY167" s="68">
        <v>0</v>
      </c>
      <c r="AZ167" s="63">
        <v>0</v>
      </c>
      <c r="BA167" s="63">
        <v>1</v>
      </c>
      <c r="BB167" s="63">
        <v>1</v>
      </c>
      <c r="BC167" s="71" t="s">
        <v>533</v>
      </c>
    </row>
    <row r="168" spans="1:57" x14ac:dyDescent="0.25">
      <c r="A168" s="185">
        <v>21</v>
      </c>
      <c r="B168" s="185" t="s">
        <v>12</v>
      </c>
      <c r="C168" s="185" t="s">
        <v>173</v>
      </c>
      <c r="D168" s="185" t="s">
        <v>175</v>
      </c>
      <c r="E168" s="194" t="s">
        <v>135</v>
      </c>
      <c r="F168" s="196" t="s">
        <v>51</v>
      </c>
      <c r="G168" s="184">
        <v>10</v>
      </c>
      <c r="H168" s="185">
        <v>63.1</v>
      </c>
      <c r="I168" s="185">
        <v>4</v>
      </c>
      <c r="J168" s="185">
        <v>3.4</v>
      </c>
      <c r="K168" s="185">
        <v>2</v>
      </c>
      <c r="L168" s="185">
        <v>2</v>
      </c>
      <c r="M168" s="185">
        <v>26.3</v>
      </c>
      <c r="N168" s="185">
        <v>13.8</v>
      </c>
      <c r="O168" s="185">
        <v>0</v>
      </c>
      <c r="P168" s="185">
        <v>0</v>
      </c>
      <c r="Q168" s="185">
        <f>SUM(M168:P168)</f>
        <v>40.1</v>
      </c>
      <c r="R168" s="185">
        <v>12</v>
      </c>
      <c r="S168" s="185">
        <f>Q168/12</f>
        <v>3.3416666666666668</v>
      </c>
      <c r="T168" s="185" t="s">
        <v>120</v>
      </c>
      <c r="U168" s="185" t="s">
        <v>120</v>
      </c>
      <c r="V168" s="185">
        <v>0</v>
      </c>
      <c r="W168" s="185">
        <v>0</v>
      </c>
      <c r="X168" s="185">
        <v>0</v>
      </c>
      <c r="Y168" s="185">
        <v>0</v>
      </c>
      <c r="Z168" s="185" t="s">
        <v>451</v>
      </c>
      <c r="AA168" s="185">
        <v>11</v>
      </c>
      <c r="AB168" s="185">
        <v>0.9</v>
      </c>
      <c r="AC168" s="212">
        <v>43224</v>
      </c>
      <c r="AD168" s="185">
        <v>18</v>
      </c>
      <c r="AE168" s="185">
        <v>7</v>
      </c>
      <c r="AF168" s="185">
        <v>18.5</v>
      </c>
      <c r="AG168" s="185">
        <v>12</v>
      </c>
      <c r="AH168" s="185">
        <v>24.3</v>
      </c>
      <c r="AI168" s="185">
        <v>0</v>
      </c>
      <c r="AJ168" s="185">
        <v>0</v>
      </c>
      <c r="AK168" s="185">
        <v>0</v>
      </c>
      <c r="AL168" s="185">
        <f>SUM(AE168:AK168)</f>
        <v>61.8</v>
      </c>
      <c r="AM168" s="185">
        <f>AL168/AD168</f>
        <v>3.4333333333333331</v>
      </c>
      <c r="AN168" s="185">
        <v>1</v>
      </c>
      <c r="AO168" s="185">
        <v>0</v>
      </c>
      <c r="AP168" s="185">
        <v>3</v>
      </c>
      <c r="AQ168" s="185">
        <v>0</v>
      </c>
      <c r="AR168" s="185">
        <v>0</v>
      </c>
      <c r="AS168" s="185">
        <v>285</v>
      </c>
      <c r="AT168" s="185">
        <v>1.212</v>
      </c>
      <c r="AU168" s="185">
        <v>0.69799999999999995</v>
      </c>
      <c r="AV168" s="185">
        <v>0.94</v>
      </c>
      <c r="AW168" s="185">
        <v>0.72799999999999998</v>
      </c>
      <c r="AX168" s="185">
        <v>0</v>
      </c>
      <c r="AY168" s="215">
        <v>0</v>
      </c>
      <c r="AZ168" s="185">
        <v>0</v>
      </c>
      <c r="BA168" s="55">
        <v>0</v>
      </c>
      <c r="BB168" s="185">
        <v>1</v>
      </c>
      <c r="BC168" s="218"/>
      <c r="BD168" s="185"/>
      <c r="BE168" s="185"/>
    </row>
    <row r="169" spans="1:57" s="63" customFormat="1" ht="16.5" thickBot="1" x14ac:dyDescent="0.3">
      <c r="A169" s="63">
        <v>21</v>
      </c>
      <c r="B169" s="63" t="s">
        <v>12</v>
      </c>
      <c r="C169" s="63" t="s">
        <v>173</v>
      </c>
      <c r="D169" s="63" t="s">
        <v>175</v>
      </c>
      <c r="E169" s="192" t="s">
        <v>12</v>
      </c>
      <c r="F169" s="67" t="s">
        <v>74</v>
      </c>
      <c r="G169" s="175">
        <v>10</v>
      </c>
      <c r="H169" s="63">
        <v>57.2</v>
      </c>
      <c r="I169" s="63">
        <v>5</v>
      </c>
      <c r="J169" s="63">
        <v>5</v>
      </c>
      <c r="K169" s="63">
        <v>2</v>
      </c>
      <c r="L169" s="63">
        <v>2</v>
      </c>
      <c r="M169" s="63">
        <v>1.5</v>
      </c>
      <c r="N169" s="63">
        <v>11.5</v>
      </c>
      <c r="O169" s="63">
        <v>0</v>
      </c>
      <c r="P169" s="63">
        <v>0</v>
      </c>
      <c r="Q169" s="63">
        <f>SUM(M169:P169)</f>
        <v>13</v>
      </c>
      <c r="R169" s="63">
        <v>12</v>
      </c>
      <c r="S169" s="63">
        <f>Q169/12</f>
        <v>1.0833333333333333</v>
      </c>
      <c r="T169" s="63">
        <v>5</v>
      </c>
      <c r="U169" s="63">
        <v>5</v>
      </c>
      <c r="V169" s="63">
        <v>0</v>
      </c>
      <c r="W169" s="63">
        <v>0</v>
      </c>
      <c r="X169" s="63">
        <v>0</v>
      </c>
      <c r="Y169" s="63">
        <v>0</v>
      </c>
      <c r="Z169" s="63" t="s">
        <v>451</v>
      </c>
      <c r="AA169" s="63">
        <v>3</v>
      </c>
      <c r="AB169" s="63">
        <v>0.7</v>
      </c>
      <c r="AC169" s="65">
        <v>43224</v>
      </c>
      <c r="AD169" s="63">
        <v>18</v>
      </c>
      <c r="AE169" s="63">
        <v>9</v>
      </c>
      <c r="AF169" s="63">
        <v>19.8</v>
      </c>
      <c r="AG169" s="63">
        <v>10</v>
      </c>
      <c r="AH169" s="63">
        <v>21.2</v>
      </c>
      <c r="AI169" s="63">
        <v>0</v>
      </c>
      <c r="AJ169" s="63">
        <v>0</v>
      </c>
      <c r="AK169" s="63">
        <v>0</v>
      </c>
      <c r="AL169" s="63">
        <f>SUM(AE169:AK169)</f>
        <v>60</v>
      </c>
      <c r="AM169" s="63">
        <f>AL169/AD169</f>
        <v>3.3333333333333335</v>
      </c>
      <c r="AN169" s="63">
        <v>1</v>
      </c>
      <c r="AO169" s="63">
        <v>0</v>
      </c>
      <c r="AP169" s="63">
        <v>0</v>
      </c>
      <c r="AQ169" s="63">
        <v>0</v>
      </c>
      <c r="AR169" s="63">
        <v>0</v>
      </c>
      <c r="AS169" s="63">
        <v>286</v>
      </c>
      <c r="AT169" s="63">
        <v>0.26200000000000001</v>
      </c>
      <c r="AU169" s="63">
        <v>0.16</v>
      </c>
      <c r="AV169" s="63">
        <v>0.17199999999999999</v>
      </c>
      <c r="AW169" s="63">
        <v>8.8999999999999996E-2</v>
      </c>
      <c r="AX169" s="63">
        <v>0</v>
      </c>
      <c r="AY169" s="63">
        <v>1</v>
      </c>
      <c r="AZ169" s="63">
        <v>0</v>
      </c>
      <c r="BA169" s="63">
        <v>0</v>
      </c>
      <c r="BB169" s="63">
        <v>1</v>
      </c>
      <c r="BC169" s="71" t="s">
        <v>529</v>
      </c>
    </row>
    <row r="170" spans="1:57" s="75" customFormat="1" x14ac:dyDescent="0.25">
      <c r="A170" s="188">
        <v>21</v>
      </c>
      <c r="B170" s="188" t="s">
        <v>14</v>
      </c>
      <c r="C170" s="188" t="s">
        <v>172</v>
      </c>
      <c r="D170" s="188" t="s">
        <v>176</v>
      </c>
      <c r="E170" s="188" t="s">
        <v>135</v>
      </c>
      <c r="F170" s="198" t="s">
        <v>51</v>
      </c>
      <c r="G170" s="203">
        <v>9</v>
      </c>
      <c r="H170" s="188">
        <v>81.7</v>
      </c>
      <c r="I170" s="188">
        <v>5</v>
      </c>
      <c r="J170" s="188">
        <v>3.5</v>
      </c>
      <c r="K170" s="188">
        <v>0</v>
      </c>
      <c r="L170" s="188" t="s">
        <v>120</v>
      </c>
      <c r="M170" s="188" t="s">
        <v>120</v>
      </c>
      <c r="N170" s="188" t="s">
        <v>120</v>
      </c>
      <c r="O170" s="188" t="s">
        <v>120</v>
      </c>
      <c r="P170" s="188" t="s">
        <v>120</v>
      </c>
      <c r="Q170" s="188" t="s">
        <v>120</v>
      </c>
      <c r="R170" s="188" t="s">
        <v>120</v>
      </c>
      <c r="S170" s="188" t="s">
        <v>120</v>
      </c>
      <c r="T170" s="188" t="s">
        <v>120</v>
      </c>
      <c r="U170" s="188" t="s">
        <v>120</v>
      </c>
      <c r="V170" s="188">
        <v>1</v>
      </c>
      <c r="W170" s="188">
        <v>0</v>
      </c>
      <c r="X170" s="188">
        <v>0</v>
      </c>
      <c r="Y170" s="188" t="s">
        <v>120</v>
      </c>
      <c r="Z170" s="188" t="s">
        <v>434</v>
      </c>
      <c r="AA170" s="188" t="s">
        <v>120</v>
      </c>
      <c r="AB170" s="188" t="s">
        <v>120</v>
      </c>
      <c r="AC170" s="188" t="s">
        <v>120</v>
      </c>
      <c r="AD170" s="188" t="s">
        <v>120</v>
      </c>
      <c r="AE170" s="188" t="s">
        <v>120</v>
      </c>
      <c r="AF170" s="188" t="s">
        <v>120</v>
      </c>
      <c r="AG170" s="188" t="s">
        <v>120</v>
      </c>
      <c r="AH170" s="188" t="s">
        <v>120</v>
      </c>
      <c r="AI170" s="188" t="s">
        <v>120</v>
      </c>
      <c r="AJ170" s="188" t="s">
        <v>120</v>
      </c>
      <c r="AK170" s="188" t="s">
        <v>120</v>
      </c>
      <c r="AL170" s="188" t="s">
        <v>120</v>
      </c>
      <c r="AM170" s="188" t="s">
        <v>120</v>
      </c>
      <c r="AN170" s="188" t="s">
        <v>120</v>
      </c>
      <c r="AO170" s="188" t="s">
        <v>120</v>
      </c>
      <c r="AP170" s="188" t="s">
        <v>120</v>
      </c>
      <c r="AQ170" s="188" t="s">
        <v>120</v>
      </c>
      <c r="AR170" s="188" t="s">
        <v>120</v>
      </c>
      <c r="AS170" s="188" t="s">
        <v>120</v>
      </c>
      <c r="AT170" s="188" t="s">
        <v>120</v>
      </c>
      <c r="AU170" s="188" t="s">
        <v>120</v>
      </c>
      <c r="AV170" s="188" t="s">
        <v>120</v>
      </c>
      <c r="AW170" s="188" t="s">
        <v>120</v>
      </c>
      <c r="AX170" s="188">
        <v>0</v>
      </c>
      <c r="AY170" s="209">
        <v>0</v>
      </c>
      <c r="AZ170" s="188">
        <v>0</v>
      </c>
      <c r="BA170" s="278">
        <v>0</v>
      </c>
      <c r="BB170" s="188">
        <v>0</v>
      </c>
      <c r="BC170" s="221"/>
      <c r="BD170" s="185"/>
      <c r="BE170" s="185"/>
    </row>
    <row r="171" spans="1:57" s="76" customFormat="1" ht="16.5" thickBot="1" x14ac:dyDescent="0.3">
      <c r="A171" s="76">
        <v>21</v>
      </c>
      <c r="B171" s="76" t="s">
        <v>14</v>
      </c>
      <c r="C171" s="76" t="s">
        <v>172</v>
      </c>
      <c r="D171" s="76" t="s">
        <v>176</v>
      </c>
      <c r="E171" s="76" t="s">
        <v>12</v>
      </c>
      <c r="F171" s="77" t="s">
        <v>74</v>
      </c>
      <c r="G171" s="176">
        <v>9</v>
      </c>
      <c r="H171" s="76">
        <v>54.9</v>
      </c>
      <c r="I171" s="76">
        <v>5</v>
      </c>
      <c r="J171" s="76">
        <v>4.4000000000000004</v>
      </c>
      <c r="K171" s="76">
        <v>1</v>
      </c>
      <c r="L171" s="76">
        <v>4</v>
      </c>
      <c r="M171" s="76">
        <v>26.5</v>
      </c>
      <c r="N171" s="76">
        <v>24.9</v>
      </c>
      <c r="O171" s="76">
        <v>2.8</v>
      </c>
      <c r="P171" s="76">
        <v>0</v>
      </c>
      <c r="Q171" s="76">
        <f>SUM(M171:P171)</f>
        <v>54.199999999999996</v>
      </c>
      <c r="R171" s="76">
        <v>12</v>
      </c>
      <c r="S171" s="76">
        <f>Q171/12</f>
        <v>4.5166666666666666</v>
      </c>
      <c r="T171" s="76" t="s">
        <v>120</v>
      </c>
      <c r="U171" s="76" t="s">
        <v>120</v>
      </c>
      <c r="V171" s="76">
        <v>0</v>
      </c>
      <c r="W171" s="76">
        <v>0</v>
      </c>
      <c r="X171" s="76">
        <v>0</v>
      </c>
      <c r="Y171" s="76" t="s">
        <v>120</v>
      </c>
      <c r="Z171" s="76" t="s">
        <v>434</v>
      </c>
      <c r="AA171" s="76" t="s">
        <v>120</v>
      </c>
      <c r="AB171" s="76" t="s">
        <v>120</v>
      </c>
      <c r="AC171" s="76" t="s">
        <v>120</v>
      </c>
      <c r="AD171" s="76" t="s">
        <v>120</v>
      </c>
      <c r="AE171" s="76" t="s">
        <v>120</v>
      </c>
      <c r="AF171" s="76" t="s">
        <v>120</v>
      </c>
      <c r="AG171" s="76" t="s">
        <v>120</v>
      </c>
      <c r="AH171" s="76" t="s">
        <v>120</v>
      </c>
      <c r="AI171" s="76" t="s">
        <v>120</v>
      </c>
      <c r="AJ171" s="76" t="s">
        <v>120</v>
      </c>
      <c r="AK171" s="76" t="s">
        <v>120</v>
      </c>
      <c r="AL171" s="76" t="s">
        <v>120</v>
      </c>
      <c r="AM171" s="76" t="s">
        <v>120</v>
      </c>
      <c r="AN171" s="76" t="s">
        <v>120</v>
      </c>
      <c r="AO171" s="76" t="s">
        <v>120</v>
      </c>
      <c r="AP171" s="76" t="s">
        <v>120</v>
      </c>
      <c r="AQ171" s="76" t="s">
        <v>120</v>
      </c>
      <c r="AR171" s="76" t="s">
        <v>120</v>
      </c>
      <c r="AS171" s="76" t="s">
        <v>120</v>
      </c>
      <c r="AT171" s="76" t="s">
        <v>120</v>
      </c>
      <c r="AU171" s="76" t="s">
        <v>120</v>
      </c>
      <c r="AV171" s="76" t="s">
        <v>120</v>
      </c>
      <c r="AW171" s="76" t="s">
        <v>120</v>
      </c>
      <c r="AX171" s="76">
        <v>0</v>
      </c>
      <c r="AY171" s="79">
        <v>0</v>
      </c>
      <c r="AZ171" s="76">
        <v>0</v>
      </c>
      <c r="BA171" s="76">
        <v>0</v>
      </c>
      <c r="BB171" s="76">
        <v>0</v>
      </c>
      <c r="BC171" s="78"/>
      <c r="BD171" s="63"/>
      <c r="BE171" s="63"/>
    </row>
    <row r="172" spans="1:57" x14ac:dyDescent="0.25">
      <c r="A172" s="185">
        <v>21</v>
      </c>
      <c r="B172" s="185" t="s">
        <v>15</v>
      </c>
      <c r="C172" s="185" t="s">
        <v>173</v>
      </c>
      <c r="D172" s="185" t="s">
        <v>176</v>
      </c>
      <c r="E172" s="194" t="s">
        <v>135</v>
      </c>
      <c r="F172" s="196" t="s">
        <v>51</v>
      </c>
      <c r="G172" s="184">
        <v>10</v>
      </c>
      <c r="H172" s="185">
        <v>56.8</v>
      </c>
      <c r="I172" s="185">
        <v>4</v>
      </c>
      <c r="J172" s="185">
        <v>4.2</v>
      </c>
      <c r="K172" s="185">
        <v>2</v>
      </c>
      <c r="L172" s="185">
        <v>2</v>
      </c>
      <c r="M172" s="185">
        <v>16.5</v>
      </c>
      <c r="N172" s="185">
        <v>1</v>
      </c>
      <c r="O172" s="185">
        <v>0</v>
      </c>
      <c r="P172" s="185">
        <v>0</v>
      </c>
      <c r="Q172" s="185">
        <f>SUM(M172:P172)</f>
        <v>17.5</v>
      </c>
      <c r="R172" s="185">
        <v>12</v>
      </c>
      <c r="S172" s="185">
        <f>Q172/12</f>
        <v>1.4583333333333333</v>
      </c>
      <c r="T172" s="80" t="s">
        <v>120</v>
      </c>
      <c r="U172" s="80" t="s">
        <v>120</v>
      </c>
      <c r="V172" s="185">
        <v>0</v>
      </c>
      <c r="W172" s="185">
        <v>0</v>
      </c>
      <c r="X172" s="185">
        <v>0</v>
      </c>
      <c r="Y172" s="185">
        <v>0</v>
      </c>
      <c r="Z172" s="185" t="s">
        <v>451</v>
      </c>
      <c r="AA172" s="185">
        <v>2</v>
      </c>
      <c r="AB172" s="185">
        <v>0.7</v>
      </c>
      <c r="AC172" s="212">
        <v>43220</v>
      </c>
      <c r="AD172" s="185">
        <v>14</v>
      </c>
      <c r="AE172" s="185">
        <v>1.7</v>
      </c>
      <c r="AF172" s="185">
        <v>2.2999999999999998</v>
      </c>
      <c r="AG172" s="185">
        <v>1.8</v>
      </c>
      <c r="AH172" s="185">
        <v>18.5</v>
      </c>
      <c r="AI172" s="185">
        <v>2.6</v>
      </c>
      <c r="AJ172" s="185">
        <v>7.2</v>
      </c>
      <c r="AK172" s="185">
        <f>19.8 +12.2</f>
        <v>32</v>
      </c>
      <c r="AL172" s="185">
        <f>SUM(AE172:AK172)</f>
        <v>66.099999999999994</v>
      </c>
      <c r="AM172" s="185">
        <f>AL172/AD172</f>
        <v>4.7214285714285706</v>
      </c>
      <c r="AN172" s="185">
        <v>0</v>
      </c>
      <c r="AO172" s="185">
        <v>0</v>
      </c>
      <c r="AP172" s="185">
        <v>1</v>
      </c>
      <c r="AQ172" s="185">
        <v>1</v>
      </c>
      <c r="AR172" s="185">
        <v>0</v>
      </c>
      <c r="AS172" s="185">
        <v>187</v>
      </c>
      <c r="AT172" s="185">
        <v>0.185</v>
      </c>
      <c r="AU172" s="185">
        <v>0.115</v>
      </c>
      <c r="AV172" s="185">
        <v>0.129</v>
      </c>
      <c r="AW172" s="185">
        <v>0.113</v>
      </c>
      <c r="AX172" s="185">
        <v>0</v>
      </c>
      <c r="AY172" s="215">
        <v>0</v>
      </c>
      <c r="AZ172" s="185">
        <v>0</v>
      </c>
      <c r="BA172" s="55">
        <v>0</v>
      </c>
      <c r="BB172" s="185">
        <v>1</v>
      </c>
      <c r="BC172" s="218"/>
      <c r="BD172" s="185"/>
      <c r="BE172" s="185"/>
    </row>
    <row r="173" spans="1:57" s="63" customFormat="1" ht="16.5" thickBot="1" x14ac:dyDescent="0.3">
      <c r="A173" s="63">
        <v>21</v>
      </c>
      <c r="B173" s="63" t="s">
        <v>15</v>
      </c>
      <c r="C173" s="63" t="s">
        <v>173</v>
      </c>
      <c r="D173" s="63" t="s">
        <v>176</v>
      </c>
      <c r="E173" s="192" t="s">
        <v>12</v>
      </c>
      <c r="F173" s="67" t="s">
        <v>74</v>
      </c>
      <c r="G173" s="175">
        <v>10</v>
      </c>
      <c r="H173" s="63">
        <v>49.4</v>
      </c>
      <c r="I173" s="63">
        <v>6</v>
      </c>
      <c r="J173" s="63">
        <v>6</v>
      </c>
      <c r="K173" s="63">
        <v>1</v>
      </c>
      <c r="L173" s="63">
        <v>1</v>
      </c>
      <c r="M173" s="63">
        <v>16</v>
      </c>
      <c r="N173" s="63">
        <v>2.5</v>
      </c>
      <c r="O173" s="63">
        <v>0</v>
      </c>
      <c r="P173" s="63">
        <v>0</v>
      </c>
      <c r="Q173" s="63">
        <f>SUM(M173:P173)</f>
        <v>18.5</v>
      </c>
      <c r="R173" s="63">
        <v>12</v>
      </c>
      <c r="S173" s="63">
        <f>Q173/12</f>
        <v>1.5416666666666667</v>
      </c>
      <c r="T173" s="185">
        <v>3</v>
      </c>
      <c r="U173" s="185">
        <v>4</v>
      </c>
      <c r="V173" s="63">
        <v>0</v>
      </c>
      <c r="W173" s="63">
        <v>0</v>
      </c>
      <c r="X173" s="63">
        <v>0</v>
      </c>
      <c r="Y173" s="63">
        <v>0</v>
      </c>
      <c r="Z173" s="63" t="s">
        <v>451</v>
      </c>
      <c r="AA173" s="63">
        <v>1</v>
      </c>
      <c r="AB173" s="63">
        <v>0.5</v>
      </c>
      <c r="AC173" s="65">
        <v>43220</v>
      </c>
      <c r="AD173" s="63">
        <v>14</v>
      </c>
      <c r="AE173" s="63">
        <v>4.8</v>
      </c>
      <c r="AF173" s="63">
        <v>9.1999999999999993</v>
      </c>
      <c r="AG173" s="63">
        <v>11.8</v>
      </c>
      <c r="AH173" s="63">
        <v>2.5</v>
      </c>
      <c r="AI173" s="63">
        <v>0</v>
      </c>
      <c r="AJ173" s="63">
        <v>0</v>
      </c>
      <c r="AK173" s="63">
        <v>0</v>
      </c>
      <c r="AL173" s="63">
        <f>SUM(AE173:AK173)</f>
        <v>28.3</v>
      </c>
      <c r="AM173" s="63">
        <f>AL173/AD173</f>
        <v>2.0214285714285714</v>
      </c>
      <c r="AN173" s="63">
        <v>1</v>
      </c>
      <c r="AO173" s="63">
        <v>0</v>
      </c>
      <c r="AP173" s="63">
        <v>0</v>
      </c>
      <c r="AQ173" s="63">
        <v>0</v>
      </c>
      <c r="AR173" s="63">
        <v>0</v>
      </c>
      <c r="AS173" s="63">
        <v>191</v>
      </c>
      <c r="AT173" s="63">
        <v>7.3999999999999996E-2</v>
      </c>
      <c r="AU173" s="63">
        <v>3.5999999999999997E-2</v>
      </c>
      <c r="AV173" s="63">
        <v>7.0999999999999994E-2</v>
      </c>
      <c r="AW173" s="63">
        <v>6.9000000000000006E-2</v>
      </c>
      <c r="AX173" s="63">
        <v>0</v>
      </c>
      <c r="AY173" s="68">
        <v>0</v>
      </c>
      <c r="AZ173" s="63">
        <v>0</v>
      </c>
      <c r="BA173" s="63">
        <v>0</v>
      </c>
      <c r="BB173" s="63">
        <v>1</v>
      </c>
      <c r="BC173" s="71"/>
    </row>
    <row r="174" spans="1:57" x14ac:dyDescent="0.25">
      <c r="A174" s="185">
        <v>22</v>
      </c>
      <c r="B174" s="185" t="s">
        <v>9</v>
      </c>
      <c r="C174" s="185" t="s">
        <v>172</v>
      </c>
      <c r="D174" s="185" t="s">
        <v>175</v>
      </c>
      <c r="E174" s="195" t="s">
        <v>135</v>
      </c>
      <c r="F174" s="185" t="s">
        <v>184</v>
      </c>
      <c r="G174" s="184">
        <v>9</v>
      </c>
      <c r="H174" s="185">
        <v>81.400000000000006</v>
      </c>
      <c r="I174" s="185">
        <v>5</v>
      </c>
      <c r="J174" s="185">
        <v>4.7</v>
      </c>
      <c r="K174" s="185">
        <v>1</v>
      </c>
      <c r="L174" s="185">
        <v>2</v>
      </c>
      <c r="M174" s="185">
        <v>10.6</v>
      </c>
      <c r="N174" s="185">
        <v>15.9</v>
      </c>
      <c r="O174" s="185">
        <v>29.5</v>
      </c>
      <c r="P174" s="185">
        <v>0.7</v>
      </c>
      <c r="Q174" s="185">
        <f>SUM(M174:P174)</f>
        <v>56.7</v>
      </c>
      <c r="R174" s="185">
        <v>12</v>
      </c>
      <c r="S174" s="185">
        <f>Q174/12</f>
        <v>4.7250000000000005</v>
      </c>
      <c r="T174" s="80" t="s">
        <v>120</v>
      </c>
      <c r="U174" s="80" t="s">
        <v>120</v>
      </c>
      <c r="V174" s="185">
        <v>0</v>
      </c>
      <c r="W174" s="185">
        <v>0</v>
      </c>
      <c r="X174" s="185">
        <v>0</v>
      </c>
      <c r="Y174" s="185">
        <v>0</v>
      </c>
      <c r="Z174" s="185" t="s">
        <v>451</v>
      </c>
      <c r="AA174" s="185">
        <v>14</v>
      </c>
      <c r="AB174" s="185">
        <v>1.1000000000000001</v>
      </c>
      <c r="AC174" s="212">
        <v>43220</v>
      </c>
      <c r="AD174" s="185">
        <v>14</v>
      </c>
      <c r="AE174" s="185">
        <v>3.1</v>
      </c>
      <c r="AF174" s="185">
        <v>20.8</v>
      </c>
      <c r="AG174" s="185">
        <v>20.100000000000001</v>
      </c>
      <c r="AH174" s="185">
        <v>8</v>
      </c>
      <c r="AI174" s="185">
        <v>26</v>
      </c>
      <c r="AJ174" s="185">
        <v>9.6999999999999993</v>
      </c>
      <c r="AK174" s="185">
        <v>17.399999999999999</v>
      </c>
      <c r="AL174" s="185">
        <v>105.1</v>
      </c>
      <c r="AM174" s="185">
        <v>7.5071428571428571</v>
      </c>
      <c r="AN174" s="185">
        <v>1</v>
      </c>
      <c r="AO174" s="185">
        <v>0</v>
      </c>
      <c r="AP174" s="185">
        <v>3</v>
      </c>
      <c r="AQ174" s="185">
        <v>1</v>
      </c>
      <c r="AR174" s="185">
        <v>0</v>
      </c>
      <c r="AS174" s="185" t="s">
        <v>782</v>
      </c>
      <c r="AT174" s="185">
        <v>3.0070000000000001</v>
      </c>
      <c r="AU174" s="185">
        <v>1.429</v>
      </c>
      <c r="AV174" s="185">
        <v>2.0209999999999999</v>
      </c>
      <c r="AW174" s="185">
        <v>2.0259999999999998</v>
      </c>
      <c r="AX174" s="185">
        <v>0</v>
      </c>
      <c r="AY174" s="215">
        <v>0</v>
      </c>
      <c r="AZ174" s="185">
        <v>0</v>
      </c>
      <c r="BA174" s="55">
        <v>0</v>
      </c>
      <c r="BB174" s="185">
        <v>3</v>
      </c>
      <c r="BC174" s="218" t="s">
        <v>143</v>
      </c>
      <c r="BD174" s="185"/>
      <c r="BE174" s="185"/>
    </row>
    <row r="175" spans="1:57" s="63" customFormat="1" ht="16.5" thickBot="1" x14ac:dyDescent="0.3">
      <c r="A175" s="63">
        <v>22</v>
      </c>
      <c r="B175" s="63" t="s">
        <v>9</v>
      </c>
      <c r="C175" s="63" t="s">
        <v>172</v>
      </c>
      <c r="D175" s="63" t="s">
        <v>175</v>
      </c>
      <c r="E175" s="192" t="s">
        <v>12</v>
      </c>
      <c r="F175" s="67" t="s">
        <v>86</v>
      </c>
      <c r="G175" s="175">
        <v>9</v>
      </c>
      <c r="H175" s="63">
        <v>42.6</v>
      </c>
      <c r="I175" s="63">
        <v>5</v>
      </c>
      <c r="J175" s="63">
        <v>3.5</v>
      </c>
      <c r="K175" s="63">
        <v>3</v>
      </c>
      <c r="L175" s="63">
        <v>3</v>
      </c>
      <c r="M175" s="63">
        <v>14.9</v>
      </c>
      <c r="N175" s="63">
        <v>17</v>
      </c>
      <c r="O175" s="63">
        <v>0.9</v>
      </c>
      <c r="P175" s="63">
        <v>0</v>
      </c>
      <c r="Q175" s="63">
        <f>SUM(M175:P175)</f>
        <v>32.799999999999997</v>
      </c>
      <c r="R175" s="63">
        <v>12</v>
      </c>
      <c r="S175" s="63">
        <f>Q175/12</f>
        <v>2.7333333333333329</v>
      </c>
      <c r="T175" s="63">
        <v>8</v>
      </c>
      <c r="U175" s="63">
        <v>14</v>
      </c>
      <c r="V175" s="63">
        <v>0</v>
      </c>
      <c r="W175" s="63">
        <v>0</v>
      </c>
      <c r="X175" s="63">
        <v>0</v>
      </c>
      <c r="Y175" s="63">
        <v>0</v>
      </c>
      <c r="Z175" s="63" t="s">
        <v>451</v>
      </c>
      <c r="AA175" s="63">
        <v>12</v>
      </c>
      <c r="AB175" s="63">
        <v>0.8</v>
      </c>
      <c r="AC175" s="65">
        <v>43220</v>
      </c>
      <c r="AD175" s="63">
        <v>14</v>
      </c>
      <c r="AE175" s="63">
        <v>5.2</v>
      </c>
      <c r="AF175" s="63">
        <v>4.0999999999999996</v>
      </c>
      <c r="AG175" s="63">
        <v>14.4</v>
      </c>
      <c r="AH175" s="63">
        <v>8.5</v>
      </c>
      <c r="AI175" s="63">
        <v>16.5</v>
      </c>
      <c r="AJ175" s="63">
        <v>0</v>
      </c>
      <c r="AK175" s="63">
        <v>0</v>
      </c>
      <c r="AL175" s="63">
        <f>SUM(AE175:AK175)</f>
        <v>48.7</v>
      </c>
      <c r="AM175" s="63">
        <f>AL175/AD175</f>
        <v>3.4785714285714286</v>
      </c>
      <c r="AN175" s="63">
        <v>1</v>
      </c>
      <c r="AO175" s="63">
        <v>0</v>
      </c>
      <c r="AP175" s="63">
        <v>2</v>
      </c>
      <c r="AQ175" s="63">
        <v>1</v>
      </c>
      <c r="AR175" s="63">
        <v>0</v>
      </c>
      <c r="AS175" s="63">
        <v>200</v>
      </c>
      <c r="AT175" s="63">
        <v>0.64600000000000002</v>
      </c>
      <c r="AU175" s="63">
        <v>0.54100000000000004</v>
      </c>
      <c r="AV175" s="63">
        <v>0.61799999999999999</v>
      </c>
      <c r="AW175" s="63">
        <v>1.3360000000000001</v>
      </c>
      <c r="AX175" s="63">
        <v>0</v>
      </c>
      <c r="AY175" s="68">
        <v>0</v>
      </c>
      <c r="AZ175" s="63">
        <v>0</v>
      </c>
      <c r="BA175" s="63">
        <v>0</v>
      </c>
      <c r="BB175" s="63">
        <v>3</v>
      </c>
      <c r="BC175" s="71"/>
    </row>
    <row r="176" spans="1:57" x14ac:dyDescent="0.25">
      <c r="A176" s="185">
        <v>22</v>
      </c>
      <c r="B176" s="185" t="s">
        <v>12</v>
      </c>
      <c r="C176" s="185" t="s">
        <v>173</v>
      </c>
      <c r="D176" s="185" t="s">
        <v>175</v>
      </c>
      <c r="E176" s="194" t="s">
        <v>135</v>
      </c>
      <c r="F176" s="185" t="s">
        <v>184</v>
      </c>
      <c r="G176" s="184">
        <v>10</v>
      </c>
      <c r="H176" s="185">
        <v>97.3</v>
      </c>
      <c r="I176" s="185">
        <v>5</v>
      </c>
      <c r="J176" s="185">
        <v>5</v>
      </c>
      <c r="K176" s="185">
        <v>1</v>
      </c>
      <c r="L176" s="185">
        <v>1</v>
      </c>
      <c r="M176" s="185">
        <v>38.6</v>
      </c>
      <c r="N176" s="185">
        <v>25.8</v>
      </c>
      <c r="O176" s="185">
        <v>0</v>
      </c>
      <c r="P176" s="185">
        <v>0</v>
      </c>
      <c r="Q176" s="185">
        <f>SUM(M176:P176)</f>
        <v>64.400000000000006</v>
      </c>
      <c r="R176" s="185">
        <v>12</v>
      </c>
      <c r="S176" s="185">
        <f>Q176/12</f>
        <v>5.3666666666666671</v>
      </c>
      <c r="T176" s="185" t="s">
        <v>120</v>
      </c>
      <c r="U176" s="185" t="s">
        <v>120</v>
      </c>
      <c r="V176" s="185">
        <v>0</v>
      </c>
      <c r="W176" s="185">
        <v>0</v>
      </c>
      <c r="X176" s="185">
        <v>0</v>
      </c>
      <c r="Y176" s="185">
        <v>0</v>
      </c>
      <c r="Z176" s="185" t="s">
        <v>451</v>
      </c>
      <c r="AA176" s="185">
        <v>14</v>
      </c>
      <c r="AB176" s="185">
        <v>0.12</v>
      </c>
      <c r="AC176" s="212">
        <v>43219</v>
      </c>
      <c r="AD176" s="185">
        <v>13</v>
      </c>
      <c r="AE176" s="185">
        <v>15.5</v>
      </c>
      <c r="AF176" s="185">
        <v>6.4</v>
      </c>
      <c r="AG176" s="185">
        <v>18.399999999999999</v>
      </c>
      <c r="AH176" s="185">
        <v>29.5</v>
      </c>
      <c r="AI176" s="185">
        <v>33.5</v>
      </c>
      <c r="AJ176" s="185">
        <v>0</v>
      </c>
      <c r="AK176" s="185">
        <v>0</v>
      </c>
      <c r="AL176" s="185">
        <f>SUM(AE176:AK176)</f>
        <v>103.3</v>
      </c>
      <c r="AM176" s="185">
        <f>AL176/AD176</f>
        <v>7.9461538461538463</v>
      </c>
      <c r="AN176" s="185">
        <v>0</v>
      </c>
      <c r="AO176" s="185">
        <v>0</v>
      </c>
      <c r="AP176" s="185">
        <v>1</v>
      </c>
      <c r="AQ176" s="185">
        <v>0</v>
      </c>
      <c r="AR176" s="185">
        <v>0</v>
      </c>
      <c r="AS176" s="185">
        <v>150</v>
      </c>
      <c r="AT176" s="185">
        <v>11.987</v>
      </c>
      <c r="AU176" s="185">
        <v>2.8479999999999999</v>
      </c>
      <c r="AV176" s="185">
        <v>3.4060000000000001</v>
      </c>
      <c r="AW176" s="185">
        <v>1.468</v>
      </c>
      <c r="AX176" s="185">
        <v>0</v>
      </c>
      <c r="AY176" s="215">
        <v>0</v>
      </c>
      <c r="AZ176" s="185">
        <v>0</v>
      </c>
      <c r="BA176" s="185">
        <v>0</v>
      </c>
      <c r="BB176" s="185">
        <v>3</v>
      </c>
      <c r="BC176" s="218"/>
      <c r="BD176" s="185"/>
      <c r="BE176" s="185"/>
    </row>
    <row r="177" spans="1:57" s="63" customFormat="1" ht="16.5" thickBot="1" x14ac:dyDescent="0.3">
      <c r="A177" s="63">
        <v>22</v>
      </c>
      <c r="B177" s="63" t="s">
        <v>12</v>
      </c>
      <c r="C177" s="63" t="s">
        <v>173</v>
      </c>
      <c r="D177" s="63" t="s">
        <v>175</v>
      </c>
      <c r="E177" s="192" t="s">
        <v>12</v>
      </c>
      <c r="F177" s="67" t="s">
        <v>86</v>
      </c>
      <c r="G177" s="175">
        <v>10</v>
      </c>
      <c r="H177" s="63">
        <v>50.5</v>
      </c>
      <c r="I177" s="63">
        <v>4</v>
      </c>
      <c r="J177" s="63">
        <v>6</v>
      </c>
      <c r="K177" s="63">
        <v>1</v>
      </c>
      <c r="L177" s="63">
        <v>1</v>
      </c>
      <c r="M177" s="63">
        <v>23.4</v>
      </c>
      <c r="N177" s="63">
        <v>6.5</v>
      </c>
      <c r="O177" s="63">
        <v>0</v>
      </c>
      <c r="P177" s="63">
        <v>0</v>
      </c>
      <c r="Q177" s="63">
        <f>SUM(M177:P177)</f>
        <v>29.9</v>
      </c>
      <c r="R177" s="63">
        <v>12</v>
      </c>
      <c r="S177" s="63">
        <f>Q177/12</f>
        <v>2.4916666666666667</v>
      </c>
      <c r="T177" s="63">
        <v>7</v>
      </c>
      <c r="U177" s="63">
        <v>12</v>
      </c>
      <c r="V177" s="63">
        <v>0</v>
      </c>
      <c r="W177" s="63">
        <v>0</v>
      </c>
      <c r="X177" s="63">
        <v>0</v>
      </c>
      <c r="Y177" s="63">
        <v>0</v>
      </c>
      <c r="Z177" s="63" t="s">
        <v>451</v>
      </c>
      <c r="AA177" s="63">
        <v>12</v>
      </c>
      <c r="AB177" s="63">
        <v>0.85</v>
      </c>
      <c r="AC177" s="65">
        <v>43219</v>
      </c>
      <c r="AD177" s="63">
        <v>13</v>
      </c>
      <c r="AE177" s="63">
        <v>1.3</v>
      </c>
      <c r="AF177" s="63">
        <v>7.5</v>
      </c>
      <c r="AG177" s="63">
        <v>11.5</v>
      </c>
      <c r="AH177" s="63">
        <v>18</v>
      </c>
      <c r="AI177" s="63">
        <v>19.5</v>
      </c>
      <c r="AJ177" s="63">
        <v>25</v>
      </c>
      <c r="AK177" s="63">
        <v>0</v>
      </c>
      <c r="AL177" s="63">
        <f>SUM(AE177:AK177)</f>
        <v>82.8</v>
      </c>
      <c r="AM177" s="63">
        <f>AL177/AD177</f>
        <v>6.3692307692307688</v>
      </c>
      <c r="AN177" s="63">
        <v>0</v>
      </c>
      <c r="AO177" s="63">
        <v>0</v>
      </c>
      <c r="AP177" s="63">
        <v>1</v>
      </c>
      <c r="AQ177" s="63">
        <v>0</v>
      </c>
      <c r="AR177" s="63">
        <v>0</v>
      </c>
      <c r="AS177" s="63">
        <v>156</v>
      </c>
      <c r="AT177" s="63">
        <v>1.9810000000000001</v>
      </c>
      <c r="AU177" s="63">
        <v>0.73199999999999998</v>
      </c>
      <c r="AV177" s="63">
        <v>1.1240000000000001</v>
      </c>
      <c r="AW177" s="63">
        <v>0.81399999999999995</v>
      </c>
      <c r="AX177" s="63">
        <v>0</v>
      </c>
      <c r="AY177" s="68">
        <v>0</v>
      </c>
      <c r="AZ177" s="63">
        <v>0</v>
      </c>
      <c r="BA177" s="63">
        <v>0</v>
      </c>
      <c r="BB177" s="63">
        <v>3</v>
      </c>
      <c r="BC177" s="71"/>
    </row>
    <row r="178" spans="1:57" s="241" customFormat="1" ht="16.5" thickBot="1" x14ac:dyDescent="0.3">
      <c r="A178" s="237">
        <v>22</v>
      </c>
      <c r="B178" s="237" t="s">
        <v>14</v>
      </c>
      <c r="C178" s="237" t="s">
        <v>172</v>
      </c>
      <c r="D178" s="237" t="s">
        <v>176</v>
      </c>
      <c r="E178" s="237" t="s">
        <v>135</v>
      </c>
      <c r="F178" s="237" t="s">
        <v>184</v>
      </c>
      <c r="G178" s="238">
        <v>9</v>
      </c>
      <c r="H178" s="237">
        <v>71.400000000000006</v>
      </c>
      <c r="I178" s="237">
        <v>5</v>
      </c>
      <c r="J178" s="237">
        <v>5.6</v>
      </c>
      <c r="K178" s="237" t="s">
        <v>120</v>
      </c>
      <c r="L178" s="237">
        <v>4</v>
      </c>
      <c r="M178" s="237">
        <v>35.6</v>
      </c>
      <c r="N178" s="237">
        <v>26.5</v>
      </c>
      <c r="O178" s="237">
        <v>0</v>
      </c>
      <c r="P178" s="237">
        <v>0</v>
      </c>
      <c r="Q178" s="237">
        <f>SUM(M178:P178)</f>
        <v>62.1</v>
      </c>
      <c r="R178" s="237">
        <v>12</v>
      </c>
      <c r="S178" s="237">
        <f>Q178/12</f>
        <v>5.1749999999999998</v>
      </c>
      <c r="T178" s="237">
        <v>7</v>
      </c>
      <c r="U178" s="237">
        <v>11</v>
      </c>
      <c r="V178" s="237">
        <v>0</v>
      </c>
      <c r="W178" s="237">
        <v>0</v>
      </c>
      <c r="X178" s="237">
        <v>0</v>
      </c>
      <c r="Y178" s="237">
        <v>0</v>
      </c>
      <c r="Z178" s="237" t="s">
        <v>451</v>
      </c>
      <c r="AA178" s="237">
        <v>8</v>
      </c>
      <c r="AB178" s="237">
        <v>0.6</v>
      </c>
      <c r="AC178" s="239">
        <v>43214</v>
      </c>
      <c r="AD178" s="240">
        <v>8</v>
      </c>
      <c r="AE178" s="237">
        <v>1.3</v>
      </c>
      <c r="AF178" s="237">
        <v>5.8</v>
      </c>
      <c r="AG178" s="237">
        <v>4.4000000000000004</v>
      </c>
      <c r="AH178" s="237">
        <v>0</v>
      </c>
      <c r="AI178" s="237">
        <v>0</v>
      </c>
      <c r="AJ178" s="237">
        <v>0</v>
      </c>
      <c r="AK178" s="237">
        <v>0</v>
      </c>
      <c r="AL178" s="237">
        <f>SUM(AE178:AK178)</f>
        <v>11.5</v>
      </c>
      <c r="AM178" s="237">
        <f>AL178/AD178</f>
        <v>1.4375</v>
      </c>
      <c r="AN178" s="237">
        <v>1</v>
      </c>
      <c r="AO178" s="237">
        <v>1</v>
      </c>
      <c r="AP178" s="237">
        <v>2</v>
      </c>
      <c r="AQ178" s="237">
        <v>0</v>
      </c>
      <c r="AR178" s="237">
        <v>0</v>
      </c>
      <c r="AS178" s="237">
        <v>49</v>
      </c>
      <c r="AT178" s="237">
        <v>0.59099999999999997</v>
      </c>
      <c r="AU178" s="237">
        <v>0.11700000000000001</v>
      </c>
      <c r="AV178" s="237">
        <v>0.66500000000000004</v>
      </c>
      <c r="AW178" s="237">
        <v>0.78</v>
      </c>
      <c r="AX178" s="237">
        <v>0</v>
      </c>
      <c r="AY178" s="245">
        <v>0</v>
      </c>
      <c r="AZ178" s="237">
        <v>0</v>
      </c>
      <c r="BA178" s="237">
        <v>0</v>
      </c>
      <c r="BB178" s="237">
        <v>0</v>
      </c>
      <c r="BC178" s="246" t="s">
        <v>398</v>
      </c>
      <c r="BD178" s="237"/>
      <c r="BE178" s="237"/>
    </row>
    <row r="179" spans="1:57" s="240" customFormat="1" ht="16.5" thickBot="1" x14ac:dyDescent="0.3">
      <c r="A179" s="240">
        <v>22</v>
      </c>
      <c r="B179" s="240" t="s">
        <v>14</v>
      </c>
      <c r="C179" s="240" t="s">
        <v>172</v>
      </c>
      <c r="D179" s="240" t="s">
        <v>176</v>
      </c>
      <c r="E179" s="240" t="s">
        <v>12</v>
      </c>
      <c r="F179" s="242" t="s">
        <v>86</v>
      </c>
      <c r="G179" s="243">
        <v>9</v>
      </c>
      <c r="H179" s="240">
        <v>55</v>
      </c>
      <c r="I179" s="240">
        <v>5</v>
      </c>
      <c r="J179" s="240">
        <v>6</v>
      </c>
      <c r="K179" s="240" t="s">
        <v>120</v>
      </c>
      <c r="L179" s="240">
        <v>0</v>
      </c>
      <c r="M179" s="240">
        <v>0</v>
      </c>
      <c r="N179" s="240">
        <v>0</v>
      </c>
      <c r="O179" s="240">
        <v>0</v>
      </c>
      <c r="P179" s="240">
        <v>0</v>
      </c>
      <c r="Q179" s="240">
        <v>0</v>
      </c>
      <c r="R179" s="240">
        <v>12</v>
      </c>
      <c r="S179" s="240">
        <v>0</v>
      </c>
      <c r="T179" s="240">
        <v>0</v>
      </c>
      <c r="U179" s="240">
        <v>0</v>
      </c>
      <c r="V179" s="240">
        <v>1</v>
      </c>
      <c r="W179" s="240">
        <v>1</v>
      </c>
      <c r="X179" s="240">
        <v>1</v>
      </c>
      <c r="Y179" s="240">
        <v>1</v>
      </c>
      <c r="Z179" s="240" t="s">
        <v>121</v>
      </c>
      <c r="AA179" s="240">
        <v>0</v>
      </c>
      <c r="AB179" s="240">
        <v>0</v>
      </c>
      <c r="AC179" s="239">
        <v>43214</v>
      </c>
      <c r="AD179" s="240">
        <v>0</v>
      </c>
      <c r="AE179" s="240">
        <v>0</v>
      </c>
      <c r="AF179" s="240">
        <v>0</v>
      </c>
      <c r="AG179" s="240">
        <v>0</v>
      </c>
      <c r="AH179" s="240">
        <v>0</v>
      </c>
      <c r="AI179" s="240">
        <v>0</v>
      </c>
      <c r="AJ179" s="240">
        <v>0</v>
      </c>
      <c r="AK179" s="240">
        <v>0</v>
      </c>
      <c r="AL179" s="240">
        <v>0</v>
      </c>
      <c r="AM179" s="240">
        <v>0</v>
      </c>
      <c r="AN179" s="240">
        <v>0</v>
      </c>
      <c r="AO179" s="240">
        <v>0</v>
      </c>
      <c r="AP179" s="240">
        <v>0</v>
      </c>
      <c r="AQ179" s="240">
        <v>0</v>
      </c>
      <c r="AR179" s="240">
        <v>0</v>
      </c>
      <c r="AS179" s="240" t="s">
        <v>120</v>
      </c>
      <c r="AT179" s="240">
        <v>0</v>
      </c>
      <c r="AU179" s="240">
        <v>0</v>
      </c>
      <c r="AV179" s="240">
        <v>0</v>
      </c>
      <c r="AW179" s="240">
        <v>0</v>
      </c>
      <c r="AX179" s="240">
        <v>0</v>
      </c>
      <c r="AY179" s="247">
        <v>0</v>
      </c>
      <c r="AZ179" s="240">
        <v>0</v>
      </c>
      <c r="BA179" s="240">
        <v>0</v>
      </c>
      <c r="BB179" s="240">
        <v>0</v>
      </c>
      <c r="BC179" s="244"/>
    </row>
    <row r="180" spans="1:57" x14ac:dyDescent="0.25">
      <c r="A180" s="185">
        <v>22</v>
      </c>
      <c r="B180" s="185" t="s">
        <v>15</v>
      </c>
      <c r="C180" s="185" t="s">
        <v>173</v>
      </c>
      <c r="D180" s="185" t="s">
        <v>176</v>
      </c>
      <c r="E180" s="194" t="s">
        <v>135</v>
      </c>
      <c r="F180" s="185" t="s">
        <v>184</v>
      </c>
      <c r="G180" s="184">
        <v>10</v>
      </c>
      <c r="H180" s="185">
        <v>50.3</v>
      </c>
      <c r="I180" s="185">
        <v>4</v>
      </c>
      <c r="J180" s="185">
        <v>4.5</v>
      </c>
      <c r="K180" s="185">
        <v>1</v>
      </c>
      <c r="L180" s="185">
        <v>2</v>
      </c>
      <c r="M180" s="185">
        <v>25</v>
      </c>
      <c r="N180" s="185">
        <v>23.75</v>
      </c>
      <c r="O180" s="185">
        <v>1</v>
      </c>
      <c r="P180" s="185">
        <v>0</v>
      </c>
      <c r="Q180" s="185">
        <f>SUM(M180:P180)</f>
        <v>49.75</v>
      </c>
      <c r="R180" s="185">
        <v>12</v>
      </c>
      <c r="S180" s="185">
        <f>Q180/12</f>
        <v>4.145833333333333</v>
      </c>
      <c r="T180" s="80" t="s">
        <v>120</v>
      </c>
      <c r="U180" s="80" t="s">
        <v>120</v>
      </c>
      <c r="V180" s="185">
        <v>0</v>
      </c>
      <c r="W180" s="185">
        <v>0</v>
      </c>
      <c r="X180" s="185">
        <v>0</v>
      </c>
      <c r="Y180" s="185">
        <v>0</v>
      </c>
      <c r="Z180" s="185" t="s">
        <v>451</v>
      </c>
      <c r="AA180" s="185">
        <v>1</v>
      </c>
      <c r="AB180" s="185" t="s">
        <v>120</v>
      </c>
      <c r="AC180" s="212">
        <v>43218</v>
      </c>
      <c r="AD180" s="185">
        <v>12</v>
      </c>
      <c r="AE180" s="185">
        <v>19.2</v>
      </c>
      <c r="AF180" s="185">
        <v>10.5</v>
      </c>
      <c r="AG180" s="185">
        <v>22</v>
      </c>
      <c r="AH180" s="185">
        <v>0</v>
      </c>
      <c r="AI180" s="185">
        <v>0</v>
      </c>
      <c r="AJ180" s="185">
        <v>0</v>
      </c>
      <c r="AK180" s="185">
        <v>0</v>
      </c>
      <c r="AL180" s="185">
        <f>SUM(AE180:AK180)</f>
        <v>51.7</v>
      </c>
      <c r="AM180" s="185">
        <f>AL180/AD180</f>
        <v>4.3083333333333336</v>
      </c>
      <c r="AN180" s="185">
        <v>0</v>
      </c>
      <c r="AO180" s="185">
        <v>0</v>
      </c>
      <c r="AP180" s="185">
        <v>0</v>
      </c>
      <c r="AQ180" s="185">
        <v>0</v>
      </c>
      <c r="AR180" s="185">
        <v>0</v>
      </c>
      <c r="AS180" s="185">
        <v>113</v>
      </c>
      <c r="AT180" s="185">
        <v>0.35899999999999999</v>
      </c>
      <c r="AU180" s="185">
        <v>0.183</v>
      </c>
      <c r="AV180" s="185">
        <v>0.29899999999999999</v>
      </c>
      <c r="AW180" s="185">
        <v>0.29099999999999998</v>
      </c>
      <c r="AX180" s="185">
        <v>0</v>
      </c>
      <c r="AY180" s="215">
        <v>0</v>
      </c>
      <c r="AZ180" s="185">
        <v>0</v>
      </c>
      <c r="BA180" s="185">
        <v>0</v>
      </c>
      <c r="BB180" s="185">
        <v>3</v>
      </c>
      <c r="BC180" s="218"/>
      <c r="BD180" s="185"/>
      <c r="BE180" s="185"/>
    </row>
    <row r="181" spans="1:57" s="63" customFormat="1" ht="16.5" thickBot="1" x14ac:dyDescent="0.3">
      <c r="A181" s="63">
        <v>22</v>
      </c>
      <c r="B181" s="63" t="s">
        <v>15</v>
      </c>
      <c r="C181" s="63" t="s">
        <v>173</v>
      </c>
      <c r="D181" s="63" t="s">
        <v>176</v>
      </c>
      <c r="E181" s="192" t="s">
        <v>12</v>
      </c>
      <c r="F181" s="67" t="s">
        <v>86</v>
      </c>
      <c r="G181" s="175">
        <v>10</v>
      </c>
      <c r="H181" s="63">
        <v>32.6</v>
      </c>
      <c r="I181" s="63">
        <v>4</v>
      </c>
      <c r="J181" s="63">
        <v>5.6</v>
      </c>
      <c r="K181" s="63">
        <v>3</v>
      </c>
      <c r="L181" s="63">
        <v>3</v>
      </c>
      <c r="M181" s="63">
        <v>6.5</v>
      </c>
      <c r="N181" s="63">
        <v>16</v>
      </c>
      <c r="O181" s="63">
        <v>0</v>
      </c>
      <c r="P181" s="63">
        <v>0</v>
      </c>
      <c r="Q181" s="63">
        <f>SUM(M181:P181)</f>
        <v>22.5</v>
      </c>
      <c r="R181" s="63">
        <v>12</v>
      </c>
      <c r="S181" s="63">
        <f>Q181/12</f>
        <v>1.875</v>
      </c>
      <c r="T181" s="63">
        <v>6</v>
      </c>
      <c r="U181" s="63">
        <v>4</v>
      </c>
      <c r="V181" s="63">
        <v>0</v>
      </c>
      <c r="W181" s="63">
        <v>0</v>
      </c>
      <c r="X181" s="63">
        <v>0</v>
      </c>
      <c r="Y181" s="63">
        <v>0</v>
      </c>
      <c r="Z181" s="63" t="s">
        <v>451</v>
      </c>
      <c r="AA181" s="63">
        <v>4</v>
      </c>
      <c r="AB181" s="63">
        <v>0.6</v>
      </c>
      <c r="AC181" s="65">
        <v>43218</v>
      </c>
      <c r="AD181" s="63">
        <v>12</v>
      </c>
      <c r="AE181" s="63">
        <v>13.2</v>
      </c>
      <c r="AF181" s="63">
        <v>14.2</v>
      </c>
      <c r="AG181" s="63">
        <v>3.5</v>
      </c>
      <c r="AH181" s="63">
        <v>6.2</v>
      </c>
      <c r="AI181" s="63">
        <v>0</v>
      </c>
      <c r="AJ181" s="63">
        <v>0</v>
      </c>
      <c r="AK181" s="63">
        <v>0</v>
      </c>
      <c r="AL181" s="63">
        <f>SUM(AE181:AK181)</f>
        <v>37.1</v>
      </c>
      <c r="AM181" s="63">
        <f>AL181/AD181</f>
        <v>3.0916666666666668</v>
      </c>
      <c r="AN181" s="63">
        <v>0</v>
      </c>
      <c r="AO181" s="63">
        <v>0</v>
      </c>
      <c r="AP181" s="63">
        <v>1</v>
      </c>
      <c r="AQ181" s="63">
        <v>0</v>
      </c>
      <c r="AR181" s="63">
        <v>0</v>
      </c>
      <c r="AS181" s="63">
        <v>112</v>
      </c>
      <c r="AT181" s="63">
        <v>0.193</v>
      </c>
      <c r="AU181" s="63">
        <v>6.9000000000000006E-2</v>
      </c>
      <c r="AV181" s="63">
        <v>0.14000000000000001</v>
      </c>
      <c r="AW181" s="63">
        <v>9.8000000000000004E-2</v>
      </c>
      <c r="AX181" s="63">
        <v>1</v>
      </c>
      <c r="AY181" s="68">
        <v>0</v>
      </c>
      <c r="AZ181" s="63">
        <v>0</v>
      </c>
      <c r="BA181" s="63">
        <v>0</v>
      </c>
      <c r="BB181" s="63">
        <v>3</v>
      </c>
      <c r="BC181" s="71"/>
      <c r="BD181" s="132"/>
    </row>
    <row r="182" spans="1:57" x14ac:dyDescent="0.25">
      <c r="A182" s="185">
        <v>23</v>
      </c>
      <c r="B182" s="185" t="s">
        <v>9</v>
      </c>
      <c r="C182" s="185" t="s">
        <v>172</v>
      </c>
      <c r="D182" s="185" t="s">
        <v>175</v>
      </c>
      <c r="E182" s="195" t="s">
        <v>135</v>
      </c>
      <c r="F182" s="196" t="s">
        <v>51</v>
      </c>
      <c r="G182" s="184">
        <v>9</v>
      </c>
      <c r="H182" s="185">
        <v>82.5</v>
      </c>
      <c r="I182" s="185">
        <v>5</v>
      </c>
      <c r="J182" s="185">
        <v>4.4000000000000004</v>
      </c>
      <c r="K182" s="185">
        <v>3</v>
      </c>
      <c r="L182" s="185">
        <v>3</v>
      </c>
      <c r="M182" s="185">
        <v>1.4</v>
      </c>
      <c r="N182" s="185">
        <v>27.7</v>
      </c>
      <c r="O182" s="185">
        <v>29.5</v>
      </c>
      <c r="P182" s="185">
        <v>8.8000000000000007</v>
      </c>
      <c r="Q182" s="185">
        <f>SUM(M182:P182)</f>
        <v>67.399999999999991</v>
      </c>
      <c r="R182" s="185">
        <v>12</v>
      </c>
      <c r="S182" s="185">
        <f>Q182/12</f>
        <v>5.6166666666666663</v>
      </c>
      <c r="T182" s="80" t="s">
        <v>120</v>
      </c>
      <c r="U182" s="80" t="s">
        <v>120</v>
      </c>
      <c r="V182" s="185">
        <v>0</v>
      </c>
      <c r="W182" s="185">
        <v>0</v>
      </c>
      <c r="X182" s="185">
        <v>0</v>
      </c>
      <c r="Y182" s="185">
        <v>0</v>
      </c>
      <c r="Z182" s="185" t="s">
        <v>451</v>
      </c>
      <c r="AA182" s="185">
        <v>17</v>
      </c>
      <c r="AB182" s="185">
        <v>0.85</v>
      </c>
      <c r="AC182" s="212">
        <v>43219</v>
      </c>
      <c r="AD182" s="185">
        <v>13</v>
      </c>
      <c r="AE182" s="185">
        <v>5.2</v>
      </c>
      <c r="AF182" s="185">
        <v>13</v>
      </c>
      <c r="AG182" s="185">
        <v>15</v>
      </c>
      <c r="AH182" s="185">
        <v>0</v>
      </c>
      <c r="AI182" s="185">
        <v>0</v>
      </c>
      <c r="AJ182" s="185">
        <v>0</v>
      </c>
      <c r="AK182" s="185">
        <v>0</v>
      </c>
      <c r="AL182" s="185">
        <v>33.200000000000003</v>
      </c>
      <c r="AM182" s="185">
        <v>2.5538461538461541</v>
      </c>
      <c r="AN182" s="185">
        <v>1</v>
      </c>
      <c r="AO182" s="185">
        <v>0</v>
      </c>
      <c r="AP182" s="185">
        <v>1</v>
      </c>
      <c r="AQ182" s="185">
        <v>0</v>
      </c>
      <c r="AR182" s="185">
        <v>0</v>
      </c>
      <c r="AS182" s="185" t="s">
        <v>783</v>
      </c>
      <c r="AT182" s="185">
        <v>2.7700000000000005</v>
      </c>
      <c r="AU182" s="185">
        <v>0.47</v>
      </c>
      <c r="AV182" s="185">
        <v>1.7269999999999999</v>
      </c>
      <c r="AW182" s="185">
        <v>1.1000000000000001</v>
      </c>
      <c r="AX182" s="185">
        <v>0</v>
      </c>
      <c r="AY182" s="215">
        <v>0</v>
      </c>
      <c r="AZ182" s="185">
        <v>0</v>
      </c>
      <c r="BA182" s="185">
        <v>0</v>
      </c>
      <c r="BB182" s="185">
        <v>3</v>
      </c>
      <c r="BC182" s="218"/>
      <c r="BD182" s="185"/>
      <c r="BE182" s="185"/>
    </row>
    <row r="183" spans="1:57" s="63" customFormat="1" ht="16.5" thickBot="1" x14ac:dyDescent="0.3">
      <c r="A183" s="63">
        <v>23</v>
      </c>
      <c r="B183" s="63" t="s">
        <v>9</v>
      </c>
      <c r="C183" s="63" t="s">
        <v>172</v>
      </c>
      <c r="D183" s="63" t="s">
        <v>175</v>
      </c>
      <c r="E183" s="192" t="s">
        <v>12</v>
      </c>
      <c r="F183" s="67" t="s">
        <v>83</v>
      </c>
      <c r="G183" s="175">
        <v>9</v>
      </c>
      <c r="H183" s="63">
        <v>46.4</v>
      </c>
      <c r="I183" s="63">
        <v>4</v>
      </c>
      <c r="J183" s="63">
        <v>5.2</v>
      </c>
      <c r="K183" s="63">
        <v>2</v>
      </c>
      <c r="L183" s="63">
        <v>2</v>
      </c>
      <c r="M183" s="63">
        <v>25.7</v>
      </c>
      <c r="N183" s="63">
        <v>21</v>
      </c>
      <c r="O183" s="63">
        <v>0</v>
      </c>
      <c r="P183" s="63">
        <v>0</v>
      </c>
      <c r="Q183" s="63">
        <f>SUM(M183:P183)</f>
        <v>46.7</v>
      </c>
      <c r="R183" s="63">
        <v>12</v>
      </c>
      <c r="S183" s="63">
        <f>Q183/12</f>
        <v>3.8916666666666671</v>
      </c>
      <c r="T183" s="63">
        <v>11</v>
      </c>
      <c r="U183" s="63">
        <v>16</v>
      </c>
      <c r="V183" s="63">
        <v>0</v>
      </c>
      <c r="W183" s="63">
        <v>0</v>
      </c>
      <c r="X183" s="63">
        <v>0</v>
      </c>
      <c r="Y183" s="63">
        <v>0</v>
      </c>
      <c r="Z183" s="63" t="s">
        <v>451</v>
      </c>
      <c r="AA183" s="63">
        <v>13</v>
      </c>
      <c r="AB183" s="63">
        <v>0.8</v>
      </c>
      <c r="AC183" s="65">
        <v>43219</v>
      </c>
      <c r="AD183" s="63">
        <v>13</v>
      </c>
      <c r="AE183" s="63">
        <v>21.5</v>
      </c>
      <c r="AF183" s="63">
        <v>25</v>
      </c>
      <c r="AG183" s="63">
        <v>18</v>
      </c>
      <c r="AH183" s="63">
        <v>0</v>
      </c>
      <c r="AI183" s="63">
        <v>0</v>
      </c>
      <c r="AJ183" s="63">
        <v>0</v>
      </c>
      <c r="AK183" s="63">
        <v>0</v>
      </c>
      <c r="AL183" s="63">
        <f>SUM(AE183:AK183)</f>
        <v>64.5</v>
      </c>
      <c r="AM183" s="63">
        <f>AL183/AD183</f>
        <v>4.9615384615384617</v>
      </c>
      <c r="AN183" s="63">
        <v>1</v>
      </c>
      <c r="AO183" s="63">
        <v>0</v>
      </c>
      <c r="AP183" s="63">
        <v>0</v>
      </c>
      <c r="AQ183" s="63">
        <v>0</v>
      </c>
      <c r="AR183" s="63">
        <v>0</v>
      </c>
      <c r="AS183" s="63">
        <v>131</v>
      </c>
      <c r="AT183" s="63">
        <v>1.9119999999999999</v>
      </c>
      <c r="AU183" s="63">
        <v>1.2090000000000001</v>
      </c>
      <c r="AV183" s="63">
        <v>1.371</v>
      </c>
      <c r="AW183" s="63">
        <v>1.1910000000000001</v>
      </c>
      <c r="AX183" s="63">
        <v>0</v>
      </c>
      <c r="AY183" s="68">
        <v>0</v>
      </c>
      <c r="AZ183" s="63">
        <v>0</v>
      </c>
      <c r="BA183" s="63">
        <v>0</v>
      </c>
      <c r="BB183" s="63">
        <v>3</v>
      </c>
      <c r="BC183" s="71"/>
    </row>
    <row r="184" spans="1:57" ht="16.5" thickBot="1" x14ac:dyDescent="0.3">
      <c r="A184" s="185">
        <v>23</v>
      </c>
      <c r="B184" s="185" t="s">
        <v>12</v>
      </c>
      <c r="C184" s="185" t="s">
        <v>173</v>
      </c>
      <c r="D184" s="185" t="s">
        <v>175</v>
      </c>
      <c r="E184" s="194" t="s">
        <v>135</v>
      </c>
      <c r="F184" s="196" t="s">
        <v>51</v>
      </c>
      <c r="G184" s="184">
        <v>10</v>
      </c>
      <c r="H184" s="185">
        <v>49</v>
      </c>
      <c r="I184" s="185">
        <v>5</v>
      </c>
      <c r="J184" s="185">
        <v>4.5</v>
      </c>
      <c r="K184" s="185">
        <v>1</v>
      </c>
      <c r="L184" s="185">
        <v>1</v>
      </c>
      <c r="M184" s="185">
        <v>3</v>
      </c>
      <c r="N184" s="185">
        <v>14.5</v>
      </c>
      <c r="O184" s="185">
        <v>0</v>
      </c>
      <c r="P184" s="185">
        <v>0</v>
      </c>
      <c r="Q184" s="185">
        <f>SUM(M184:P184)</f>
        <v>17.5</v>
      </c>
      <c r="R184" s="185">
        <v>12</v>
      </c>
      <c r="S184" s="185">
        <f>Q184/12</f>
        <v>1.4583333333333333</v>
      </c>
      <c r="T184" s="185" t="s">
        <v>120</v>
      </c>
      <c r="U184" s="185" t="s">
        <v>120</v>
      </c>
      <c r="V184" s="185">
        <v>0</v>
      </c>
      <c r="W184" s="185">
        <v>0</v>
      </c>
      <c r="X184" s="185">
        <v>0</v>
      </c>
      <c r="Y184" s="185">
        <v>0</v>
      </c>
      <c r="Z184" s="185" t="s">
        <v>451</v>
      </c>
      <c r="AA184" s="185">
        <v>5</v>
      </c>
      <c r="AB184" s="185">
        <v>0.5</v>
      </c>
      <c r="AC184" s="65">
        <v>43214</v>
      </c>
      <c r="AD184" s="63">
        <v>8</v>
      </c>
      <c r="AE184" s="185">
        <v>4.9000000000000004</v>
      </c>
      <c r="AF184" s="185">
        <v>2.8</v>
      </c>
      <c r="AG184" s="185">
        <v>2</v>
      </c>
      <c r="AH184" s="185">
        <v>0</v>
      </c>
      <c r="AI184" s="185">
        <v>0</v>
      </c>
      <c r="AJ184" s="185">
        <f>-AH2049</f>
        <v>0</v>
      </c>
      <c r="AK184" s="185">
        <v>0</v>
      </c>
      <c r="AL184" s="185">
        <f>SUM(AE184:AK184)</f>
        <v>9.6999999999999993</v>
      </c>
      <c r="AM184" s="185">
        <f>AL184/AD184</f>
        <v>1.2124999999999999</v>
      </c>
      <c r="AN184" s="185">
        <v>1</v>
      </c>
      <c r="AO184" s="185">
        <v>0</v>
      </c>
      <c r="AP184" s="185">
        <v>0</v>
      </c>
      <c r="AQ184" s="185">
        <v>0</v>
      </c>
      <c r="AR184" s="185">
        <v>0</v>
      </c>
      <c r="AS184" s="185">
        <v>51</v>
      </c>
      <c r="AT184" s="185">
        <v>0.10199999999999999</v>
      </c>
      <c r="AU184" s="185">
        <v>2.7E-2</v>
      </c>
      <c r="AV184" s="185">
        <v>0.20599999999999999</v>
      </c>
      <c r="AW184" s="185">
        <v>8.3000000000000004E-2</v>
      </c>
      <c r="AX184" s="185">
        <v>0</v>
      </c>
      <c r="AY184" s="215">
        <v>0</v>
      </c>
      <c r="AZ184" s="185">
        <v>0</v>
      </c>
      <c r="BA184" s="185">
        <v>0</v>
      </c>
      <c r="BB184" s="185">
        <v>3</v>
      </c>
      <c r="BC184" s="218" t="s">
        <v>529</v>
      </c>
      <c r="BD184" s="185"/>
      <c r="BE184" s="185"/>
    </row>
    <row r="185" spans="1:57" s="63" customFormat="1" ht="16.5" thickBot="1" x14ac:dyDescent="0.3">
      <c r="A185" s="63">
        <v>23</v>
      </c>
      <c r="B185" s="63" t="s">
        <v>12</v>
      </c>
      <c r="C185" s="63" t="s">
        <v>173</v>
      </c>
      <c r="D185" s="63" t="s">
        <v>175</v>
      </c>
      <c r="E185" s="192" t="s">
        <v>12</v>
      </c>
      <c r="F185" s="67" t="s">
        <v>83</v>
      </c>
      <c r="G185" s="175">
        <v>10</v>
      </c>
      <c r="H185" s="63">
        <v>53.3</v>
      </c>
      <c r="I185" s="63">
        <v>4</v>
      </c>
      <c r="J185" s="63">
        <v>5</v>
      </c>
      <c r="K185" s="63">
        <v>2</v>
      </c>
      <c r="L185" s="63">
        <v>2</v>
      </c>
      <c r="M185" s="63">
        <v>11</v>
      </c>
      <c r="N185" s="63">
        <v>0</v>
      </c>
      <c r="O185" s="63">
        <v>0</v>
      </c>
      <c r="P185" s="63">
        <v>0</v>
      </c>
      <c r="Q185" s="63">
        <f>SUM(M185:P185)</f>
        <v>11</v>
      </c>
      <c r="R185" s="63">
        <v>12</v>
      </c>
      <c r="S185" s="63">
        <f>Q185/12</f>
        <v>0.91666666666666663</v>
      </c>
      <c r="T185" s="63">
        <v>3</v>
      </c>
      <c r="U185" s="63">
        <v>3</v>
      </c>
      <c r="V185" s="63">
        <v>0</v>
      </c>
      <c r="W185" s="63">
        <v>0</v>
      </c>
      <c r="X185" s="63">
        <v>0</v>
      </c>
      <c r="Y185" s="63">
        <v>1</v>
      </c>
      <c r="Z185" s="63" t="s">
        <v>121</v>
      </c>
      <c r="AA185" s="63">
        <v>0</v>
      </c>
      <c r="AB185" s="63">
        <v>0</v>
      </c>
      <c r="AC185" s="65">
        <v>43214</v>
      </c>
      <c r="AD185" s="63">
        <v>8</v>
      </c>
      <c r="AE185" s="63">
        <v>0</v>
      </c>
      <c r="AF185" s="63">
        <v>0</v>
      </c>
      <c r="AG185" s="63">
        <v>0</v>
      </c>
      <c r="AH185" s="63">
        <v>0</v>
      </c>
      <c r="AI185" s="63">
        <v>0</v>
      </c>
      <c r="AJ185" s="63">
        <v>0</v>
      </c>
      <c r="AK185" s="63">
        <v>0</v>
      </c>
      <c r="AL185" s="63">
        <v>0</v>
      </c>
      <c r="AM185" s="63">
        <v>0</v>
      </c>
      <c r="AN185" s="63">
        <v>0</v>
      </c>
      <c r="AO185" s="63">
        <v>0</v>
      </c>
      <c r="AP185" s="63">
        <v>0</v>
      </c>
      <c r="AQ185" s="63">
        <v>0</v>
      </c>
      <c r="AR185" s="63">
        <v>0</v>
      </c>
      <c r="AS185" s="63" t="s">
        <v>120</v>
      </c>
      <c r="AT185" s="63">
        <v>0</v>
      </c>
      <c r="AU185" s="63">
        <v>0</v>
      </c>
      <c r="AV185" s="63">
        <v>0</v>
      </c>
      <c r="AW185" s="63">
        <v>0</v>
      </c>
      <c r="AX185" s="63">
        <v>0</v>
      </c>
      <c r="AY185" s="68">
        <v>0</v>
      </c>
      <c r="AZ185" s="63">
        <v>1</v>
      </c>
      <c r="BA185" s="63">
        <v>0</v>
      </c>
      <c r="BB185" s="63">
        <v>3</v>
      </c>
      <c r="BC185" s="71" t="s">
        <v>138</v>
      </c>
    </row>
    <row r="186" spans="1:57" x14ac:dyDescent="0.25">
      <c r="A186" s="185">
        <v>23</v>
      </c>
      <c r="B186" s="185" t="s">
        <v>14</v>
      </c>
      <c r="C186" s="185" t="s">
        <v>172</v>
      </c>
      <c r="D186" s="185" t="s">
        <v>176</v>
      </c>
      <c r="E186" s="195" t="s">
        <v>135</v>
      </c>
      <c r="F186" s="196" t="s">
        <v>51</v>
      </c>
      <c r="G186" s="203">
        <v>9</v>
      </c>
      <c r="H186" s="185">
        <v>55.8</v>
      </c>
      <c r="I186" s="185">
        <v>3</v>
      </c>
      <c r="J186" s="185">
        <v>3.5</v>
      </c>
      <c r="K186" s="185">
        <v>3</v>
      </c>
      <c r="L186" s="185">
        <v>4</v>
      </c>
      <c r="M186" s="185">
        <v>25.1</v>
      </c>
      <c r="N186" s="185">
        <v>29.5</v>
      </c>
      <c r="O186" s="185">
        <v>1.9</v>
      </c>
      <c r="P186" s="185">
        <v>0</v>
      </c>
      <c r="Q186" s="185">
        <f>SUM(M186:P186)</f>
        <v>56.5</v>
      </c>
      <c r="R186" s="185">
        <v>12</v>
      </c>
      <c r="S186" s="185">
        <f>Q186/12</f>
        <v>4.708333333333333</v>
      </c>
      <c r="T186" s="80" t="s">
        <v>120</v>
      </c>
      <c r="U186" s="80" t="s">
        <v>120</v>
      </c>
      <c r="V186" s="185">
        <v>0</v>
      </c>
      <c r="W186" s="185">
        <v>0</v>
      </c>
      <c r="X186" s="185">
        <v>0</v>
      </c>
      <c r="Y186" s="185">
        <v>0</v>
      </c>
      <c r="Z186" s="185" t="s">
        <v>451</v>
      </c>
      <c r="AA186" s="185">
        <v>10</v>
      </c>
      <c r="AB186" s="185">
        <v>0.9</v>
      </c>
      <c r="AC186" s="212">
        <v>43217</v>
      </c>
      <c r="AD186" s="185">
        <v>11</v>
      </c>
      <c r="AE186" s="185">
        <v>8.6999999999999993</v>
      </c>
      <c r="AF186" s="185">
        <v>17.2</v>
      </c>
      <c r="AG186" s="185">
        <v>13.8</v>
      </c>
      <c r="AH186" s="185">
        <v>16.7</v>
      </c>
      <c r="AI186" s="185">
        <v>0</v>
      </c>
      <c r="AJ186" s="185">
        <v>0</v>
      </c>
      <c r="AK186" s="185">
        <v>0</v>
      </c>
      <c r="AL186" s="185">
        <f>SUM(AE186:AK186)</f>
        <v>56.400000000000006</v>
      </c>
      <c r="AM186" s="185">
        <f>AL186/AD186</f>
        <v>5.1272727272727279</v>
      </c>
      <c r="AN186" s="185">
        <v>0</v>
      </c>
      <c r="AO186" s="185">
        <v>1</v>
      </c>
      <c r="AP186" s="185">
        <v>0</v>
      </c>
      <c r="AQ186" s="185">
        <v>0</v>
      </c>
      <c r="AR186" s="185">
        <v>0</v>
      </c>
      <c r="AS186" s="185">
        <v>102</v>
      </c>
      <c r="AT186" s="185">
        <v>0.88100000000000001</v>
      </c>
      <c r="AU186" s="185">
        <v>0.41599999999999998</v>
      </c>
      <c r="AV186" s="185">
        <v>0.63400000000000001</v>
      </c>
      <c r="AW186" s="185">
        <v>0.621</v>
      </c>
      <c r="AX186" s="185">
        <v>0</v>
      </c>
      <c r="AY186" s="215">
        <v>0</v>
      </c>
      <c r="AZ186" s="185">
        <v>0</v>
      </c>
      <c r="BA186" s="185">
        <v>0</v>
      </c>
      <c r="BB186" s="185">
        <v>3</v>
      </c>
      <c r="BC186" s="218"/>
      <c r="BD186" s="185"/>
      <c r="BE186" s="185"/>
    </row>
    <row r="187" spans="1:57" s="63" customFormat="1" ht="16.5" thickBot="1" x14ac:dyDescent="0.3">
      <c r="A187" s="63">
        <v>23</v>
      </c>
      <c r="B187" s="63" t="s">
        <v>14</v>
      </c>
      <c r="C187" s="63" t="s">
        <v>172</v>
      </c>
      <c r="D187" s="63" t="s">
        <v>176</v>
      </c>
      <c r="E187" s="192" t="s">
        <v>12</v>
      </c>
      <c r="F187" s="67" t="s">
        <v>83</v>
      </c>
      <c r="G187" s="176">
        <v>9</v>
      </c>
      <c r="H187" s="63">
        <v>53</v>
      </c>
      <c r="I187" s="63">
        <v>4</v>
      </c>
      <c r="J187" s="63">
        <v>3.7</v>
      </c>
      <c r="K187" s="63">
        <v>1</v>
      </c>
      <c r="L187" s="63">
        <v>1</v>
      </c>
      <c r="M187" s="63">
        <v>17.7</v>
      </c>
      <c r="N187" s="63">
        <v>1.9</v>
      </c>
      <c r="O187" s="63">
        <v>0</v>
      </c>
      <c r="P187" s="63">
        <v>0</v>
      </c>
      <c r="Q187" s="63">
        <f>SUM(M187:P187)</f>
        <v>19.599999999999998</v>
      </c>
      <c r="R187" s="63">
        <v>12</v>
      </c>
      <c r="S187" s="63">
        <f>Q187/12</f>
        <v>1.6333333333333331</v>
      </c>
      <c r="T187" s="63">
        <v>9</v>
      </c>
      <c r="U187" s="63">
        <v>10</v>
      </c>
      <c r="V187" s="63">
        <v>0</v>
      </c>
      <c r="W187" s="63">
        <v>0</v>
      </c>
      <c r="X187" s="63">
        <v>0</v>
      </c>
      <c r="Y187" s="63">
        <v>0</v>
      </c>
      <c r="Z187" s="63" t="s">
        <v>451</v>
      </c>
      <c r="AA187" s="63">
        <v>1</v>
      </c>
      <c r="AB187" s="63">
        <v>0.4</v>
      </c>
      <c r="AC187" s="65">
        <v>43582</v>
      </c>
      <c r="AD187" s="63">
        <v>11</v>
      </c>
      <c r="AE187" s="63" t="s">
        <v>120</v>
      </c>
      <c r="AF187" s="63" t="s">
        <v>120</v>
      </c>
      <c r="AG187" s="63" t="s">
        <v>120</v>
      </c>
      <c r="AH187" s="63" t="s">
        <v>120</v>
      </c>
      <c r="AI187" s="63" t="s">
        <v>120</v>
      </c>
      <c r="AJ187" s="63" t="s">
        <v>120</v>
      </c>
      <c r="AK187" s="63" t="s">
        <v>120</v>
      </c>
      <c r="AL187" s="63" t="s">
        <v>120</v>
      </c>
      <c r="AM187" s="63" t="s">
        <v>120</v>
      </c>
      <c r="AN187" s="63">
        <v>0</v>
      </c>
      <c r="AO187" s="63">
        <v>0</v>
      </c>
      <c r="AP187" s="63">
        <v>0</v>
      </c>
      <c r="AQ187" s="63">
        <v>0</v>
      </c>
      <c r="AR187" s="63">
        <v>0</v>
      </c>
      <c r="AS187" s="63">
        <v>103</v>
      </c>
      <c r="AT187" s="63">
        <v>3.1E-2</v>
      </c>
      <c r="AU187" s="63">
        <v>0</v>
      </c>
      <c r="AV187" s="63">
        <v>3.2000000000000001E-2</v>
      </c>
      <c r="AW187" s="63">
        <v>0.03</v>
      </c>
      <c r="AX187" s="63">
        <v>0</v>
      </c>
      <c r="AY187" s="63">
        <v>0</v>
      </c>
      <c r="AZ187" s="63">
        <v>0</v>
      </c>
      <c r="BA187" s="63">
        <v>0</v>
      </c>
      <c r="BB187" s="63">
        <v>3</v>
      </c>
      <c r="BC187" s="71"/>
    </row>
    <row r="188" spans="1:57" x14ac:dyDescent="0.25">
      <c r="A188" s="185">
        <v>23</v>
      </c>
      <c r="B188" s="185" t="s">
        <v>15</v>
      </c>
      <c r="C188" s="185" t="s">
        <v>173</v>
      </c>
      <c r="D188" s="185" t="s">
        <v>176</v>
      </c>
      <c r="E188" s="194" t="s">
        <v>135</v>
      </c>
      <c r="F188" s="196" t="s">
        <v>51</v>
      </c>
      <c r="G188" s="184">
        <v>10</v>
      </c>
      <c r="H188" s="185">
        <v>57.7</v>
      </c>
      <c r="I188" s="185">
        <v>4</v>
      </c>
      <c r="J188" s="185">
        <v>3.3</v>
      </c>
      <c r="K188" s="185">
        <v>2</v>
      </c>
      <c r="L188" s="185">
        <v>2</v>
      </c>
      <c r="M188" s="185">
        <v>8.9</v>
      </c>
      <c r="N188" s="185">
        <v>3.1</v>
      </c>
      <c r="O188" s="185">
        <v>0</v>
      </c>
      <c r="P188" s="185">
        <v>0</v>
      </c>
      <c r="Q188" s="185">
        <f>SUM(M188:P188)</f>
        <v>12</v>
      </c>
      <c r="R188" s="185">
        <v>12</v>
      </c>
      <c r="S188" s="185">
        <f>Q188/12</f>
        <v>1</v>
      </c>
      <c r="T188" s="185">
        <v>0</v>
      </c>
      <c r="U188" s="185">
        <v>0</v>
      </c>
      <c r="V188" s="185">
        <v>0</v>
      </c>
      <c r="W188" s="185">
        <v>0</v>
      </c>
      <c r="X188" s="185">
        <v>1</v>
      </c>
      <c r="Y188" s="185">
        <v>1</v>
      </c>
      <c r="Z188" s="185" t="s">
        <v>121</v>
      </c>
      <c r="AA188" s="185">
        <v>0</v>
      </c>
      <c r="AB188" s="185">
        <v>0</v>
      </c>
      <c r="AC188" s="212">
        <v>43220</v>
      </c>
      <c r="AD188" s="185">
        <v>14</v>
      </c>
      <c r="AE188" s="185">
        <v>0</v>
      </c>
      <c r="AF188" s="185">
        <v>0</v>
      </c>
      <c r="AG188" s="185">
        <v>0</v>
      </c>
      <c r="AH188" s="185">
        <v>0</v>
      </c>
      <c r="AI188" s="185">
        <v>0</v>
      </c>
      <c r="AJ188" s="185">
        <v>0</v>
      </c>
      <c r="AK188" s="185">
        <v>0</v>
      </c>
      <c r="AL188" s="185">
        <v>0</v>
      </c>
      <c r="AM188" s="185">
        <v>0</v>
      </c>
      <c r="AN188" s="185">
        <v>0</v>
      </c>
      <c r="AO188" s="185">
        <v>0</v>
      </c>
      <c r="AP188" s="185">
        <v>0</v>
      </c>
      <c r="AQ188" s="185">
        <v>0</v>
      </c>
      <c r="AR188" s="185">
        <v>0</v>
      </c>
      <c r="AS188" s="211" t="s">
        <v>120</v>
      </c>
      <c r="AT188" s="185">
        <v>0</v>
      </c>
      <c r="AU188" s="185">
        <v>0</v>
      </c>
      <c r="AV188" s="185">
        <v>0</v>
      </c>
      <c r="AW188" s="185">
        <v>0</v>
      </c>
      <c r="AX188" s="185">
        <v>0</v>
      </c>
      <c r="AY188" s="215">
        <v>0</v>
      </c>
      <c r="AZ188" s="185">
        <v>0</v>
      </c>
      <c r="BA188" s="185">
        <v>0</v>
      </c>
      <c r="BB188" s="185">
        <v>3</v>
      </c>
      <c r="BC188" s="218"/>
      <c r="BD188" s="185"/>
      <c r="BE188" s="185"/>
    </row>
    <row r="189" spans="1:57" s="63" customFormat="1" ht="16.5" thickBot="1" x14ac:dyDescent="0.3">
      <c r="A189" s="63">
        <v>23</v>
      </c>
      <c r="B189" s="63" t="s">
        <v>15</v>
      </c>
      <c r="C189" s="63" t="s">
        <v>173</v>
      </c>
      <c r="D189" s="63" t="s">
        <v>176</v>
      </c>
      <c r="E189" s="192" t="s">
        <v>12</v>
      </c>
      <c r="F189" s="67" t="s">
        <v>83</v>
      </c>
      <c r="G189" s="175">
        <v>10</v>
      </c>
      <c r="H189" s="63">
        <v>54.7</v>
      </c>
      <c r="I189" s="63">
        <v>4</v>
      </c>
      <c r="J189" s="63">
        <v>6</v>
      </c>
      <c r="K189" s="63">
        <v>1</v>
      </c>
      <c r="L189" s="63">
        <v>1</v>
      </c>
      <c r="M189" s="63">
        <v>19.600000000000001</v>
      </c>
      <c r="N189" s="63">
        <v>15</v>
      </c>
      <c r="O189" s="63">
        <v>0</v>
      </c>
      <c r="P189" s="63">
        <v>0</v>
      </c>
      <c r="Q189" s="63">
        <f>SUM(M189:P189)</f>
        <v>34.6</v>
      </c>
      <c r="R189" s="63">
        <v>12</v>
      </c>
      <c r="S189" s="63">
        <f>Q189/12</f>
        <v>2.8833333333333333</v>
      </c>
      <c r="T189" s="63">
        <v>2</v>
      </c>
      <c r="U189" s="63">
        <v>3</v>
      </c>
      <c r="V189" s="63">
        <v>0</v>
      </c>
      <c r="W189" s="63">
        <v>0</v>
      </c>
      <c r="X189" s="63">
        <v>0</v>
      </c>
      <c r="Y189" s="63">
        <v>0</v>
      </c>
      <c r="Z189" s="63" t="s">
        <v>451</v>
      </c>
      <c r="AA189" s="63">
        <v>3</v>
      </c>
      <c r="AB189" s="63">
        <v>0.7</v>
      </c>
      <c r="AC189" s="212">
        <v>43220</v>
      </c>
      <c r="AD189" s="185">
        <v>14</v>
      </c>
      <c r="AE189" s="63">
        <v>14.9</v>
      </c>
      <c r="AF189" s="63">
        <v>15.1</v>
      </c>
      <c r="AG189" s="63">
        <v>22.1</v>
      </c>
      <c r="AH189" s="63">
        <v>3</v>
      </c>
      <c r="AI189" s="63">
        <v>2.9</v>
      </c>
      <c r="AJ189" s="63">
        <v>11</v>
      </c>
      <c r="AK189" s="63">
        <v>0</v>
      </c>
      <c r="AL189" s="63">
        <f>SUM(AE189:AK189)</f>
        <v>69</v>
      </c>
      <c r="AM189" s="63">
        <f>AL189/AD189</f>
        <v>4.9285714285714288</v>
      </c>
      <c r="AN189" s="63">
        <v>1</v>
      </c>
      <c r="AO189" s="63">
        <v>0</v>
      </c>
      <c r="AP189" s="63">
        <v>0</v>
      </c>
      <c r="AQ189" s="63">
        <v>0</v>
      </c>
      <c r="AR189" s="63">
        <v>0</v>
      </c>
      <c r="AS189" s="63">
        <v>208</v>
      </c>
      <c r="AT189" s="63">
        <f>0.239+0.02</f>
        <v>0.25900000000000001</v>
      </c>
      <c r="AU189" s="63">
        <f>0.143+0.039</f>
        <v>0.182</v>
      </c>
      <c r="AV189" s="63">
        <f>0.257+0.128</f>
        <v>0.38500000000000001</v>
      </c>
      <c r="AW189" s="63">
        <f>0.592+0.191</f>
        <v>0.78299999999999992</v>
      </c>
      <c r="AX189" s="63">
        <v>0</v>
      </c>
      <c r="AY189" s="68">
        <v>0</v>
      </c>
      <c r="AZ189" s="63">
        <v>0</v>
      </c>
      <c r="BA189" s="63">
        <v>0</v>
      </c>
      <c r="BB189" s="63">
        <v>3</v>
      </c>
      <c r="BC189" s="71"/>
    </row>
    <row r="190" spans="1:57" x14ac:dyDescent="0.25">
      <c r="A190" s="185">
        <v>24</v>
      </c>
      <c r="B190" s="185" t="s">
        <v>9</v>
      </c>
      <c r="C190" s="185" t="s">
        <v>172</v>
      </c>
      <c r="D190" s="185" t="s">
        <v>175</v>
      </c>
      <c r="E190" s="195" t="s">
        <v>135</v>
      </c>
      <c r="F190" s="196" t="s">
        <v>79</v>
      </c>
      <c r="G190" s="184">
        <v>9</v>
      </c>
      <c r="H190" s="185">
        <v>65.900000000000006</v>
      </c>
      <c r="I190" s="185">
        <v>5</v>
      </c>
      <c r="J190" s="185">
        <v>6</v>
      </c>
      <c r="K190" s="185">
        <v>1</v>
      </c>
      <c r="L190" s="185">
        <v>2</v>
      </c>
      <c r="M190" s="185">
        <v>28.2</v>
      </c>
      <c r="N190" s="185">
        <v>36.6</v>
      </c>
      <c r="O190" s="185">
        <v>14.9</v>
      </c>
      <c r="P190" s="185">
        <v>0.9</v>
      </c>
      <c r="Q190" s="185">
        <f>SUM(M190:P190)</f>
        <v>80.600000000000009</v>
      </c>
      <c r="R190" s="185">
        <v>12</v>
      </c>
      <c r="S190" s="185">
        <f>Q190/12</f>
        <v>6.7166666666666677</v>
      </c>
      <c r="T190" s="185" t="s">
        <v>120</v>
      </c>
      <c r="U190" s="185" t="s">
        <v>120</v>
      </c>
      <c r="V190" s="185">
        <v>0</v>
      </c>
      <c r="W190" s="185">
        <v>0</v>
      </c>
      <c r="X190" s="185">
        <v>0</v>
      </c>
      <c r="Y190" s="185">
        <v>0</v>
      </c>
      <c r="Z190" s="185" t="s">
        <v>451</v>
      </c>
      <c r="AA190" s="185">
        <v>17</v>
      </c>
      <c r="AB190" s="185">
        <v>0.8</v>
      </c>
      <c r="AC190" s="212">
        <v>43213</v>
      </c>
      <c r="AD190" s="185">
        <v>7</v>
      </c>
      <c r="AE190" s="185">
        <v>8.5</v>
      </c>
      <c r="AF190" s="185">
        <v>5.7</v>
      </c>
      <c r="AG190" s="185">
        <v>6.5</v>
      </c>
      <c r="AH190" s="185">
        <v>12</v>
      </c>
      <c r="AI190" s="185">
        <v>9.9</v>
      </c>
      <c r="AJ190" s="185">
        <v>8.6999999999999993</v>
      </c>
      <c r="AK190" s="185">
        <v>6.8</v>
      </c>
      <c r="AL190" s="185">
        <v>58.099999999999994</v>
      </c>
      <c r="AM190" s="185">
        <v>8.2999999999999989</v>
      </c>
      <c r="AN190" s="185">
        <v>1</v>
      </c>
      <c r="AO190" s="185">
        <v>1</v>
      </c>
      <c r="AP190" s="185">
        <v>1</v>
      </c>
      <c r="AQ190" s="185">
        <v>0</v>
      </c>
      <c r="AR190" s="185">
        <v>0</v>
      </c>
      <c r="AS190" s="185" t="s">
        <v>785</v>
      </c>
      <c r="AT190" s="185">
        <v>5.8220000000000001</v>
      </c>
      <c r="AU190" s="185">
        <v>0.9</v>
      </c>
      <c r="AV190" s="185">
        <v>2.492</v>
      </c>
      <c r="AW190" s="185">
        <v>2.2000000000000002</v>
      </c>
      <c r="AX190" s="185">
        <v>0</v>
      </c>
      <c r="AY190" s="215">
        <v>0</v>
      </c>
      <c r="AZ190" s="185">
        <v>0</v>
      </c>
      <c r="BA190" s="185">
        <v>0</v>
      </c>
      <c r="BB190" s="185">
        <v>1</v>
      </c>
      <c r="BC190" s="218" t="s">
        <v>534</v>
      </c>
      <c r="BD190" s="185"/>
      <c r="BE190" s="185"/>
    </row>
    <row r="191" spans="1:57" s="63" customFormat="1" ht="16.5" thickBot="1" x14ac:dyDescent="0.3">
      <c r="A191" s="63">
        <v>24</v>
      </c>
      <c r="B191" s="63" t="s">
        <v>9</v>
      </c>
      <c r="C191" s="63" t="s">
        <v>172</v>
      </c>
      <c r="D191" s="63" t="s">
        <v>175</v>
      </c>
      <c r="E191" s="192" t="s">
        <v>12</v>
      </c>
      <c r="F191" s="67" t="s">
        <v>96</v>
      </c>
      <c r="G191" s="175">
        <v>9</v>
      </c>
      <c r="H191" s="63">
        <v>27.7</v>
      </c>
      <c r="I191" s="63">
        <v>4</v>
      </c>
      <c r="J191" s="63">
        <v>6</v>
      </c>
      <c r="K191" s="63">
        <v>2</v>
      </c>
      <c r="L191" s="63">
        <v>2</v>
      </c>
      <c r="M191" s="63">
        <v>9.9</v>
      </c>
      <c r="N191" s="63">
        <v>24.3</v>
      </c>
      <c r="O191" s="63">
        <v>14.1</v>
      </c>
      <c r="P191" s="63">
        <v>0.6</v>
      </c>
      <c r="Q191" s="63">
        <f>SUM(M191:P191)</f>
        <v>48.900000000000006</v>
      </c>
      <c r="R191" s="63">
        <v>12</v>
      </c>
      <c r="S191" s="63">
        <f>Q191/12</f>
        <v>4.0750000000000002</v>
      </c>
      <c r="T191" s="63">
        <v>11</v>
      </c>
      <c r="U191" s="63">
        <v>18</v>
      </c>
      <c r="V191" s="63">
        <v>0</v>
      </c>
      <c r="W191" s="63">
        <v>0</v>
      </c>
      <c r="X191" s="63">
        <v>0</v>
      </c>
      <c r="Y191" s="63">
        <v>0</v>
      </c>
      <c r="Z191" s="63" t="s">
        <v>451</v>
      </c>
      <c r="AA191" s="63">
        <v>6</v>
      </c>
      <c r="AB191" s="63">
        <v>0.5</v>
      </c>
      <c r="AC191" s="65">
        <v>43213</v>
      </c>
      <c r="AD191" s="63">
        <v>7</v>
      </c>
      <c r="AE191" s="63">
        <v>5.9</v>
      </c>
      <c r="AF191" s="63">
        <v>3.3</v>
      </c>
      <c r="AG191" s="63">
        <v>6.3</v>
      </c>
      <c r="AH191" s="63">
        <v>0</v>
      </c>
      <c r="AI191" s="63">
        <v>0</v>
      </c>
      <c r="AJ191" s="63">
        <v>0</v>
      </c>
      <c r="AK191" s="63">
        <v>0</v>
      </c>
      <c r="AL191" s="63">
        <f>SUM(AE191:AK191)</f>
        <v>15.5</v>
      </c>
      <c r="AM191" s="63">
        <f>AL191/AD191</f>
        <v>2.2142857142857144</v>
      </c>
      <c r="AN191" s="63">
        <v>0</v>
      </c>
      <c r="AO191" s="63">
        <v>0</v>
      </c>
      <c r="AP191" s="63">
        <v>1</v>
      </c>
      <c r="AQ191" s="63">
        <v>0</v>
      </c>
      <c r="AR191" s="63">
        <v>0</v>
      </c>
      <c r="AS191" s="63">
        <v>1</v>
      </c>
      <c r="AT191" s="63">
        <v>0.76600000000000001</v>
      </c>
      <c r="AU191" s="63">
        <v>8.7999999999999995E-2</v>
      </c>
      <c r="AV191" s="63">
        <v>0.53500000000000003</v>
      </c>
      <c r="AW191" s="63">
        <v>0.33200000000000002</v>
      </c>
      <c r="AX191" s="63">
        <v>0</v>
      </c>
      <c r="AY191" s="68">
        <v>0</v>
      </c>
      <c r="AZ191" s="63">
        <v>0</v>
      </c>
      <c r="BA191" s="63">
        <v>0</v>
      </c>
      <c r="BB191" s="63">
        <v>1</v>
      </c>
      <c r="BC191" s="71" t="s">
        <v>399</v>
      </c>
    </row>
    <row r="192" spans="1:57" x14ac:dyDescent="0.25">
      <c r="A192" s="185">
        <v>24</v>
      </c>
      <c r="B192" s="185" t="s">
        <v>12</v>
      </c>
      <c r="C192" s="185" t="s">
        <v>173</v>
      </c>
      <c r="D192" s="185" t="s">
        <v>175</v>
      </c>
      <c r="E192" s="194" t="s">
        <v>135</v>
      </c>
      <c r="F192" s="196" t="s">
        <v>79</v>
      </c>
      <c r="G192" s="184">
        <v>10</v>
      </c>
      <c r="H192" s="185">
        <v>59.1</v>
      </c>
      <c r="I192" s="185">
        <v>4</v>
      </c>
      <c r="J192" s="185">
        <v>5.2</v>
      </c>
      <c r="K192" s="185">
        <v>2</v>
      </c>
      <c r="L192" s="185">
        <v>2</v>
      </c>
      <c r="M192" s="185">
        <v>24</v>
      </c>
      <c r="N192" s="185">
        <v>10.5</v>
      </c>
      <c r="O192" s="185">
        <v>0</v>
      </c>
      <c r="P192" s="185">
        <v>0</v>
      </c>
      <c r="Q192" s="185">
        <f>SUM(M192:P192)</f>
        <v>34.5</v>
      </c>
      <c r="R192" s="185">
        <v>12</v>
      </c>
      <c r="S192" s="185">
        <f>Q192/12</f>
        <v>2.875</v>
      </c>
      <c r="T192" s="185" t="s">
        <v>120</v>
      </c>
      <c r="U192" s="185" t="s">
        <v>120</v>
      </c>
      <c r="V192" s="185">
        <v>0</v>
      </c>
      <c r="W192" s="185">
        <v>0</v>
      </c>
      <c r="X192" s="185">
        <v>0</v>
      </c>
      <c r="Y192" s="185">
        <v>0</v>
      </c>
      <c r="Z192" s="185" t="s">
        <v>451</v>
      </c>
      <c r="AA192" s="185">
        <v>9</v>
      </c>
      <c r="AB192" s="185">
        <v>0.9</v>
      </c>
      <c r="AC192" s="212">
        <v>43222</v>
      </c>
      <c r="AD192" s="185">
        <v>16</v>
      </c>
      <c r="AE192" s="185">
        <v>27.1</v>
      </c>
      <c r="AF192" s="185">
        <v>23</v>
      </c>
      <c r="AG192" s="185">
        <v>14.6</v>
      </c>
      <c r="AH192" s="185">
        <v>6.2</v>
      </c>
      <c r="AI192" s="185">
        <v>4.5999999999999996</v>
      </c>
      <c r="AJ192" s="185">
        <v>0</v>
      </c>
      <c r="AK192" s="185">
        <v>0</v>
      </c>
      <c r="AL192" s="185">
        <f>SUM(AE192:AK192)</f>
        <v>75.5</v>
      </c>
      <c r="AM192" s="185">
        <f>AL192/AD192</f>
        <v>4.71875</v>
      </c>
      <c r="AN192" s="185">
        <v>0</v>
      </c>
      <c r="AO192" s="185">
        <v>1</v>
      </c>
      <c r="AP192" s="185">
        <v>2</v>
      </c>
      <c r="AQ192" s="185">
        <v>0</v>
      </c>
      <c r="AR192" s="185">
        <v>0</v>
      </c>
      <c r="AS192" s="185">
        <v>224</v>
      </c>
      <c r="AT192" s="185">
        <v>0.67200000000000004</v>
      </c>
      <c r="AU192" s="185">
        <v>0.371</v>
      </c>
      <c r="AV192" s="185">
        <v>0.54700000000000004</v>
      </c>
      <c r="AW192" s="185">
        <v>0.39700000000000002</v>
      </c>
      <c r="AX192" s="185">
        <v>0</v>
      </c>
      <c r="AY192" s="215">
        <v>0</v>
      </c>
      <c r="AZ192" s="185">
        <v>0</v>
      </c>
      <c r="BA192" s="185">
        <v>0</v>
      </c>
      <c r="BB192" s="185">
        <v>1</v>
      </c>
      <c r="BC192" s="218"/>
      <c r="BD192" s="185"/>
      <c r="BE192" s="185"/>
    </row>
    <row r="193" spans="1:57" s="63" customFormat="1" ht="16.5" thickBot="1" x14ac:dyDescent="0.3">
      <c r="A193" s="63">
        <v>24</v>
      </c>
      <c r="B193" s="63" t="s">
        <v>12</v>
      </c>
      <c r="C193" s="63" t="s">
        <v>173</v>
      </c>
      <c r="D193" s="63" t="s">
        <v>175</v>
      </c>
      <c r="E193" s="192" t="s">
        <v>12</v>
      </c>
      <c r="F193" s="67" t="s">
        <v>96</v>
      </c>
      <c r="G193" s="175">
        <v>10</v>
      </c>
      <c r="H193" s="63">
        <v>30.9</v>
      </c>
      <c r="I193" s="63">
        <v>5</v>
      </c>
      <c r="J193" s="63">
        <v>5</v>
      </c>
      <c r="K193" s="63">
        <v>1</v>
      </c>
      <c r="L193" s="63">
        <v>1</v>
      </c>
      <c r="M193" s="63">
        <v>21</v>
      </c>
      <c r="N193" s="63">
        <v>8</v>
      </c>
      <c r="O193" s="63">
        <v>0</v>
      </c>
      <c r="P193" s="63">
        <v>0</v>
      </c>
      <c r="Q193" s="63">
        <f>SUM(M193:P193)</f>
        <v>29</v>
      </c>
      <c r="R193" s="63">
        <v>12</v>
      </c>
      <c r="S193" s="63">
        <f>Q193/12</f>
        <v>2.4166666666666665</v>
      </c>
      <c r="T193" s="185">
        <v>2</v>
      </c>
      <c r="U193" s="185">
        <v>6</v>
      </c>
      <c r="V193" s="63">
        <v>0</v>
      </c>
      <c r="W193" s="63">
        <v>0</v>
      </c>
      <c r="X193" s="63">
        <v>0</v>
      </c>
      <c r="Y193" s="63">
        <v>0</v>
      </c>
      <c r="Z193" s="63" t="s">
        <v>451</v>
      </c>
      <c r="AA193" s="63">
        <v>13</v>
      </c>
      <c r="AB193" s="63">
        <v>0.9</v>
      </c>
      <c r="AC193" s="65">
        <v>43222</v>
      </c>
      <c r="AD193" s="63">
        <v>16</v>
      </c>
      <c r="AE193" s="63">
        <v>18</v>
      </c>
      <c r="AF193" s="63">
        <v>4.5</v>
      </c>
      <c r="AG193" s="63">
        <v>26.2</v>
      </c>
      <c r="AH193" s="63">
        <v>20.8</v>
      </c>
      <c r="AI193" s="63">
        <v>0</v>
      </c>
      <c r="AJ193" s="63">
        <v>0</v>
      </c>
      <c r="AK193" s="63">
        <v>0</v>
      </c>
      <c r="AL193" s="63">
        <f>SUM(AE193:AK193)</f>
        <v>69.5</v>
      </c>
      <c r="AM193" s="63">
        <f>AL193/AD193</f>
        <v>4.34375</v>
      </c>
      <c r="AN193" s="63">
        <v>0</v>
      </c>
      <c r="AO193" s="63">
        <v>1</v>
      </c>
      <c r="AP193" s="63">
        <v>1</v>
      </c>
      <c r="AQ193" s="63">
        <v>0</v>
      </c>
      <c r="AR193" s="63">
        <v>0</v>
      </c>
      <c r="AS193" s="63">
        <v>225</v>
      </c>
      <c r="AT193" s="63">
        <v>0.80100000000000005</v>
      </c>
      <c r="AU193" s="63">
        <v>0.59899999999999998</v>
      </c>
      <c r="AV193" s="63">
        <v>1.075</v>
      </c>
      <c r="AW193" s="63">
        <v>0.438</v>
      </c>
      <c r="AX193" s="63">
        <v>0</v>
      </c>
      <c r="AY193" s="68">
        <v>0</v>
      </c>
      <c r="AZ193" s="63">
        <v>0</v>
      </c>
      <c r="BA193" s="63">
        <v>0</v>
      </c>
      <c r="BB193" s="63">
        <v>1</v>
      </c>
      <c r="BC193" s="71"/>
    </row>
    <row r="194" spans="1:57" x14ac:dyDescent="0.25">
      <c r="A194" s="185">
        <v>24</v>
      </c>
      <c r="B194" s="185" t="s">
        <v>14</v>
      </c>
      <c r="C194" s="185" t="s">
        <v>172</v>
      </c>
      <c r="D194" s="185" t="s">
        <v>176</v>
      </c>
      <c r="E194" s="194" t="s">
        <v>135</v>
      </c>
      <c r="F194" s="196" t="s">
        <v>79</v>
      </c>
      <c r="G194" s="203">
        <v>9</v>
      </c>
      <c r="H194" s="185">
        <v>40.4</v>
      </c>
      <c r="I194" s="185">
        <v>4</v>
      </c>
      <c r="J194" s="185">
        <v>6</v>
      </c>
      <c r="K194" s="185">
        <v>1</v>
      </c>
      <c r="L194" s="185">
        <v>1</v>
      </c>
      <c r="M194" s="185">
        <v>10.5</v>
      </c>
      <c r="N194" s="185">
        <v>18.5</v>
      </c>
      <c r="O194" s="185">
        <v>7</v>
      </c>
      <c r="P194" s="185">
        <v>3.25</v>
      </c>
      <c r="Q194" s="185">
        <f>SUM(M194:P194)</f>
        <v>39.25</v>
      </c>
      <c r="R194" s="185">
        <v>12</v>
      </c>
      <c r="S194" s="185">
        <f>Q194/12</f>
        <v>3.2708333333333335</v>
      </c>
      <c r="T194" s="80" t="s">
        <v>120</v>
      </c>
      <c r="U194" s="80" t="s">
        <v>120</v>
      </c>
      <c r="V194" s="185">
        <v>0</v>
      </c>
      <c r="W194" s="185">
        <v>0</v>
      </c>
      <c r="X194" s="185">
        <v>0</v>
      </c>
      <c r="Y194" s="185">
        <v>0</v>
      </c>
      <c r="Z194" s="185" t="s">
        <v>451</v>
      </c>
      <c r="AA194" s="185">
        <v>3</v>
      </c>
      <c r="AB194" s="185">
        <v>0.5</v>
      </c>
      <c r="AC194" s="212">
        <v>43213</v>
      </c>
      <c r="AD194" s="185">
        <v>7</v>
      </c>
      <c r="AE194" s="185">
        <v>6</v>
      </c>
      <c r="AF194" s="185">
        <v>0.5</v>
      </c>
      <c r="AG194" s="185">
        <v>0</v>
      </c>
      <c r="AH194" s="185">
        <v>0</v>
      </c>
      <c r="AI194" s="185">
        <v>0</v>
      </c>
      <c r="AJ194" s="185">
        <v>0</v>
      </c>
      <c r="AK194" s="185">
        <v>0</v>
      </c>
      <c r="AL194" s="185">
        <f>SUM(AE194:AK194)</f>
        <v>6.5</v>
      </c>
      <c r="AM194" s="185">
        <f>AL194/AD194</f>
        <v>0.9285714285714286</v>
      </c>
      <c r="AN194" s="185">
        <v>0</v>
      </c>
      <c r="AO194" s="185">
        <v>0</v>
      </c>
      <c r="AP194" s="185">
        <v>0</v>
      </c>
      <c r="AQ194" s="185">
        <v>0</v>
      </c>
      <c r="AR194" s="185">
        <v>0</v>
      </c>
      <c r="AS194" s="185">
        <v>2</v>
      </c>
      <c r="AT194" s="185">
        <v>5.8999999999999997E-2</v>
      </c>
      <c r="AU194" s="185">
        <v>2.1999999999999999E-2</v>
      </c>
      <c r="AV194" s="185">
        <v>5.8000000000000003E-2</v>
      </c>
      <c r="AW194" s="185">
        <v>0.17399999999999999</v>
      </c>
      <c r="AX194" s="185">
        <v>0</v>
      </c>
      <c r="AY194" s="215">
        <v>0</v>
      </c>
      <c r="AZ194" s="185">
        <v>0</v>
      </c>
      <c r="BA194" s="185">
        <v>0</v>
      </c>
      <c r="BB194" s="185">
        <v>1</v>
      </c>
      <c r="BC194" s="218"/>
      <c r="BD194" s="185"/>
      <c r="BE194" s="185"/>
    </row>
    <row r="195" spans="1:57" s="63" customFormat="1" ht="16.5" thickBot="1" x14ac:dyDescent="0.3">
      <c r="A195" s="63">
        <v>24</v>
      </c>
      <c r="B195" s="63" t="s">
        <v>14</v>
      </c>
      <c r="C195" s="63" t="s">
        <v>172</v>
      </c>
      <c r="D195" s="63" t="s">
        <v>176</v>
      </c>
      <c r="E195" s="192" t="s">
        <v>12</v>
      </c>
      <c r="F195" s="67" t="s">
        <v>96</v>
      </c>
      <c r="G195" s="176">
        <v>9</v>
      </c>
      <c r="H195" s="63">
        <v>46.2</v>
      </c>
      <c r="I195" s="63">
        <v>4</v>
      </c>
      <c r="J195" s="63">
        <v>6</v>
      </c>
      <c r="K195" s="63">
        <v>2</v>
      </c>
      <c r="L195" s="63">
        <v>2</v>
      </c>
      <c r="M195" s="63">
        <v>20.5</v>
      </c>
      <c r="N195" s="63">
        <v>26.5</v>
      </c>
      <c r="O195" s="63">
        <v>5.5</v>
      </c>
      <c r="P195" s="63">
        <v>2.5</v>
      </c>
      <c r="Q195" s="63">
        <f>SUM(M195:P195)</f>
        <v>55</v>
      </c>
      <c r="R195" s="63">
        <v>12</v>
      </c>
      <c r="S195" s="63">
        <f>Q195/12</f>
        <v>4.583333333333333</v>
      </c>
      <c r="T195" s="63">
        <v>4</v>
      </c>
      <c r="U195" s="63">
        <v>8</v>
      </c>
      <c r="V195" s="63">
        <v>0</v>
      </c>
      <c r="W195" s="63">
        <v>0</v>
      </c>
      <c r="X195" s="63">
        <v>0</v>
      </c>
      <c r="Y195" s="63">
        <v>0</v>
      </c>
      <c r="Z195" s="63" t="s">
        <v>451</v>
      </c>
      <c r="AA195" s="63">
        <v>4</v>
      </c>
      <c r="AB195" s="63">
        <v>0.7</v>
      </c>
      <c r="AC195" s="65">
        <v>43213</v>
      </c>
      <c r="AD195" s="63">
        <v>7</v>
      </c>
      <c r="AE195" s="63">
        <v>8.5</v>
      </c>
      <c r="AF195" s="63">
        <v>9.1999999999999993</v>
      </c>
      <c r="AG195" s="63">
        <v>4.5</v>
      </c>
      <c r="AH195" s="63">
        <v>0</v>
      </c>
      <c r="AI195" s="63">
        <v>0</v>
      </c>
      <c r="AJ195" s="63">
        <v>0</v>
      </c>
      <c r="AK195" s="63">
        <v>0</v>
      </c>
      <c r="AL195" s="63">
        <f>SUM(AE195:AK195)</f>
        <v>22.2</v>
      </c>
      <c r="AM195" s="63">
        <f>AL195/AD195</f>
        <v>3.1714285714285713</v>
      </c>
      <c r="AN195" s="63">
        <v>0</v>
      </c>
      <c r="AO195" s="63">
        <v>0</v>
      </c>
      <c r="AP195" s="63">
        <v>0</v>
      </c>
      <c r="AQ195" s="63">
        <v>0</v>
      </c>
      <c r="AR195" s="63">
        <v>0</v>
      </c>
      <c r="AS195" s="63">
        <v>3</v>
      </c>
      <c r="AT195" s="63">
        <v>0.47499999999999998</v>
      </c>
      <c r="AU195" s="63">
        <v>9.6000000000000002E-2</v>
      </c>
      <c r="AV195" s="63">
        <v>0.23499999999999999</v>
      </c>
      <c r="AW195" s="63">
        <v>0.53500000000000003</v>
      </c>
      <c r="AX195" s="63">
        <v>0</v>
      </c>
      <c r="AY195" s="68">
        <v>0</v>
      </c>
      <c r="AZ195" s="63">
        <v>0</v>
      </c>
      <c r="BA195" s="63">
        <v>0</v>
      </c>
      <c r="BB195" s="63">
        <v>1</v>
      </c>
      <c r="BC195" s="71"/>
    </row>
    <row r="196" spans="1:57" s="75" customFormat="1" x14ac:dyDescent="0.25">
      <c r="A196" s="188">
        <v>24</v>
      </c>
      <c r="B196" s="188" t="s">
        <v>15</v>
      </c>
      <c r="C196" s="188" t="s">
        <v>173</v>
      </c>
      <c r="D196" s="188" t="s">
        <v>176</v>
      </c>
      <c r="E196" s="188" t="s">
        <v>135</v>
      </c>
      <c r="F196" s="198" t="s">
        <v>79</v>
      </c>
      <c r="G196" s="184">
        <v>10</v>
      </c>
      <c r="H196" s="188">
        <v>58.8</v>
      </c>
      <c r="I196" s="188">
        <v>5</v>
      </c>
      <c r="J196" s="188">
        <v>6</v>
      </c>
      <c r="K196" s="188">
        <v>0</v>
      </c>
      <c r="L196" s="188" t="s">
        <v>120</v>
      </c>
      <c r="M196" s="188" t="s">
        <v>120</v>
      </c>
      <c r="N196" s="188" t="s">
        <v>120</v>
      </c>
      <c r="O196" s="188" t="s">
        <v>120</v>
      </c>
      <c r="P196" s="188" t="s">
        <v>120</v>
      </c>
      <c r="Q196" s="188" t="s">
        <v>120</v>
      </c>
      <c r="R196" s="188" t="s">
        <v>120</v>
      </c>
      <c r="S196" s="188" t="s">
        <v>120</v>
      </c>
      <c r="T196" s="188" t="s">
        <v>120</v>
      </c>
      <c r="U196" s="188" t="s">
        <v>120</v>
      </c>
      <c r="V196" s="188">
        <v>1</v>
      </c>
      <c r="W196" s="188">
        <v>0</v>
      </c>
      <c r="X196" s="188">
        <v>0</v>
      </c>
      <c r="Y196" s="188" t="s">
        <v>120</v>
      </c>
      <c r="Z196" s="188" t="s">
        <v>434</v>
      </c>
      <c r="AA196" s="188" t="s">
        <v>120</v>
      </c>
      <c r="AB196" s="188" t="s">
        <v>120</v>
      </c>
      <c r="AC196" s="188" t="s">
        <v>120</v>
      </c>
      <c r="AD196" s="188" t="s">
        <v>120</v>
      </c>
      <c r="AE196" s="188" t="s">
        <v>120</v>
      </c>
      <c r="AF196" s="188" t="s">
        <v>120</v>
      </c>
      <c r="AG196" s="188" t="s">
        <v>120</v>
      </c>
      <c r="AH196" s="188" t="s">
        <v>120</v>
      </c>
      <c r="AI196" s="188" t="s">
        <v>120</v>
      </c>
      <c r="AJ196" s="188" t="s">
        <v>120</v>
      </c>
      <c r="AK196" s="188" t="s">
        <v>120</v>
      </c>
      <c r="AL196" s="188" t="s">
        <v>120</v>
      </c>
      <c r="AM196" s="188" t="s">
        <v>120</v>
      </c>
      <c r="AN196" s="188" t="s">
        <v>120</v>
      </c>
      <c r="AO196" s="188" t="s">
        <v>120</v>
      </c>
      <c r="AP196" s="188" t="s">
        <v>120</v>
      </c>
      <c r="AQ196" s="188" t="s">
        <v>120</v>
      </c>
      <c r="AR196" s="188" t="s">
        <v>120</v>
      </c>
      <c r="AS196" s="188" t="s">
        <v>120</v>
      </c>
      <c r="AT196" s="188" t="s">
        <v>120</v>
      </c>
      <c r="AU196" s="188" t="s">
        <v>120</v>
      </c>
      <c r="AV196" s="188" t="s">
        <v>120</v>
      </c>
      <c r="AW196" s="188" t="s">
        <v>120</v>
      </c>
      <c r="AX196" s="188">
        <v>0</v>
      </c>
      <c r="AY196" s="209">
        <v>0</v>
      </c>
      <c r="AZ196" s="188">
        <v>0</v>
      </c>
      <c r="BA196" s="188">
        <v>0</v>
      </c>
      <c r="BB196" s="188">
        <v>0</v>
      </c>
      <c r="BC196" s="221"/>
      <c r="BD196" s="185"/>
      <c r="BE196" s="185"/>
    </row>
    <row r="197" spans="1:57" s="76" customFormat="1" ht="16.5" thickBot="1" x14ac:dyDescent="0.3">
      <c r="A197" s="76">
        <v>24</v>
      </c>
      <c r="B197" s="76" t="s">
        <v>15</v>
      </c>
      <c r="C197" s="76" t="s">
        <v>173</v>
      </c>
      <c r="D197" s="76" t="s">
        <v>176</v>
      </c>
      <c r="E197" s="76" t="s">
        <v>12</v>
      </c>
      <c r="F197" s="77" t="s">
        <v>96</v>
      </c>
      <c r="G197" s="175">
        <v>10</v>
      </c>
      <c r="H197" s="76">
        <v>41</v>
      </c>
      <c r="I197" s="76">
        <v>5</v>
      </c>
      <c r="J197" s="76">
        <v>5.8</v>
      </c>
      <c r="K197" s="76">
        <v>1</v>
      </c>
      <c r="L197" s="76">
        <v>2</v>
      </c>
      <c r="M197" s="76">
        <v>16</v>
      </c>
      <c r="N197" s="76">
        <v>16.399999999999999</v>
      </c>
      <c r="O197" s="76">
        <v>0.5</v>
      </c>
      <c r="P197" s="76">
        <v>0</v>
      </c>
      <c r="Q197" s="76">
        <f>SUM(M197:P197)</f>
        <v>32.9</v>
      </c>
      <c r="R197" s="76">
        <v>12</v>
      </c>
      <c r="S197" s="76">
        <f>Q197/12</f>
        <v>2.7416666666666667</v>
      </c>
      <c r="T197" s="76" t="s">
        <v>120</v>
      </c>
      <c r="U197" s="76" t="s">
        <v>120</v>
      </c>
      <c r="V197" s="76">
        <v>0</v>
      </c>
      <c r="W197" s="76">
        <v>0</v>
      </c>
      <c r="X197" s="76">
        <v>0</v>
      </c>
      <c r="Y197" s="76" t="s">
        <v>120</v>
      </c>
      <c r="Z197" s="76" t="s">
        <v>434</v>
      </c>
      <c r="AA197" s="76" t="s">
        <v>120</v>
      </c>
      <c r="AB197" s="76" t="s">
        <v>120</v>
      </c>
      <c r="AC197" s="76" t="s">
        <v>120</v>
      </c>
      <c r="AD197" s="76" t="s">
        <v>120</v>
      </c>
      <c r="AE197" s="76" t="s">
        <v>120</v>
      </c>
      <c r="AF197" s="76" t="s">
        <v>120</v>
      </c>
      <c r="AG197" s="76" t="s">
        <v>120</v>
      </c>
      <c r="AH197" s="76" t="s">
        <v>120</v>
      </c>
      <c r="AI197" s="76" t="s">
        <v>120</v>
      </c>
      <c r="AJ197" s="76" t="s">
        <v>120</v>
      </c>
      <c r="AK197" s="76" t="s">
        <v>120</v>
      </c>
      <c r="AL197" s="76" t="s">
        <v>120</v>
      </c>
      <c r="AM197" s="76" t="s">
        <v>120</v>
      </c>
      <c r="AN197" s="76" t="s">
        <v>120</v>
      </c>
      <c r="AO197" s="76" t="s">
        <v>120</v>
      </c>
      <c r="AP197" s="76" t="s">
        <v>120</v>
      </c>
      <c r="AQ197" s="76" t="s">
        <v>120</v>
      </c>
      <c r="AR197" s="76" t="s">
        <v>120</v>
      </c>
      <c r="AS197" s="76" t="s">
        <v>120</v>
      </c>
      <c r="AT197" s="76" t="s">
        <v>120</v>
      </c>
      <c r="AU197" s="76" t="s">
        <v>120</v>
      </c>
      <c r="AV197" s="76" t="s">
        <v>120</v>
      </c>
      <c r="AW197" s="76" t="s">
        <v>120</v>
      </c>
      <c r="AX197" s="76">
        <v>0</v>
      </c>
      <c r="AY197" s="79">
        <v>0</v>
      </c>
      <c r="AZ197" s="76">
        <v>0</v>
      </c>
      <c r="BA197" s="76">
        <v>0</v>
      </c>
      <c r="BB197" s="76">
        <v>0</v>
      </c>
      <c r="BC197" s="78"/>
      <c r="BD197" s="63"/>
      <c r="BE197" s="63"/>
    </row>
    <row r="198" spans="1:57" s="124" customFormat="1" x14ac:dyDescent="0.25">
      <c r="A198" s="186">
        <v>25</v>
      </c>
      <c r="B198" s="186" t="s">
        <v>9</v>
      </c>
      <c r="C198" s="186" t="s">
        <v>172</v>
      </c>
      <c r="D198" s="186" t="s">
        <v>175</v>
      </c>
      <c r="E198" s="186" t="s">
        <v>135</v>
      </c>
      <c r="F198" s="197" t="s">
        <v>64</v>
      </c>
      <c r="G198" s="184">
        <v>9</v>
      </c>
      <c r="H198" s="186">
        <v>65</v>
      </c>
      <c r="I198" s="186">
        <v>4</v>
      </c>
      <c r="J198" s="186">
        <v>4.5999999999999996</v>
      </c>
      <c r="K198" s="186">
        <v>1</v>
      </c>
      <c r="L198" s="186">
        <v>3</v>
      </c>
      <c r="M198" s="186">
        <v>28.25</v>
      </c>
      <c r="N198" s="186">
        <v>23.25</v>
      </c>
      <c r="O198" s="186">
        <v>1.75</v>
      </c>
      <c r="P198" s="186">
        <v>0.25</v>
      </c>
      <c r="Q198" s="186">
        <f>SUM(M198:P198)</f>
        <v>53.5</v>
      </c>
      <c r="R198" s="186">
        <v>12</v>
      </c>
      <c r="S198" s="186">
        <f>Q198/12</f>
        <v>4.458333333333333</v>
      </c>
      <c r="T198" s="125" t="s">
        <v>120</v>
      </c>
      <c r="U198" s="125" t="s">
        <v>120</v>
      </c>
      <c r="V198" s="186">
        <v>0</v>
      </c>
      <c r="W198" s="186">
        <v>0</v>
      </c>
      <c r="X198" s="186">
        <v>1</v>
      </c>
      <c r="Y198" s="186">
        <v>1</v>
      </c>
      <c r="Z198" s="186" t="s">
        <v>121</v>
      </c>
      <c r="AA198" s="186">
        <v>0</v>
      </c>
      <c r="AB198" s="186" t="s">
        <v>120</v>
      </c>
      <c r="AC198" s="186" t="s">
        <v>120</v>
      </c>
      <c r="AD198" s="186" t="s">
        <v>120</v>
      </c>
      <c r="AE198" s="186" t="s">
        <v>120</v>
      </c>
      <c r="AF198" s="186" t="s">
        <v>120</v>
      </c>
      <c r="AG198" s="186" t="s">
        <v>120</v>
      </c>
      <c r="AH198" s="186" t="s">
        <v>120</v>
      </c>
      <c r="AI198" s="186" t="s">
        <v>120</v>
      </c>
      <c r="AJ198" s="186" t="s">
        <v>120</v>
      </c>
      <c r="AK198" s="186" t="s">
        <v>120</v>
      </c>
      <c r="AL198" s="186" t="s">
        <v>120</v>
      </c>
      <c r="AM198" s="186" t="s">
        <v>120</v>
      </c>
      <c r="AN198" s="186" t="s">
        <v>120</v>
      </c>
      <c r="AO198" s="186" t="s">
        <v>120</v>
      </c>
      <c r="AP198" s="186" t="s">
        <v>120</v>
      </c>
      <c r="AQ198" s="186" t="s">
        <v>120</v>
      </c>
      <c r="AR198" s="186" t="s">
        <v>120</v>
      </c>
      <c r="AS198" s="186" t="s">
        <v>120</v>
      </c>
      <c r="AT198" s="186" t="s">
        <v>120</v>
      </c>
      <c r="AU198" s="186" t="s">
        <v>120</v>
      </c>
      <c r="AV198" s="186" t="s">
        <v>120</v>
      </c>
      <c r="AW198" s="186" t="s">
        <v>120</v>
      </c>
      <c r="AX198" s="186">
        <v>0</v>
      </c>
      <c r="AY198" s="216">
        <v>0</v>
      </c>
      <c r="AZ198" s="186">
        <v>0</v>
      </c>
      <c r="BA198" s="186">
        <v>0</v>
      </c>
      <c r="BB198" s="186">
        <v>2</v>
      </c>
      <c r="BC198" s="219"/>
      <c r="BD198" s="185"/>
      <c r="BE198" s="185"/>
    </row>
    <row r="199" spans="1:57" s="127" customFormat="1" ht="16.5" thickBot="1" x14ac:dyDescent="0.3">
      <c r="A199" s="127">
        <v>25</v>
      </c>
      <c r="B199" s="127" t="s">
        <v>9</v>
      </c>
      <c r="C199" s="127" t="s">
        <v>172</v>
      </c>
      <c r="D199" s="127" t="s">
        <v>175</v>
      </c>
      <c r="E199" s="127" t="s">
        <v>12</v>
      </c>
      <c r="F199" s="128" t="s">
        <v>816</v>
      </c>
      <c r="G199" s="175">
        <v>9</v>
      </c>
      <c r="H199" s="127">
        <v>40.799999999999997</v>
      </c>
      <c r="I199" s="127">
        <v>3</v>
      </c>
      <c r="J199" s="127">
        <v>2.7</v>
      </c>
      <c r="K199" s="127">
        <v>1</v>
      </c>
      <c r="L199" s="127">
        <v>1</v>
      </c>
      <c r="M199" s="127">
        <v>4</v>
      </c>
      <c r="N199" s="127">
        <v>4</v>
      </c>
      <c r="O199" s="127">
        <v>0</v>
      </c>
      <c r="P199" s="127">
        <v>0</v>
      </c>
      <c r="Q199" s="127">
        <f>SUM(M199:P199)</f>
        <v>8</v>
      </c>
      <c r="R199" s="127">
        <v>12</v>
      </c>
      <c r="S199" s="127">
        <f>Q199/12</f>
        <v>0.66666666666666663</v>
      </c>
      <c r="T199" s="127">
        <v>0</v>
      </c>
      <c r="U199" s="127">
        <v>0</v>
      </c>
      <c r="V199" s="127">
        <v>0</v>
      </c>
      <c r="W199" s="127">
        <v>1</v>
      </c>
      <c r="X199" s="127">
        <v>1</v>
      </c>
      <c r="Y199" s="127">
        <v>1</v>
      </c>
      <c r="Z199" s="127" t="s">
        <v>121</v>
      </c>
      <c r="AA199" s="127">
        <v>0</v>
      </c>
      <c r="AB199" s="127" t="s">
        <v>120</v>
      </c>
      <c r="AC199" s="127" t="s">
        <v>120</v>
      </c>
      <c r="AD199" s="127" t="s">
        <v>120</v>
      </c>
      <c r="AE199" s="127" t="s">
        <v>120</v>
      </c>
      <c r="AF199" s="127" t="s">
        <v>120</v>
      </c>
      <c r="AG199" s="127" t="s">
        <v>120</v>
      </c>
      <c r="AH199" s="127" t="s">
        <v>120</v>
      </c>
      <c r="AI199" s="127" t="s">
        <v>120</v>
      </c>
      <c r="AJ199" s="127" t="s">
        <v>120</v>
      </c>
      <c r="AK199" s="127" t="s">
        <v>120</v>
      </c>
      <c r="AL199" s="127" t="s">
        <v>120</v>
      </c>
      <c r="AM199" s="127" t="s">
        <v>120</v>
      </c>
      <c r="AN199" s="127" t="s">
        <v>120</v>
      </c>
      <c r="AO199" s="127" t="s">
        <v>120</v>
      </c>
      <c r="AP199" s="127" t="s">
        <v>120</v>
      </c>
      <c r="AQ199" s="127" t="s">
        <v>120</v>
      </c>
      <c r="AR199" s="127" t="s">
        <v>120</v>
      </c>
      <c r="AS199" s="127" t="s">
        <v>120</v>
      </c>
      <c r="AT199" s="127" t="s">
        <v>120</v>
      </c>
      <c r="AU199" s="127" t="s">
        <v>120</v>
      </c>
      <c r="AV199" s="127" t="s">
        <v>120</v>
      </c>
      <c r="AW199" s="127" t="s">
        <v>120</v>
      </c>
      <c r="AX199" s="127">
        <v>0</v>
      </c>
      <c r="AY199" s="130">
        <v>0</v>
      </c>
      <c r="AZ199" s="127">
        <v>0</v>
      </c>
      <c r="BA199" s="127">
        <v>0</v>
      </c>
      <c r="BB199" s="127">
        <v>2</v>
      </c>
      <c r="BC199" s="129"/>
      <c r="BD199" s="63"/>
      <c r="BE199" s="63"/>
    </row>
    <row r="200" spans="1:57" s="75" customFormat="1" x14ac:dyDescent="0.25">
      <c r="A200" s="188">
        <v>25</v>
      </c>
      <c r="B200" s="188" t="s">
        <v>12</v>
      </c>
      <c r="C200" s="188" t="s">
        <v>173</v>
      </c>
      <c r="D200" s="188" t="s">
        <v>175</v>
      </c>
      <c r="E200" s="188" t="s">
        <v>135</v>
      </c>
      <c r="F200" s="198" t="s">
        <v>64</v>
      </c>
      <c r="G200" s="184">
        <v>10</v>
      </c>
      <c r="H200" s="188">
        <v>60.1</v>
      </c>
      <c r="I200" s="188">
        <v>5</v>
      </c>
      <c r="J200" s="188">
        <v>6</v>
      </c>
      <c r="K200" s="188">
        <v>2</v>
      </c>
      <c r="L200" s="188">
        <v>2</v>
      </c>
      <c r="M200" s="188">
        <v>27.2</v>
      </c>
      <c r="N200" s="188">
        <v>13.5</v>
      </c>
      <c r="O200" s="188">
        <v>0</v>
      </c>
      <c r="P200" s="188">
        <v>0</v>
      </c>
      <c r="Q200" s="188">
        <f>SUM(M200:P200)</f>
        <v>40.700000000000003</v>
      </c>
      <c r="R200" s="188">
        <v>12</v>
      </c>
      <c r="S200" s="188">
        <f>Q200/12</f>
        <v>3.3916666666666671</v>
      </c>
      <c r="T200" s="188" t="s">
        <v>120</v>
      </c>
      <c r="U200" s="188" t="s">
        <v>120</v>
      </c>
      <c r="V200" s="188">
        <v>0</v>
      </c>
      <c r="W200" s="188">
        <v>0</v>
      </c>
      <c r="X200" s="188">
        <v>0</v>
      </c>
      <c r="Y200" s="188" t="s">
        <v>120</v>
      </c>
      <c r="Z200" s="188" t="s">
        <v>434</v>
      </c>
      <c r="AA200" s="188" t="s">
        <v>120</v>
      </c>
      <c r="AB200" s="188" t="s">
        <v>120</v>
      </c>
      <c r="AC200" s="188" t="s">
        <v>120</v>
      </c>
      <c r="AD200" s="188" t="s">
        <v>120</v>
      </c>
      <c r="AE200" s="188" t="s">
        <v>120</v>
      </c>
      <c r="AF200" s="188" t="s">
        <v>120</v>
      </c>
      <c r="AG200" s="188" t="s">
        <v>120</v>
      </c>
      <c r="AH200" s="188" t="s">
        <v>120</v>
      </c>
      <c r="AI200" s="188" t="s">
        <v>120</v>
      </c>
      <c r="AJ200" s="188" t="s">
        <v>120</v>
      </c>
      <c r="AK200" s="188" t="s">
        <v>120</v>
      </c>
      <c r="AL200" s="188" t="s">
        <v>120</v>
      </c>
      <c r="AM200" s="188" t="s">
        <v>120</v>
      </c>
      <c r="AN200" s="188" t="s">
        <v>120</v>
      </c>
      <c r="AO200" s="188" t="s">
        <v>120</v>
      </c>
      <c r="AP200" s="188" t="s">
        <v>120</v>
      </c>
      <c r="AQ200" s="188" t="s">
        <v>120</v>
      </c>
      <c r="AR200" s="188" t="s">
        <v>120</v>
      </c>
      <c r="AS200" s="188" t="s">
        <v>120</v>
      </c>
      <c r="AT200" s="188" t="s">
        <v>120</v>
      </c>
      <c r="AU200" s="188" t="s">
        <v>120</v>
      </c>
      <c r="AV200" s="188" t="s">
        <v>120</v>
      </c>
      <c r="AW200" s="188" t="s">
        <v>120</v>
      </c>
      <c r="AX200" s="188">
        <v>0</v>
      </c>
      <c r="AY200" s="209">
        <v>0</v>
      </c>
      <c r="AZ200" s="188">
        <v>0</v>
      </c>
      <c r="BA200" s="188">
        <v>0</v>
      </c>
      <c r="BB200" s="188">
        <v>0</v>
      </c>
      <c r="BC200" s="221"/>
      <c r="BD200" s="185"/>
      <c r="BE200" s="185"/>
    </row>
    <row r="201" spans="1:57" s="76" customFormat="1" ht="16.5" thickBot="1" x14ac:dyDescent="0.3">
      <c r="A201" s="76">
        <v>25</v>
      </c>
      <c r="B201" s="76" t="s">
        <v>12</v>
      </c>
      <c r="C201" s="76" t="s">
        <v>173</v>
      </c>
      <c r="D201" s="76" t="s">
        <v>175</v>
      </c>
      <c r="E201" s="76" t="s">
        <v>12</v>
      </c>
      <c r="F201" s="128" t="s">
        <v>816</v>
      </c>
      <c r="G201" s="175">
        <v>10</v>
      </c>
      <c r="H201" s="76">
        <v>67.3</v>
      </c>
      <c r="I201" s="76">
        <v>4</v>
      </c>
      <c r="J201" s="76">
        <v>2.9</v>
      </c>
      <c r="K201" s="76">
        <v>0</v>
      </c>
      <c r="L201" s="76" t="s">
        <v>120</v>
      </c>
      <c r="M201" s="76" t="s">
        <v>120</v>
      </c>
      <c r="N201" s="76" t="s">
        <v>120</v>
      </c>
      <c r="O201" s="76" t="s">
        <v>120</v>
      </c>
      <c r="P201" s="76" t="s">
        <v>120</v>
      </c>
      <c r="Q201" s="76" t="s">
        <v>120</v>
      </c>
      <c r="R201" s="76" t="s">
        <v>120</v>
      </c>
      <c r="S201" s="76" t="s">
        <v>120</v>
      </c>
      <c r="T201" s="76" t="s">
        <v>120</v>
      </c>
      <c r="U201" s="76" t="s">
        <v>120</v>
      </c>
      <c r="V201" s="76">
        <v>1</v>
      </c>
      <c r="W201" s="76">
        <v>0</v>
      </c>
      <c r="X201" s="76">
        <v>0</v>
      </c>
      <c r="Y201" s="76" t="s">
        <v>120</v>
      </c>
      <c r="Z201" s="76" t="s">
        <v>434</v>
      </c>
      <c r="AA201" s="76" t="s">
        <v>120</v>
      </c>
      <c r="AB201" s="76" t="s">
        <v>120</v>
      </c>
      <c r="AC201" s="76" t="s">
        <v>120</v>
      </c>
      <c r="AD201" s="76" t="s">
        <v>120</v>
      </c>
      <c r="AE201" s="76" t="s">
        <v>120</v>
      </c>
      <c r="AF201" s="76" t="s">
        <v>120</v>
      </c>
      <c r="AG201" s="76" t="s">
        <v>120</v>
      </c>
      <c r="AH201" s="76" t="s">
        <v>120</v>
      </c>
      <c r="AI201" s="76" t="s">
        <v>120</v>
      </c>
      <c r="AJ201" s="76" t="s">
        <v>120</v>
      </c>
      <c r="AK201" s="76" t="s">
        <v>120</v>
      </c>
      <c r="AL201" s="76" t="s">
        <v>120</v>
      </c>
      <c r="AM201" s="76" t="s">
        <v>120</v>
      </c>
      <c r="AN201" s="76" t="s">
        <v>120</v>
      </c>
      <c r="AO201" s="76" t="s">
        <v>120</v>
      </c>
      <c r="AP201" s="76" t="s">
        <v>120</v>
      </c>
      <c r="AQ201" s="76" t="s">
        <v>120</v>
      </c>
      <c r="AR201" s="76" t="s">
        <v>120</v>
      </c>
      <c r="AS201" s="76" t="s">
        <v>120</v>
      </c>
      <c r="AT201" s="76" t="s">
        <v>120</v>
      </c>
      <c r="AU201" s="76" t="s">
        <v>120</v>
      </c>
      <c r="AV201" s="76" t="s">
        <v>120</v>
      </c>
      <c r="AW201" s="76" t="s">
        <v>120</v>
      </c>
      <c r="AX201" s="76">
        <v>0</v>
      </c>
      <c r="AY201" s="79">
        <v>0</v>
      </c>
      <c r="AZ201" s="76">
        <v>0</v>
      </c>
      <c r="BA201" s="76">
        <v>0</v>
      </c>
      <c r="BB201" s="76">
        <v>0</v>
      </c>
      <c r="BC201" s="78"/>
      <c r="BD201" s="63"/>
      <c r="BE201" s="63"/>
    </row>
    <row r="202" spans="1:57" s="124" customFormat="1" x14ac:dyDescent="0.25">
      <c r="A202" s="186">
        <v>25</v>
      </c>
      <c r="B202" s="186" t="s">
        <v>14</v>
      </c>
      <c r="C202" s="186" t="s">
        <v>172</v>
      </c>
      <c r="D202" s="186" t="s">
        <v>176</v>
      </c>
      <c r="E202" s="186" t="s">
        <v>135</v>
      </c>
      <c r="F202" s="197" t="s">
        <v>64</v>
      </c>
      <c r="G202" s="203">
        <v>9</v>
      </c>
      <c r="H202" s="186">
        <v>72.7</v>
      </c>
      <c r="I202" s="186">
        <v>5</v>
      </c>
      <c r="J202" s="186">
        <v>5.9</v>
      </c>
      <c r="K202" s="186">
        <v>2</v>
      </c>
      <c r="L202" s="186">
        <v>3</v>
      </c>
      <c r="M202" s="186">
        <v>12</v>
      </c>
      <c r="N202" s="186">
        <v>29.75</v>
      </c>
      <c r="O202" s="186">
        <v>11.5</v>
      </c>
      <c r="P202" s="186">
        <v>1</v>
      </c>
      <c r="Q202" s="186">
        <f>SUM(M202:P202)</f>
        <v>54.25</v>
      </c>
      <c r="R202" s="186">
        <v>12</v>
      </c>
      <c r="S202" s="186">
        <f>Q202/12</f>
        <v>4.520833333333333</v>
      </c>
      <c r="T202" s="125" t="s">
        <v>120</v>
      </c>
      <c r="U202" s="125" t="s">
        <v>120</v>
      </c>
      <c r="V202" s="186">
        <v>0</v>
      </c>
      <c r="W202" s="186">
        <v>1</v>
      </c>
      <c r="X202" s="186">
        <v>1</v>
      </c>
      <c r="Y202" s="186">
        <v>1</v>
      </c>
      <c r="Z202" s="186" t="s">
        <v>121</v>
      </c>
      <c r="AA202" s="186">
        <v>0</v>
      </c>
      <c r="AB202" s="186" t="s">
        <v>120</v>
      </c>
      <c r="AC202" s="186" t="s">
        <v>120</v>
      </c>
      <c r="AD202" s="186" t="s">
        <v>120</v>
      </c>
      <c r="AE202" s="186" t="s">
        <v>120</v>
      </c>
      <c r="AF202" s="186" t="s">
        <v>120</v>
      </c>
      <c r="AG202" s="186" t="s">
        <v>120</v>
      </c>
      <c r="AH202" s="186" t="s">
        <v>120</v>
      </c>
      <c r="AI202" s="186" t="s">
        <v>120</v>
      </c>
      <c r="AJ202" s="186" t="s">
        <v>120</v>
      </c>
      <c r="AK202" s="186" t="s">
        <v>120</v>
      </c>
      <c r="AL202" s="186" t="s">
        <v>120</v>
      </c>
      <c r="AM202" s="186" t="s">
        <v>120</v>
      </c>
      <c r="AN202" s="186" t="s">
        <v>120</v>
      </c>
      <c r="AO202" s="186" t="s">
        <v>120</v>
      </c>
      <c r="AP202" s="186" t="s">
        <v>120</v>
      </c>
      <c r="AQ202" s="186" t="s">
        <v>120</v>
      </c>
      <c r="AR202" s="186" t="s">
        <v>120</v>
      </c>
      <c r="AS202" s="186" t="s">
        <v>120</v>
      </c>
      <c r="AT202" s="186" t="s">
        <v>120</v>
      </c>
      <c r="AU202" s="186" t="s">
        <v>120</v>
      </c>
      <c r="AV202" s="186" t="s">
        <v>120</v>
      </c>
      <c r="AW202" s="186" t="s">
        <v>120</v>
      </c>
      <c r="AX202" s="186">
        <v>0</v>
      </c>
      <c r="AY202" s="216">
        <v>0</v>
      </c>
      <c r="AZ202" s="186">
        <v>0</v>
      </c>
      <c r="BA202" s="186">
        <v>0</v>
      </c>
      <c r="BB202" s="186">
        <v>2</v>
      </c>
      <c r="BC202" s="219"/>
      <c r="BD202" s="185"/>
      <c r="BE202" s="185"/>
    </row>
    <row r="203" spans="1:57" s="127" customFormat="1" ht="16.5" thickBot="1" x14ac:dyDescent="0.3">
      <c r="A203" s="127">
        <v>25</v>
      </c>
      <c r="B203" s="127" t="s">
        <v>14</v>
      </c>
      <c r="C203" s="127" t="s">
        <v>172</v>
      </c>
      <c r="D203" s="127" t="s">
        <v>176</v>
      </c>
      <c r="E203" s="127" t="s">
        <v>12</v>
      </c>
      <c r="F203" s="197" t="s">
        <v>816</v>
      </c>
      <c r="G203" s="176">
        <v>9</v>
      </c>
      <c r="H203" s="127">
        <v>44.8</v>
      </c>
      <c r="I203" s="127">
        <v>3</v>
      </c>
      <c r="J203" s="127">
        <v>3.7</v>
      </c>
      <c r="K203" s="127">
        <v>1</v>
      </c>
      <c r="L203" s="127">
        <v>1</v>
      </c>
      <c r="M203" s="127">
        <v>4.5</v>
      </c>
      <c r="N203" s="127">
        <v>6</v>
      </c>
      <c r="O203" s="127">
        <v>0.25</v>
      </c>
      <c r="P203" s="127">
        <v>0</v>
      </c>
      <c r="Q203" s="127">
        <f>SUM(M203:P203)</f>
        <v>10.75</v>
      </c>
      <c r="R203" s="127">
        <v>12</v>
      </c>
      <c r="S203" s="127">
        <f>Q203/12</f>
        <v>0.89583333333333337</v>
      </c>
      <c r="T203" s="186">
        <v>0</v>
      </c>
      <c r="U203" s="186">
        <v>0</v>
      </c>
      <c r="V203" s="127">
        <v>0</v>
      </c>
      <c r="W203" s="127">
        <v>1</v>
      </c>
      <c r="X203" s="127">
        <v>1</v>
      </c>
      <c r="Y203" s="127">
        <v>1</v>
      </c>
      <c r="Z203" s="127" t="s">
        <v>121</v>
      </c>
      <c r="AA203" s="127">
        <v>0</v>
      </c>
      <c r="AB203" s="127" t="s">
        <v>120</v>
      </c>
      <c r="AC203" s="127" t="s">
        <v>120</v>
      </c>
      <c r="AD203" s="127" t="s">
        <v>120</v>
      </c>
      <c r="AE203" s="127" t="s">
        <v>120</v>
      </c>
      <c r="AF203" s="127" t="s">
        <v>120</v>
      </c>
      <c r="AG203" s="127" t="s">
        <v>120</v>
      </c>
      <c r="AH203" s="127" t="s">
        <v>120</v>
      </c>
      <c r="AI203" s="127" t="s">
        <v>120</v>
      </c>
      <c r="AJ203" s="127" t="s">
        <v>120</v>
      </c>
      <c r="AK203" s="127" t="s">
        <v>120</v>
      </c>
      <c r="AL203" s="127" t="s">
        <v>120</v>
      </c>
      <c r="AM203" s="127" t="s">
        <v>120</v>
      </c>
      <c r="AN203" s="127" t="s">
        <v>120</v>
      </c>
      <c r="AO203" s="127" t="s">
        <v>120</v>
      </c>
      <c r="AP203" s="127" t="s">
        <v>120</v>
      </c>
      <c r="AQ203" s="127" t="s">
        <v>120</v>
      </c>
      <c r="AR203" s="127" t="s">
        <v>120</v>
      </c>
      <c r="AS203" s="127" t="s">
        <v>120</v>
      </c>
      <c r="AT203" s="127" t="s">
        <v>120</v>
      </c>
      <c r="AU203" s="127" t="s">
        <v>120</v>
      </c>
      <c r="AV203" s="127" t="s">
        <v>120</v>
      </c>
      <c r="AW203" s="127" t="s">
        <v>120</v>
      </c>
      <c r="AX203" s="127">
        <v>0</v>
      </c>
      <c r="AY203" s="130">
        <v>0</v>
      </c>
      <c r="AZ203" s="127">
        <v>0</v>
      </c>
      <c r="BA203" s="127">
        <v>0</v>
      </c>
      <c r="BB203" s="127">
        <v>2</v>
      </c>
      <c r="BC203" s="129"/>
      <c r="BD203" s="63"/>
      <c r="BE203" s="63"/>
    </row>
    <row r="204" spans="1:57" ht="16.5" thickBot="1" x14ac:dyDescent="0.3">
      <c r="A204" s="185">
        <v>25</v>
      </c>
      <c r="B204" s="185" t="s">
        <v>15</v>
      </c>
      <c r="C204" s="185" t="s">
        <v>173</v>
      </c>
      <c r="D204" s="185" t="s">
        <v>176</v>
      </c>
      <c r="E204" s="194" t="s">
        <v>135</v>
      </c>
      <c r="F204" s="196" t="s">
        <v>64</v>
      </c>
      <c r="G204" s="184">
        <v>10</v>
      </c>
      <c r="H204" s="185">
        <v>53.7</v>
      </c>
      <c r="I204" s="185">
        <v>4</v>
      </c>
      <c r="J204" s="185">
        <v>5.5</v>
      </c>
      <c r="K204" s="185">
        <v>2</v>
      </c>
      <c r="L204" s="185">
        <v>2</v>
      </c>
      <c r="M204" s="185">
        <v>24</v>
      </c>
      <c r="N204" s="185">
        <v>11</v>
      </c>
      <c r="O204" s="185">
        <v>0</v>
      </c>
      <c r="P204" s="185">
        <v>0</v>
      </c>
      <c r="Q204" s="185">
        <f>SUM(M204:P204)</f>
        <v>35</v>
      </c>
      <c r="R204" s="185">
        <v>12</v>
      </c>
      <c r="S204" s="185">
        <f>Q204/12</f>
        <v>2.9166666666666665</v>
      </c>
      <c r="T204" s="80" t="s">
        <v>120</v>
      </c>
      <c r="U204" s="80" t="s">
        <v>120</v>
      </c>
      <c r="V204" s="185">
        <v>0</v>
      </c>
      <c r="W204" s="185">
        <v>0</v>
      </c>
      <c r="X204" s="185">
        <v>0</v>
      </c>
      <c r="Y204" s="185">
        <v>0</v>
      </c>
      <c r="Z204" s="185" t="s">
        <v>451</v>
      </c>
      <c r="AA204" s="185">
        <v>20</v>
      </c>
      <c r="AB204" s="185">
        <v>0.7</v>
      </c>
      <c r="AC204" s="65">
        <v>43217</v>
      </c>
      <c r="AD204" s="63">
        <v>11</v>
      </c>
      <c r="AE204" s="185">
        <v>13</v>
      </c>
      <c r="AF204" s="185">
        <v>4.8</v>
      </c>
      <c r="AG204" s="185">
        <v>11</v>
      </c>
      <c r="AH204" s="185">
        <v>10.5</v>
      </c>
      <c r="AI204" s="185">
        <v>0</v>
      </c>
      <c r="AJ204" s="185">
        <v>0</v>
      </c>
      <c r="AK204" s="185">
        <v>0</v>
      </c>
      <c r="AL204" s="185">
        <f>SUM(AE204:AK204)</f>
        <v>39.299999999999997</v>
      </c>
      <c r="AM204" s="185">
        <f>AL204/AD204</f>
        <v>3.5727272727272723</v>
      </c>
      <c r="AN204" s="185">
        <v>1</v>
      </c>
      <c r="AO204" s="185">
        <v>1</v>
      </c>
      <c r="AP204" s="185">
        <v>0</v>
      </c>
      <c r="AQ204" s="185">
        <v>1</v>
      </c>
      <c r="AR204" s="185">
        <v>0</v>
      </c>
      <c r="AS204" s="185">
        <v>100</v>
      </c>
      <c r="AT204" s="185">
        <v>0.20399999999999999</v>
      </c>
      <c r="AU204" s="185">
        <v>5.0999999999999997E-2</v>
      </c>
      <c r="AV204" s="185">
        <v>0.18</v>
      </c>
      <c r="AW204" s="185">
        <v>0.123</v>
      </c>
      <c r="AX204" s="185">
        <v>0</v>
      </c>
      <c r="AY204" s="215">
        <v>0</v>
      </c>
      <c r="AZ204" s="185">
        <v>0</v>
      </c>
      <c r="BA204" s="185">
        <v>0</v>
      </c>
      <c r="BB204" s="185">
        <v>1</v>
      </c>
      <c r="BC204" s="218"/>
      <c r="BD204" s="185"/>
      <c r="BE204" s="185"/>
    </row>
    <row r="205" spans="1:57" s="63" customFormat="1" ht="16.5" thickBot="1" x14ac:dyDescent="0.3">
      <c r="A205" s="63">
        <v>25</v>
      </c>
      <c r="B205" s="63" t="s">
        <v>15</v>
      </c>
      <c r="C205" s="63" t="s">
        <v>173</v>
      </c>
      <c r="D205" s="63" t="s">
        <v>176</v>
      </c>
      <c r="E205" s="192" t="s">
        <v>12</v>
      </c>
      <c r="F205" s="197" t="s">
        <v>816</v>
      </c>
      <c r="G205" s="175">
        <v>10</v>
      </c>
      <c r="H205" s="63">
        <v>42.2</v>
      </c>
      <c r="I205" s="63">
        <v>3</v>
      </c>
      <c r="J205" s="63">
        <v>2</v>
      </c>
      <c r="K205" s="63">
        <v>1</v>
      </c>
      <c r="L205" s="63">
        <v>1</v>
      </c>
      <c r="M205" s="63" t="s">
        <v>120</v>
      </c>
      <c r="N205" s="63" t="s">
        <v>120</v>
      </c>
      <c r="O205" s="63" t="s">
        <v>120</v>
      </c>
      <c r="P205" s="63" t="s">
        <v>120</v>
      </c>
      <c r="Q205" s="63">
        <f>SUM(M205:P205)</f>
        <v>0</v>
      </c>
      <c r="R205" s="63">
        <v>12</v>
      </c>
      <c r="S205" s="63" t="s">
        <v>120</v>
      </c>
      <c r="T205" s="63">
        <v>4</v>
      </c>
      <c r="U205" s="63">
        <v>4</v>
      </c>
      <c r="V205" s="63">
        <v>0</v>
      </c>
      <c r="W205" s="63">
        <v>0</v>
      </c>
      <c r="X205" s="63">
        <v>0</v>
      </c>
      <c r="Y205" s="63">
        <v>1</v>
      </c>
      <c r="Z205" s="63" t="s">
        <v>121</v>
      </c>
      <c r="AA205" s="63">
        <v>0</v>
      </c>
      <c r="AB205" s="63">
        <v>0</v>
      </c>
      <c r="AC205" s="65">
        <v>43217</v>
      </c>
      <c r="AD205" s="63">
        <v>11</v>
      </c>
      <c r="AE205" s="63">
        <v>0</v>
      </c>
      <c r="AF205" s="63">
        <v>0</v>
      </c>
      <c r="AG205" s="63">
        <v>0</v>
      </c>
      <c r="AH205" s="63">
        <v>0</v>
      </c>
      <c r="AI205" s="63">
        <v>0</v>
      </c>
      <c r="AJ205" s="63">
        <v>0</v>
      </c>
      <c r="AK205" s="63">
        <v>0</v>
      </c>
      <c r="AL205" s="63">
        <v>0</v>
      </c>
      <c r="AM205" s="63">
        <v>0</v>
      </c>
      <c r="AN205" s="63">
        <v>0</v>
      </c>
      <c r="AO205" s="63">
        <v>0</v>
      </c>
      <c r="AP205" s="63">
        <v>0</v>
      </c>
      <c r="AQ205" s="63">
        <v>0</v>
      </c>
      <c r="AR205" s="63">
        <v>0</v>
      </c>
      <c r="AS205" s="63" t="s">
        <v>120</v>
      </c>
      <c r="AT205" s="63">
        <v>0</v>
      </c>
      <c r="AU205" s="63">
        <v>0</v>
      </c>
      <c r="AV205" s="63">
        <v>0</v>
      </c>
      <c r="AW205" s="63">
        <v>0</v>
      </c>
      <c r="AX205" s="63">
        <v>0</v>
      </c>
      <c r="AY205" s="68">
        <v>0</v>
      </c>
      <c r="AZ205" s="63">
        <v>1</v>
      </c>
      <c r="BA205" s="63">
        <v>0</v>
      </c>
      <c r="BB205" s="63">
        <v>1</v>
      </c>
      <c r="BC205" s="71" t="s">
        <v>138</v>
      </c>
    </row>
    <row r="206" spans="1:57" x14ac:dyDescent="0.25">
      <c r="A206" s="185">
        <v>26</v>
      </c>
      <c r="B206" s="185" t="s">
        <v>9</v>
      </c>
      <c r="C206" s="185" t="s">
        <v>172</v>
      </c>
      <c r="D206" s="185" t="s">
        <v>175</v>
      </c>
      <c r="E206" s="193" t="s">
        <v>12</v>
      </c>
      <c r="F206" s="196" t="s">
        <v>43</v>
      </c>
      <c r="G206" s="184">
        <v>11</v>
      </c>
      <c r="H206" s="185">
        <v>66.8</v>
      </c>
      <c r="I206" s="185">
        <v>4</v>
      </c>
      <c r="J206" s="185">
        <v>3.8</v>
      </c>
      <c r="K206" s="185">
        <v>2</v>
      </c>
      <c r="L206" s="185">
        <v>2</v>
      </c>
      <c r="M206" s="185">
        <v>5.4</v>
      </c>
      <c r="N206" s="185">
        <v>13.5</v>
      </c>
      <c r="O206" s="185">
        <v>2.4</v>
      </c>
      <c r="P206" s="185">
        <v>0</v>
      </c>
      <c r="Q206" s="185">
        <f>SUM(M206:P206)</f>
        <v>21.299999999999997</v>
      </c>
      <c r="R206" s="185">
        <v>12</v>
      </c>
      <c r="S206" s="185">
        <f>Q206/12</f>
        <v>1.7749999999999997</v>
      </c>
      <c r="T206" s="185">
        <v>1</v>
      </c>
      <c r="U206" s="185">
        <v>1</v>
      </c>
      <c r="V206" s="185">
        <v>0</v>
      </c>
      <c r="W206" s="185">
        <v>0</v>
      </c>
      <c r="X206" s="185">
        <v>0</v>
      </c>
      <c r="Y206" s="185">
        <v>0</v>
      </c>
      <c r="Z206" s="185" t="s">
        <v>451</v>
      </c>
      <c r="AA206" s="185">
        <v>1</v>
      </c>
      <c r="AB206" s="185">
        <v>0.4</v>
      </c>
      <c r="AC206" s="212">
        <v>43219</v>
      </c>
      <c r="AD206" s="185">
        <v>13</v>
      </c>
      <c r="AE206" s="185">
        <v>9.4</v>
      </c>
      <c r="AF206" s="185">
        <v>1.2</v>
      </c>
      <c r="AG206" s="185">
        <v>0</v>
      </c>
      <c r="AH206" s="185">
        <v>0</v>
      </c>
      <c r="AI206" s="185">
        <v>0</v>
      </c>
      <c r="AJ206" s="185">
        <v>0</v>
      </c>
      <c r="AK206" s="185">
        <v>0</v>
      </c>
      <c r="AL206" s="185">
        <f>SUM(AE206:AK206)</f>
        <v>10.6</v>
      </c>
      <c r="AM206" s="185">
        <f>AL206/AD206</f>
        <v>0.81538461538461537</v>
      </c>
      <c r="AN206" s="185">
        <v>0</v>
      </c>
      <c r="AO206" s="185">
        <v>0</v>
      </c>
      <c r="AP206" s="185">
        <v>0</v>
      </c>
      <c r="AQ206" s="185">
        <v>0</v>
      </c>
      <c r="AR206" s="185">
        <v>0</v>
      </c>
      <c r="AS206" s="185">
        <v>124</v>
      </c>
      <c r="AT206" s="185">
        <v>0.03</v>
      </c>
      <c r="AU206" s="185">
        <v>6.0000000000000001E-3</v>
      </c>
      <c r="AV206" s="185">
        <v>1.2999999999999999E-2</v>
      </c>
      <c r="AW206" s="185">
        <v>1.2E-2</v>
      </c>
      <c r="AX206" s="185">
        <v>0</v>
      </c>
      <c r="AY206" s="215">
        <v>0</v>
      </c>
      <c r="AZ206" s="185">
        <v>0</v>
      </c>
      <c r="BA206" s="185">
        <v>0</v>
      </c>
      <c r="BB206" s="185">
        <v>3</v>
      </c>
      <c r="BC206" s="218" t="s">
        <v>397</v>
      </c>
      <c r="BD206" s="185"/>
      <c r="BE206" s="185"/>
    </row>
    <row r="207" spans="1:57" s="63" customFormat="1" ht="16.5" thickBot="1" x14ac:dyDescent="0.3">
      <c r="A207" s="63">
        <v>26</v>
      </c>
      <c r="B207" s="63" t="s">
        <v>9</v>
      </c>
      <c r="C207" s="63" t="s">
        <v>172</v>
      </c>
      <c r="D207" s="63" t="s">
        <v>175</v>
      </c>
      <c r="E207" s="66" t="s">
        <v>135</v>
      </c>
      <c r="F207" s="197" t="s">
        <v>816</v>
      </c>
      <c r="G207" s="175">
        <v>11</v>
      </c>
      <c r="H207" s="63">
        <v>66.8</v>
      </c>
      <c r="I207" s="63">
        <v>3</v>
      </c>
      <c r="J207" s="63">
        <v>1.9</v>
      </c>
      <c r="K207" s="63">
        <v>1</v>
      </c>
      <c r="L207" s="63">
        <v>1</v>
      </c>
      <c r="M207" s="63">
        <v>29.8</v>
      </c>
      <c r="N207" s="63">
        <v>0</v>
      </c>
      <c r="O207" s="63">
        <v>0</v>
      </c>
      <c r="P207" s="63">
        <v>0</v>
      </c>
      <c r="Q207" s="63">
        <f>SUM(M207:P207)</f>
        <v>29.8</v>
      </c>
      <c r="R207" s="63">
        <v>12</v>
      </c>
      <c r="S207" s="63">
        <f>Q207/12</f>
        <v>2.4833333333333334</v>
      </c>
      <c r="T207" s="63">
        <v>0</v>
      </c>
      <c r="U207" s="63">
        <v>0</v>
      </c>
      <c r="V207" s="63">
        <v>0</v>
      </c>
      <c r="W207" s="63">
        <v>1</v>
      </c>
      <c r="X207" s="63">
        <v>1</v>
      </c>
      <c r="Y207" s="63">
        <v>1</v>
      </c>
      <c r="Z207" s="63" t="s">
        <v>121</v>
      </c>
      <c r="AA207" s="63">
        <v>0</v>
      </c>
      <c r="AB207" s="63">
        <v>0</v>
      </c>
      <c r="AC207" s="212">
        <v>43219</v>
      </c>
      <c r="AD207" s="185">
        <v>13</v>
      </c>
      <c r="AE207" s="63">
        <v>0</v>
      </c>
      <c r="AF207" s="63">
        <v>0</v>
      </c>
      <c r="AG207" s="63">
        <v>0</v>
      </c>
      <c r="AH207" s="63">
        <v>0</v>
      </c>
      <c r="AI207" s="63">
        <v>0</v>
      </c>
      <c r="AJ207" s="63">
        <v>0</v>
      </c>
      <c r="AK207" s="63">
        <v>0</v>
      </c>
      <c r="AL207" s="63">
        <v>0</v>
      </c>
      <c r="AM207" s="63">
        <v>0</v>
      </c>
      <c r="AN207" s="63">
        <v>0</v>
      </c>
      <c r="AO207" s="63">
        <v>0</v>
      </c>
      <c r="AP207" s="63">
        <v>0</v>
      </c>
      <c r="AQ207" s="63">
        <v>0</v>
      </c>
      <c r="AR207" s="63">
        <v>0</v>
      </c>
      <c r="AS207" s="63" t="s">
        <v>120</v>
      </c>
      <c r="AT207" s="63">
        <v>0</v>
      </c>
      <c r="AU207" s="63">
        <v>0</v>
      </c>
      <c r="AV207" s="63">
        <v>0</v>
      </c>
      <c r="AW207" s="63">
        <v>0</v>
      </c>
      <c r="AX207" s="63">
        <v>0</v>
      </c>
      <c r="AY207" s="68">
        <v>0</v>
      </c>
      <c r="AZ207" s="63">
        <v>0</v>
      </c>
      <c r="BA207" s="63">
        <v>0</v>
      </c>
      <c r="BB207" s="63">
        <v>3</v>
      </c>
      <c r="BC207" s="71"/>
    </row>
    <row r="208" spans="1:57" ht="16.5" thickBot="1" x14ac:dyDescent="0.3">
      <c r="A208" s="185">
        <v>26</v>
      </c>
      <c r="B208" s="185" t="s">
        <v>12</v>
      </c>
      <c r="C208" s="185" t="s">
        <v>173</v>
      </c>
      <c r="D208" s="185" t="s">
        <v>175</v>
      </c>
      <c r="E208" s="193" t="s">
        <v>12</v>
      </c>
      <c r="F208" s="196" t="s">
        <v>43</v>
      </c>
      <c r="G208" s="184">
        <v>12</v>
      </c>
      <c r="H208" s="185">
        <v>57.7</v>
      </c>
      <c r="I208" s="185">
        <v>3</v>
      </c>
      <c r="J208" s="185">
        <v>1.7</v>
      </c>
      <c r="K208" s="185">
        <v>1</v>
      </c>
      <c r="L208" s="185">
        <v>2</v>
      </c>
      <c r="M208" s="185">
        <v>14.5</v>
      </c>
      <c r="N208" s="185">
        <v>12.9</v>
      </c>
      <c r="O208" s="185">
        <v>40.299999999999997</v>
      </c>
      <c r="P208" s="185">
        <v>0</v>
      </c>
      <c r="Q208" s="185">
        <f>SUM(M208:P208)</f>
        <v>67.699999999999989</v>
      </c>
      <c r="R208" s="185">
        <v>12</v>
      </c>
      <c r="S208" s="185">
        <f>Q208/12</f>
        <v>5.6416666666666657</v>
      </c>
      <c r="T208" s="185">
        <v>4</v>
      </c>
      <c r="U208" s="185">
        <v>3</v>
      </c>
      <c r="V208" s="185">
        <v>0</v>
      </c>
      <c r="W208" s="185">
        <v>0</v>
      </c>
      <c r="X208" s="185">
        <v>0</v>
      </c>
      <c r="Y208" s="185">
        <v>1</v>
      </c>
      <c r="Z208" s="185" t="s">
        <v>121</v>
      </c>
      <c r="AA208" s="185">
        <v>0</v>
      </c>
      <c r="AB208" s="185">
        <v>0</v>
      </c>
      <c r="AC208" s="65">
        <v>43224</v>
      </c>
      <c r="AD208" s="63">
        <v>18</v>
      </c>
      <c r="AE208" s="185">
        <v>0</v>
      </c>
      <c r="AF208" s="185">
        <v>0</v>
      </c>
      <c r="AG208" s="185">
        <v>0</v>
      </c>
      <c r="AH208" s="185">
        <v>0</v>
      </c>
      <c r="AI208" s="185">
        <v>0</v>
      </c>
      <c r="AJ208" s="185">
        <v>0</v>
      </c>
      <c r="AK208" s="185">
        <v>0</v>
      </c>
      <c r="AL208" s="185">
        <v>0</v>
      </c>
      <c r="AM208" s="185">
        <v>0</v>
      </c>
      <c r="AN208" s="185">
        <v>0</v>
      </c>
      <c r="AO208" s="185">
        <v>0</v>
      </c>
      <c r="AP208" s="185">
        <v>0</v>
      </c>
      <c r="AQ208" s="185">
        <v>0</v>
      </c>
      <c r="AR208" s="185">
        <v>0</v>
      </c>
      <c r="AS208" s="185" t="s">
        <v>120</v>
      </c>
      <c r="AT208" s="185">
        <v>0</v>
      </c>
      <c r="AU208" s="185">
        <v>0</v>
      </c>
      <c r="AV208" s="185">
        <v>0</v>
      </c>
      <c r="AW208" s="185">
        <v>0</v>
      </c>
      <c r="AX208" s="185">
        <v>0</v>
      </c>
      <c r="AY208" s="215">
        <v>0</v>
      </c>
      <c r="AZ208" s="185">
        <v>0</v>
      </c>
      <c r="BA208" s="185">
        <v>0</v>
      </c>
      <c r="BB208" s="185">
        <v>3</v>
      </c>
      <c r="BC208" s="218"/>
      <c r="BD208" s="185"/>
      <c r="BE208" s="185"/>
    </row>
    <row r="209" spans="1:57" s="63" customFormat="1" ht="16.5" thickBot="1" x14ac:dyDescent="0.3">
      <c r="A209" s="63">
        <v>26</v>
      </c>
      <c r="B209" s="63" t="s">
        <v>12</v>
      </c>
      <c r="C209" s="63" t="s">
        <v>173</v>
      </c>
      <c r="D209" s="63" t="s">
        <v>175</v>
      </c>
      <c r="E209" s="66" t="s">
        <v>135</v>
      </c>
      <c r="F209" s="197" t="s">
        <v>816</v>
      </c>
      <c r="G209" s="175">
        <v>12</v>
      </c>
      <c r="H209" s="63">
        <v>56</v>
      </c>
      <c r="I209" s="63">
        <v>4</v>
      </c>
      <c r="J209" s="63">
        <v>6</v>
      </c>
      <c r="K209" s="63">
        <v>1</v>
      </c>
      <c r="L209" s="63">
        <v>1</v>
      </c>
      <c r="M209" s="63">
        <v>21.2</v>
      </c>
      <c r="N209" s="63">
        <v>4.4000000000000004</v>
      </c>
      <c r="O209" s="63">
        <v>0</v>
      </c>
      <c r="P209" s="63">
        <v>0</v>
      </c>
      <c r="Q209" s="63">
        <f>SUM(M209:P209)</f>
        <v>25.6</v>
      </c>
      <c r="R209" s="63">
        <v>12</v>
      </c>
      <c r="S209" s="63">
        <f>Q209/12</f>
        <v>2.1333333333333333</v>
      </c>
      <c r="T209" s="63" t="s">
        <v>120</v>
      </c>
      <c r="U209" s="63" t="s">
        <v>120</v>
      </c>
      <c r="V209" s="63">
        <v>0</v>
      </c>
      <c r="W209" s="63">
        <v>0</v>
      </c>
      <c r="X209" s="63">
        <v>0</v>
      </c>
      <c r="Y209" s="63">
        <v>0</v>
      </c>
      <c r="Z209" s="63" t="s">
        <v>451</v>
      </c>
      <c r="AA209" s="63">
        <v>9</v>
      </c>
      <c r="AB209" s="63">
        <v>0.7</v>
      </c>
      <c r="AC209" s="65">
        <v>43224</v>
      </c>
      <c r="AD209" s="63">
        <v>18</v>
      </c>
      <c r="AE209" s="63">
        <v>6</v>
      </c>
      <c r="AF209" s="63">
        <v>28.8</v>
      </c>
      <c r="AG209" s="63">
        <v>21.2</v>
      </c>
      <c r="AH209" s="63">
        <v>22</v>
      </c>
      <c r="AI209" s="63">
        <v>0</v>
      </c>
      <c r="AJ209" s="63">
        <v>0</v>
      </c>
      <c r="AK209" s="63">
        <v>0</v>
      </c>
      <c r="AL209" s="63">
        <f>SUM(AE209:AK209)</f>
        <v>78</v>
      </c>
      <c r="AM209" s="63">
        <f>AL209/AD209</f>
        <v>4.333333333333333</v>
      </c>
      <c r="AN209" s="63">
        <v>0</v>
      </c>
      <c r="AO209" s="63">
        <v>1</v>
      </c>
      <c r="AP209" s="63">
        <v>2</v>
      </c>
      <c r="AQ209" s="63">
        <v>0</v>
      </c>
      <c r="AR209" s="63">
        <v>0</v>
      </c>
      <c r="AS209" s="63">
        <v>274</v>
      </c>
      <c r="AT209" s="63">
        <v>0.28000000000000003</v>
      </c>
      <c r="AU209" s="63">
        <v>0.28699999999999998</v>
      </c>
      <c r="AV209" s="117" t="s">
        <v>120</v>
      </c>
      <c r="AW209" s="63">
        <v>0.24099999999999999</v>
      </c>
      <c r="AX209" s="63">
        <v>0</v>
      </c>
      <c r="AY209" s="68">
        <v>0</v>
      </c>
      <c r="AZ209" s="63">
        <v>0</v>
      </c>
      <c r="BA209" s="63">
        <v>0</v>
      </c>
      <c r="BB209" s="63">
        <v>3</v>
      </c>
      <c r="BC209" s="71" t="s">
        <v>468</v>
      </c>
    </row>
    <row r="210" spans="1:57" x14ac:dyDescent="0.25">
      <c r="A210" s="185">
        <v>26</v>
      </c>
      <c r="B210" s="185" t="s">
        <v>14</v>
      </c>
      <c r="C210" s="185" t="s">
        <v>172</v>
      </c>
      <c r="D210" s="185" t="s">
        <v>176</v>
      </c>
      <c r="E210" s="193" t="s">
        <v>12</v>
      </c>
      <c r="F210" s="196" t="s">
        <v>43</v>
      </c>
      <c r="G210" s="184">
        <v>11</v>
      </c>
      <c r="H210" s="185">
        <v>64.2</v>
      </c>
      <c r="I210" s="185">
        <v>3</v>
      </c>
      <c r="J210" s="185">
        <v>2.7</v>
      </c>
      <c r="K210" s="185">
        <v>2</v>
      </c>
      <c r="L210" s="185">
        <v>2</v>
      </c>
      <c r="M210" s="185">
        <v>2.2000000000000002</v>
      </c>
      <c r="N210" s="185">
        <v>15.4</v>
      </c>
      <c r="O210" s="185">
        <v>31.9</v>
      </c>
      <c r="P210" s="185">
        <v>12</v>
      </c>
      <c r="Q210" s="185">
        <f>SUM(M210:P210)</f>
        <v>61.5</v>
      </c>
      <c r="R210" s="185">
        <v>12</v>
      </c>
      <c r="S210" s="185">
        <f>Q210/12</f>
        <v>5.125</v>
      </c>
      <c r="T210" s="80">
        <v>5</v>
      </c>
      <c r="U210" s="80">
        <v>7</v>
      </c>
      <c r="V210" s="185">
        <v>0</v>
      </c>
      <c r="W210" s="185">
        <v>0</v>
      </c>
      <c r="X210" s="185">
        <v>0</v>
      </c>
      <c r="Y210" s="185">
        <v>0</v>
      </c>
      <c r="Z210" s="185" t="s">
        <v>451</v>
      </c>
      <c r="AA210" s="185">
        <v>9</v>
      </c>
      <c r="AB210" s="185">
        <v>0.7</v>
      </c>
      <c r="AC210" s="212">
        <v>43217</v>
      </c>
      <c r="AD210" s="185">
        <v>11</v>
      </c>
      <c r="AE210" s="185">
        <v>7.7</v>
      </c>
      <c r="AF210" s="185">
        <v>3.4</v>
      </c>
      <c r="AG210" s="185">
        <v>12.6</v>
      </c>
      <c r="AH210" s="185">
        <v>7.4</v>
      </c>
      <c r="AI210" s="185">
        <v>7.4</v>
      </c>
      <c r="AJ210" s="185">
        <v>18.899999999999999</v>
      </c>
      <c r="AK210" s="185">
        <v>0</v>
      </c>
      <c r="AL210" s="185">
        <f>SUM(AE210:AK210)</f>
        <v>57.4</v>
      </c>
      <c r="AM210" s="185">
        <f>AL210/AD210</f>
        <v>5.2181818181818178</v>
      </c>
      <c r="AN210" s="185">
        <v>0</v>
      </c>
      <c r="AO210" s="185">
        <v>0</v>
      </c>
      <c r="AP210" s="185">
        <v>0</v>
      </c>
      <c r="AQ210" s="185">
        <v>1</v>
      </c>
      <c r="AR210" s="185">
        <v>0</v>
      </c>
      <c r="AS210" s="185">
        <v>60</v>
      </c>
      <c r="AT210" s="185">
        <v>0.53400000000000003</v>
      </c>
      <c r="AU210" s="185">
        <v>0.14799999999999999</v>
      </c>
      <c r="AV210" s="185">
        <v>0.59599999999999997</v>
      </c>
      <c r="AW210" s="185">
        <v>0.245</v>
      </c>
      <c r="AX210" s="185">
        <v>0</v>
      </c>
      <c r="AY210" s="215">
        <v>0</v>
      </c>
      <c r="AZ210" s="185">
        <v>0</v>
      </c>
      <c r="BA210" s="185">
        <v>0</v>
      </c>
      <c r="BB210" s="185">
        <v>3</v>
      </c>
      <c r="BC210" s="218" t="s">
        <v>473</v>
      </c>
      <c r="BD210" s="185"/>
      <c r="BE210" s="185"/>
    </row>
    <row r="211" spans="1:57" s="63" customFormat="1" ht="16.5" thickBot="1" x14ac:dyDescent="0.3">
      <c r="A211" s="63">
        <v>26</v>
      </c>
      <c r="B211" s="63" t="s">
        <v>14</v>
      </c>
      <c r="C211" s="63" t="s">
        <v>172</v>
      </c>
      <c r="D211" s="63" t="s">
        <v>176</v>
      </c>
      <c r="E211" s="66" t="s">
        <v>135</v>
      </c>
      <c r="F211" s="128" t="s">
        <v>816</v>
      </c>
      <c r="G211" s="175">
        <v>11</v>
      </c>
      <c r="H211" s="63">
        <v>39.5</v>
      </c>
      <c r="I211" s="63">
        <v>4</v>
      </c>
      <c r="J211" s="63">
        <v>2.2999999999999998</v>
      </c>
      <c r="K211" s="63">
        <v>2</v>
      </c>
      <c r="L211" s="63">
        <v>1</v>
      </c>
      <c r="M211" s="63">
        <v>7.8</v>
      </c>
      <c r="N211" s="63">
        <v>14.8</v>
      </c>
      <c r="O211" s="63">
        <v>1.5</v>
      </c>
      <c r="P211" s="63">
        <v>0</v>
      </c>
      <c r="Q211" s="63">
        <f>SUM(M211:P211)</f>
        <v>24.1</v>
      </c>
      <c r="R211" s="63">
        <v>12</v>
      </c>
      <c r="S211" s="63">
        <f>Q211/12</f>
        <v>2.0083333333333333</v>
      </c>
      <c r="T211" s="63" t="s">
        <v>120</v>
      </c>
      <c r="U211" s="63" t="s">
        <v>120</v>
      </c>
      <c r="V211" s="63">
        <v>0</v>
      </c>
      <c r="W211" s="63">
        <v>0</v>
      </c>
      <c r="X211" s="63">
        <v>0</v>
      </c>
      <c r="Y211" s="63">
        <v>1</v>
      </c>
      <c r="Z211" s="63" t="s">
        <v>121</v>
      </c>
      <c r="AA211" s="63">
        <v>0</v>
      </c>
      <c r="AB211" s="63">
        <v>0</v>
      </c>
      <c r="AC211" s="212">
        <v>43217</v>
      </c>
      <c r="AD211" s="185">
        <v>11</v>
      </c>
      <c r="AE211" s="63">
        <v>0</v>
      </c>
      <c r="AF211" s="63">
        <v>0</v>
      </c>
      <c r="AG211" s="63">
        <v>0</v>
      </c>
      <c r="AH211" s="63">
        <v>0</v>
      </c>
      <c r="AI211" s="63">
        <v>0</v>
      </c>
      <c r="AJ211" s="63">
        <v>0</v>
      </c>
      <c r="AK211" s="63">
        <v>0</v>
      </c>
      <c r="AL211" s="63">
        <v>0</v>
      </c>
      <c r="AM211" s="63">
        <v>0</v>
      </c>
      <c r="AN211" s="63">
        <v>0</v>
      </c>
      <c r="AO211" s="63">
        <v>0</v>
      </c>
      <c r="AP211" s="63">
        <v>0</v>
      </c>
      <c r="AQ211" s="63">
        <v>0</v>
      </c>
      <c r="AR211" s="63">
        <v>0</v>
      </c>
      <c r="AS211" s="63" t="s">
        <v>120</v>
      </c>
      <c r="AT211" s="63">
        <v>0</v>
      </c>
      <c r="AU211" s="63">
        <v>0</v>
      </c>
      <c r="AV211" s="63">
        <v>0</v>
      </c>
      <c r="AW211" s="63">
        <v>0</v>
      </c>
      <c r="AX211" s="63">
        <v>0</v>
      </c>
      <c r="AY211" s="68">
        <v>0</v>
      </c>
      <c r="AZ211" s="63">
        <v>0</v>
      </c>
      <c r="BA211" s="63">
        <v>0</v>
      </c>
      <c r="BB211" s="63">
        <v>3</v>
      </c>
      <c r="BC211" s="71"/>
    </row>
    <row r="212" spans="1:57" x14ac:dyDescent="0.25">
      <c r="A212" s="185">
        <v>26</v>
      </c>
      <c r="B212" s="185" t="s">
        <v>15</v>
      </c>
      <c r="C212" s="185" t="s">
        <v>173</v>
      </c>
      <c r="D212" s="185" t="s">
        <v>176</v>
      </c>
      <c r="E212" s="193" t="s">
        <v>12</v>
      </c>
      <c r="F212" s="196" t="s">
        <v>43</v>
      </c>
      <c r="G212" s="184">
        <v>12</v>
      </c>
      <c r="H212" s="185">
        <v>49.2</v>
      </c>
      <c r="I212" s="185">
        <v>4</v>
      </c>
      <c r="J212" s="185">
        <v>5.9</v>
      </c>
      <c r="K212" s="185">
        <v>1</v>
      </c>
      <c r="L212" s="185">
        <v>1</v>
      </c>
      <c r="M212" s="185">
        <v>40</v>
      </c>
      <c r="N212" s="185">
        <v>4</v>
      </c>
      <c r="O212" s="185">
        <v>0</v>
      </c>
      <c r="P212" s="185">
        <v>0</v>
      </c>
      <c r="Q212" s="185">
        <f>SUM(M212:P212)</f>
        <v>44</v>
      </c>
      <c r="R212" s="185">
        <v>12</v>
      </c>
      <c r="S212" s="185">
        <f>Q212/12</f>
        <v>3.6666666666666665</v>
      </c>
      <c r="T212" s="80">
        <v>4</v>
      </c>
      <c r="U212" s="80">
        <v>5</v>
      </c>
      <c r="V212" s="185">
        <v>0</v>
      </c>
      <c r="W212" s="185">
        <v>0</v>
      </c>
      <c r="X212" s="185">
        <v>0</v>
      </c>
      <c r="Y212" s="185">
        <v>0</v>
      </c>
      <c r="Z212" s="185" t="s">
        <v>451</v>
      </c>
      <c r="AA212" s="185">
        <v>1</v>
      </c>
      <c r="AB212" s="185">
        <v>0.4</v>
      </c>
      <c r="AC212" s="212">
        <v>43213</v>
      </c>
      <c r="AD212" s="185">
        <v>7</v>
      </c>
      <c r="AE212" s="185">
        <v>3.9</v>
      </c>
      <c r="AF212" s="185">
        <v>4.2</v>
      </c>
      <c r="AG212" s="185">
        <v>0</v>
      </c>
      <c r="AH212" s="185">
        <v>0</v>
      </c>
      <c r="AI212" s="185">
        <v>0</v>
      </c>
      <c r="AJ212" s="185">
        <v>0</v>
      </c>
      <c r="AK212" s="185">
        <v>0</v>
      </c>
      <c r="AL212" s="185">
        <f>SUM(AE212:AK212)</f>
        <v>8.1</v>
      </c>
      <c r="AM212" s="185">
        <f>AL212/AD212</f>
        <v>1.157142857142857</v>
      </c>
      <c r="AN212" s="185">
        <v>0</v>
      </c>
      <c r="AO212" s="185">
        <v>0</v>
      </c>
      <c r="AP212" s="185">
        <v>0</v>
      </c>
      <c r="AQ212" s="185">
        <v>0</v>
      </c>
      <c r="AR212" s="185">
        <v>0</v>
      </c>
      <c r="AS212" s="185">
        <v>11</v>
      </c>
      <c r="AT212" s="185">
        <v>4.7E-2</v>
      </c>
      <c r="AU212" s="185">
        <v>2.5000000000000001E-2</v>
      </c>
      <c r="AV212" s="185">
        <v>6.9000000000000006E-2</v>
      </c>
      <c r="AW212" s="185">
        <v>0.06</v>
      </c>
      <c r="AX212" s="185">
        <v>0</v>
      </c>
      <c r="AY212" s="215">
        <v>0</v>
      </c>
      <c r="AZ212" s="185">
        <v>0</v>
      </c>
      <c r="BA212" s="185">
        <v>0</v>
      </c>
      <c r="BB212" s="185">
        <v>3</v>
      </c>
      <c r="BC212" s="218"/>
      <c r="BD212" s="168"/>
      <c r="BE212" s="185"/>
    </row>
    <row r="213" spans="1:57" s="63" customFormat="1" ht="16.5" thickBot="1" x14ac:dyDescent="0.3">
      <c r="A213" s="63">
        <v>26</v>
      </c>
      <c r="B213" s="63" t="s">
        <v>15</v>
      </c>
      <c r="C213" s="63" t="s">
        <v>173</v>
      </c>
      <c r="D213" s="63" t="s">
        <v>176</v>
      </c>
      <c r="E213" s="66" t="s">
        <v>135</v>
      </c>
      <c r="F213" s="128" t="s">
        <v>816</v>
      </c>
      <c r="G213" s="175">
        <v>12</v>
      </c>
      <c r="H213" s="63">
        <v>88.2</v>
      </c>
      <c r="I213" s="63">
        <v>4</v>
      </c>
      <c r="J213" s="63">
        <v>3.5</v>
      </c>
      <c r="K213" s="63">
        <v>2</v>
      </c>
      <c r="L213" s="63">
        <v>3</v>
      </c>
      <c r="M213" s="63">
        <v>3</v>
      </c>
      <c r="N213" s="63">
        <v>32</v>
      </c>
      <c r="O213" s="63">
        <v>2</v>
      </c>
      <c r="P213" s="63">
        <v>0</v>
      </c>
      <c r="Q213" s="63">
        <f>SUM(M213:P213)</f>
        <v>37</v>
      </c>
      <c r="R213" s="63">
        <v>12</v>
      </c>
      <c r="S213" s="63">
        <f>Q213/12</f>
        <v>3.0833333333333335</v>
      </c>
      <c r="T213" s="63" t="s">
        <v>120</v>
      </c>
      <c r="U213" s="63" t="s">
        <v>120</v>
      </c>
      <c r="V213" s="63">
        <v>0</v>
      </c>
      <c r="W213" s="63">
        <v>0</v>
      </c>
      <c r="X213" s="63">
        <v>0</v>
      </c>
      <c r="Y213" s="63">
        <v>0</v>
      </c>
      <c r="Z213" s="63" t="s">
        <v>451</v>
      </c>
      <c r="AA213" s="63">
        <v>3</v>
      </c>
      <c r="AB213" s="63">
        <v>0.4</v>
      </c>
      <c r="AC213" s="65">
        <v>43213</v>
      </c>
      <c r="AD213" s="63">
        <v>7</v>
      </c>
      <c r="AE213" s="63">
        <v>7.1</v>
      </c>
      <c r="AF213" s="63">
        <v>9.1999999999999993</v>
      </c>
      <c r="AG213" s="63">
        <v>1.5</v>
      </c>
      <c r="AH213" s="63">
        <v>0</v>
      </c>
      <c r="AI213" s="63">
        <v>0</v>
      </c>
      <c r="AJ213" s="63">
        <v>0</v>
      </c>
      <c r="AK213" s="63">
        <v>0</v>
      </c>
      <c r="AL213" s="63">
        <f>SUM(AE213:AK213)</f>
        <v>17.799999999999997</v>
      </c>
      <c r="AM213" s="63">
        <f>AL213/AD213</f>
        <v>2.5428571428571423</v>
      </c>
      <c r="AN213" s="63">
        <v>1</v>
      </c>
      <c r="AO213" s="63">
        <v>0</v>
      </c>
      <c r="AP213" s="63">
        <v>0</v>
      </c>
      <c r="AQ213" s="63">
        <v>0</v>
      </c>
      <c r="AR213" s="63">
        <v>0</v>
      </c>
      <c r="AS213" s="63">
        <v>7</v>
      </c>
      <c r="AT213" s="63">
        <v>0.217</v>
      </c>
      <c r="AU213" s="63">
        <v>0.08</v>
      </c>
      <c r="AV213" s="63">
        <v>0.28199999999999997</v>
      </c>
      <c r="AW213" s="63">
        <v>0.35199999999999998</v>
      </c>
      <c r="AX213" s="63">
        <v>0</v>
      </c>
      <c r="AY213" s="68">
        <v>0</v>
      </c>
      <c r="AZ213" s="63">
        <v>0</v>
      </c>
      <c r="BA213" s="63">
        <v>0</v>
      </c>
      <c r="BB213" s="63">
        <v>3</v>
      </c>
      <c r="BC213" s="71"/>
      <c r="BD213" s="132"/>
    </row>
    <row r="214" spans="1:57" x14ac:dyDescent="0.25">
      <c r="A214" s="185">
        <v>27</v>
      </c>
      <c r="B214" s="185" t="s">
        <v>9</v>
      </c>
      <c r="C214" s="185" t="s">
        <v>172</v>
      </c>
      <c r="D214" s="185" t="s">
        <v>175</v>
      </c>
      <c r="E214" s="193" t="s">
        <v>12</v>
      </c>
      <c r="F214" s="196" t="s">
        <v>75</v>
      </c>
      <c r="G214" s="184">
        <v>11</v>
      </c>
      <c r="H214" s="185">
        <v>48.6</v>
      </c>
      <c r="I214" s="185">
        <v>4</v>
      </c>
      <c r="J214" s="185">
        <v>5</v>
      </c>
      <c r="K214" s="185">
        <v>2</v>
      </c>
      <c r="L214" s="185">
        <v>2</v>
      </c>
      <c r="M214" s="185">
        <v>30.5</v>
      </c>
      <c r="N214" s="185">
        <v>27</v>
      </c>
      <c r="O214" s="185">
        <v>0</v>
      </c>
      <c r="P214" s="185">
        <v>0</v>
      </c>
      <c r="Q214" s="185">
        <f>SUM(M214:P214)</f>
        <v>57.5</v>
      </c>
      <c r="R214" s="185">
        <v>12</v>
      </c>
      <c r="S214" s="185">
        <f>Q214/12</f>
        <v>4.791666666666667</v>
      </c>
      <c r="T214" s="80">
        <v>5</v>
      </c>
      <c r="U214" s="80">
        <v>11</v>
      </c>
      <c r="V214" s="185">
        <v>0</v>
      </c>
      <c r="W214" s="185">
        <v>0</v>
      </c>
      <c r="X214" s="185">
        <v>0</v>
      </c>
      <c r="Y214" s="185">
        <v>0</v>
      </c>
      <c r="Z214" s="185" t="s">
        <v>451</v>
      </c>
      <c r="AA214" s="185">
        <v>19</v>
      </c>
      <c r="AB214" s="185">
        <v>0.7</v>
      </c>
      <c r="AC214" s="212">
        <v>43222</v>
      </c>
      <c r="AD214" s="185">
        <v>16</v>
      </c>
      <c r="AE214" s="185">
        <v>9</v>
      </c>
      <c r="AF214" s="185">
        <v>27</v>
      </c>
      <c r="AG214" s="185">
        <v>22.2</v>
      </c>
      <c r="AH214" s="185">
        <v>23</v>
      </c>
      <c r="AI214" s="185">
        <v>0</v>
      </c>
      <c r="AJ214" s="185">
        <v>0</v>
      </c>
      <c r="AK214" s="185">
        <v>0</v>
      </c>
      <c r="AL214" s="185">
        <f>SUM(AE214:AK214)</f>
        <v>81.2</v>
      </c>
      <c r="AM214" s="185">
        <f>AL214/AD214</f>
        <v>5.0750000000000002</v>
      </c>
      <c r="AN214" s="185">
        <v>0</v>
      </c>
      <c r="AO214" s="185">
        <v>0</v>
      </c>
      <c r="AP214" s="185">
        <v>0</v>
      </c>
      <c r="AQ214" s="185">
        <v>1</v>
      </c>
      <c r="AR214" s="185">
        <v>0</v>
      </c>
      <c r="AS214" s="185">
        <v>222</v>
      </c>
      <c r="AT214" s="185">
        <v>1.3839999999999999</v>
      </c>
      <c r="AU214" s="185">
        <v>1.2090000000000001</v>
      </c>
      <c r="AV214" s="185">
        <v>1.194</v>
      </c>
      <c r="AW214" s="185">
        <v>0.23</v>
      </c>
      <c r="AX214" s="185">
        <v>0</v>
      </c>
      <c r="AY214" s="215">
        <v>0</v>
      </c>
      <c r="AZ214" s="185">
        <v>0</v>
      </c>
      <c r="BA214" s="185">
        <v>1</v>
      </c>
      <c r="BB214" s="185">
        <v>3</v>
      </c>
      <c r="BC214" s="218" t="s">
        <v>400</v>
      </c>
      <c r="BD214" s="185"/>
      <c r="BE214" s="185"/>
    </row>
    <row r="215" spans="1:57" s="63" customFormat="1" ht="16.5" thickBot="1" x14ac:dyDescent="0.3">
      <c r="A215" s="63">
        <v>27</v>
      </c>
      <c r="B215" s="63" t="s">
        <v>9</v>
      </c>
      <c r="C215" s="63" t="s">
        <v>172</v>
      </c>
      <c r="D215" s="63" t="s">
        <v>175</v>
      </c>
      <c r="E215" s="66" t="s">
        <v>135</v>
      </c>
      <c r="F215" s="67" t="s">
        <v>49</v>
      </c>
      <c r="G215" s="175">
        <v>11</v>
      </c>
      <c r="H215" s="63">
        <v>57.5</v>
      </c>
      <c r="I215" s="63">
        <v>4</v>
      </c>
      <c r="J215" s="63">
        <v>5.3</v>
      </c>
      <c r="K215" s="63">
        <v>2</v>
      </c>
      <c r="L215" s="63">
        <v>2</v>
      </c>
      <c r="M215" s="63">
        <v>15.1</v>
      </c>
      <c r="N215" s="63">
        <v>27.7</v>
      </c>
      <c r="O215" s="63">
        <v>2.7</v>
      </c>
      <c r="P215" s="63">
        <v>0</v>
      </c>
      <c r="Q215" s="63">
        <f>SUM(M215:P215)</f>
        <v>45.5</v>
      </c>
      <c r="R215" s="63">
        <v>12</v>
      </c>
      <c r="S215" s="63">
        <f>Q215/12</f>
        <v>3.7916666666666665</v>
      </c>
      <c r="T215" s="63" t="s">
        <v>120</v>
      </c>
      <c r="U215" s="63" t="s">
        <v>120</v>
      </c>
      <c r="V215" s="63">
        <v>0</v>
      </c>
      <c r="W215" s="63">
        <v>0</v>
      </c>
      <c r="X215" s="63">
        <v>0</v>
      </c>
      <c r="Y215" s="63">
        <v>0</v>
      </c>
      <c r="Z215" s="63" t="s">
        <v>451</v>
      </c>
      <c r="AA215" s="63">
        <v>17</v>
      </c>
      <c r="AB215" s="63">
        <v>0.8</v>
      </c>
      <c r="AC215" s="65">
        <v>43222</v>
      </c>
      <c r="AD215" s="63">
        <v>16</v>
      </c>
      <c r="AE215" s="63">
        <v>16.2</v>
      </c>
      <c r="AF215" s="63">
        <v>9.5</v>
      </c>
      <c r="AG215" s="63">
        <v>13.5</v>
      </c>
      <c r="AH215" s="63">
        <v>5.0999999999999996</v>
      </c>
      <c r="AI215" s="63">
        <v>0</v>
      </c>
      <c r="AJ215" s="63">
        <v>0</v>
      </c>
      <c r="AK215" s="63">
        <v>0</v>
      </c>
      <c r="AL215" s="63">
        <f>SUM(AE215:AK215)</f>
        <v>44.300000000000004</v>
      </c>
      <c r="AM215" s="63">
        <f>AL215/AD215</f>
        <v>2.7687500000000003</v>
      </c>
      <c r="AN215" s="63">
        <v>0</v>
      </c>
      <c r="AO215" s="63">
        <v>0</v>
      </c>
      <c r="AP215" s="63">
        <v>3</v>
      </c>
      <c r="AQ215" s="63">
        <v>1</v>
      </c>
      <c r="AR215" s="63">
        <v>1</v>
      </c>
      <c r="AS215" s="63">
        <v>223</v>
      </c>
      <c r="AT215" s="63">
        <v>1.512</v>
      </c>
      <c r="AU215" s="63">
        <v>0.77700000000000002</v>
      </c>
      <c r="AV215" s="63">
        <v>1.2290000000000001</v>
      </c>
      <c r="AW215" s="63">
        <v>0.97499999999999998</v>
      </c>
      <c r="AX215" s="63">
        <v>0</v>
      </c>
      <c r="AY215" s="68">
        <v>0</v>
      </c>
      <c r="AZ215" s="63">
        <v>0</v>
      </c>
      <c r="BA215" s="63">
        <v>0</v>
      </c>
      <c r="BB215" s="63">
        <v>3</v>
      </c>
      <c r="BC215" s="71"/>
    </row>
    <row r="216" spans="1:57" x14ac:dyDescent="0.25">
      <c r="A216" s="185">
        <v>27</v>
      </c>
      <c r="B216" s="185" t="s">
        <v>12</v>
      </c>
      <c r="C216" s="185" t="s">
        <v>173</v>
      </c>
      <c r="D216" s="185" t="s">
        <v>175</v>
      </c>
      <c r="E216" s="193" t="s">
        <v>12</v>
      </c>
      <c r="F216" s="196" t="s">
        <v>75</v>
      </c>
      <c r="G216" s="184">
        <v>12</v>
      </c>
      <c r="H216" s="185">
        <v>56.7</v>
      </c>
      <c r="I216" s="185">
        <v>4</v>
      </c>
      <c r="J216" s="185">
        <v>4.3</v>
      </c>
      <c r="K216" s="185">
        <v>1</v>
      </c>
      <c r="L216" s="185">
        <v>2</v>
      </c>
      <c r="M216" s="185">
        <v>2.5</v>
      </c>
      <c r="N216" s="185">
        <v>41.2</v>
      </c>
      <c r="O216" s="185">
        <v>32.1</v>
      </c>
      <c r="P216" s="185">
        <v>0</v>
      </c>
      <c r="Q216" s="185">
        <f>SUM(M216:P216)</f>
        <v>75.800000000000011</v>
      </c>
      <c r="R216" s="185">
        <v>12</v>
      </c>
      <c r="S216" s="185">
        <f>Q216/12</f>
        <v>6.3166666666666673</v>
      </c>
      <c r="T216" s="80">
        <v>5</v>
      </c>
      <c r="U216" s="80">
        <v>7</v>
      </c>
      <c r="V216" s="185">
        <v>0</v>
      </c>
      <c r="W216" s="185">
        <v>0</v>
      </c>
      <c r="X216" s="185">
        <v>0</v>
      </c>
      <c r="Y216" s="185">
        <v>0</v>
      </c>
      <c r="Z216" s="185" t="s">
        <v>451</v>
      </c>
      <c r="AA216" s="185">
        <v>3</v>
      </c>
      <c r="AB216" s="185">
        <v>0.7</v>
      </c>
      <c r="AC216" s="212">
        <v>43213</v>
      </c>
      <c r="AD216" s="185">
        <v>7</v>
      </c>
      <c r="AE216" s="185">
        <v>10.3</v>
      </c>
      <c r="AF216" s="185">
        <v>7.4</v>
      </c>
      <c r="AG216" s="185">
        <v>7.5</v>
      </c>
      <c r="AH216" s="185">
        <v>0</v>
      </c>
      <c r="AI216" s="185">
        <v>0</v>
      </c>
      <c r="AJ216" s="185">
        <v>0</v>
      </c>
      <c r="AK216" s="185">
        <v>0</v>
      </c>
      <c r="AL216" s="185">
        <f>SUM(AE216:AK216)</f>
        <v>25.200000000000003</v>
      </c>
      <c r="AM216" s="185">
        <f>AL216/AD216</f>
        <v>3.6000000000000005</v>
      </c>
      <c r="AN216" s="185">
        <v>1</v>
      </c>
      <c r="AO216" s="185">
        <v>0</v>
      </c>
      <c r="AP216" s="185">
        <v>0</v>
      </c>
      <c r="AQ216" s="185">
        <v>0</v>
      </c>
      <c r="AR216" s="185">
        <v>0</v>
      </c>
      <c r="AS216" s="185">
        <v>24</v>
      </c>
      <c r="AT216" s="185">
        <v>0.28000000000000003</v>
      </c>
      <c r="AU216" s="185">
        <v>0.161</v>
      </c>
      <c r="AV216" s="185">
        <v>0.17799999999999999</v>
      </c>
      <c r="AW216" s="185">
        <v>0.13800000000000001</v>
      </c>
      <c r="AX216" s="185">
        <v>0</v>
      </c>
      <c r="AY216" s="215">
        <v>0</v>
      </c>
      <c r="AZ216" s="185">
        <v>0</v>
      </c>
      <c r="BA216" s="185">
        <v>0</v>
      </c>
      <c r="BB216" s="185">
        <v>3</v>
      </c>
      <c r="BC216" s="218"/>
      <c r="BD216" s="185"/>
      <c r="BE216" s="185"/>
    </row>
    <row r="217" spans="1:57" s="63" customFormat="1" ht="16.5" thickBot="1" x14ac:dyDescent="0.3">
      <c r="A217" s="63">
        <v>27</v>
      </c>
      <c r="B217" s="63" t="s">
        <v>12</v>
      </c>
      <c r="C217" s="63" t="s">
        <v>173</v>
      </c>
      <c r="D217" s="63" t="s">
        <v>175</v>
      </c>
      <c r="E217" s="66" t="s">
        <v>135</v>
      </c>
      <c r="F217" s="67" t="s">
        <v>49</v>
      </c>
      <c r="G217" s="175">
        <v>12</v>
      </c>
      <c r="H217" s="63">
        <v>56.8</v>
      </c>
      <c r="I217" s="63">
        <v>4</v>
      </c>
      <c r="J217" s="63">
        <v>4</v>
      </c>
      <c r="K217" s="63">
        <v>1</v>
      </c>
      <c r="L217" s="63">
        <v>2</v>
      </c>
      <c r="M217" s="63">
        <v>6.9</v>
      </c>
      <c r="N217" s="63">
        <v>37.200000000000003</v>
      </c>
      <c r="O217" s="63">
        <v>12.8</v>
      </c>
      <c r="P217" s="63">
        <v>0</v>
      </c>
      <c r="Q217" s="63">
        <f>SUM(M217:P217)</f>
        <v>56.900000000000006</v>
      </c>
      <c r="R217" s="63">
        <v>12</v>
      </c>
      <c r="S217" s="63">
        <f>Q217/12</f>
        <v>4.7416666666666671</v>
      </c>
      <c r="T217" s="63" t="s">
        <v>120</v>
      </c>
      <c r="U217" s="63" t="s">
        <v>120</v>
      </c>
      <c r="V217" s="63">
        <v>0</v>
      </c>
      <c r="W217" s="63">
        <v>0</v>
      </c>
      <c r="X217" s="63">
        <v>0</v>
      </c>
      <c r="Y217" s="63">
        <v>0</v>
      </c>
      <c r="Z217" s="63" t="s">
        <v>451</v>
      </c>
      <c r="AA217" s="63">
        <v>4</v>
      </c>
      <c r="AB217" s="63">
        <v>0.6</v>
      </c>
      <c r="AC217" s="65">
        <v>43213</v>
      </c>
      <c r="AD217" s="63">
        <v>7</v>
      </c>
      <c r="AE217" s="63">
        <v>5.2</v>
      </c>
      <c r="AF217" s="63">
        <v>8.6</v>
      </c>
      <c r="AG217" s="63">
        <v>6.1</v>
      </c>
      <c r="AH217" s="63">
        <v>9.6999999999999993</v>
      </c>
      <c r="AI217" s="63">
        <v>0</v>
      </c>
      <c r="AJ217" s="63">
        <v>0</v>
      </c>
      <c r="AK217" s="63">
        <v>0</v>
      </c>
      <c r="AL217" s="63">
        <f>SUM(AE217:AK217)</f>
        <v>29.599999999999998</v>
      </c>
      <c r="AM217" s="63">
        <f>AL217/AD217</f>
        <v>4.2285714285714286</v>
      </c>
      <c r="AN217" s="63">
        <v>0</v>
      </c>
      <c r="AO217" s="63">
        <v>0</v>
      </c>
      <c r="AP217" s="63">
        <v>0</v>
      </c>
      <c r="AQ217" s="63">
        <v>0</v>
      </c>
      <c r="AR217" s="63">
        <v>0</v>
      </c>
      <c r="AS217" s="63">
        <v>22</v>
      </c>
      <c r="AT217" s="63">
        <v>0.27</v>
      </c>
      <c r="AU217" s="63">
        <v>0.251</v>
      </c>
      <c r="AV217" s="117" t="s">
        <v>120</v>
      </c>
      <c r="AW217" s="63">
        <v>0.26500000000000001</v>
      </c>
      <c r="AX217" s="63">
        <v>0</v>
      </c>
      <c r="AY217" s="68">
        <v>0</v>
      </c>
      <c r="AZ217" s="63">
        <v>0</v>
      </c>
      <c r="BA217" s="63">
        <v>0</v>
      </c>
      <c r="BB217" s="63">
        <v>3</v>
      </c>
      <c r="BC217" s="71"/>
    </row>
    <row r="218" spans="1:57" x14ac:dyDescent="0.25">
      <c r="A218" s="185">
        <v>27</v>
      </c>
      <c r="B218" s="185" t="s">
        <v>14</v>
      </c>
      <c r="C218" s="185" t="s">
        <v>172</v>
      </c>
      <c r="D218" s="185" t="s">
        <v>176</v>
      </c>
      <c r="E218" s="193" t="s">
        <v>12</v>
      </c>
      <c r="F218" s="196" t="s">
        <v>75</v>
      </c>
      <c r="G218" s="184">
        <v>11</v>
      </c>
      <c r="H218" s="185">
        <v>54</v>
      </c>
      <c r="I218" s="185">
        <v>4</v>
      </c>
      <c r="J218" s="185">
        <v>4.3</v>
      </c>
      <c r="K218" s="185">
        <v>2</v>
      </c>
      <c r="L218" s="185">
        <v>3</v>
      </c>
      <c r="M218" s="185">
        <v>7.4</v>
      </c>
      <c r="N218" s="185">
        <v>9.4</v>
      </c>
      <c r="O218" s="185">
        <v>17.3</v>
      </c>
      <c r="P218" s="185">
        <v>0</v>
      </c>
      <c r="Q218" s="185">
        <f>SUM(M218:P218)</f>
        <v>34.1</v>
      </c>
      <c r="R218" s="185">
        <v>12</v>
      </c>
      <c r="S218" s="185">
        <f>Q218/12</f>
        <v>2.8416666666666668</v>
      </c>
      <c r="T218" s="80">
        <v>7</v>
      </c>
      <c r="U218" s="80">
        <v>10</v>
      </c>
      <c r="V218" s="185">
        <v>0</v>
      </c>
      <c r="W218" s="185">
        <v>0</v>
      </c>
      <c r="X218" s="185">
        <v>0</v>
      </c>
      <c r="Y218" s="185">
        <v>0</v>
      </c>
      <c r="Z218" s="185" t="s">
        <v>451</v>
      </c>
      <c r="AA218" s="185">
        <v>2</v>
      </c>
      <c r="AB218" s="185">
        <v>0.4</v>
      </c>
      <c r="AC218" s="212">
        <v>43220</v>
      </c>
      <c r="AD218" s="185">
        <v>14</v>
      </c>
      <c r="AE218" s="185">
        <v>5.5</v>
      </c>
      <c r="AF218" s="185">
        <v>4.7</v>
      </c>
      <c r="AG218" s="185">
        <v>5.4</v>
      </c>
      <c r="AH218" s="185">
        <v>0</v>
      </c>
      <c r="AI218" s="185">
        <v>0</v>
      </c>
      <c r="AJ218" s="185">
        <v>0</v>
      </c>
      <c r="AK218" s="185">
        <v>0</v>
      </c>
      <c r="AL218" s="185">
        <f>SUM(AE218:AK218)</f>
        <v>15.6</v>
      </c>
      <c r="AM218" s="185">
        <f>AL218/AD218</f>
        <v>1.1142857142857143</v>
      </c>
      <c r="AN218" s="185">
        <v>0</v>
      </c>
      <c r="AO218" s="185">
        <v>0</v>
      </c>
      <c r="AP218" s="185">
        <v>1</v>
      </c>
      <c r="AQ218" s="185">
        <v>1</v>
      </c>
      <c r="AR218" s="185">
        <v>0</v>
      </c>
      <c r="AS218" s="185">
        <v>197</v>
      </c>
      <c r="AT218" s="185">
        <v>2.5999999999999999E-2</v>
      </c>
      <c r="AU218" s="185">
        <v>1.7999999999999999E-2</v>
      </c>
      <c r="AV218" s="185">
        <v>2.7E-2</v>
      </c>
      <c r="AW218" s="185">
        <v>4.8000000000000001E-2</v>
      </c>
      <c r="AX218" s="185">
        <v>0</v>
      </c>
      <c r="AY218" s="215">
        <v>0</v>
      </c>
      <c r="AZ218" s="185">
        <v>0</v>
      </c>
      <c r="BA218" s="185">
        <v>0</v>
      </c>
      <c r="BB218" s="185">
        <v>3</v>
      </c>
      <c r="BC218" s="218"/>
      <c r="BD218" s="185"/>
      <c r="BE218" s="185"/>
    </row>
    <row r="219" spans="1:57" s="63" customFormat="1" ht="16.5" thickBot="1" x14ac:dyDescent="0.3">
      <c r="A219" s="63">
        <v>27</v>
      </c>
      <c r="B219" s="63" t="s">
        <v>14</v>
      </c>
      <c r="C219" s="63" t="s">
        <v>172</v>
      </c>
      <c r="D219" s="63" t="s">
        <v>176</v>
      </c>
      <c r="E219" s="66" t="s">
        <v>135</v>
      </c>
      <c r="F219" s="67" t="s">
        <v>49</v>
      </c>
      <c r="G219" s="175">
        <v>11</v>
      </c>
      <c r="H219" s="63">
        <v>39.799999999999997</v>
      </c>
      <c r="I219" s="63">
        <v>5</v>
      </c>
      <c r="J219" s="63">
        <v>6</v>
      </c>
      <c r="K219" s="63">
        <v>2</v>
      </c>
      <c r="L219" s="63">
        <v>3</v>
      </c>
      <c r="M219" s="63">
        <v>8.4</v>
      </c>
      <c r="N219" s="63">
        <v>31.4</v>
      </c>
      <c r="O219" s="63">
        <v>19.2</v>
      </c>
      <c r="P219" s="63">
        <v>0.4</v>
      </c>
      <c r="Q219" s="63">
        <f>SUM(M219:P219)</f>
        <v>59.4</v>
      </c>
      <c r="R219" s="63">
        <v>12</v>
      </c>
      <c r="S219" s="63">
        <f>Q219/12</f>
        <v>4.95</v>
      </c>
      <c r="T219" s="63" t="s">
        <v>120</v>
      </c>
      <c r="U219" s="63" t="s">
        <v>120</v>
      </c>
      <c r="V219" s="63">
        <v>0</v>
      </c>
      <c r="W219" s="63">
        <v>0</v>
      </c>
      <c r="X219" s="63">
        <v>0</v>
      </c>
      <c r="Y219" s="63">
        <v>0</v>
      </c>
      <c r="Z219" s="63" t="s">
        <v>451</v>
      </c>
      <c r="AA219" s="63">
        <v>7</v>
      </c>
      <c r="AB219" s="63">
        <v>0.5</v>
      </c>
      <c r="AC219" s="65">
        <v>43220</v>
      </c>
      <c r="AD219" s="63">
        <v>14</v>
      </c>
      <c r="AE219" s="63">
        <v>5.8</v>
      </c>
      <c r="AF219" s="63">
        <v>13.1</v>
      </c>
      <c r="AG219" s="63">
        <v>10.3</v>
      </c>
      <c r="AH219" s="63">
        <v>1.3</v>
      </c>
      <c r="AI219" s="63">
        <v>0.5</v>
      </c>
      <c r="AJ219" s="63">
        <v>0</v>
      </c>
      <c r="AK219" s="63">
        <v>0</v>
      </c>
      <c r="AL219" s="63">
        <f>SUM(AE219:AK219)</f>
        <v>31</v>
      </c>
      <c r="AM219" s="63">
        <f>AL219/AD219</f>
        <v>2.2142857142857144</v>
      </c>
      <c r="AN219" s="63">
        <v>0</v>
      </c>
      <c r="AO219" s="63">
        <v>0</v>
      </c>
      <c r="AP219" s="63">
        <v>1</v>
      </c>
      <c r="AQ219" s="63">
        <v>1</v>
      </c>
      <c r="AR219" s="63">
        <v>0</v>
      </c>
      <c r="AS219" s="63">
        <v>188</v>
      </c>
      <c r="AT219" s="63">
        <v>0.16</v>
      </c>
      <c r="AU219" s="63">
        <v>0.114</v>
      </c>
      <c r="AV219" s="63">
        <v>0.33</v>
      </c>
      <c r="AW219" s="63">
        <v>0.77</v>
      </c>
      <c r="AX219" s="63">
        <v>0</v>
      </c>
      <c r="AY219" s="68">
        <v>0</v>
      </c>
      <c r="AZ219" s="63">
        <v>0</v>
      </c>
      <c r="BA219" s="63">
        <v>0</v>
      </c>
      <c r="BB219" s="63">
        <v>3</v>
      </c>
      <c r="BC219" s="71"/>
      <c r="BD219" s="132"/>
    </row>
    <row r="220" spans="1:57" x14ac:dyDescent="0.25">
      <c r="A220" s="185">
        <v>27</v>
      </c>
      <c r="B220" s="185" t="s">
        <v>15</v>
      </c>
      <c r="C220" s="185" t="s">
        <v>173</v>
      </c>
      <c r="D220" s="185" t="s">
        <v>176</v>
      </c>
      <c r="E220" s="193" t="s">
        <v>12</v>
      </c>
      <c r="F220" s="196" t="s">
        <v>75</v>
      </c>
      <c r="G220" s="184">
        <v>12</v>
      </c>
      <c r="H220" s="185">
        <v>48.6</v>
      </c>
      <c r="I220" s="185">
        <v>3</v>
      </c>
      <c r="J220" s="185">
        <v>6</v>
      </c>
      <c r="K220" s="185">
        <v>1</v>
      </c>
      <c r="L220" s="185">
        <v>1</v>
      </c>
      <c r="M220" s="185">
        <v>25.5</v>
      </c>
      <c r="N220" s="185">
        <v>0</v>
      </c>
      <c r="O220" s="185">
        <v>0</v>
      </c>
      <c r="P220" s="185">
        <v>0</v>
      </c>
      <c r="Q220" s="185">
        <f>SUM(M220:P220)</f>
        <v>25.5</v>
      </c>
      <c r="R220" s="185">
        <v>12</v>
      </c>
      <c r="S220" s="185">
        <f>Q220/12</f>
        <v>2.125</v>
      </c>
      <c r="T220" s="80">
        <v>3</v>
      </c>
      <c r="U220" s="80">
        <v>5</v>
      </c>
      <c r="V220" s="185">
        <v>0</v>
      </c>
      <c r="W220" s="185">
        <v>0</v>
      </c>
      <c r="X220" s="185">
        <v>0</v>
      </c>
      <c r="Y220" s="185">
        <v>0</v>
      </c>
      <c r="Z220" s="185" t="s">
        <v>451</v>
      </c>
      <c r="AA220" s="185">
        <v>1</v>
      </c>
      <c r="AB220" s="185">
        <v>0.2</v>
      </c>
      <c r="AC220" s="212">
        <v>43220</v>
      </c>
      <c r="AD220" s="185">
        <v>14</v>
      </c>
      <c r="AE220" s="185" t="s">
        <v>120</v>
      </c>
      <c r="AF220" s="185" t="s">
        <v>120</v>
      </c>
      <c r="AG220" s="185" t="s">
        <v>120</v>
      </c>
      <c r="AH220" s="185" t="s">
        <v>120</v>
      </c>
      <c r="AI220" s="185" t="s">
        <v>120</v>
      </c>
      <c r="AJ220" s="185" t="s">
        <v>120</v>
      </c>
      <c r="AK220" s="185" t="s">
        <v>120</v>
      </c>
      <c r="AL220" s="185" t="s">
        <v>120</v>
      </c>
      <c r="AM220" s="185" t="s">
        <v>120</v>
      </c>
      <c r="AN220" s="185">
        <v>0</v>
      </c>
      <c r="AO220" s="185">
        <v>0</v>
      </c>
      <c r="AP220" s="185">
        <v>1</v>
      </c>
      <c r="AQ220" s="185">
        <v>0</v>
      </c>
      <c r="AR220" s="185">
        <v>0</v>
      </c>
      <c r="AS220" s="185">
        <v>167</v>
      </c>
      <c r="AT220" s="185">
        <v>3.1E-2</v>
      </c>
      <c r="AU220" s="185">
        <v>0</v>
      </c>
      <c r="AV220" s="185">
        <v>7.2999999999999995E-2</v>
      </c>
      <c r="AW220" s="185">
        <v>6.9000000000000006E-2</v>
      </c>
      <c r="AX220" s="185">
        <v>0</v>
      </c>
      <c r="AY220" s="215">
        <v>0</v>
      </c>
      <c r="AZ220" s="185">
        <v>1</v>
      </c>
      <c r="BA220" s="185">
        <v>0</v>
      </c>
      <c r="BB220" s="185">
        <v>3</v>
      </c>
      <c r="BC220" s="218" t="s">
        <v>144</v>
      </c>
      <c r="BD220" s="185"/>
      <c r="BE220" s="185"/>
    </row>
    <row r="221" spans="1:57" s="63" customFormat="1" ht="16.5" thickBot="1" x14ac:dyDescent="0.3">
      <c r="A221" s="63">
        <v>27</v>
      </c>
      <c r="B221" s="63" t="s">
        <v>15</v>
      </c>
      <c r="C221" s="63" t="s">
        <v>173</v>
      </c>
      <c r="D221" s="63" t="s">
        <v>176</v>
      </c>
      <c r="E221" s="66" t="s">
        <v>135</v>
      </c>
      <c r="F221" s="67" t="s">
        <v>49</v>
      </c>
      <c r="G221" s="175">
        <v>12</v>
      </c>
      <c r="H221" s="63">
        <v>33.5</v>
      </c>
      <c r="I221" s="63">
        <v>4</v>
      </c>
      <c r="J221" s="63">
        <v>6</v>
      </c>
      <c r="K221" s="63">
        <v>1</v>
      </c>
      <c r="L221" s="63">
        <v>1</v>
      </c>
      <c r="M221" s="63">
        <v>34</v>
      </c>
      <c r="N221" s="63">
        <v>12.2</v>
      </c>
      <c r="O221" s="63">
        <v>0</v>
      </c>
      <c r="P221" s="63">
        <v>0</v>
      </c>
      <c r="Q221" s="63">
        <f>SUM(M221:P221)</f>
        <v>46.2</v>
      </c>
      <c r="R221" s="63">
        <v>12</v>
      </c>
      <c r="S221" s="63">
        <f>Q221/12</f>
        <v>3.85</v>
      </c>
      <c r="T221" s="63" t="s">
        <v>120</v>
      </c>
      <c r="U221" s="63" t="s">
        <v>120</v>
      </c>
      <c r="V221" s="63">
        <v>0</v>
      </c>
      <c r="W221" s="63">
        <v>0</v>
      </c>
      <c r="X221" s="63">
        <v>0</v>
      </c>
      <c r="Y221" s="63">
        <v>0</v>
      </c>
      <c r="Z221" s="63" t="s">
        <v>451</v>
      </c>
      <c r="AA221" s="63">
        <v>4</v>
      </c>
      <c r="AB221" s="63">
        <v>0.5</v>
      </c>
      <c r="AC221" s="65">
        <v>43220</v>
      </c>
      <c r="AD221" s="63">
        <v>14</v>
      </c>
      <c r="AE221" s="63">
        <v>14.5</v>
      </c>
      <c r="AF221" s="63">
        <v>6.8</v>
      </c>
      <c r="AG221" s="63">
        <v>18</v>
      </c>
      <c r="AH221" s="63">
        <v>2.2000000000000002</v>
      </c>
      <c r="AI221" s="63">
        <v>0</v>
      </c>
      <c r="AJ221" s="63">
        <v>0</v>
      </c>
      <c r="AK221" s="63">
        <v>0</v>
      </c>
      <c r="AL221" s="63">
        <f>SUM(AE221:AK221)</f>
        <v>41.5</v>
      </c>
      <c r="AM221" s="63">
        <f>AL221/AD221</f>
        <v>2.9642857142857144</v>
      </c>
      <c r="AN221" s="63">
        <v>0</v>
      </c>
      <c r="AO221" s="63">
        <v>1</v>
      </c>
      <c r="AP221" s="63">
        <v>0</v>
      </c>
      <c r="AQ221" s="63">
        <v>0</v>
      </c>
      <c r="AR221" s="63">
        <v>0</v>
      </c>
      <c r="AS221" s="63">
        <v>166</v>
      </c>
      <c r="AT221" s="63">
        <v>0.219</v>
      </c>
      <c r="AU221" s="63">
        <v>9.7000000000000003E-2</v>
      </c>
      <c r="AV221" s="63">
        <v>0.158</v>
      </c>
      <c r="AW221" s="63">
        <v>0.123</v>
      </c>
      <c r="AX221" s="63">
        <v>0</v>
      </c>
      <c r="AY221" s="68">
        <v>0</v>
      </c>
      <c r="AZ221" s="63">
        <v>0</v>
      </c>
      <c r="BA221" s="63">
        <v>0</v>
      </c>
      <c r="BB221" s="63">
        <v>3</v>
      </c>
      <c r="BC221" s="71"/>
    </row>
    <row r="222" spans="1:57" ht="16.5" thickBot="1" x14ac:dyDescent="0.3">
      <c r="A222" s="185">
        <v>28</v>
      </c>
      <c r="B222" s="185" t="s">
        <v>9</v>
      </c>
      <c r="C222" s="185" t="s">
        <v>172</v>
      </c>
      <c r="D222" s="185" t="s">
        <v>175</v>
      </c>
      <c r="E222" s="195" t="s">
        <v>135</v>
      </c>
      <c r="F222" s="196" t="s">
        <v>76</v>
      </c>
      <c r="G222" s="184">
        <v>11</v>
      </c>
      <c r="H222" s="185">
        <v>42.2</v>
      </c>
      <c r="I222" s="185">
        <v>5</v>
      </c>
      <c r="J222" s="185">
        <v>6</v>
      </c>
      <c r="K222" s="185">
        <v>1</v>
      </c>
      <c r="L222" s="185">
        <v>1</v>
      </c>
      <c r="M222" s="185">
        <v>6.5</v>
      </c>
      <c r="N222" s="185">
        <v>23.6</v>
      </c>
      <c r="O222" s="185">
        <v>23.9</v>
      </c>
      <c r="P222" s="185">
        <v>2.7</v>
      </c>
      <c r="Q222" s="185">
        <f>SUM(M222:P222)</f>
        <v>56.7</v>
      </c>
      <c r="R222" s="185">
        <v>12</v>
      </c>
      <c r="S222" s="185">
        <f>Q222/12</f>
        <v>4.7250000000000005</v>
      </c>
      <c r="T222" s="185" t="s">
        <v>120</v>
      </c>
      <c r="U222" s="185" t="s">
        <v>120</v>
      </c>
      <c r="V222" s="185">
        <v>0</v>
      </c>
      <c r="W222" s="185">
        <v>0</v>
      </c>
      <c r="X222" s="185">
        <v>0</v>
      </c>
      <c r="Y222" s="185">
        <v>0</v>
      </c>
      <c r="Z222" s="185" t="s">
        <v>451</v>
      </c>
      <c r="AA222" s="185">
        <v>14</v>
      </c>
      <c r="AB222" s="185">
        <v>0.7</v>
      </c>
      <c r="AC222" s="212">
        <v>43222</v>
      </c>
      <c r="AD222" s="185">
        <v>16</v>
      </c>
      <c r="AE222" s="185">
        <v>19.399999999999999</v>
      </c>
      <c r="AF222" s="185">
        <v>9.8000000000000007</v>
      </c>
      <c r="AG222" s="185">
        <v>25</v>
      </c>
      <c r="AH222" s="185">
        <v>28</v>
      </c>
      <c r="AI222" s="185">
        <v>0</v>
      </c>
      <c r="AJ222" s="185">
        <v>0</v>
      </c>
      <c r="AK222" s="185">
        <v>0</v>
      </c>
      <c r="AL222" s="185">
        <f>SUM(AE222:AK222)</f>
        <v>82.2</v>
      </c>
      <c r="AM222" s="185">
        <f>AL222/AD222</f>
        <v>5.1375000000000002</v>
      </c>
      <c r="AN222" s="185">
        <v>0</v>
      </c>
      <c r="AO222" s="185">
        <v>0</v>
      </c>
      <c r="AP222" s="185">
        <v>1</v>
      </c>
      <c r="AQ222" s="185">
        <v>0</v>
      </c>
      <c r="AR222" s="185">
        <v>1</v>
      </c>
      <c r="AS222" s="185">
        <v>231</v>
      </c>
      <c r="AT222" s="185">
        <v>2</v>
      </c>
      <c r="AU222" s="185">
        <v>0.72399999999999998</v>
      </c>
      <c r="AV222" s="185">
        <v>1.0860000000000001</v>
      </c>
      <c r="AW222" s="185">
        <v>0.52300000000000002</v>
      </c>
      <c r="AX222" s="185">
        <v>0</v>
      </c>
      <c r="AY222" s="215">
        <v>0</v>
      </c>
      <c r="AZ222" s="185">
        <v>0</v>
      </c>
      <c r="BA222" s="185">
        <v>0</v>
      </c>
      <c r="BB222" s="185">
        <v>1</v>
      </c>
      <c r="BC222" s="218"/>
      <c r="BD222" s="63"/>
      <c r="BE222" s="185"/>
    </row>
    <row r="223" spans="1:57" s="63" customFormat="1" ht="16.5" thickBot="1" x14ac:dyDescent="0.3">
      <c r="A223" s="63">
        <v>28</v>
      </c>
      <c r="B223" s="63" t="s">
        <v>9</v>
      </c>
      <c r="C223" s="63" t="s">
        <v>172</v>
      </c>
      <c r="D223" s="63" t="s">
        <v>175</v>
      </c>
      <c r="E223" s="192" t="s">
        <v>12</v>
      </c>
      <c r="F223" s="67" t="s">
        <v>70</v>
      </c>
      <c r="G223" s="175">
        <v>11</v>
      </c>
      <c r="H223" s="63">
        <v>54.1</v>
      </c>
      <c r="I223" s="63">
        <v>4</v>
      </c>
      <c r="J223" s="63">
        <v>3.6</v>
      </c>
      <c r="K223" s="63">
        <v>1</v>
      </c>
      <c r="L223" s="63">
        <v>2</v>
      </c>
      <c r="M223" s="63">
        <v>2.2000000000000002</v>
      </c>
      <c r="N223" s="63">
        <v>22.9</v>
      </c>
      <c r="O223" s="63">
        <v>8.6</v>
      </c>
      <c r="P223" s="63">
        <v>0</v>
      </c>
      <c r="Q223" s="63">
        <f>SUM(M223:P223)</f>
        <v>33.699999999999996</v>
      </c>
      <c r="R223" s="63">
        <v>12</v>
      </c>
      <c r="S223" s="63">
        <f>Q223/12</f>
        <v>2.8083333333333331</v>
      </c>
      <c r="T223" s="63">
        <v>4</v>
      </c>
      <c r="U223" s="63">
        <v>6</v>
      </c>
      <c r="V223" s="63">
        <v>0</v>
      </c>
      <c r="W223" s="63">
        <v>0</v>
      </c>
      <c r="X223" s="63">
        <v>0</v>
      </c>
      <c r="Y223" s="63">
        <v>0</v>
      </c>
      <c r="Z223" s="63" t="s">
        <v>451</v>
      </c>
      <c r="AA223" s="63">
        <v>6</v>
      </c>
      <c r="AB223" s="63">
        <v>0.7</v>
      </c>
      <c r="AC223" s="65">
        <v>43222</v>
      </c>
      <c r="AD223" s="63">
        <v>16</v>
      </c>
      <c r="AE223" s="63">
        <v>4</v>
      </c>
      <c r="AF223" s="63">
        <v>17.2</v>
      </c>
      <c r="AG223" s="63">
        <v>16</v>
      </c>
      <c r="AH223" s="63">
        <v>3.8</v>
      </c>
      <c r="AI223" s="63">
        <v>22.8</v>
      </c>
      <c r="AJ223" s="63">
        <v>0</v>
      </c>
      <c r="AK223" s="63">
        <v>0</v>
      </c>
      <c r="AL223" s="63">
        <f>SUM(AE223:AK223)</f>
        <v>63.8</v>
      </c>
      <c r="AM223" s="63">
        <f>AL223/AD223</f>
        <v>3.9874999999999998</v>
      </c>
      <c r="AN223" s="63">
        <v>1</v>
      </c>
      <c r="AO223" s="63">
        <v>0</v>
      </c>
      <c r="AP223" s="63">
        <v>0</v>
      </c>
      <c r="AQ223" s="63">
        <v>0</v>
      </c>
      <c r="AR223" s="63">
        <v>0</v>
      </c>
      <c r="AS223" s="63">
        <v>232</v>
      </c>
      <c r="AT223" s="63">
        <v>0.24399999999999999</v>
      </c>
      <c r="AU223" s="63">
        <v>0.248</v>
      </c>
      <c r="AV223" s="63">
        <v>0.17499999999999999</v>
      </c>
      <c r="AW223" s="63">
        <v>0.24</v>
      </c>
      <c r="AX223" s="63">
        <v>0</v>
      </c>
      <c r="AY223" s="68">
        <v>0</v>
      </c>
      <c r="AZ223" s="63">
        <v>1</v>
      </c>
      <c r="BA223" s="63">
        <v>0</v>
      </c>
      <c r="BB223" s="63">
        <v>1</v>
      </c>
      <c r="BC223" s="71" t="s">
        <v>401</v>
      </c>
    </row>
    <row r="224" spans="1:57" x14ac:dyDescent="0.25">
      <c r="A224" s="185">
        <v>28</v>
      </c>
      <c r="B224" s="185" t="s">
        <v>12</v>
      </c>
      <c r="C224" s="185" t="s">
        <v>173</v>
      </c>
      <c r="D224" s="185" t="s">
        <v>175</v>
      </c>
      <c r="E224" s="195" t="s">
        <v>135</v>
      </c>
      <c r="F224" s="196" t="s">
        <v>76</v>
      </c>
      <c r="G224" s="184">
        <v>12</v>
      </c>
      <c r="H224" s="185">
        <v>65.5</v>
      </c>
      <c r="I224" s="185">
        <v>5</v>
      </c>
      <c r="J224" s="185">
        <v>4</v>
      </c>
      <c r="K224" s="185">
        <v>2</v>
      </c>
      <c r="L224" s="185">
        <v>2</v>
      </c>
      <c r="M224" s="185">
        <v>26.8</v>
      </c>
      <c r="N224" s="185">
        <v>22</v>
      </c>
      <c r="O224" s="185">
        <v>0</v>
      </c>
      <c r="P224" s="185">
        <v>0</v>
      </c>
      <c r="Q224" s="185">
        <f>SUM(M224:P224)</f>
        <v>48.8</v>
      </c>
      <c r="R224" s="185">
        <v>12</v>
      </c>
      <c r="S224" s="185">
        <f>Q224/12</f>
        <v>4.0666666666666664</v>
      </c>
      <c r="T224" s="185" t="s">
        <v>120</v>
      </c>
      <c r="U224" s="185" t="s">
        <v>120</v>
      </c>
      <c r="V224" s="185">
        <v>0</v>
      </c>
      <c r="W224" s="185">
        <v>0</v>
      </c>
      <c r="X224" s="185">
        <v>0</v>
      </c>
      <c r="Y224" s="185">
        <v>0</v>
      </c>
      <c r="Z224" s="185" t="s">
        <v>451</v>
      </c>
      <c r="AA224" s="185">
        <v>4</v>
      </c>
      <c r="AB224" s="185">
        <v>0.6</v>
      </c>
      <c r="AC224" s="212">
        <v>43223</v>
      </c>
      <c r="AD224" s="185">
        <v>17</v>
      </c>
      <c r="AE224" s="185">
        <v>11.6</v>
      </c>
      <c r="AF224" s="185">
        <v>4</v>
      </c>
      <c r="AG224" s="185">
        <v>18.2</v>
      </c>
      <c r="AH224" s="185">
        <v>18.399999999999999</v>
      </c>
      <c r="AI224" s="185">
        <v>0</v>
      </c>
      <c r="AJ224" s="185">
        <v>0</v>
      </c>
      <c r="AK224" s="185">
        <v>0</v>
      </c>
      <c r="AL224" s="185">
        <f>SUM(AE224:AK224)</f>
        <v>52.199999999999996</v>
      </c>
      <c r="AM224" s="185">
        <f>AL224/AD224</f>
        <v>3.0705882352941174</v>
      </c>
      <c r="AN224" s="185">
        <v>0</v>
      </c>
      <c r="AO224" s="185">
        <v>0</v>
      </c>
      <c r="AP224" s="185">
        <v>1</v>
      </c>
      <c r="AQ224" s="185">
        <v>0</v>
      </c>
      <c r="AR224" s="185">
        <v>0</v>
      </c>
      <c r="AS224" s="185">
        <v>254</v>
      </c>
      <c r="AT224" s="185">
        <v>0.22500000000000001</v>
      </c>
      <c r="AU224" s="185">
        <v>0.151</v>
      </c>
      <c r="AV224" s="185">
        <v>0.249</v>
      </c>
      <c r="AW224" s="185">
        <v>0.128</v>
      </c>
      <c r="AX224" s="185">
        <v>0</v>
      </c>
      <c r="AY224" s="185">
        <v>1</v>
      </c>
      <c r="AZ224" s="185">
        <v>0</v>
      </c>
      <c r="BA224" s="185">
        <v>0</v>
      </c>
      <c r="BB224" s="185">
        <v>1</v>
      </c>
      <c r="BC224" s="218"/>
      <c r="BD224" s="185"/>
      <c r="BE224" s="185"/>
    </row>
    <row r="225" spans="1:57" s="63" customFormat="1" ht="16.5" thickBot="1" x14ac:dyDescent="0.3">
      <c r="A225" s="63">
        <v>28</v>
      </c>
      <c r="B225" s="63" t="s">
        <v>12</v>
      </c>
      <c r="C225" s="63" t="s">
        <v>173</v>
      </c>
      <c r="D225" s="63" t="s">
        <v>175</v>
      </c>
      <c r="E225" s="192" t="s">
        <v>12</v>
      </c>
      <c r="F225" s="67" t="s">
        <v>70</v>
      </c>
      <c r="G225" s="175">
        <v>12</v>
      </c>
      <c r="H225" s="63">
        <v>46.1</v>
      </c>
      <c r="I225" s="63">
        <v>3</v>
      </c>
      <c r="J225" s="63">
        <v>2.1</v>
      </c>
      <c r="K225" s="63">
        <v>1</v>
      </c>
      <c r="L225" s="63">
        <v>1</v>
      </c>
      <c r="M225" s="63">
        <v>26.7</v>
      </c>
      <c r="N225" s="63">
        <v>17.399999999999999</v>
      </c>
      <c r="O225" s="63">
        <v>0</v>
      </c>
      <c r="P225" s="63">
        <v>0</v>
      </c>
      <c r="Q225" s="63">
        <f>SUM(M225:P225)</f>
        <v>44.099999999999994</v>
      </c>
      <c r="R225" s="63">
        <v>12</v>
      </c>
      <c r="S225" s="63">
        <f>Q225/12</f>
        <v>3.6749999999999994</v>
      </c>
      <c r="T225" s="63">
        <v>4</v>
      </c>
      <c r="U225" s="63">
        <v>4</v>
      </c>
      <c r="V225" s="63">
        <v>0</v>
      </c>
      <c r="W225" s="63">
        <v>0</v>
      </c>
      <c r="X225" s="63">
        <v>0</v>
      </c>
      <c r="Y225" s="63">
        <v>0</v>
      </c>
      <c r="Z225" s="63" t="s">
        <v>451</v>
      </c>
      <c r="AA225" s="63">
        <v>2</v>
      </c>
      <c r="AB225" s="63">
        <v>0.3</v>
      </c>
      <c r="AC225" s="65">
        <v>43588</v>
      </c>
      <c r="AD225" s="63">
        <v>17</v>
      </c>
      <c r="AE225" s="63">
        <v>11.1</v>
      </c>
      <c r="AF225" s="63">
        <v>3.2</v>
      </c>
      <c r="AG225" s="63">
        <v>9.5</v>
      </c>
      <c r="AH225" s="63">
        <v>0</v>
      </c>
      <c r="AI225" s="63">
        <v>0</v>
      </c>
      <c r="AJ225" s="63">
        <v>0</v>
      </c>
      <c r="AK225" s="63">
        <v>0</v>
      </c>
      <c r="AL225" s="63">
        <v>23.8</v>
      </c>
      <c r="AM225" s="63">
        <v>1.4000000000000001</v>
      </c>
      <c r="AN225" s="63">
        <v>0</v>
      </c>
      <c r="AO225" s="63">
        <v>0</v>
      </c>
      <c r="AP225" s="63">
        <v>0</v>
      </c>
      <c r="AQ225" s="63">
        <v>0</v>
      </c>
      <c r="AR225" s="63">
        <v>0</v>
      </c>
      <c r="AS225" s="63">
        <v>255</v>
      </c>
      <c r="AT225" s="63">
        <v>4.8000000000000001E-2</v>
      </c>
      <c r="AU225" s="63">
        <v>4.1000000000000002E-2</v>
      </c>
      <c r="AV225" s="63">
        <v>5.6000000000000001E-2</v>
      </c>
      <c r="AW225" s="63">
        <v>3.9E-2</v>
      </c>
      <c r="AX225" s="63">
        <v>0</v>
      </c>
      <c r="AY225" s="68">
        <v>0</v>
      </c>
      <c r="AZ225" s="63">
        <v>0</v>
      </c>
      <c r="BA225" s="63">
        <v>0</v>
      </c>
      <c r="BB225" s="63">
        <v>1</v>
      </c>
      <c r="BC225" s="71"/>
    </row>
    <row r="226" spans="1:57" s="75" customFormat="1" x14ac:dyDescent="0.25">
      <c r="A226" s="188">
        <v>28</v>
      </c>
      <c r="B226" s="188" t="s">
        <v>14</v>
      </c>
      <c r="C226" s="188" t="s">
        <v>172</v>
      </c>
      <c r="D226" s="188" t="s">
        <v>176</v>
      </c>
      <c r="E226" s="188" t="s">
        <v>135</v>
      </c>
      <c r="F226" s="198" t="s">
        <v>76</v>
      </c>
      <c r="G226" s="184">
        <v>11</v>
      </c>
      <c r="H226" s="188">
        <v>71</v>
      </c>
      <c r="I226" s="188">
        <v>4</v>
      </c>
      <c r="J226" s="188">
        <v>5</v>
      </c>
      <c r="K226" s="188">
        <v>0</v>
      </c>
      <c r="L226" s="188" t="s">
        <v>120</v>
      </c>
      <c r="M226" s="188" t="s">
        <v>120</v>
      </c>
      <c r="N226" s="188" t="s">
        <v>120</v>
      </c>
      <c r="O226" s="188" t="s">
        <v>120</v>
      </c>
      <c r="P226" s="188" t="s">
        <v>120</v>
      </c>
      <c r="Q226" s="188" t="s">
        <v>120</v>
      </c>
      <c r="R226" s="188" t="s">
        <v>120</v>
      </c>
      <c r="S226" s="188" t="s">
        <v>120</v>
      </c>
      <c r="T226" s="188" t="s">
        <v>120</v>
      </c>
      <c r="U226" s="188" t="s">
        <v>120</v>
      </c>
      <c r="V226" s="188">
        <v>1</v>
      </c>
      <c r="W226" s="188">
        <v>0</v>
      </c>
      <c r="X226" s="188">
        <v>0</v>
      </c>
      <c r="Y226" s="188" t="s">
        <v>120</v>
      </c>
      <c r="Z226" s="188" t="s">
        <v>434</v>
      </c>
      <c r="AA226" s="188" t="s">
        <v>120</v>
      </c>
      <c r="AB226" s="188" t="s">
        <v>120</v>
      </c>
      <c r="AC226" s="188" t="s">
        <v>120</v>
      </c>
      <c r="AD226" s="188" t="s">
        <v>120</v>
      </c>
      <c r="AE226" s="188" t="s">
        <v>120</v>
      </c>
      <c r="AF226" s="188" t="s">
        <v>120</v>
      </c>
      <c r="AG226" s="188" t="s">
        <v>120</v>
      </c>
      <c r="AH226" s="188" t="s">
        <v>120</v>
      </c>
      <c r="AI226" s="188" t="s">
        <v>120</v>
      </c>
      <c r="AJ226" s="188" t="s">
        <v>120</v>
      </c>
      <c r="AK226" s="188" t="s">
        <v>120</v>
      </c>
      <c r="AL226" s="188" t="s">
        <v>120</v>
      </c>
      <c r="AM226" s="188" t="s">
        <v>120</v>
      </c>
      <c r="AN226" s="188" t="s">
        <v>120</v>
      </c>
      <c r="AO226" s="188" t="s">
        <v>120</v>
      </c>
      <c r="AP226" s="188" t="s">
        <v>120</v>
      </c>
      <c r="AQ226" s="188" t="s">
        <v>120</v>
      </c>
      <c r="AR226" s="188" t="s">
        <v>120</v>
      </c>
      <c r="AS226" s="188" t="s">
        <v>120</v>
      </c>
      <c r="AT226" s="188" t="s">
        <v>120</v>
      </c>
      <c r="AU226" s="188" t="s">
        <v>120</v>
      </c>
      <c r="AV226" s="188" t="s">
        <v>120</v>
      </c>
      <c r="AW226" s="188" t="s">
        <v>120</v>
      </c>
      <c r="AX226" s="188">
        <v>0</v>
      </c>
      <c r="AY226" s="209">
        <v>0</v>
      </c>
      <c r="AZ226" s="188">
        <v>0</v>
      </c>
      <c r="BA226" s="188">
        <v>0</v>
      </c>
      <c r="BB226" s="188">
        <v>0</v>
      </c>
      <c r="BC226" s="221"/>
      <c r="BD226" s="185"/>
      <c r="BE226" s="185"/>
    </row>
    <row r="227" spans="1:57" s="76" customFormat="1" ht="16.5" thickBot="1" x14ac:dyDescent="0.3">
      <c r="A227" s="76">
        <v>28</v>
      </c>
      <c r="B227" s="76" t="s">
        <v>14</v>
      </c>
      <c r="C227" s="76" t="s">
        <v>172</v>
      </c>
      <c r="D227" s="76" t="s">
        <v>176</v>
      </c>
      <c r="E227" s="76" t="s">
        <v>12</v>
      </c>
      <c r="F227" s="77" t="s">
        <v>70</v>
      </c>
      <c r="G227" s="175">
        <v>11</v>
      </c>
      <c r="H227" s="76">
        <v>50.3</v>
      </c>
      <c r="I227" s="76">
        <v>3</v>
      </c>
      <c r="J227" s="76">
        <v>4.7</v>
      </c>
      <c r="K227" s="76">
        <v>1</v>
      </c>
      <c r="L227" s="76">
        <v>1</v>
      </c>
      <c r="M227" s="76">
        <v>15.2</v>
      </c>
      <c r="N227" s="76">
        <v>15.9</v>
      </c>
      <c r="O227" s="76">
        <v>5.8</v>
      </c>
      <c r="P227" s="76">
        <v>0</v>
      </c>
      <c r="Q227" s="76">
        <f>SUM(M227:P227)</f>
        <v>36.9</v>
      </c>
      <c r="R227" s="76">
        <v>12</v>
      </c>
      <c r="S227" s="76">
        <f>Q227/12</f>
        <v>3.0749999999999997</v>
      </c>
      <c r="T227" s="210" t="s">
        <v>120</v>
      </c>
      <c r="U227" s="210" t="s">
        <v>120</v>
      </c>
      <c r="V227" s="76">
        <v>0</v>
      </c>
      <c r="W227" s="76">
        <v>0</v>
      </c>
      <c r="X227" s="76">
        <v>0</v>
      </c>
      <c r="Y227" s="210" t="s">
        <v>120</v>
      </c>
      <c r="Z227" s="76" t="s">
        <v>434</v>
      </c>
      <c r="AA227" s="76" t="s">
        <v>120</v>
      </c>
      <c r="AB227" s="76" t="s">
        <v>120</v>
      </c>
      <c r="AC227" s="76" t="s">
        <v>120</v>
      </c>
      <c r="AD227" s="76" t="s">
        <v>120</v>
      </c>
      <c r="AE227" s="76" t="s">
        <v>120</v>
      </c>
      <c r="AF227" s="76" t="s">
        <v>120</v>
      </c>
      <c r="AG227" s="76" t="s">
        <v>120</v>
      </c>
      <c r="AH227" s="76" t="s">
        <v>120</v>
      </c>
      <c r="AI227" s="76" t="s">
        <v>120</v>
      </c>
      <c r="AJ227" s="76" t="s">
        <v>120</v>
      </c>
      <c r="AK227" s="76" t="s">
        <v>120</v>
      </c>
      <c r="AL227" s="76" t="s">
        <v>120</v>
      </c>
      <c r="AM227" s="76" t="s">
        <v>120</v>
      </c>
      <c r="AN227" s="76" t="s">
        <v>120</v>
      </c>
      <c r="AO227" s="76" t="s">
        <v>120</v>
      </c>
      <c r="AP227" s="76" t="s">
        <v>120</v>
      </c>
      <c r="AQ227" s="76" t="s">
        <v>120</v>
      </c>
      <c r="AR227" s="76" t="s">
        <v>120</v>
      </c>
      <c r="AS227" s="76" t="s">
        <v>120</v>
      </c>
      <c r="AT227" s="76" t="s">
        <v>120</v>
      </c>
      <c r="AU227" s="76" t="s">
        <v>120</v>
      </c>
      <c r="AV227" s="76" t="s">
        <v>120</v>
      </c>
      <c r="AW227" s="76" t="s">
        <v>120</v>
      </c>
      <c r="AX227" s="76">
        <v>0</v>
      </c>
      <c r="AY227" s="79">
        <v>0</v>
      </c>
      <c r="AZ227" s="76">
        <v>0</v>
      </c>
      <c r="BA227" s="76">
        <v>0</v>
      </c>
      <c r="BB227" s="76">
        <v>0</v>
      </c>
      <c r="BC227" s="78"/>
      <c r="BD227" s="63"/>
      <c r="BE227" s="63"/>
    </row>
    <row r="228" spans="1:57" x14ac:dyDescent="0.25">
      <c r="A228" s="185">
        <v>28</v>
      </c>
      <c r="B228" s="185" t="s">
        <v>15</v>
      </c>
      <c r="C228" s="185" t="s">
        <v>173</v>
      </c>
      <c r="D228" s="185" t="s">
        <v>176</v>
      </c>
      <c r="E228" s="195" t="s">
        <v>135</v>
      </c>
      <c r="F228" s="196" t="s">
        <v>76</v>
      </c>
      <c r="G228" s="184">
        <v>12</v>
      </c>
      <c r="H228" s="185">
        <v>73.400000000000006</v>
      </c>
      <c r="I228" s="185">
        <v>4</v>
      </c>
      <c r="J228" s="185">
        <v>3.1</v>
      </c>
      <c r="K228" s="185">
        <v>2</v>
      </c>
      <c r="L228" s="185">
        <v>2</v>
      </c>
      <c r="M228" s="185">
        <v>32.4</v>
      </c>
      <c r="N228" s="185">
        <v>26.3</v>
      </c>
      <c r="O228" s="185">
        <v>0</v>
      </c>
      <c r="P228" s="185">
        <v>0</v>
      </c>
      <c r="Q228" s="185">
        <f>SUM(M228:P228)</f>
        <v>58.7</v>
      </c>
      <c r="R228" s="185">
        <v>12</v>
      </c>
      <c r="S228" s="185">
        <f>Q228/12</f>
        <v>4.8916666666666666</v>
      </c>
      <c r="T228" s="80" t="s">
        <v>120</v>
      </c>
      <c r="U228" s="80" t="s">
        <v>120</v>
      </c>
      <c r="V228" s="185">
        <v>0</v>
      </c>
      <c r="W228" s="185">
        <v>0</v>
      </c>
      <c r="X228" s="185">
        <v>0</v>
      </c>
      <c r="Y228" s="185">
        <v>0</v>
      </c>
      <c r="Z228" s="185" t="s">
        <v>451</v>
      </c>
      <c r="AA228" s="185">
        <v>3</v>
      </c>
      <c r="AB228" s="185">
        <v>0.6</v>
      </c>
      <c r="AC228" s="212">
        <v>43214</v>
      </c>
      <c r="AD228" s="185">
        <v>8</v>
      </c>
      <c r="AE228" s="185">
        <v>6.9</v>
      </c>
      <c r="AF228" s="185">
        <v>6.5</v>
      </c>
      <c r="AG228" s="185">
        <v>0</v>
      </c>
      <c r="AH228" s="185">
        <v>0</v>
      </c>
      <c r="AI228" s="185">
        <v>0</v>
      </c>
      <c r="AJ228" s="185">
        <v>0</v>
      </c>
      <c r="AK228" s="185">
        <v>0</v>
      </c>
      <c r="AL228" s="185">
        <f>SUM(AE228:AK228)</f>
        <v>13.4</v>
      </c>
      <c r="AM228" s="185">
        <f>AL228/AD228</f>
        <v>1.675</v>
      </c>
      <c r="AN228" s="185">
        <v>1</v>
      </c>
      <c r="AO228" s="185">
        <v>0</v>
      </c>
      <c r="AP228" s="185">
        <v>0</v>
      </c>
      <c r="AQ228" s="185">
        <v>0</v>
      </c>
      <c r="AR228" s="185">
        <v>0</v>
      </c>
      <c r="AS228" s="185">
        <v>55</v>
      </c>
      <c r="AT228" s="185">
        <v>0.129</v>
      </c>
      <c r="AU228" s="185">
        <v>1.7999999999999999E-2</v>
      </c>
      <c r="AV228" s="185">
        <v>0.16800000000000001</v>
      </c>
      <c r="AW228" s="185">
        <v>8.6999999999999994E-2</v>
      </c>
      <c r="AX228" s="185">
        <v>0</v>
      </c>
      <c r="AY228" s="215">
        <v>0</v>
      </c>
      <c r="AZ228" s="185">
        <v>0</v>
      </c>
      <c r="BA228" s="185">
        <v>0</v>
      </c>
      <c r="BB228" s="185">
        <v>1</v>
      </c>
      <c r="BC228" s="218"/>
      <c r="BD228" s="185"/>
      <c r="BE228" s="185"/>
    </row>
    <row r="229" spans="1:57" s="63" customFormat="1" ht="16.5" thickBot="1" x14ac:dyDescent="0.3">
      <c r="A229" s="63">
        <v>28</v>
      </c>
      <c r="B229" s="63" t="s">
        <v>15</v>
      </c>
      <c r="C229" s="63" t="s">
        <v>173</v>
      </c>
      <c r="D229" s="63" t="s">
        <v>176</v>
      </c>
      <c r="E229" s="192" t="s">
        <v>12</v>
      </c>
      <c r="F229" s="67" t="s">
        <v>70</v>
      </c>
      <c r="G229" s="175">
        <v>12</v>
      </c>
      <c r="H229" s="63">
        <v>41.5</v>
      </c>
      <c r="I229" s="63">
        <v>4</v>
      </c>
      <c r="J229" s="63">
        <v>3.3</v>
      </c>
      <c r="K229" s="63">
        <v>2</v>
      </c>
      <c r="L229" s="63">
        <v>2</v>
      </c>
      <c r="M229" s="63">
        <v>10.3</v>
      </c>
      <c r="N229" s="63">
        <v>22.7</v>
      </c>
      <c r="O229" s="63">
        <v>11.2</v>
      </c>
      <c r="P229" s="63">
        <v>0</v>
      </c>
      <c r="Q229" s="63">
        <f>SUM(M229:P229)</f>
        <v>44.2</v>
      </c>
      <c r="R229" s="63">
        <v>12</v>
      </c>
      <c r="S229" s="63">
        <f>Q229/12</f>
        <v>3.6833333333333336</v>
      </c>
      <c r="T229" s="63">
        <v>4</v>
      </c>
      <c r="U229" s="63">
        <v>6</v>
      </c>
      <c r="V229" s="63">
        <v>0</v>
      </c>
      <c r="W229" s="63">
        <v>0</v>
      </c>
      <c r="X229" s="63">
        <v>0</v>
      </c>
      <c r="Y229" s="63">
        <v>0</v>
      </c>
      <c r="Z229" s="63" t="s">
        <v>451</v>
      </c>
      <c r="AA229" s="63">
        <v>2</v>
      </c>
      <c r="AB229" s="63">
        <v>0.3</v>
      </c>
      <c r="AC229" s="65">
        <v>43214</v>
      </c>
      <c r="AD229" s="63">
        <v>8</v>
      </c>
      <c r="AE229" s="63">
        <v>3.7</v>
      </c>
      <c r="AF229" s="63">
        <v>3.5</v>
      </c>
      <c r="AG229" s="63">
        <v>0</v>
      </c>
      <c r="AH229" s="63">
        <v>0</v>
      </c>
      <c r="AI229" s="63">
        <v>0</v>
      </c>
      <c r="AJ229" s="63">
        <v>0</v>
      </c>
      <c r="AK229" s="63">
        <v>0</v>
      </c>
      <c r="AL229" s="63">
        <v>7.2</v>
      </c>
      <c r="AM229" s="63">
        <v>0.9</v>
      </c>
      <c r="AN229" s="63">
        <v>0</v>
      </c>
      <c r="AO229" s="63">
        <v>0</v>
      </c>
      <c r="AP229" s="63">
        <v>1</v>
      </c>
      <c r="AQ229" s="63">
        <v>0</v>
      </c>
      <c r="AR229" s="63">
        <v>0</v>
      </c>
      <c r="AS229" s="63" t="s">
        <v>786</v>
      </c>
      <c r="AT229" s="63">
        <v>4.2999999999999997E-2</v>
      </c>
      <c r="AU229" s="63">
        <v>5.0000000000000001E-3</v>
      </c>
      <c r="AV229" s="63">
        <v>3.7999999999999999E-2</v>
      </c>
      <c r="AW229" s="63">
        <v>1.6E-2</v>
      </c>
      <c r="AX229" s="63">
        <v>0</v>
      </c>
      <c r="AY229" s="68">
        <v>0</v>
      </c>
      <c r="AZ229" s="63">
        <v>0</v>
      </c>
      <c r="BA229" s="63">
        <v>0</v>
      </c>
      <c r="BB229" s="63">
        <v>1</v>
      </c>
      <c r="BC229" s="71" t="s">
        <v>398</v>
      </c>
    </row>
    <row r="230" spans="1:57" s="75" customFormat="1" x14ac:dyDescent="0.25">
      <c r="A230" s="188">
        <v>29</v>
      </c>
      <c r="B230" s="188" t="s">
        <v>9</v>
      </c>
      <c r="C230" s="188" t="s">
        <v>172</v>
      </c>
      <c r="D230" s="188" t="s">
        <v>175</v>
      </c>
      <c r="E230" s="188" t="s">
        <v>135</v>
      </c>
      <c r="F230" s="198" t="s">
        <v>74</v>
      </c>
      <c r="G230" s="184">
        <v>11</v>
      </c>
      <c r="H230" s="188">
        <v>74.5</v>
      </c>
      <c r="I230" s="188">
        <v>5</v>
      </c>
      <c r="J230" s="188">
        <v>5.7</v>
      </c>
      <c r="K230" s="188">
        <v>0</v>
      </c>
      <c r="L230" s="188" t="s">
        <v>120</v>
      </c>
      <c r="M230" s="188" t="s">
        <v>120</v>
      </c>
      <c r="N230" s="188" t="s">
        <v>120</v>
      </c>
      <c r="O230" s="188" t="s">
        <v>120</v>
      </c>
      <c r="P230" s="188" t="s">
        <v>120</v>
      </c>
      <c r="Q230" s="188" t="s">
        <v>120</v>
      </c>
      <c r="R230" s="188" t="s">
        <v>120</v>
      </c>
      <c r="S230" s="188" t="s">
        <v>120</v>
      </c>
      <c r="T230" s="188" t="s">
        <v>120</v>
      </c>
      <c r="U230" s="188" t="s">
        <v>120</v>
      </c>
      <c r="V230" s="188">
        <v>1</v>
      </c>
      <c r="W230" s="188">
        <v>0</v>
      </c>
      <c r="X230" s="188">
        <v>0</v>
      </c>
      <c r="Y230" s="188" t="s">
        <v>120</v>
      </c>
      <c r="Z230" s="188" t="s">
        <v>434</v>
      </c>
      <c r="AA230" s="188" t="s">
        <v>120</v>
      </c>
      <c r="AB230" s="188" t="s">
        <v>120</v>
      </c>
      <c r="AC230" s="188" t="s">
        <v>120</v>
      </c>
      <c r="AD230" s="188" t="s">
        <v>120</v>
      </c>
      <c r="AE230" s="188" t="s">
        <v>120</v>
      </c>
      <c r="AF230" s="188" t="s">
        <v>120</v>
      </c>
      <c r="AG230" s="188" t="s">
        <v>120</v>
      </c>
      <c r="AH230" s="188" t="s">
        <v>120</v>
      </c>
      <c r="AI230" s="188" t="s">
        <v>120</v>
      </c>
      <c r="AJ230" s="188" t="s">
        <v>120</v>
      </c>
      <c r="AK230" s="188" t="s">
        <v>120</v>
      </c>
      <c r="AL230" s="188" t="s">
        <v>120</v>
      </c>
      <c r="AM230" s="188" t="s">
        <v>120</v>
      </c>
      <c r="AN230" s="188" t="s">
        <v>120</v>
      </c>
      <c r="AO230" s="188" t="s">
        <v>120</v>
      </c>
      <c r="AP230" s="188" t="s">
        <v>120</v>
      </c>
      <c r="AQ230" s="188" t="s">
        <v>120</v>
      </c>
      <c r="AR230" s="188" t="s">
        <v>120</v>
      </c>
      <c r="AS230" s="188" t="s">
        <v>120</v>
      </c>
      <c r="AT230" s="188" t="s">
        <v>120</v>
      </c>
      <c r="AU230" s="188" t="s">
        <v>120</v>
      </c>
      <c r="AV230" s="188" t="s">
        <v>120</v>
      </c>
      <c r="AW230" s="188" t="s">
        <v>120</v>
      </c>
      <c r="AX230" s="188">
        <v>0</v>
      </c>
      <c r="AY230" s="209">
        <v>0</v>
      </c>
      <c r="AZ230" s="188">
        <v>0</v>
      </c>
      <c r="BA230" s="188">
        <v>0</v>
      </c>
      <c r="BB230" s="188">
        <v>0</v>
      </c>
      <c r="BC230" s="221"/>
      <c r="BD230" s="185"/>
      <c r="BE230" s="185"/>
    </row>
    <row r="231" spans="1:57" s="76" customFormat="1" ht="16.5" thickBot="1" x14ac:dyDescent="0.3">
      <c r="A231" s="76">
        <v>29</v>
      </c>
      <c r="B231" s="76" t="s">
        <v>9</v>
      </c>
      <c r="C231" s="76" t="s">
        <v>172</v>
      </c>
      <c r="D231" s="76" t="s">
        <v>175</v>
      </c>
      <c r="E231" s="76" t="s">
        <v>12</v>
      </c>
      <c r="F231" s="77" t="s">
        <v>96</v>
      </c>
      <c r="G231" s="175">
        <v>11</v>
      </c>
      <c r="H231" s="76">
        <v>32.5</v>
      </c>
      <c r="I231" s="76">
        <v>4</v>
      </c>
      <c r="J231" s="76">
        <v>6</v>
      </c>
      <c r="K231" s="76">
        <v>2</v>
      </c>
      <c r="L231" s="76">
        <v>1</v>
      </c>
      <c r="M231" s="76">
        <v>25.6</v>
      </c>
      <c r="N231" s="76">
        <v>4.9000000000000004</v>
      </c>
      <c r="O231" s="76">
        <v>22.9</v>
      </c>
      <c r="P231" s="76">
        <v>0</v>
      </c>
      <c r="Q231" s="76">
        <f>SUM(M231:P231)</f>
        <v>53.4</v>
      </c>
      <c r="R231" s="76">
        <v>12</v>
      </c>
      <c r="S231" s="76">
        <f>Q231/12</f>
        <v>4.45</v>
      </c>
      <c r="T231" s="76" t="s">
        <v>120</v>
      </c>
      <c r="U231" s="76" t="s">
        <v>120</v>
      </c>
      <c r="V231" s="76">
        <v>0</v>
      </c>
      <c r="W231" s="76">
        <v>0</v>
      </c>
      <c r="X231" s="76">
        <v>0</v>
      </c>
      <c r="Y231" s="76" t="s">
        <v>120</v>
      </c>
      <c r="Z231" s="76" t="s">
        <v>434</v>
      </c>
      <c r="AA231" s="76" t="s">
        <v>120</v>
      </c>
      <c r="AB231" s="76" t="s">
        <v>120</v>
      </c>
      <c r="AC231" s="76" t="s">
        <v>120</v>
      </c>
      <c r="AD231" s="76" t="s">
        <v>120</v>
      </c>
      <c r="AE231" s="76" t="s">
        <v>120</v>
      </c>
      <c r="AF231" s="76" t="s">
        <v>120</v>
      </c>
      <c r="AG231" s="76" t="s">
        <v>120</v>
      </c>
      <c r="AH231" s="76" t="s">
        <v>120</v>
      </c>
      <c r="AI231" s="76" t="s">
        <v>120</v>
      </c>
      <c r="AJ231" s="76" t="s">
        <v>120</v>
      </c>
      <c r="AK231" s="76" t="s">
        <v>120</v>
      </c>
      <c r="AL231" s="76" t="s">
        <v>120</v>
      </c>
      <c r="AM231" s="76" t="s">
        <v>120</v>
      </c>
      <c r="AN231" s="76" t="s">
        <v>120</v>
      </c>
      <c r="AO231" s="76" t="s">
        <v>120</v>
      </c>
      <c r="AP231" s="76" t="s">
        <v>120</v>
      </c>
      <c r="AQ231" s="76" t="s">
        <v>120</v>
      </c>
      <c r="AR231" s="76" t="s">
        <v>120</v>
      </c>
      <c r="AS231" s="76" t="s">
        <v>120</v>
      </c>
      <c r="AT231" s="76" t="s">
        <v>120</v>
      </c>
      <c r="AU231" s="76" t="s">
        <v>120</v>
      </c>
      <c r="AV231" s="76" t="s">
        <v>120</v>
      </c>
      <c r="AW231" s="76" t="s">
        <v>120</v>
      </c>
      <c r="AX231" s="76">
        <v>0</v>
      </c>
      <c r="AY231" s="79">
        <v>0</v>
      </c>
      <c r="AZ231" s="76">
        <v>0</v>
      </c>
      <c r="BA231" s="76">
        <v>0</v>
      </c>
      <c r="BB231" s="76">
        <v>0</v>
      </c>
      <c r="BC231" s="78" t="s">
        <v>653</v>
      </c>
      <c r="BD231" s="63"/>
      <c r="BE231" s="63"/>
    </row>
    <row r="232" spans="1:57" ht="16.5" thickBot="1" x14ac:dyDescent="0.3">
      <c r="A232" s="185">
        <v>29</v>
      </c>
      <c r="B232" s="185" t="s">
        <v>12</v>
      </c>
      <c r="C232" s="185" t="s">
        <v>173</v>
      </c>
      <c r="D232" s="185" t="s">
        <v>175</v>
      </c>
      <c r="E232" s="194" t="s">
        <v>135</v>
      </c>
      <c r="F232" s="196" t="s">
        <v>74</v>
      </c>
      <c r="G232" s="184">
        <v>12</v>
      </c>
      <c r="H232" s="185">
        <v>47.7</v>
      </c>
      <c r="I232" s="185">
        <v>4</v>
      </c>
      <c r="J232" s="185">
        <v>3.5</v>
      </c>
      <c r="K232" s="185">
        <v>1</v>
      </c>
      <c r="L232" s="185">
        <v>1</v>
      </c>
      <c r="M232" s="185">
        <v>6.9</v>
      </c>
      <c r="N232" s="185">
        <v>12.9</v>
      </c>
      <c r="O232" s="185">
        <v>2.1</v>
      </c>
      <c r="P232" s="185">
        <v>0</v>
      </c>
      <c r="Q232" s="185">
        <f>SUM(M232:P232)</f>
        <v>21.900000000000002</v>
      </c>
      <c r="R232" s="185">
        <v>12</v>
      </c>
      <c r="S232" s="185">
        <f>Q232/12</f>
        <v>1.8250000000000002</v>
      </c>
      <c r="T232" s="80" t="s">
        <v>120</v>
      </c>
      <c r="U232" s="80" t="s">
        <v>120</v>
      </c>
      <c r="V232" s="185">
        <v>0</v>
      </c>
      <c r="W232" s="185">
        <v>0</v>
      </c>
      <c r="X232" s="185">
        <v>0</v>
      </c>
      <c r="Y232" s="185">
        <v>0</v>
      </c>
      <c r="Z232" s="185" t="s">
        <v>451</v>
      </c>
      <c r="AA232" s="185">
        <v>3</v>
      </c>
      <c r="AB232" s="185">
        <v>0.4</v>
      </c>
      <c r="AC232" s="65">
        <v>43213</v>
      </c>
      <c r="AD232" s="63">
        <v>7</v>
      </c>
      <c r="AE232" s="185">
        <v>8</v>
      </c>
      <c r="AF232" s="185">
        <v>4.3</v>
      </c>
      <c r="AG232" s="185">
        <v>5.6</v>
      </c>
      <c r="AH232" s="185">
        <v>0</v>
      </c>
      <c r="AI232" s="185">
        <v>0</v>
      </c>
      <c r="AJ232" s="185">
        <v>0</v>
      </c>
      <c r="AK232" s="185">
        <v>0</v>
      </c>
      <c r="AL232" s="185">
        <f>SUM(AE232:AK232)</f>
        <v>17.899999999999999</v>
      </c>
      <c r="AM232" s="185">
        <f>AL232/AD232</f>
        <v>2.5571428571428569</v>
      </c>
      <c r="AN232" s="185">
        <v>0</v>
      </c>
      <c r="AO232" s="185">
        <v>0</v>
      </c>
      <c r="AP232" s="185">
        <v>0</v>
      </c>
      <c r="AQ232" s="185">
        <v>0</v>
      </c>
      <c r="AR232" s="185">
        <v>0</v>
      </c>
      <c r="AS232" s="185">
        <v>38</v>
      </c>
      <c r="AT232" s="185">
        <v>5.8000000000000003E-2</v>
      </c>
      <c r="AU232" s="185">
        <v>8.2000000000000003E-2</v>
      </c>
      <c r="AV232" s="185">
        <v>0.18099999999999999</v>
      </c>
      <c r="AW232" s="185">
        <v>0.16400000000000001</v>
      </c>
      <c r="AX232" s="185">
        <v>0</v>
      </c>
      <c r="AY232" s="215">
        <v>0</v>
      </c>
      <c r="AZ232" s="185">
        <v>0</v>
      </c>
      <c r="BA232" s="185">
        <v>0</v>
      </c>
      <c r="BB232" s="185">
        <v>1</v>
      </c>
      <c r="BC232" s="218"/>
      <c r="BD232" s="185"/>
      <c r="BE232" s="185"/>
    </row>
    <row r="233" spans="1:57" s="63" customFormat="1" ht="16.5" thickBot="1" x14ac:dyDescent="0.3">
      <c r="A233" s="63">
        <v>29</v>
      </c>
      <c r="B233" s="63" t="s">
        <v>12</v>
      </c>
      <c r="C233" s="63" t="s">
        <v>173</v>
      </c>
      <c r="D233" s="63" t="s">
        <v>175</v>
      </c>
      <c r="E233" s="192" t="s">
        <v>12</v>
      </c>
      <c r="F233" s="67" t="s">
        <v>96</v>
      </c>
      <c r="G233" s="175">
        <v>12</v>
      </c>
      <c r="H233" s="63">
        <v>21.4</v>
      </c>
      <c r="I233" s="63">
        <v>3</v>
      </c>
      <c r="J233" s="63">
        <v>2.8</v>
      </c>
      <c r="K233" s="63">
        <v>1</v>
      </c>
      <c r="L233" s="63">
        <v>1</v>
      </c>
      <c r="M233" s="63">
        <v>6.6</v>
      </c>
      <c r="N233" s="63">
        <v>1.8</v>
      </c>
      <c r="O233" s="63">
        <v>0</v>
      </c>
      <c r="P233" s="63">
        <v>0</v>
      </c>
      <c r="Q233" s="63">
        <f>SUM(M233:P233)</f>
        <v>8.4</v>
      </c>
      <c r="R233" s="63">
        <v>12</v>
      </c>
      <c r="S233" s="63">
        <f>Q233/12</f>
        <v>0.70000000000000007</v>
      </c>
      <c r="T233" s="185">
        <v>2</v>
      </c>
      <c r="U233" s="185">
        <v>2</v>
      </c>
      <c r="V233" s="63">
        <v>0</v>
      </c>
      <c r="W233" s="63">
        <v>0</v>
      </c>
      <c r="X233" s="63">
        <v>0</v>
      </c>
      <c r="Y233" s="63">
        <v>1</v>
      </c>
      <c r="Z233" s="63" t="s">
        <v>121</v>
      </c>
      <c r="AA233" s="63">
        <v>0</v>
      </c>
      <c r="AB233" s="63">
        <v>0</v>
      </c>
      <c r="AC233" s="65">
        <v>43213</v>
      </c>
      <c r="AD233" s="63">
        <v>7</v>
      </c>
      <c r="AE233" s="63">
        <v>0</v>
      </c>
      <c r="AF233" s="63">
        <v>0</v>
      </c>
      <c r="AG233" s="63">
        <v>0</v>
      </c>
      <c r="AH233" s="63">
        <v>0</v>
      </c>
      <c r="AI233" s="63">
        <v>0</v>
      </c>
      <c r="AJ233" s="63">
        <v>0</v>
      </c>
      <c r="AK233" s="63">
        <v>0</v>
      </c>
      <c r="AL233" s="63">
        <v>0</v>
      </c>
      <c r="AM233" s="63">
        <v>0</v>
      </c>
      <c r="AN233" s="63">
        <v>0</v>
      </c>
      <c r="AO233" s="63">
        <v>0</v>
      </c>
      <c r="AP233" s="63">
        <v>0</v>
      </c>
      <c r="AQ233" s="63">
        <v>0</v>
      </c>
      <c r="AR233" s="63">
        <v>0</v>
      </c>
      <c r="AS233" s="63" t="s">
        <v>120</v>
      </c>
      <c r="AT233" s="63">
        <v>0</v>
      </c>
      <c r="AU233" s="63">
        <v>0</v>
      </c>
      <c r="AV233" s="63">
        <v>0</v>
      </c>
      <c r="AW233" s="63">
        <v>0</v>
      </c>
      <c r="AX233" s="63">
        <v>0</v>
      </c>
      <c r="AY233" s="68">
        <v>0</v>
      </c>
      <c r="AZ233" s="63">
        <v>0</v>
      </c>
      <c r="BA233" s="63">
        <v>0</v>
      </c>
      <c r="BB233" s="63">
        <v>1</v>
      </c>
      <c r="BC233" s="71"/>
    </row>
    <row r="234" spans="1:57" x14ac:dyDescent="0.25">
      <c r="A234" s="185">
        <v>29</v>
      </c>
      <c r="B234" s="185" t="s">
        <v>14</v>
      </c>
      <c r="C234" s="185" t="s">
        <v>172</v>
      </c>
      <c r="D234" s="185" t="s">
        <v>176</v>
      </c>
      <c r="E234" s="194" t="s">
        <v>135</v>
      </c>
      <c r="F234" s="196" t="s">
        <v>74</v>
      </c>
      <c r="G234" s="184">
        <v>11</v>
      </c>
      <c r="H234" s="185">
        <v>53.7</v>
      </c>
      <c r="I234" s="185">
        <v>5</v>
      </c>
      <c r="J234" s="185">
        <v>5.0999999999999996</v>
      </c>
      <c r="K234" s="185">
        <v>2</v>
      </c>
      <c r="L234" s="185">
        <v>2</v>
      </c>
      <c r="M234" s="185">
        <v>4</v>
      </c>
      <c r="N234" s="185">
        <v>18.7</v>
      </c>
      <c r="O234" s="185">
        <v>14.9</v>
      </c>
      <c r="P234" s="185">
        <v>0</v>
      </c>
      <c r="Q234" s="185">
        <f>SUM(M234:P234)</f>
        <v>37.6</v>
      </c>
      <c r="R234" s="185">
        <v>12</v>
      </c>
      <c r="S234" s="185">
        <f>Q234/12</f>
        <v>3.1333333333333333</v>
      </c>
      <c r="T234" s="80" t="s">
        <v>120</v>
      </c>
      <c r="U234" s="80" t="s">
        <v>120</v>
      </c>
      <c r="V234" s="185">
        <v>0</v>
      </c>
      <c r="W234" s="185">
        <v>0</v>
      </c>
      <c r="X234" s="185">
        <v>0</v>
      </c>
      <c r="Y234" s="185">
        <v>1</v>
      </c>
      <c r="Z234" s="185" t="s">
        <v>121</v>
      </c>
      <c r="AA234" s="185">
        <v>0</v>
      </c>
      <c r="AB234" s="185">
        <v>0</v>
      </c>
      <c r="AC234" s="212">
        <v>43224</v>
      </c>
      <c r="AD234" s="185">
        <v>18</v>
      </c>
      <c r="AE234" s="185">
        <v>0</v>
      </c>
      <c r="AF234" s="185">
        <v>0</v>
      </c>
      <c r="AG234" s="185">
        <v>0</v>
      </c>
      <c r="AH234" s="185">
        <v>0</v>
      </c>
      <c r="AI234" s="185">
        <v>0</v>
      </c>
      <c r="AJ234" s="185">
        <v>0</v>
      </c>
      <c r="AK234" s="185">
        <v>0</v>
      </c>
      <c r="AL234" s="185">
        <v>0</v>
      </c>
      <c r="AM234" s="185">
        <v>0</v>
      </c>
      <c r="AN234" s="185">
        <v>0</v>
      </c>
      <c r="AO234" s="185">
        <v>0</v>
      </c>
      <c r="AP234" s="185">
        <v>0</v>
      </c>
      <c r="AQ234" s="185">
        <v>0</v>
      </c>
      <c r="AR234" s="185">
        <v>0</v>
      </c>
      <c r="AS234" s="185" t="s">
        <v>120</v>
      </c>
      <c r="AT234" s="185">
        <v>0</v>
      </c>
      <c r="AU234" s="185">
        <v>0</v>
      </c>
      <c r="AV234" s="185">
        <v>0</v>
      </c>
      <c r="AW234" s="185">
        <v>0</v>
      </c>
      <c r="AX234" s="185">
        <v>0</v>
      </c>
      <c r="AY234" s="215">
        <v>0</v>
      </c>
      <c r="AZ234" s="185">
        <v>0</v>
      </c>
      <c r="BA234" s="185">
        <v>0</v>
      </c>
      <c r="BB234" s="185">
        <v>1</v>
      </c>
      <c r="BC234" s="218"/>
      <c r="BD234" s="185"/>
      <c r="BE234" s="185"/>
    </row>
    <row r="235" spans="1:57" s="63" customFormat="1" ht="16.5" thickBot="1" x14ac:dyDescent="0.3">
      <c r="A235" s="63">
        <v>29</v>
      </c>
      <c r="B235" s="63" t="s">
        <v>14</v>
      </c>
      <c r="C235" s="63" t="s">
        <v>172</v>
      </c>
      <c r="D235" s="63" t="s">
        <v>176</v>
      </c>
      <c r="E235" s="192" t="s">
        <v>12</v>
      </c>
      <c r="F235" s="67" t="s">
        <v>96</v>
      </c>
      <c r="G235" s="175">
        <v>11</v>
      </c>
      <c r="H235" s="63">
        <v>44.3</v>
      </c>
      <c r="I235" s="63">
        <v>3</v>
      </c>
      <c r="J235" s="63">
        <v>4.7</v>
      </c>
      <c r="K235" s="63">
        <v>2</v>
      </c>
      <c r="L235" s="63">
        <v>2</v>
      </c>
      <c r="M235" s="63">
        <v>5.5</v>
      </c>
      <c r="N235" s="63">
        <v>17.5</v>
      </c>
      <c r="O235" s="63">
        <v>27.5</v>
      </c>
      <c r="P235" s="63">
        <v>14.2</v>
      </c>
      <c r="Q235" s="63">
        <f>SUM(M235:P235)</f>
        <v>64.7</v>
      </c>
      <c r="R235" s="63">
        <v>12</v>
      </c>
      <c r="S235" s="63">
        <f>Q235/12</f>
        <v>5.3916666666666666</v>
      </c>
      <c r="T235" s="185">
        <v>3</v>
      </c>
      <c r="U235" s="185">
        <v>6</v>
      </c>
      <c r="V235" s="63">
        <v>0</v>
      </c>
      <c r="W235" s="63">
        <v>0</v>
      </c>
      <c r="X235" s="63">
        <v>0</v>
      </c>
      <c r="Y235" s="63">
        <v>0</v>
      </c>
      <c r="Z235" s="63" t="s">
        <v>451</v>
      </c>
      <c r="AA235" s="63">
        <v>6</v>
      </c>
      <c r="AB235" s="63">
        <v>0.6</v>
      </c>
      <c r="AC235" s="212">
        <v>43224</v>
      </c>
      <c r="AD235" s="185">
        <v>18</v>
      </c>
      <c r="AE235" s="63">
        <v>16.3</v>
      </c>
      <c r="AF235" s="63">
        <v>7.7</v>
      </c>
      <c r="AG235" s="63">
        <v>16.5</v>
      </c>
      <c r="AH235" s="63">
        <v>0</v>
      </c>
      <c r="AI235" s="63">
        <v>0</v>
      </c>
      <c r="AJ235" s="63">
        <v>0</v>
      </c>
      <c r="AK235" s="63">
        <v>0</v>
      </c>
      <c r="AL235" s="63">
        <f>SUM(AE235:AK235)</f>
        <v>40.5</v>
      </c>
      <c r="AM235" s="63">
        <f>AL235/AD235</f>
        <v>2.25</v>
      </c>
      <c r="AN235" s="63">
        <v>0</v>
      </c>
      <c r="AO235" s="63">
        <v>0</v>
      </c>
      <c r="AP235" s="63">
        <v>0</v>
      </c>
      <c r="AQ235" s="63">
        <v>1</v>
      </c>
      <c r="AR235" s="63">
        <v>0</v>
      </c>
      <c r="AS235" s="63">
        <v>268</v>
      </c>
      <c r="AT235" s="63">
        <v>0.17199999999999999</v>
      </c>
      <c r="AU235" s="63">
        <v>0.154</v>
      </c>
      <c r="AV235" s="63">
        <v>0.42899999999999999</v>
      </c>
      <c r="AW235" s="63">
        <v>0.255</v>
      </c>
      <c r="AX235" s="63">
        <v>0</v>
      </c>
      <c r="AY235" s="68">
        <v>0</v>
      </c>
      <c r="AZ235" s="63">
        <v>0</v>
      </c>
      <c r="BA235" s="63">
        <v>0</v>
      </c>
      <c r="BB235" s="63">
        <v>1</v>
      </c>
      <c r="BC235" s="71"/>
    </row>
    <row r="236" spans="1:57" ht="16.5" thickBot="1" x14ac:dyDescent="0.3">
      <c r="A236" s="185">
        <v>29</v>
      </c>
      <c r="B236" s="185" t="s">
        <v>15</v>
      </c>
      <c r="C236" s="185" t="s">
        <v>173</v>
      </c>
      <c r="D236" s="185" t="s">
        <v>176</v>
      </c>
      <c r="E236" s="194" t="s">
        <v>135</v>
      </c>
      <c r="F236" s="196" t="s">
        <v>74</v>
      </c>
      <c r="G236" s="184">
        <v>12</v>
      </c>
      <c r="H236" s="185">
        <v>54.4</v>
      </c>
      <c r="I236" s="185">
        <v>5</v>
      </c>
      <c r="J236" s="185">
        <v>3.9</v>
      </c>
      <c r="K236" s="185">
        <v>1</v>
      </c>
      <c r="L236" s="185">
        <v>3</v>
      </c>
      <c r="M236" s="185">
        <v>18.7</v>
      </c>
      <c r="N236" s="185">
        <v>7.9</v>
      </c>
      <c r="O236" s="185">
        <v>28.9</v>
      </c>
      <c r="P236" s="185">
        <v>0</v>
      </c>
      <c r="Q236" s="185">
        <f>SUM(M236:P236)</f>
        <v>55.5</v>
      </c>
      <c r="R236" s="185">
        <v>12</v>
      </c>
      <c r="S236" s="185">
        <f>Q236/12</f>
        <v>4.625</v>
      </c>
      <c r="T236" s="80" t="s">
        <v>120</v>
      </c>
      <c r="U236" s="80" t="s">
        <v>120</v>
      </c>
      <c r="V236" s="185">
        <v>0</v>
      </c>
      <c r="W236" s="185">
        <v>0</v>
      </c>
      <c r="X236" s="185">
        <v>0</v>
      </c>
      <c r="Y236" s="185">
        <v>0</v>
      </c>
      <c r="Z236" s="185" t="s">
        <v>451</v>
      </c>
      <c r="AA236" s="185">
        <v>3</v>
      </c>
      <c r="AB236" s="185">
        <v>0.5</v>
      </c>
      <c r="AC236" s="65">
        <v>43213</v>
      </c>
      <c r="AD236" s="63">
        <v>7</v>
      </c>
      <c r="AE236" s="185">
        <v>4.5</v>
      </c>
      <c r="AF236" s="185">
        <v>6.2</v>
      </c>
      <c r="AG236" s="185">
        <v>3</v>
      </c>
      <c r="AH236" s="185">
        <v>0</v>
      </c>
      <c r="AI236" s="185">
        <v>0</v>
      </c>
      <c r="AJ236" s="185">
        <v>0</v>
      </c>
      <c r="AK236" s="185">
        <v>0</v>
      </c>
      <c r="AL236" s="185">
        <f>SUM(AE236:AK236)</f>
        <v>13.7</v>
      </c>
      <c r="AM236" s="185">
        <f>AL236/AD236</f>
        <v>1.9571428571428571</v>
      </c>
      <c r="AN236" s="185">
        <v>0</v>
      </c>
      <c r="AO236" s="185">
        <v>1</v>
      </c>
      <c r="AP236" s="185">
        <v>0</v>
      </c>
      <c r="AQ236" s="185">
        <v>0</v>
      </c>
      <c r="AR236" s="185">
        <v>0</v>
      </c>
      <c r="AS236" s="185">
        <v>5</v>
      </c>
      <c r="AT236" s="185">
        <v>0.17100000000000001</v>
      </c>
      <c r="AU236" s="185">
        <v>4.5999999999999999E-2</v>
      </c>
      <c r="AV236" s="185">
        <v>0.29199999999999998</v>
      </c>
      <c r="AW236" s="185">
        <v>0.16900000000000001</v>
      </c>
      <c r="AX236" s="185">
        <v>0</v>
      </c>
      <c r="AY236" s="215">
        <v>0</v>
      </c>
      <c r="AZ236" s="185">
        <v>0</v>
      </c>
      <c r="BA236" s="185">
        <v>0</v>
      </c>
      <c r="BB236" s="185">
        <v>1</v>
      </c>
      <c r="BC236" s="218" t="s">
        <v>529</v>
      </c>
      <c r="BD236" s="185"/>
      <c r="BE236" s="185"/>
    </row>
    <row r="237" spans="1:57" s="63" customFormat="1" ht="16.5" thickBot="1" x14ac:dyDescent="0.3">
      <c r="A237" s="63">
        <v>29</v>
      </c>
      <c r="B237" s="63" t="s">
        <v>15</v>
      </c>
      <c r="C237" s="63" t="s">
        <v>173</v>
      </c>
      <c r="D237" s="63" t="s">
        <v>176</v>
      </c>
      <c r="E237" s="192" t="s">
        <v>12</v>
      </c>
      <c r="F237" s="67" t="s">
        <v>96</v>
      </c>
      <c r="G237" s="175">
        <v>12</v>
      </c>
      <c r="H237" s="63">
        <v>23.3</v>
      </c>
      <c r="I237" s="63">
        <v>4</v>
      </c>
      <c r="J237" s="63">
        <v>6</v>
      </c>
      <c r="K237" s="63">
        <v>2</v>
      </c>
      <c r="L237" s="63">
        <v>1</v>
      </c>
      <c r="M237" s="63">
        <v>9.4</v>
      </c>
      <c r="N237" s="63">
        <v>19</v>
      </c>
      <c r="O237" s="63">
        <v>1.6</v>
      </c>
      <c r="P237" s="63">
        <v>0</v>
      </c>
      <c r="Q237" s="63">
        <f>SUM(M237:P237)</f>
        <v>30</v>
      </c>
      <c r="R237" s="63">
        <v>12</v>
      </c>
      <c r="S237" s="63">
        <f>Q237/12</f>
        <v>2.5</v>
      </c>
      <c r="T237" s="185">
        <v>4</v>
      </c>
      <c r="U237" s="185">
        <v>4</v>
      </c>
      <c r="V237" s="63">
        <v>0</v>
      </c>
      <c r="W237" s="63">
        <v>0</v>
      </c>
      <c r="X237" s="63">
        <v>0</v>
      </c>
      <c r="Y237" s="63">
        <v>1</v>
      </c>
      <c r="Z237" s="63" t="s">
        <v>121</v>
      </c>
      <c r="AA237" s="63">
        <v>0</v>
      </c>
      <c r="AB237" s="63">
        <v>0</v>
      </c>
      <c r="AC237" s="65">
        <v>43213</v>
      </c>
      <c r="AD237" s="63">
        <v>7</v>
      </c>
      <c r="AE237" s="63">
        <v>0</v>
      </c>
      <c r="AF237" s="63">
        <v>0</v>
      </c>
      <c r="AG237" s="63">
        <v>0</v>
      </c>
      <c r="AH237" s="63">
        <v>0</v>
      </c>
      <c r="AI237" s="63">
        <v>0</v>
      </c>
      <c r="AJ237" s="63">
        <v>0</v>
      </c>
      <c r="AK237" s="63">
        <v>0</v>
      </c>
      <c r="AL237" s="63">
        <v>0</v>
      </c>
      <c r="AM237" s="63">
        <v>0</v>
      </c>
      <c r="AN237" s="63">
        <v>0</v>
      </c>
      <c r="AO237" s="63">
        <v>0</v>
      </c>
      <c r="AP237" s="63">
        <v>0</v>
      </c>
      <c r="AQ237" s="63">
        <v>0</v>
      </c>
      <c r="AR237" s="63">
        <v>0</v>
      </c>
      <c r="AS237" s="63" t="s">
        <v>120</v>
      </c>
      <c r="AT237" s="63">
        <v>0</v>
      </c>
      <c r="AU237" s="63">
        <v>0</v>
      </c>
      <c r="AV237" s="63">
        <v>0</v>
      </c>
      <c r="AW237" s="63">
        <v>0</v>
      </c>
      <c r="AX237" s="63">
        <v>0</v>
      </c>
      <c r="AY237" s="68">
        <v>0</v>
      </c>
      <c r="AZ237" s="63">
        <v>0</v>
      </c>
      <c r="BA237" s="63">
        <v>0</v>
      </c>
      <c r="BB237" s="63">
        <v>1</v>
      </c>
      <c r="BC237" s="71" t="s">
        <v>145</v>
      </c>
    </row>
    <row r="238" spans="1:57" x14ac:dyDescent="0.25">
      <c r="A238" s="185">
        <v>30</v>
      </c>
      <c r="B238" s="185" t="s">
        <v>9</v>
      </c>
      <c r="C238" s="185" t="s">
        <v>172</v>
      </c>
      <c r="D238" s="185" t="s">
        <v>175</v>
      </c>
      <c r="E238" s="193" t="s">
        <v>12</v>
      </c>
      <c r="F238" s="196" t="s">
        <v>39</v>
      </c>
      <c r="G238" s="184">
        <v>11</v>
      </c>
      <c r="H238" s="185">
        <v>69</v>
      </c>
      <c r="I238" s="185">
        <v>4</v>
      </c>
      <c r="J238" s="185">
        <v>3</v>
      </c>
      <c r="K238" s="185">
        <v>3</v>
      </c>
      <c r="L238" s="185">
        <v>2</v>
      </c>
      <c r="M238" s="185">
        <v>11.1</v>
      </c>
      <c r="N238" s="185">
        <v>27</v>
      </c>
      <c r="O238" s="185">
        <v>14.6</v>
      </c>
      <c r="P238" s="185">
        <v>0</v>
      </c>
      <c r="Q238" s="185">
        <f>SUM(M238:P238)</f>
        <v>52.7</v>
      </c>
      <c r="R238" s="185">
        <v>12</v>
      </c>
      <c r="S238" s="185">
        <f>Q238/12</f>
        <v>4.3916666666666666</v>
      </c>
      <c r="T238" s="80">
        <v>9</v>
      </c>
      <c r="U238" s="80">
        <v>13</v>
      </c>
      <c r="V238" s="185">
        <v>0</v>
      </c>
      <c r="W238" s="185">
        <v>0</v>
      </c>
      <c r="X238" s="185">
        <v>0</v>
      </c>
      <c r="Y238" s="185">
        <v>0</v>
      </c>
      <c r="Z238" s="185" t="s">
        <v>451</v>
      </c>
      <c r="AA238" s="185">
        <v>20</v>
      </c>
      <c r="AB238" s="185">
        <v>0.9</v>
      </c>
      <c r="AC238" s="212">
        <v>43222</v>
      </c>
      <c r="AD238" s="185">
        <v>16</v>
      </c>
      <c r="AE238" s="185">
        <v>19.5</v>
      </c>
      <c r="AF238" s="185">
        <v>14.7</v>
      </c>
      <c r="AG238" s="185">
        <v>11.1</v>
      </c>
      <c r="AH238" s="185">
        <v>6.2</v>
      </c>
      <c r="AI238" s="185">
        <v>2.7</v>
      </c>
      <c r="AJ238" s="185">
        <v>11.5</v>
      </c>
      <c r="AK238" s="185">
        <v>0</v>
      </c>
      <c r="AL238" s="185">
        <f>SUM(AE238:AK238)</f>
        <v>65.700000000000017</v>
      </c>
      <c r="AM238" s="185">
        <f>AL238/AD238</f>
        <v>4.1062500000000011</v>
      </c>
      <c r="AN238" s="185">
        <v>1</v>
      </c>
      <c r="AO238" s="185">
        <v>0</v>
      </c>
      <c r="AP238" s="185">
        <v>4</v>
      </c>
      <c r="AQ238" s="185">
        <v>0</v>
      </c>
      <c r="AR238" s="185">
        <v>0</v>
      </c>
      <c r="AS238" s="185">
        <v>227</v>
      </c>
      <c r="AT238" s="185">
        <v>4.6900000000000004</v>
      </c>
      <c r="AU238" s="185">
        <v>2.617</v>
      </c>
      <c r="AV238" s="185">
        <v>2.5819999999999999</v>
      </c>
      <c r="AW238" s="185">
        <v>2.2559999999999998</v>
      </c>
      <c r="AX238" s="185">
        <v>0</v>
      </c>
      <c r="AY238" s="215">
        <v>0</v>
      </c>
      <c r="AZ238" s="185">
        <v>0</v>
      </c>
      <c r="BA238" s="185">
        <v>0</v>
      </c>
      <c r="BB238" s="185">
        <v>1</v>
      </c>
      <c r="BC238" s="218" t="s">
        <v>529</v>
      </c>
      <c r="BD238" s="185"/>
      <c r="BE238" s="185"/>
    </row>
    <row r="239" spans="1:57" s="63" customFormat="1" ht="16.5" thickBot="1" x14ac:dyDescent="0.3">
      <c r="A239" s="63">
        <v>30</v>
      </c>
      <c r="B239" s="63" t="s">
        <v>9</v>
      </c>
      <c r="C239" s="63" t="s">
        <v>172</v>
      </c>
      <c r="D239" s="63" t="s">
        <v>175</v>
      </c>
      <c r="E239" s="66" t="s">
        <v>135</v>
      </c>
      <c r="F239" s="67" t="s">
        <v>83</v>
      </c>
      <c r="G239" s="175">
        <v>11</v>
      </c>
      <c r="H239" s="63">
        <v>49.5</v>
      </c>
      <c r="I239" s="63">
        <v>4.5</v>
      </c>
      <c r="J239" s="63">
        <v>4.0999999999999996</v>
      </c>
      <c r="K239" s="63">
        <v>1</v>
      </c>
      <c r="L239" s="63">
        <v>1</v>
      </c>
      <c r="M239" s="63">
        <v>3.4</v>
      </c>
      <c r="N239" s="63">
        <v>2.7</v>
      </c>
      <c r="O239" s="63">
        <v>34</v>
      </c>
      <c r="P239" s="63">
        <v>25</v>
      </c>
      <c r="Q239" s="63">
        <f>SUM(M239:P239)</f>
        <v>65.099999999999994</v>
      </c>
      <c r="R239" s="63">
        <v>12</v>
      </c>
      <c r="S239" s="63">
        <f>Q239/12</f>
        <v>5.4249999999999998</v>
      </c>
      <c r="T239" s="185" t="s">
        <v>120</v>
      </c>
      <c r="U239" s="185" t="s">
        <v>120</v>
      </c>
      <c r="V239" s="63">
        <v>0</v>
      </c>
      <c r="W239" s="63">
        <v>0</v>
      </c>
      <c r="X239" s="63">
        <v>0</v>
      </c>
      <c r="Y239" s="63">
        <v>0</v>
      </c>
      <c r="Z239" s="63" t="s">
        <v>451</v>
      </c>
      <c r="AA239" s="63">
        <v>12</v>
      </c>
      <c r="AB239" s="63">
        <v>0.8</v>
      </c>
      <c r="AC239" s="65">
        <v>43222</v>
      </c>
      <c r="AD239" s="63">
        <v>16</v>
      </c>
      <c r="AE239" s="63">
        <v>11</v>
      </c>
      <c r="AF239" s="63">
        <v>30.7</v>
      </c>
      <c r="AG239" s="63">
        <v>27.2</v>
      </c>
      <c r="AH239" s="63">
        <v>11.7</v>
      </c>
      <c r="AI239" s="63">
        <v>8.1999999999999993</v>
      </c>
      <c r="AJ239" s="63">
        <v>0</v>
      </c>
      <c r="AK239" s="63">
        <v>0</v>
      </c>
      <c r="AL239" s="63">
        <f>SUM(AE239:AK239)</f>
        <v>88.800000000000011</v>
      </c>
      <c r="AM239" s="63">
        <f>AL239/AD239</f>
        <v>5.5500000000000007</v>
      </c>
      <c r="AN239" s="63">
        <v>1</v>
      </c>
      <c r="AO239" s="63">
        <v>0</v>
      </c>
      <c r="AP239" s="63">
        <v>0</v>
      </c>
      <c r="AQ239" s="63">
        <v>0</v>
      </c>
      <c r="AR239" s="63">
        <v>0</v>
      </c>
      <c r="AS239" s="63">
        <v>226</v>
      </c>
      <c r="AT239" s="63">
        <v>1.171</v>
      </c>
      <c r="AU239" s="63">
        <v>0.46300000000000002</v>
      </c>
      <c r="AV239" s="63">
        <v>0.64300000000000002</v>
      </c>
      <c r="AW239" s="63">
        <v>0.78500000000000003</v>
      </c>
      <c r="AX239" s="63">
        <v>0</v>
      </c>
      <c r="AY239" s="68">
        <v>0</v>
      </c>
      <c r="AZ239" s="63">
        <v>0</v>
      </c>
      <c r="BA239" s="63">
        <v>0</v>
      </c>
      <c r="BB239" s="63">
        <v>1</v>
      </c>
      <c r="BC239" s="71" t="s">
        <v>478</v>
      </c>
    </row>
    <row r="240" spans="1:57" s="59" customFormat="1" x14ac:dyDescent="0.25">
      <c r="A240" s="225">
        <v>30</v>
      </c>
      <c r="B240" s="225" t="s">
        <v>12</v>
      </c>
      <c r="C240" s="225" t="s">
        <v>173</v>
      </c>
      <c r="D240" s="225" t="s">
        <v>175</v>
      </c>
      <c r="E240" s="225" t="s">
        <v>12</v>
      </c>
      <c r="F240" s="227" t="s">
        <v>39</v>
      </c>
      <c r="G240" s="184">
        <v>12</v>
      </c>
      <c r="H240" s="225">
        <v>66</v>
      </c>
      <c r="I240" s="225">
        <v>3</v>
      </c>
      <c r="J240" s="225">
        <v>3.7</v>
      </c>
      <c r="K240" s="225">
        <v>1</v>
      </c>
      <c r="L240" s="225">
        <v>2</v>
      </c>
      <c r="M240" s="225">
        <v>37</v>
      </c>
      <c r="N240" s="225">
        <v>34.1</v>
      </c>
      <c r="O240" s="225">
        <v>0</v>
      </c>
      <c r="P240" s="225">
        <v>0</v>
      </c>
      <c r="Q240" s="225">
        <f>SUM(M240:P240)</f>
        <v>71.099999999999994</v>
      </c>
      <c r="R240" s="225">
        <v>12</v>
      </c>
      <c r="S240" s="225">
        <f>Q240/12</f>
        <v>5.9249999999999998</v>
      </c>
      <c r="T240" s="91" t="s">
        <v>120</v>
      </c>
      <c r="U240" s="91" t="s">
        <v>120</v>
      </c>
      <c r="V240" s="225">
        <v>0</v>
      </c>
      <c r="W240" s="225">
        <v>0</v>
      </c>
      <c r="X240" s="225">
        <v>0</v>
      </c>
      <c r="Y240" s="225" t="s">
        <v>120</v>
      </c>
      <c r="Z240" s="225" t="s">
        <v>120</v>
      </c>
      <c r="AA240" s="225" t="s">
        <v>120</v>
      </c>
      <c r="AB240" s="225" t="s">
        <v>120</v>
      </c>
      <c r="AC240" s="225" t="s">
        <v>120</v>
      </c>
      <c r="AD240" s="225" t="s">
        <v>120</v>
      </c>
      <c r="AE240" s="225" t="s">
        <v>120</v>
      </c>
      <c r="AF240" s="225" t="s">
        <v>120</v>
      </c>
      <c r="AG240" s="225" t="s">
        <v>120</v>
      </c>
      <c r="AH240" s="225" t="s">
        <v>120</v>
      </c>
      <c r="AI240" s="225" t="s">
        <v>120</v>
      </c>
      <c r="AJ240" s="225" t="s">
        <v>120</v>
      </c>
      <c r="AK240" s="225" t="s">
        <v>120</v>
      </c>
      <c r="AL240" s="225" t="s">
        <v>120</v>
      </c>
      <c r="AM240" s="225" t="s">
        <v>120</v>
      </c>
      <c r="AN240" s="225" t="s">
        <v>120</v>
      </c>
      <c r="AO240" s="225" t="s">
        <v>120</v>
      </c>
      <c r="AP240" s="225" t="s">
        <v>120</v>
      </c>
      <c r="AQ240" s="225" t="s">
        <v>120</v>
      </c>
      <c r="AR240" s="225" t="s">
        <v>120</v>
      </c>
      <c r="AS240" s="225" t="s">
        <v>120</v>
      </c>
      <c r="AT240" s="225" t="s">
        <v>120</v>
      </c>
      <c r="AU240" s="225" t="s">
        <v>120</v>
      </c>
      <c r="AV240" s="225" t="s">
        <v>120</v>
      </c>
      <c r="AW240" s="225" t="s">
        <v>120</v>
      </c>
      <c r="AX240" s="225">
        <v>0</v>
      </c>
      <c r="AY240" s="232">
        <v>0</v>
      </c>
      <c r="AZ240" s="225">
        <v>0</v>
      </c>
      <c r="BA240" s="225">
        <v>0</v>
      </c>
      <c r="BB240" s="225">
        <v>0</v>
      </c>
      <c r="BC240" s="234"/>
      <c r="BD240" s="185"/>
      <c r="BE240" s="185"/>
    </row>
    <row r="241" spans="1:57" s="69" customFormat="1" ht="16.5" thickBot="1" x14ac:dyDescent="0.3">
      <c r="A241" s="69">
        <v>30</v>
      </c>
      <c r="B241" s="69" t="s">
        <v>12</v>
      </c>
      <c r="C241" s="69" t="s">
        <v>173</v>
      </c>
      <c r="D241" s="69" t="s">
        <v>175</v>
      </c>
      <c r="E241" s="69" t="s">
        <v>135</v>
      </c>
      <c r="F241" s="93" t="s">
        <v>83</v>
      </c>
      <c r="G241" s="175">
        <v>12</v>
      </c>
      <c r="H241" s="69">
        <v>58</v>
      </c>
      <c r="I241" s="69">
        <v>5</v>
      </c>
      <c r="J241" s="69">
        <v>5</v>
      </c>
      <c r="K241" s="69">
        <v>1</v>
      </c>
      <c r="L241" s="69">
        <v>1</v>
      </c>
      <c r="M241" s="69">
        <v>8.8000000000000007</v>
      </c>
      <c r="N241" s="69">
        <v>0</v>
      </c>
      <c r="O241" s="69">
        <v>0</v>
      </c>
      <c r="P241" s="69">
        <v>0</v>
      </c>
      <c r="Q241" s="69">
        <f>SUM(M241:P241)</f>
        <v>8.8000000000000007</v>
      </c>
      <c r="R241" s="69">
        <v>12</v>
      </c>
      <c r="S241" s="69">
        <f>Q241/12</f>
        <v>0.73333333333333339</v>
      </c>
      <c r="T241" s="69" t="s">
        <v>120</v>
      </c>
      <c r="U241" s="69" t="s">
        <v>120</v>
      </c>
      <c r="V241" s="69">
        <v>0</v>
      </c>
      <c r="W241" s="69">
        <v>0</v>
      </c>
      <c r="X241" s="69">
        <v>0</v>
      </c>
      <c r="Y241" s="69" t="s">
        <v>120</v>
      </c>
      <c r="Z241" s="69" t="s">
        <v>120</v>
      </c>
      <c r="AA241" s="69" t="s">
        <v>120</v>
      </c>
      <c r="AB241" s="69" t="s">
        <v>120</v>
      </c>
      <c r="AC241" s="69" t="s">
        <v>120</v>
      </c>
      <c r="AD241" s="69" t="s">
        <v>120</v>
      </c>
      <c r="AE241" s="69" t="s">
        <v>120</v>
      </c>
      <c r="AF241" s="69" t="s">
        <v>120</v>
      </c>
      <c r="AG241" s="69" t="s">
        <v>120</v>
      </c>
      <c r="AH241" s="69" t="s">
        <v>120</v>
      </c>
      <c r="AI241" s="69" t="s">
        <v>120</v>
      </c>
      <c r="AJ241" s="69" t="s">
        <v>120</v>
      </c>
      <c r="AK241" s="69" t="s">
        <v>120</v>
      </c>
      <c r="AL241" s="69" t="s">
        <v>120</v>
      </c>
      <c r="AM241" s="69" t="s">
        <v>120</v>
      </c>
      <c r="AN241" s="69" t="s">
        <v>120</v>
      </c>
      <c r="AO241" s="69" t="s">
        <v>120</v>
      </c>
      <c r="AP241" s="69" t="s">
        <v>120</v>
      </c>
      <c r="AQ241" s="69" t="s">
        <v>120</v>
      </c>
      <c r="AR241" s="69" t="s">
        <v>120</v>
      </c>
      <c r="AS241" s="69" t="s">
        <v>120</v>
      </c>
      <c r="AT241" s="69" t="s">
        <v>120</v>
      </c>
      <c r="AU241" s="69" t="s">
        <v>120</v>
      </c>
      <c r="AV241" s="69" t="s">
        <v>120</v>
      </c>
      <c r="AW241" s="69" t="s">
        <v>120</v>
      </c>
      <c r="AX241" s="69">
        <v>0</v>
      </c>
      <c r="AY241" s="98">
        <v>0</v>
      </c>
      <c r="AZ241" s="69">
        <v>0</v>
      </c>
      <c r="BA241" s="69">
        <v>0</v>
      </c>
      <c r="BB241" s="69">
        <v>0</v>
      </c>
      <c r="BC241" s="92" t="s">
        <v>143</v>
      </c>
      <c r="BD241" s="63"/>
      <c r="BE241" s="63"/>
    </row>
    <row r="242" spans="1:57" s="75" customFormat="1" x14ac:dyDescent="0.25">
      <c r="A242" s="188">
        <v>30</v>
      </c>
      <c r="B242" s="188" t="s">
        <v>14</v>
      </c>
      <c r="C242" s="188" t="s">
        <v>172</v>
      </c>
      <c r="D242" s="188" t="s">
        <v>176</v>
      </c>
      <c r="E242" s="188" t="s">
        <v>12</v>
      </c>
      <c r="F242" s="198" t="s">
        <v>39</v>
      </c>
      <c r="G242" s="184">
        <v>11</v>
      </c>
      <c r="H242" s="188">
        <v>74</v>
      </c>
      <c r="I242" s="188">
        <v>3.5</v>
      </c>
      <c r="J242" s="188">
        <v>3.6</v>
      </c>
      <c r="K242" s="188">
        <v>1</v>
      </c>
      <c r="L242" s="188">
        <v>2</v>
      </c>
      <c r="M242" s="188">
        <v>9.6</v>
      </c>
      <c r="N242" s="188">
        <v>8.5</v>
      </c>
      <c r="O242" s="188">
        <v>0</v>
      </c>
      <c r="P242" s="188">
        <v>0</v>
      </c>
      <c r="Q242" s="188">
        <f>SUM(M242:P242)</f>
        <v>18.100000000000001</v>
      </c>
      <c r="R242" s="188">
        <v>12</v>
      </c>
      <c r="S242" s="188">
        <f>Q242/12</f>
        <v>1.5083333333333335</v>
      </c>
      <c r="T242" s="188" t="s">
        <v>120</v>
      </c>
      <c r="U242" s="188" t="s">
        <v>120</v>
      </c>
      <c r="V242" s="188">
        <v>0</v>
      </c>
      <c r="W242" s="188">
        <v>0</v>
      </c>
      <c r="X242" s="188">
        <v>0</v>
      </c>
      <c r="Y242" s="188" t="s">
        <v>120</v>
      </c>
      <c r="Z242" s="188" t="s">
        <v>434</v>
      </c>
      <c r="AA242" s="188" t="s">
        <v>120</v>
      </c>
      <c r="AB242" s="188" t="s">
        <v>120</v>
      </c>
      <c r="AC242" s="188" t="s">
        <v>120</v>
      </c>
      <c r="AD242" s="188" t="s">
        <v>120</v>
      </c>
      <c r="AE242" s="188" t="s">
        <v>120</v>
      </c>
      <c r="AF242" s="188" t="s">
        <v>120</v>
      </c>
      <c r="AG242" s="188" t="s">
        <v>120</v>
      </c>
      <c r="AH242" s="188" t="s">
        <v>120</v>
      </c>
      <c r="AI242" s="188" t="s">
        <v>120</v>
      </c>
      <c r="AJ242" s="188" t="s">
        <v>120</v>
      </c>
      <c r="AK242" s="188" t="s">
        <v>120</v>
      </c>
      <c r="AL242" s="188" t="s">
        <v>120</v>
      </c>
      <c r="AM242" s="188" t="s">
        <v>120</v>
      </c>
      <c r="AN242" s="188" t="s">
        <v>120</v>
      </c>
      <c r="AO242" s="188" t="s">
        <v>120</v>
      </c>
      <c r="AP242" s="188" t="s">
        <v>120</v>
      </c>
      <c r="AQ242" s="188" t="s">
        <v>120</v>
      </c>
      <c r="AR242" s="188" t="s">
        <v>120</v>
      </c>
      <c r="AS242" s="188" t="s">
        <v>120</v>
      </c>
      <c r="AT242" s="188" t="s">
        <v>120</v>
      </c>
      <c r="AU242" s="188" t="s">
        <v>120</v>
      </c>
      <c r="AV242" s="188" t="s">
        <v>120</v>
      </c>
      <c r="AW242" s="188" t="s">
        <v>120</v>
      </c>
      <c r="AX242" s="188">
        <v>0</v>
      </c>
      <c r="AY242" s="209">
        <v>0</v>
      </c>
      <c r="AZ242" s="188">
        <v>0</v>
      </c>
      <c r="BA242" s="188">
        <v>0</v>
      </c>
      <c r="BB242" s="188">
        <v>0</v>
      </c>
      <c r="BC242" s="221"/>
      <c r="BD242" s="185"/>
      <c r="BE242" s="185"/>
    </row>
    <row r="243" spans="1:57" s="76" customFormat="1" ht="16.5" thickBot="1" x14ac:dyDescent="0.3">
      <c r="A243" s="76">
        <v>30</v>
      </c>
      <c r="B243" s="76" t="s">
        <v>14</v>
      </c>
      <c r="C243" s="76" t="s">
        <v>172</v>
      </c>
      <c r="D243" s="76" t="s">
        <v>176</v>
      </c>
      <c r="E243" s="76" t="s">
        <v>135</v>
      </c>
      <c r="F243" s="77" t="s">
        <v>83</v>
      </c>
      <c r="G243" s="175">
        <v>11</v>
      </c>
      <c r="H243" s="76">
        <v>70</v>
      </c>
      <c r="I243" s="76">
        <v>5.5</v>
      </c>
      <c r="J243" s="76">
        <v>4</v>
      </c>
      <c r="K243" s="76">
        <v>0</v>
      </c>
      <c r="L243" s="76" t="s">
        <v>120</v>
      </c>
      <c r="M243" s="76" t="s">
        <v>120</v>
      </c>
      <c r="N243" s="76" t="s">
        <v>120</v>
      </c>
      <c r="O243" s="76" t="s">
        <v>120</v>
      </c>
      <c r="P243" s="76" t="s">
        <v>120</v>
      </c>
      <c r="Q243" s="76" t="s">
        <v>120</v>
      </c>
      <c r="R243" s="76" t="s">
        <v>120</v>
      </c>
      <c r="S243" s="76" t="s">
        <v>120</v>
      </c>
      <c r="T243" s="76" t="s">
        <v>120</v>
      </c>
      <c r="U243" s="76" t="s">
        <v>120</v>
      </c>
      <c r="V243" s="76">
        <v>1</v>
      </c>
      <c r="W243" s="76">
        <v>0</v>
      </c>
      <c r="X243" s="76">
        <v>0</v>
      </c>
      <c r="Y243" s="76" t="s">
        <v>120</v>
      </c>
      <c r="Z243" s="76" t="s">
        <v>434</v>
      </c>
      <c r="AA243" s="76" t="s">
        <v>120</v>
      </c>
      <c r="AB243" s="76" t="s">
        <v>120</v>
      </c>
      <c r="AC243" s="76" t="s">
        <v>120</v>
      </c>
      <c r="AD243" s="76" t="s">
        <v>120</v>
      </c>
      <c r="AE243" s="76" t="s">
        <v>120</v>
      </c>
      <c r="AF243" s="76" t="s">
        <v>120</v>
      </c>
      <c r="AG243" s="76" t="s">
        <v>120</v>
      </c>
      <c r="AH243" s="76" t="s">
        <v>120</v>
      </c>
      <c r="AI243" s="76" t="s">
        <v>120</v>
      </c>
      <c r="AJ243" s="76" t="s">
        <v>120</v>
      </c>
      <c r="AK243" s="76" t="s">
        <v>120</v>
      </c>
      <c r="AL243" s="76" t="s">
        <v>120</v>
      </c>
      <c r="AM243" s="76" t="s">
        <v>120</v>
      </c>
      <c r="AN243" s="76" t="s">
        <v>120</v>
      </c>
      <c r="AO243" s="76" t="s">
        <v>120</v>
      </c>
      <c r="AP243" s="76" t="s">
        <v>120</v>
      </c>
      <c r="AQ243" s="76" t="s">
        <v>120</v>
      </c>
      <c r="AR243" s="76" t="s">
        <v>120</v>
      </c>
      <c r="AS243" s="76" t="s">
        <v>120</v>
      </c>
      <c r="AT243" s="76" t="s">
        <v>120</v>
      </c>
      <c r="AU243" s="76" t="s">
        <v>120</v>
      </c>
      <c r="AV243" s="76" t="s">
        <v>120</v>
      </c>
      <c r="AW243" s="76" t="s">
        <v>120</v>
      </c>
      <c r="AX243" s="76">
        <v>0</v>
      </c>
      <c r="AY243" s="79">
        <v>0</v>
      </c>
      <c r="AZ243" s="76">
        <v>0</v>
      </c>
      <c r="BA243" s="76">
        <v>0</v>
      </c>
      <c r="BB243" s="76">
        <v>0</v>
      </c>
      <c r="BC243" s="78"/>
      <c r="BD243" s="63"/>
      <c r="BE243" s="63"/>
    </row>
    <row r="244" spans="1:57" x14ac:dyDescent="0.25">
      <c r="A244" s="185">
        <v>30</v>
      </c>
      <c r="B244" s="185" t="s">
        <v>15</v>
      </c>
      <c r="C244" s="185" t="s">
        <v>173</v>
      </c>
      <c r="D244" s="185" t="s">
        <v>176</v>
      </c>
      <c r="E244" s="193" t="s">
        <v>12</v>
      </c>
      <c r="F244" s="196" t="s">
        <v>39</v>
      </c>
      <c r="G244" s="184">
        <v>12</v>
      </c>
      <c r="H244" s="185">
        <v>33.5</v>
      </c>
      <c r="I244" s="185">
        <v>3</v>
      </c>
      <c r="J244" s="185">
        <v>3.2</v>
      </c>
      <c r="K244" s="185">
        <v>2</v>
      </c>
      <c r="L244" s="185">
        <v>1</v>
      </c>
      <c r="M244" s="185">
        <v>7</v>
      </c>
      <c r="N244" s="185">
        <v>2</v>
      </c>
      <c r="O244" s="185">
        <v>32.5</v>
      </c>
      <c r="P244" s="185">
        <v>0</v>
      </c>
      <c r="Q244" s="185">
        <f>SUM(M244:P244)</f>
        <v>41.5</v>
      </c>
      <c r="R244" s="185">
        <v>12</v>
      </c>
      <c r="S244" s="185">
        <f>Q244/12</f>
        <v>3.4583333333333335</v>
      </c>
      <c r="T244" s="185">
        <v>3</v>
      </c>
      <c r="U244" s="185">
        <v>3</v>
      </c>
      <c r="V244" s="185">
        <v>0</v>
      </c>
      <c r="W244" s="185">
        <v>0</v>
      </c>
      <c r="X244" s="185">
        <v>0</v>
      </c>
      <c r="Y244" s="185">
        <v>1</v>
      </c>
      <c r="Z244" s="185" t="s">
        <v>451</v>
      </c>
      <c r="AA244" s="185">
        <v>2</v>
      </c>
      <c r="AB244" s="185">
        <v>0.35</v>
      </c>
      <c r="AC244" s="212">
        <v>43219</v>
      </c>
      <c r="AD244" s="185">
        <v>13</v>
      </c>
      <c r="AE244" s="185" t="s">
        <v>120</v>
      </c>
      <c r="AF244" s="185" t="s">
        <v>120</v>
      </c>
      <c r="AG244" s="185" t="s">
        <v>120</v>
      </c>
      <c r="AH244" s="185" t="s">
        <v>120</v>
      </c>
      <c r="AI244" s="185" t="s">
        <v>120</v>
      </c>
      <c r="AJ244" s="185" t="s">
        <v>120</v>
      </c>
      <c r="AK244" s="185" t="s">
        <v>120</v>
      </c>
      <c r="AL244" s="185" t="s">
        <v>120</v>
      </c>
      <c r="AM244" s="185" t="s">
        <v>120</v>
      </c>
      <c r="AN244" s="185">
        <v>0</v>
      </c>
      <c r="AO244" s="185">
        <v>0</v>
      </c>
      <c r="AP244" s="185">
        <v>2</v>
      </c>
      <c r="AQ244" s="185">
        <v>0</v>
      </c>
      <c r="AR244" s="185">
        <v>0</v>
      </c>
      <c r="AS244" s="185">
        <v>160</v>
      </c>
      <c r="AT244" s="185">
        <v>2.5000000000000001E-2</v>
      </c>
      <c r="AU244" s="185">
        <v>0</v>
      </c>
      <c r="AV244" s="185">
        <v>0.107</v>
      </c>
      <c r="AW244" s="185">
        <v>0.08</v>
      </c>
      <c r="AX244" s="185">
        <v>0</v>
      </c>
      <c r="AY244" s="185">
        <v>0</v>
      </c>
      <c r="AZ244" s="185">
        <v>0</v>
      </c>
      <c r="BA244" s="185">
        <v>0</v>
      </c>
      <c r="BB244" s="185">
        <v>1</v>
      </c>
      <c r="BC244" s="218"/>
      <c r="BD244" s="185"/>
      <c r="BE244" s="185"/>
    </row>
    <row r="245" spans="1:57" s="63" customFormat="1" ht="16.5" thickBot="1" x14ac:dyDescent="0.3">
      <c r="A245" s="63">
        <v>30</v>
      </c>
      <c r="B245" s="63" t="s">
        <v>15</v>
      </c>
      <c r="C245" s="63" t="s">
        <v>173</v>
      </c>
      <c r="D245" s="63" t="s">
        <v>176</v>
      </c>
      <c r="E245" s="139" t="s">
        <v>135</v>
      </c>
      <c r="F245" s="67" t="s">
        <v>83</v>
      </c>
      <c r="G245" s="175">
        <v>12</v>
      </c>
      <c r="H245" s="63">
        <v>33</v>
      </c>
      <c r="I245" s="63">
        <v>2.5</v>
      </c>
      <c r="J245" s="63">
        <v>6</v>
      </c>
      <c r="K245" s="63">
        <v>1</v>
      </c>
      <c r="L245" s="63">
        <v>3</v>
      </c>
      <c r="M245" s="63">
        <v>14</v>
      </c>
      <c r="N245" s="63">
        <v>6</v>
      </c>
      <c r="O245" s="63">
        <v>34</v>
      </c>
      <c r="P245" s="63">
        <v>0</v>
      </c>
      <c r="Q245" s="63">
        <f>SUM(M245:P245)</f>
        <v>54</v>
      </c>
      <c r="R245" s="63">
        <v>12</v>
      </c>
      <c r="S245" s="63">
        <f>Q245/12</f>
        <v>4.5</v>
      </c>
      <c r="T245" s="63" t="s">
        <v>120</v>
      </c>
      <c r="U245" s="63" t="s">
        <v>120</v>
      </c>
      <c r="V245" s="63">
        <v>0</v>
      </c>
      <c r="W245" s="63">
        <v>0</v>
      </c>
      <c r="X245" s="63">
        <v>0</v>
      </c>
      <c r="Y245" s="63">
        <v>0</v>
      </c>
      <c r="Z245" s="151" t="s">
        <v>121</v>
      </c>
      <c r="AA245" s="63">
        <v>0</v>
      </c>
      <c r="AB245" s="63">
        <v>0</v>
      </c>
      <c r="AC245" s="212">
        <v>43219</v>
      </c>
      <c r="AD245" s="185">
        <v>13</v>
      </c>
      <c r="AE245" s="63">
        <v>0</v>
      </c>
      <c r="AF245" s="63">
        <v>0</v>
      </c>
      <c r="AG245" s="63">
        <v>0</v>
      </c>
      <c r="AH245" s="63">
        <v>0</v>
      </c>
      <c r="AI245" s="63">
        <v>0</v>
      </c>
      <c r="AJ245" s="63">
        <v>0</v>
      </c>
      <c r="AK245" s="63">
        <v>0</v>
      </c>
      <c r="AL245" s="63">
        <v>0</v>
      </c>
      <c r="AM245" s="63">
        <v>0</v>
      </c>
      <c r="AN245" s="63">
        <v>0</v>
      </c>
      <c r="AO245" s="63">
        <v>0</v>
      </c>
      <c r="AP245" s="63">
        <v>0</v>
      </c>
      <c r="AQ245" s="63">
        <v>0</v>
      </c>
      <c r="AR245" s="63">
        <v>0</v>
      </c>
      <c r="AS245" s="63" t="s">
        <v>120</v>
      </c>
      <c r="AT245" s="63">
        <v>0</v>
      </c>
      <c r="AU245" s="63">
        <v>0</v>
      </c>
      <c r="AV245" s="63">
        <v>0</v>
      </c>
      <c r="AW245" s="63">
        <v>0</v>
      </c>
      <c r="AX245" s="63">
        <v>0</v>
      </c>
      <c r="AY245" s="68">
        <v>0</v>
      </c>
      <c r="AZ245" s="63">
        <v>0</v>
      </c>
      <c r="BA245" s="63">
        <v>0</v>
      </c>
      <c r="BB245" s="63">
        <v>1</v>
      </c>
      <c r="BC245" s="71"/>
    </row>
    <row r="246" spans="1:57" x14ac:dyDescent="0.25">
      <c r="A246" s="185">
        <v>31</v>
      </c>
      <c r="B246" s="185" t="s">
        <v>9</v>
      </c>
      <c r="C246" s="185" t="s">
        <v>172</v>
      </c>
      <c r="D246" s="185" t="s">
        <v>175</v>
      </c>
      <c r="E246" s="193" t="s">
        <v>12</v>
      </c>
      <c r="F246" s="185" t="s">
        <v>188</v>
      </c>
      <c r="G246" s="184">
        <v>13</v>
      </c>
      <c r="H246" s="185">
        <v>79</v>
      </c>
      <c r="I246" s="185">
        <v>4.5</v>
      </c>
      <c r="J246" s="185">
        <v>6</v>
      </c>
      <c r="K246" s="185">
        <v>1</v>
      </c>
      <c r="L246" s="185">
        <v>2</v>
      </c>
      <c r="M246" s="185">
        <v>4.7</v>
      </c>
      <c r="N246" s="185">
        <v>28.3</v>
      </c>
      <c r="O246" s="185">
        <v>8.3000000000000007</v>
      </c>
      <c r="P246" s="185">
        <v>0</v>
      </c>
      <c r="Q246" s="185">
        <f>SUM(M246:P246)</f>
        <v>41.3</v>
      </c>
      <c r="R246" s="185">
        <v>12</v>
      </c>
      <c r="S246" s="185">
        <f>Q246/12</f>
        <v>3.4416666666666664</v>
      </c>
      <c r="T246" s="185">
        <v>6</v>
      </c>
      <c r="U246" s="185">
        <v>11</v>
      </c>
      <c r="V246" s="185">
        <v>0</v>
      </c>
      <c r="W246" s="185">
        <v>0</v>
      </c>
      <c r="X246" s="185">
        <v>0</v>
      </c>
      <c r="Y246" s="185">
        <v>0</v>
      </c>
      <c r="Z246" s="185" t="s">
        <v>451</v>
      </c>
      <c r="AA246" s="185">
        <v>4</v>
      </c>
      <c r="AB246" s="185">
        <v>0.9</v>
      </c>
      <c r="AC246" s="212">
        <v>43220</v>
      </c>
      <c r="AD246" s="185">
        <v>14</v>
      </c>
      <c r="AE246" s="185">
        <v>16</v>
      </c>
      <c r="AF246" s="185">
        <v>20.5</v>
      </c>
      <c r="AG246" s="185">
        <v>5</v>
      </c>
      <c r="AH246" s="185">
        <v>15</v>
      </c>
      <c r="AI246" s="185">
        <v>8</v>
      </c>
      <c r="AJ246" s="185">
        <v>0</v>
      </c>
      <c r="AK246" s="185">
        <v>0</v>
      </c>
      <c r="AL246" s="185">
        <f>SUM(AE246:AK246)</f>
        <v>64.5</v>
      </c>
      <c r="AM246" s="185">
        <f>AL246/AD246</f>
        <v>4.6071428571428568</v>
      </c>
      <c r="AN246" s="185">
        <v>1</v>
      </c>
      <c r="AO246" s="185">
        <v>0</v>
      </c>
      <c r="AP246" s="185">
        <v>0</v>
      </c>
      <c r="AQ246" s="185">
        <v>0</v>
      </c>
      <c r="AR246" s="185">
        <v>0</v>
      </c>
      <c r="AS246" s="185">
        <v>173</v>
      </c>
      <c r="AT246" s="185">
        <v>0.496</v>
      </c>
      <c r="AU246" s="185">
        <v>0.218</v>
      </c>
      <c r="AV246" s="185">
        <v>0.41399999999999998</v>
      </c>
      <c r="AW246" s="185">
        <v>0.23799999999999999</v>
      </c>
      <c r="AX246" s="185">
        <v>0</v>
      </c>
      <c r="AY246" s="215">
        <v>0</v>
      </c>
      <c r="AZ246" s="185">
        <v>0</v>
      </c>
      <c r="BA246" s="185">
        <v>0</v>
      </c>
      <c r="BB246" s="185">
        <v>1</v>
      </c>
      <c r="BC246" s="218"/>
      <c r="BD246" s="185"/>
      <c r="BE246" s="185"/>
    </row>
    <row r="247" spans="1:57" s="63" customFormat="1" ht="16.5" thickBot="1" x14ac:dyDescent="0.3">
      <c r="A247" s="63">
        <v>31</v>
      </c>
      <c r="B247" s="63" t="s">
        <v>9</v>
      </c>
      <c r="C247" s="63" t="s">
        <v>172</v>
      </c>
      <c r="D247" s="63" t="s">
        <v>175</v>
      </c>
      <c r="E247" s="139" t="s">
        <v>135</v>
      </c>
      <c r="F247" s="67" t="s">
        <v>64</v>
      </c>
      <c r="G247" s="175">
        <v>13</v>
      </c>
      <c r="H247" s="63">
        <v>45</v>
      </c>
      <c r="I247" s="63">
        <v>3</v>
      </c>
      <c r="J247" s="63">
        <v>4.5999999999999996</v>
      </c>
      <c r="K247" s="63">
        <v>2</v>
      </c>
      <c r="L247" s="63">
        <v>3</v>
      </c>
      <c r="M247" s="63">
        <v>17.7</v>
      </c>
      <c r="N247" s="63">
        <v>24.4</v>
      </c>
      <c r="O247" s="63">
        <v>5.8</v>
      </c>
      <c r="P247" s="63">
        <v>0</v>
      </c>
      <c r="Q247" s="63">
        <f>SUM(M247:P247)</f>
        <v>47.899999999999991</v>
      </c>
      <c r="R247" s="63">
        <v>12</v>
      </c>
      <c r="S247" s="63">
        <f>Q247/12</f>
        <v>3.9916666666666658</v>
      </c>
      <c r="T247" s="63" t="s">
        <v>120</v>
      </c>
      <c r="U247" s="63" t="s">
        <v>120</v>
      </c>
      <c r="V247" s="63">
        <v>0</v>
      </c>
      <c r="W247" s="63">
        <v>0</v>
      </c>
      <c r="X247" s="63">
        <v>0</v>
      </c>
      <c r="Y247" s="63">
        <v>0</v>
      </c>
      <c r="Z247" s="63" t="s">
        <v>451</v>
      </c>
      <c r="AA247" s="63">
        <v>21</v>
      </c>
      <c r="AB247" s="63">
        <v>0.8</v>
      </c>
      <c r="AC247" s="65">
        <v>43220</v>
      </c>
      <c r="AD247" s="63">
        <v>14</v>
      </c>
      <c r="AE247" s="63">
        <v>8.4</v>
      </c>
      <c r="AF247" s="63">
        <v>7.8</v>
      </c>
      <c r="AG247" s="63">
        <v>17.100000000000001</v>
      </c>
      <c r="AH247" s="63">
        <v>19.5</v>
      </c>
      <c r="AI247" s="63">
        <v>0</v>
      </c>
      <c r="AJ247" s="63">
        <v>0</v>
      </c>
      <c r="AK247" s="63">
        <v>0</v>
      </c>
      <c r="AL247" s="63">
        <v>52.8</v>
      </c>
      <c r="AM247" s="63">
        <v>3.7714285714285714</v>
      </c>
      <c r="AN247" s="63">
        <v>1</v>
      </c>
      <c r="AO247" s="63">
        <v>0</v>
      </c>
      <c r="AP247" s="63">
        <v>3</v>
      </c>
      <c r="AQ247" s="63">
        <v>1</v>
      </c>
      <c r="AR247" s="63">
        <v>1</v>
      </c>
      <c r="AS247" s="63" t="s">
        <v>787</v>
      </c>
      <c r="AT247" s="63">
        <v>1.9689999999999999</v>
      </c>
      <c r="AU247" s="63">
        <v>0.59800000000000009</v>
      </c>
      <c r="AV247" s="63">
        <v>2.1339999999999999</v>
      </c>
      <c r="AW247" s="63">
        <v>0.69299999999999995</v>
      </c>
      <c r="AX247" s="63">
        <v>0</v>
      </c>
      <c r="AY247" s="68">
        <v>0</v>
      </c>
      <c r="AZ247" s="63">
        <v>0</v>
      </c>
      <c r="BA247" s="63">
        <v>0</v>
      </c>
      <c r="BB247" s="63">
        <v>1</v>
      </c>
      <c r="BC247" s="71"/>
    </row>
    <row r="248" spans="1:57" x14ac:dyDescent="0.25">
      <c r="A248" s="185">
        <v>31</v>
      </c>
      <c r="B248" s="185" t="s">
        <v>12</v>
      </c>
      <c r="C248" s="185" t="s">
        <v>173</v>
      </c>
      <c r="D248" s="185" t="s">
        <v>175</v>
      </c>
      <c r="E248" s="193" t="s">
        <v>12</v>
      </c>
      <c r="F248" s="185" t="s">
        <v>188</v>
      </c>
      <c r="G248" s="184">
        <v>14</v>
      </c>
      <c r="H248" s="185">
        <v>77</v>
      </c>
      <c r="I248" s="185">
        <v>3</v>
      </c>
      <c r="J248" s="185">
        <v>5</v>
      </c>
      <c r="K248" s="185">
        <v>2</v>
      </c>
      <c r="L248" s="185">
        <v>3</v>
      </c>
      <c r="M248" s="185">
        <v>24</v>
      </c>
      <c r="N248" s="185">
        <v>44</v>
      </c>
      <c r="O248" s="185">
        <v>7</v>
      </c>
      <c r="P248" s="185">
        <v>0</v>
      </c>
      <c r="Q248" s="185">
        <f>SUM(M248:P248)</f>
        <v>75</v>
      </c>
      <c r="R248" s="185">
        <v>12</v>
      </c>
      <c r="S248" s="185">
        <f>Q248/12</f>
        <v>6.25</v>
      </c>
      <c r="T248" s="185">
        <v>5</v>
      </c>
      <c r="U248" s="185">
        <v>8</v>
      </c>
      <c r="V248" s="185">
        <v>0</v>
      </c>
      <c r="W248" s="185">
        <v>0</v>
      </c>
      <c r="X248" s="185">
        <v>0</v>
      </c>
      <c r="Y248" s="185">
        <v>0</v>
      </c>
      <c r="Z248" s="185" t="s">
        <v>451</v>
      </c>
      <c r="AA248" s="185">
        <v>11</v>
      </c>
      <c r="AB248" s="185">
        <v>0.7</v>
      </c>
      <c r="AC248" s="212">
        <v>43224</v>
      </c>
      <c r="AD248" s="185">
        <v>18</v>
      </c>
      <c r="AE248" s="185">
        <v>14.7</v>
      </c>
      <c r="AF248" s="185">
        <v>8.3000000000000007</v>
      </c>
      <c r="AG248" s="185">
        <v>6</v>
      </c>
      <c r="AH248" s="185">
        <v>17.399999999999999</v>
      </c>
      <c r="AI248" s="185">
        <v>0</v>
      </c>
      <c r="AJ248" s="185">
        <v>0</v>
      </c>
      <c r="AK248" s="185">
        <v>0</v>
      </c>
      <c r="AL248" s="185">
        <f>SUM(AE248:AK248)</f>
        <v>46.4</v>
      </c>
      <c r="AM248" s="185">
        <f>AL248/AD248</f>
        <v>2.5777777777777775</v>
      </c>
      <c r="AN248" s="185">
        <v>0</v>
      </c>
      <c r="AO248" s="185">
        <v>1</v>
      </c>
      <c r="AP248" s="185">
        <v>4</v>
      </c>
      <c r="AQ248" s="185">
        <v>0</v>
      </c>
      <c r="AR248" s="185">
        <v>0</v>
      </c>
      <c r="AS248" s="185">
        <v>272</v>
      </c>
      <c r="AT248" s="185">
        <v>0.65700000000000003</v>
      </c>
      <c r="AU248" s="185">
        <v>0.441</v>
      </c>
      <c r="AV248" s="185">
        <v>0.61899999999999999</v>
      </c>
      <c r="AW248" s="185">
        <v>0.28599999999999998</v>
      </c>
      <c r="AX248" s="185">
        <v>0</v>
      </c>
      <c r="AY248" s="215">
        <v>0</v>
      </c>
      <c r="AZ248" s="185">
        <v>0</v>
      </c>
      <c r="BA248" s="185">
        <v>0</v>
      </c>
      <c r="BB248" s="185">
        <v>1</v>
      </c>
      <c r="BC248" s="218"/>
      <c r="BD248" s="185"/>
      <c r="BE248" s="185"/>
    </row>
    <row r="249" spans="1:57" s="63" customFormat="1" ht="16.5" thickBot="1" x14ac:dyDescent="0.3">
      <c r="A249" s="63">
        <v>31</v>
      </c>
      <c r="B249" s="63" t="s">
        <v>12</v>
      </c>
      <c r="C249" s="63" t="s">
        <v>173</v>
      </c>
      <c r="D249" s="63" t="s">
        <v>175</v>
      </c>
      <c r="E249" s="139" t="s">
        <v>135</v>
      </c>
      <c r="F249" s="67" t="s">
        <v>64</v>
      </c>
      <c r="G249" s="175">
        <v>14</v>
      </c>
      <c r="H249" s="63">
        <v>56</v>
      </c>
      <c r="I249" s="63">
        <v>4</v>
      </c>
      <c r="J249" s="63">
        <v>4.5</v>
      </c>
      <c r="K249" s="63">
        <v>3</v>
      </c>
      <c r="L249" s="63">
        <v>4</v>
      </c>
      <c r="M249" s="63" t="s">
        <v>120</v>
      </c>
      <c r="N249" s="63" t="s">
        <v>120</v>
      </c>
      <c r="O249" s="63" t="s">
        <v>120</v>
      </c>
      <c r="P249" s="63" t="s">
        <v>120</v>
      </c>
      <c r="Q249" s="63" t="s">
        <v>120</v>
      </c>
      <c r="R249" s="63">
        <v>12</v>
      </c>
      <c r="S249" s="63" t="s">
        <v>120</v>
      </c>
      <c r="T249" s="63" t="s">
        <v>120</v>
      </c>
      <c r="U249" s="63" t="s">
        <v>120</v>
      </c>
      <c r="V249" s="63">
        <v>0</v>
      </c>
      <c r="W249" s="63">
        <v>0</v>
      </c>
      <c r="X249" s="63">
        <v>0</v>
      </c>
      <c r="Y249" s="63">
        <v>0</v>
      </c>
      <c r="Z249" s="63" t="s">
        <v>451</v>
      </c>
      <c r="AA249" s="63">
        <v>10</v>
      </c>
      <c r="AB249" s="63">
        <v>0.9</v>
      </c>
      <c r="AC249" s="65">
        <v>43224</v>
      </c>
      <c r="AD249" s="63">
        <v>18</v>
      </c>
      <c r="AE249" s="63">
        <v>19.2</v>
      </c>
      <c r="AF249" s="63">
        <v>10</v>
      </c>
      <c r="AG249" s="63">
        <v>16.600000000000001</v>
      </c>
      <c r="AH249" s="63">
        <v>24.2</v>
      </c>
      <c r="AI249" s="63">
        <v>5.0999999999999996</v>
      </c>
      <c r="AJ249" s="63">
        <v>0</v>
      </c>
      <c r="AK249" s="63">
        <v>0</v>
      </c>
      <c r="AL249" s="63">
        <f>SUM(AE249:AK249)</f>
        <v>75.099999999999994</v>
      </c>
      <c r="AM249" s="63">
        <f>AL249/AD249</f>
        <v>4.1722222222222216</v>
      </c>
      <c r="AN249" s="63">
        <v>1</v>
      </c>
      <c r="AO249" s="63">
        <v>0</v>
      </c>
      <c r="AP249" s="63">
        <v>5</v>
      </c>
      <c r="AQ249" s="63">
        <v>0</v>
      </c>
      <c r="AR249" s="63">
        <v>0</v>
      </c>
      <c r="AS249" s="63">
        <v>271</v>
      </c>
      <c r="AT249" s="63">
        <v>0.74199999999999999</v>
      </c>
      <c r="AU249" s="63">
        <v>0.52200000000000002</v>
      </c>
      <c r="AV249" s="63">
        <v>0.85199999999999998</v>
      </c>
      <c r="AW249" s="63">
        <v>0.23300000000000001</v>
      </c>
      <c r="AX249" s="63">
        <v>0</v>
      </c>
      <c r="AY249" s="63">
        <v>0</v>
      </c>
      <c r="AZ249" s="63">
        <v>0</v>
      </c>
      <c r="BA249" s="63">
        <v>0</v>
      </c>
      <c r="BB249" s="63">
        <v>1</v>
      </c>
      <c r="BC249" s="132"/>
    </row>
    <row r="250" spans="1:57" s="75" customFormat="1" x14ac:dyDescent="0.25">
      <c r="A250" s="188">
        <v>31</v>
      </c>
      <c r="B250" s="188" t="s">
        <v>14</v>
      </c>
      <c r="C250" s="188" t="s">
        <v>172</v>
      </c>
      <c r="D250" s="188" t="s">
        <v>176</v>
      </c>
      <c r="E250" s="188" t="s">
        <v>12</v>
      </c>
      <c r="F250" s="188" t="s">
        <v>188</v>
      </c>
      <c r="G250" s="203">
        <v>13</v>
      </c>
      <c r="H250" s="188">
        <v>90</v>
      </c>
      <c r="I250" s="188">
        <v>3</v>
      </c>
      <c r="J250" s="188">
        <v>5.6</v>
      </c>
      <c r="K250" s="188">
        <v>1</v>
      </c>
      <c r="L250" s="188">
        <v>2</v>
      </c>
      <c r="M250" s="188">
        <v>32.799999999999997</v>
      </c>
      <c r="N250" s="188">
        <v>26.7</v>
      </c>
      <c r="O250" s="188">
        <v>0</v>
      </c>
      <c r="P250" s="188">
        <v>0</v>
      </c>
      <c r="Q250" s="188">
        <f>SUM(M250:P250)</f>
        <v>59.5</v>
      </c>
      <c r="R250" s="188">
        <v>12</v>
      </c>
      <c r="S250" s="188">
        <f>Q250/12</f>
        <v>4.958333333333333</v>
      </c>
      <c r="T250" s="188" t="s">
        <v>120</v>
      </c>
      <c r="U250" s="188" t="s">
        <v>120</v>
      </c>
      <c r="V250" s="188">
        <v>0</v>
      </c>
      <c r="W250" s="188">
        <v>0</v>
      </c>
      <c r="X250" s="188">
        <v>0</v>
      </c>
      <c r="Y250" s="188" t="s">
        <v>120</v>
      </c>
      <c r="Z250" s="188" t="s">
        <v>434</v>
      </c>
      <c r="AA250" s="188" t="s">
        <v>120</v>
      </c>
      <c r="AB250" s="188" t="s">
        <v>120</v>
      </c>
      <c r="AC250" s="188" t="s">
        <v>120</v>
      </c>
      <c r="AD250" s="188" t="s">
        <v>120</v>
      </c>
      <c r="AE250" s="188" t="s">
        <v>120</v>
      </c>
      <c r="AF250" s="188" t="s">
        <v>120</v>
      </c>
      <c r="AG250" s="188" t="s">
        <v>120</v>
      </c>
      <c r="AH250" s="188" t="s">
        <v>120</v>
      </c>
      <c r="AI250" s="188" t="s">
        <v>120</v>
      </c>
      <c r="AJ250" s="188" t="s">
        <v>120</v>
      </c>
      <c r="AK250" s="188" t="s">
        <v>120</v>
      </c>
      <c r="AL250" s="188" t="s">
        <v>120</v>
      </c>
      <c r="AM250" s="188" t="s">
        <v>120</v>
      </c>
      <c r="AN250" s="188" t="s">
        <v>120</v>
      </c>
      <c r="AO250" s="188" t="s">
        <v>120</v>
      </c>
      <c r="AP250" s="188" t="s">
        <v>120</v>
      </c>
      <c r="AQ250" s="188" t="s">
        <v>120</v>
      </c>
      <c r="AR250" s="188" t="s">
        <v>120</v>
      </c>
      <c r="AS250" s="188" t="s">
        <v>120</v>
      </c>
      <c r="AT250" s="188" t="s">
        <v>120</v>
      </c>
      <c r="AU250" s="188" t="s">
        <v>120</v>
      </c>
      <c r="AV250" s="188" t="s">
        <v>120</v>
      </c>
      <c r="AW250" s="188" t="s">
        <v>120</v>
      </c>
      <c r="AX250" s="188">
        <v>0</v>
      </c>
      <c r="AY250" s="209">
        <v>0</v>
      </c>
      <c r="AZ250" s="188">
        <v>0</v>
      </c>
      <c r="BA250" s="188">
        <v>0</v>
      </c>
      <c r="BB250" s="188">
        <v>0</v>
      </c>
      <c r="BC250" s="221"/>
      <c r="BD250" s="185"/>
      <c r="BE250" s="185"/>
    </row>
    <row r="251" spans="1:57" s="76" customFormat="1" ht="16.5" thickBot="1" x14ac:dyDescent="0.3">
      <c r="A251" s="76">
        <v>31</v>
      </c>
      <c r="B251" s="76" t="s">
        <v>14</v>
      </c>
      <c r="C251" s="76" t="s">
        <v>172</v>
      </c>
      <c r="D251" s="76" t="s">
        <v>176</v>
      </c>
      <c r="E251" s="76" t="s">
        <v>135</v>
      </c>
      <c r="F251" s="77" t="s">
        <v>64</v>
      </c>
      <c r="G251" s="176">
        <v>13</v>
      </c>
      <c r="H251" s="76">
        <v>65</v>
      </c>
      <c r="I251" s="76">
        <v>3</v>
      </c>
      <c r="J251" s="76">
        <v>6</v>
      </c>
      <c r="K251" s="76">
        <v>0</v>
      </c>
      <c r="L251" s="76" t="s">
        <v>120</v>
      </c>
      <c r="M251" s="76" t="s">
        <v>120</v>
      </c>
      <c r="N251" s="76" t="s">
        <v>120</v>
      </c>
      <c r="O251" s="76" t="s">
        <v>120</v>
      </c>
      <c r="P251" s="76" t="s">
        <v>120</v>
      </c>
      <c r="Q251" s="76" t="s">
        <v>120</v>
      </c>
      <c r="R251" s="76" t="s">
        <v>120</v>
      </c>
      <c r="S251" s="76" t="s">
        <v>120</v>
      </c>
      <c r="T251" s="76" t="s">
        <v>120</v>
      </c>
      <c r="U251" s="76" t="s">
        <v>120</v>
      </c>
      <c r="V251" s="76">
        <v>1</v>
      </c>
      <c r="W251" s="76">
        <v>0</v>
      </c>
      <c r="X251" s="76">
        <v>0</v>
      </c>
      <c r="Y251" s="76" t="s">
        <v>120</v>
      </c>
      <c r="Z251" s="76" t="s">
        <v>434</v>
      </c>
      <c r="AA251" s="76" t="s">
        <v>120</v>
      </c>
      <c r="AB251" s="76" t="s">
        <v>120</v>
      </c>
      <c r="AC251" s="76" t="s">
        <v>120</v>
      </c>
      <c r="AD251" s="76" t="s">
        <v>120</v>
      </c>
      <c r="AE251" s="76" t="s">
        <v>120</v>
      </c>
      <c r="AF251" s="76" t="s">
        <v>120</v>
      </c>
      <c r="AG251" s="76" t="s">
        <v>120</v>
      </c>
      <c r="AH251" s="76" t="s">
        <v>120</v>
      </c>
      <c r="AI251" s="76" t="s">
        <v>120</v>
      </c>
      <c r="AJ251" s="76" t="s">
        <v>120</v>
      </c>
      <c r="AK251" s="76" t="s">
        <v>120</v>
      </c>
      <c r="AL251" s="76" t="s">
        <v>120</v>
      </c>
      <c r="AM251" s="76" t="s">
        <v>120</v>
      </c>
      <c r="AN251" s="76" t="s">
        <v>120</v>
      </c>
      <c r="AO251" s="76" t="s">
        <v>120</v>
      </c>
      <c r="AP251" s="76" t="s">
        <v>120</v>
      </c>
      <c r="AQ251" s="76" t="s">
        <v>120</v>
      </c>
      <c r="AR251" s="76" t="s">
        <v>120</v>
      </c>
      <c r="AS251" s="76" t="s">
        <v>120</v>
      </c>
      <c r="AT251" s="76" t="s">
        <v>120</v>
      </c>
      <c r="AU251" s="76" t="s">
        <v>120</v>
      </c>
      <c r="AV251" s="76" t="s">
        <v>120</v>
      </c>
      <c r="AW251" s="76" t="s">
        <v>120</v>
      </c>
      <c r="AX251" s="76">
        <v>0</v>
      </c>
      <c r="AY251" s="79">
        <v>0</v>
      </c>
      <c r="AZ251" s="76">
        <v>0</v>
      </c>
      <c r="BA251" s="76">
        <v>0</v>
      </c>
      <c r="BB251" s="76">
        <v>0</v>
      </c>
      <c r="BC251" s="78"/>
      <c r="BD251" s="63"/>
      <c r="BE251" s="63"/>
    </row>
    <row r="252" spans="1:57" x14ac:dyDescent="0.25">
      <c r="A252" s="185">
        <v>31</v>
      </c>
      <c r="B252" s="185" t="s">
        <v>15</v>
      </c>
      <c r="C252" s="185" t="s">
        <v>173</v>
      </c>
      <c r="D252" s="185" t="s">
        <v>176</v>
      </c>
      <c r="E252" s="193" t="s">
        <v>12</v>
      </c>
      <c r="F252" s="185" t="s">
        <v>188</v>
      </c>
      <c r="G252" s="184">
        <v>14</v>
      </c>
      <c r="H252" s="185">
        <v>77</v>
      </c>
      <c r="I252" s="185">
        <v>3</v>
      </c>
      <c r="J252" s="185">
        <v>3.6</v>
      </c>
      <c r="K252" s="185">
        <v>2</v>
      </c>
      <c r="L252" s="185" t="s">
        <v>120</v>
      </c>
      <c r="M252" s="185" t="s">
        <v>120</v>
      </c>
      <c r="N252" s="185" t="s">
        <v>120</v>
      </c>
      <c r="O252" s="185" t="s">
        <v>120</v>
      </c>
      <c r="P252" s="185" t="s">
        <v>120</v>
      </c>
      <c r="Q252" s="185" t="s">
        <v>120</v>
      </c>
      <c r="R252" s="185" t="s">
        <v>120</v>
      </c>
      <c r="S252" s="185" t="s">
        <v>120</v>
      </c>
      <c r="T252" s="80">
        <v>7</v>
      </c>
      <c r="U252" s="80">
        <v>9</v>
      </c>
      <c r="V252" s="185">
        <v>0</v>
      </c>
      <c r="W252" s="185">
        <v>0</v>
      </c>
      <c r="X252" s="185">
        <v>0</v>
      </c>
      <c r="Y252" s="185">
        <v>0</v>
      </c>
      <c r="Z252" s="185" t="s">
        <v>451</v>
      </c>
      <c r="AA252" s="185">
        <v>6</v>
      </c>
      <c r="AB252" s="185">
        <v>0.7</v>
      </c>
      <c r="AC252" s="212">
        <v>43213</v>
      </c>
      <c r="AD252" s="185">
        <v>7</v>
      </c>
      <c r="AE252" s="185">
        <v>5.6</v>
      </c>
      <c r="AF252" s="185">
        <v>4.5999999999999996</v>
      </c>
      <c r="AG252" s="185">
        <v>0</v>
      </c>
      <c r="AH252" s="185">
        <v>0</v>
      </c>
      <c r="AI252" s="185">
        <v>0</v>
      </c>
      <c r="AJ252" s="185">
        <v>0</v>
      </c>
      <c r="AK252" s="185">
        <v>0</v>
      </c>
      <c r="AL252" s="185">
        <f>SUM(AE252:AK252)</f>
        <v>10.199999999999999</v>
      </c>
      <c r="AM252" s="185">
        <f>AL252/AD252</f>
        <v>1.4571428571428571</v>
      </c>
      <c r="AN252" s="185">
        <v>1</v>
      </c>
      <c r="AO252" s="185">
        <v>1</v>
      </c>
      <c r="AP252" s="185">
        <v>0</v>
      </c>
      <c r="AQ252" s="185">
        <v>0</v>
      </c>
      <c r="AR252" s="185">
        <v>0</v>
      </c>
      <c r="AS252" s="185">
        <v>39</v>
      </c>
      <c r="AT252" s="185">
        <v>0.442</v>
      </c>
      <c r="AU252" s="185">
        <v>7.1999999999999995E-2</v>
      </c>
      <c r="AV252" s="185">
        <v>0.33400000000000002</v>
      </c>
      <c r="AW252" s="185">
        <v>0.39400000000000002</v>
      </c>
      <c r="AX252" s="185">
        <v>0</v>
      </c>
      <c r="AY252" s="215">
        <v>0</v>
      </c>
      <c r="AZ252" s="185">
        <v>0</v>
      </c>
      <c r="BA252" s="185">
        <v>0</v>
      </c>
      <c r="BB252" s="185">
        <v>1</v>
      </c>
      <c r="BC252" s="218" t="s">
        <v>402</v>
      </c>
      <c r="BD252" s="185"/>
      <c r="BE252" s="185"/>
    </row>
    <row r="253" spans="1:57" s="63" customFormat="1" ht="16.5" thickBot="1" x14ac:dyDescent="0.3">
      <c r="A253" s="63">
        <v>31</v>
      </c>
      <c r="B253" s="63" t="s">
        <v>15</v>
      </c>
      <c r="C253" s="63" t="s">
        <v>173</v>
      </c>
      <c r="D253" s="63" t="s">
        <v>176</v>
      </c>
      <c r="E253" s="66" t="s">
        <v>135</v>
      </c>
      <c r="F253" s="67" t="s">
        <v>64</v>
      </c>
      <c r="G253" s="175">
        <v>14</v>
      </c>
      <c r="H253" s="63">
        <v>52</v>
      </c>
      <c r="I253" s="63">
        <v>3.5</v>
      </c>
      <c r="J253" s="63">
        <v>3.5</v>
      </c>
      <c r="K253" s="63">
        <v>1</v>
      </c>
      <c r="L253" s="63" t="s">
        <v>120</v>
      </c>
      <c r="M253" s="63" t="s">
        <v>120</v>
      </c>
      <c r="N253" s="63" t="s">
        <v>120</v>
      </c>
      <c r="O253" s="63" t="s">
        <v>120</v>
      </c>
      <c r="P253" s="63" t="s">
        <v>120</v>
      </c>
      <c r="Q253" s="63" t="s">
        <v>120</v>
      </c>
      <c r="R253" s="63" t="s">
        <v>120</v>
      </c>
      <c r="S253" s="63" t="s">
        <v>120</v>
      </c>
      <c r="T253" s="63" t="s">
        <v>120</v>
      </c>
      <c r="U253" s="63" t="s">
        <v>120</v>
      </c>
      <c r="V253" s="63">
        <v>0</v>
      </c>
      <c r="W253" s="63">
        <v>0</v>
      </c>
      <c r="X253" s="63">
        <v>0</v>
      </c>
      <c r="Y253" s="63">
        <v>0</v>
      </c>
      <c r="Z253" s="63" t="s">
        <v>451</v>
      </c>
      <c r="AA253" s="63">
        <v>1</v>
      </c>
      <c r="AB253" s="63">
        <v>0.5</v>
      </c>
      <c r="AC253" s="65">
        <v>43213</v>
      </c>
      <c r="AD253" s="63">
        <v>7</v>
      </c>
      <c r="AE253" s="63">
        <v>7</v>
      </c>
      <c r="AF253" s="63">
        <v>8.8000000000000007</v>
      </c>
      <c r="AG253" s="63">
        <v>0</v>
      </c>
      <c r="AH253" s="63">
        <v>0</v>
      </c>
      <c r="AI253" s="63">
        <v>0</v>
      </c>
      <c r="AJ253" s="63">
        <v>0</v>
      </c>
      <c r="AK253" s="63">
        <v>0</v>
      </c>
      <c r="AL253" s="63">
        <f>SUM(AE253:AK253)</f>
        <v>15.8</v>
      </c>
      <c r="AM253" s="63">
        <f>AL253/AD253</f>
        <v>2.2571428571428571</v>
      </c>
      <c r="AN253" s="63">
        <v>0</v>
      </c>
      <c r="AO253" s="63">
        <v>1</v>
      </c>
      <c r="AP253" s="63">
        <v>2</v>
      </c>
      <c r="AQ253" s="63">
        <v>0</v>
      </c>
      <c r="AR253" s="63">
        <v>0</v>
      </c>
      <c r="AS253" s="63">
        <v>28</v>
      </c>
      <c r="AT253" s="63">
        <v>9.7000000000000003E-2</v>
      </c>
      <c r="AU253" s="63">
        <v>1.7999999999999999E-2</v>
      </c>
      <c r="AV253" s="63">
        <v>0.16700000000000001</v>
      </c>
      <c r="AW253" s="63">
        <v>0.13400000000000001</v>
      </c>
      <c r="AX253" s="63">
        <v>0</v>
      </c>
      <c r="AY253" s="68">
        <v>0</v>
      </c>
      <c r="AZ253" s="63">
        <v>0</v>
      </c>
      <c r="BA253" s="63">
        <v>0</v>
      </c>
      <c r="BB253" s="63">
        <v>1</v>
      </c>
      <c r="BC253" s="71" t="s">
        <v>402</v>
      </c>
    </row>
    <row r="254" spans="1:57" s="75" customFormat="1" x14ac:dyDescent="0.25">
      <c r="A254" s="188">
        <v>32</v>
      </c>
      <c r="B254" s="188" t="s">
        <v>9</v>
      </c>
      <c r="C254" s="188" t="s">
        <v>172</v>
      </c>
      <c r="D254" s="188" t="s">
        <v>175</v>
      </c>
      <c r="E254" s="188" t="s">
        <v>135</v>
      </c>
      <c r="F254" s="198" t="s">
        <v>55</v>
      </c>
      <c r="G254" s="184">
        <v>13</v>
      </c>
      <c r="H254" s="188">
        <v>61</v>
      </c>
      <c r="I254" s="188">
        <v>4</v>
      </c>
      <c r="J254" s="188">
        <v>6</v>
      </c>
      <c r="K254" s="188">
        <v>1</v>
      </c>
      <c r="L254" s="188">
        <v>1</v>
      </c>
      <c r="M254" s="188">
        <v>10.8</v>
      </c>
      <c r="N254" s="188">
        <v>7.4</v>
      </c>
      <c r="O254" s="188">
        <v>0</v>
      </c>
      <c r="P254" s="188">
        <v>0</v>
      </c>
      <c r="Q254" s="188">
        <f>SUM(M254:P254)</f>
        <v>18.200000000000003</v>
      </c>
      <c r="R254" s="188">
        <v>12</v>
      </c>
      <c r="S254" s="188">
        <f>Q254/12</f>
        <v>1.5166666666666668</v>
      </c>
      <c r="T254" s="188" t="s">
        <v>120</v>
      </c>
      <c r="U254" s="188" t="s">
        <v>120</v>
      </c>
      <c r="V254" s="188">
        <v>0</v>
      </c>
      <c r="W254" s="188">
        <v>0</v>
      </c>
      <c r="X254" s="188">
        <v>0</v>
      </c>
      <c r="Y254" s="188" t="s">
        <v>120</v>
      </c>
      <c r="Z254" s="188" t="s">
        <v>434</v>
      </c>
      <c r="AA254" s="188" t="s">
        <v>120</v>
      </c>
      <c r="AB254" s="188" t="s">
        <v>120</v>
      </c>
      <c r="AC254" s="188" t="s">
        <v>120</v>
      </c>
      <c r="AD254" s="188" t="s">
        <v>120</v>
      </c>
      <c r="AE254" s="188" t="s">
        <v>120</v>
      </c>
      <c r="AF254" s="188" t="s">
        <v>120</v>
      </c>
      <c r="AG254" s="188" t="s">
        <v>120</v>
      </c>
      <c r="AH254" s="188" t="s">
        <v>120</v>
      </c>
      <c r="AI254" s="188" t="s">
        <v>120</v>
      </c>
      <c r="AJ254" s="188" t="s">
        <v>120</v>
      </c>
      <c r="AK254" s="188" t="s">
        <v>120</v>
      </c>
      <c r="AL254" s="188" t="s">
        <v>120</v>
      </c>
      <c r="AM254" s="188" t="s">
        <v>120</v>
      </c>
      <c r="AN254" s="188" t="s">
        <v>120</v>
      </c>
      <c r="AO254" s="188" t="s">
        <v>120</v>
      </c>
      <c r="AP254" s="188" t="s">
        <v>120</v>
      </c>
      <c r="AQ254" s="188" t="s">
        <v>120</v>
      </c>
      <c r="AR254" s="188" t="s">
        <v>120</v>
      </c>
      <c r="AS254" s="188" t="s">
        <v>120</v>
      </c>
      <c r="AT254" s="188" t="s">
        <v>120</v>
      </c>
      <c r="AU254" s="188" t="s">
        <v>120</v>
      </c>
      <c r="AV254" s="188" t="s">
        <v>120</v>
      </c>
      <c r="AW254" s="188" t="s">
        <v>120</v>
      </c>
      <c r="AX254" s="188">
        <v>0</v>
      </c>
      <c r="AY254" s="209">
        <v>0</v>
      </c>
      <c r="AZ254" s="188">
        <v>0</v>
      </c>
      <c r="BA254" s="188">
        <v>0</v>
      </c>
      <c r="BB254" s="188">
        <v>0</v>
      </c>
      <c r="BC254" s="221"/>
      <c r="BD254" s="185"/>
      <c r="BE254" s="185"/>
    </row>
    <row r="255" spans="1:57" s="76" customFormat="1" ht="16.5" thickBot="1" x14ac:dyDescent="0.3">
      <c r="A255" s="76">
        <v>32</v>
      </c>
      <c r="B255" s="76" t="s">
        <v>9</v>
      </c>
      <c r="C255" s="76" t="s">
        <v>172</v>
      </c>
      <c r="D255" s="76" t="s">
        <v>175</v>
      </c>
      <c r="E255" s="76" t="s">
        <v>12</v>
      </c>
      <c r="F255" s="77" t="s">
        <v>62</v>
      </c>
      <c r="G255" s="175">
        <v>13</v>
      </c>
      <c r="H255" s="76">
        <v>40</v>
      </c>
      <c r="I255" s="76">
        <v>3</v>
      </c>
      <c r="J255" s="76">
        <v>4.4000000000000004</v>
      </c>
      <c r="K255" s="76">
        <v>0</v>
      </c>
      <c r="L255" s="76" t="s">
        <v>120</v>
      </c>
      <c r="M255" s="76" t="s">
        <v>120</v>
      </c>
      <c r="N255" s="76" t="s">
        <v>120</v>
      </c>
      <c r="O255" s="76" t="s">
        <v>120</v>
      </c>
      <c r="P255" s="76" t="s">
        <v>120</v>
      </c>
      <c r="Q255" s="76" t="s">
        <v>120</v>
      </c>
      <c r="R255" s="76" t="s">
        <v>120</v>
      </c>
      <c r="S255" s="76" t="s">
        <v>120</v>
      </c>
      <c r="T255" s="76" t="s">
        <v>120</v>
      </c>
      <c r="U255" s="76" t="s">
        <v>120</v>
      </c>
      <c r="V255" s="76">
        <v>1</v>
      </c>
      <c r="W255" s="76">
        <v>0</v>
      </c>
      <c r="X255" s="76">
        <v>0</v>
      </c>
      <c r="Y255" s="76" t="s">
        <v>120</v>
      </c>
      <c r="Z255" s="76" t="s">
        <v>434</v>
      </c>
      <c r="AA255" s="76" t="s">
        <v>120</v>
      </c>
      <c r="AB255" s="76" t="s">
        <v>120</v>
      </c>
      <c r="AC255" s="76" t="s">
        <v>120</v>
      </c>
      <c r="AD255" s="76" t="s">
        <v>120</v>
      </c>
      <c r="AE255" s="76" t="s">
        <v>120</v>
      </c>
      <c r="AF255" s="76" t="s">
        <v>120</v>
      </c>
      <c r="AG255" s="76" t="s">
        <v>120</v>
      </c>
      <c r="AH255" s="76" t="s">
        <v>120</v>
      </c>
      <c r="AI255" s="76" t="s">
        <v>120</v>
      </c>
      <c r="AJ255" s="76" t="s">
        <v>120</v>
      </c>
      <c r="AK255" s="76" t="s">
        <v>120</v>
      </c>
      <c r="AL255" s="76" t="s">
        <v>120</v>
      </c>
      <c r="AM255" s="76" t="s">
        <v>120</v>
      </c>
      <c r="AN255" s="76" t="s">
        <v>120</v>
      </c>
      <c r="AO255" s="76" t="s">
        <v>120</v>
      </c>
      <c r="AP255" s="76" t="s">
        <v>120</v>
      </c>
      <c r="AQ255" s="76" t="s">
        <v>120</v>
      </c>
      <c r="AR255" s="76" t="s">
        <v>120</v>
      </c>
      <c r="AS255" s="76" t="s">
        <v>120</v>
      </c>
      <c r="AT255" s="76" t="s">
        <v>120</v>
      </c>
      <c r="AU255" s="76" t="s">
        <v>120</v>
      </c>
      <c r="AV255" s="76" t="s">
        <v>120</v>
      </c>
      <c r="AW255" s="76" t="s">
        <v>120</v>
      </c>
      <c r="AX255" s="76">
        <v>0</v>
      </c>
      <c r="AY255" s="79">
        <v>0</v>
      </c>
      <c r="AZ255" s="76">
        <v>0</v>
      </c>
      <c r="BA255" s="76">
        <v>0</v>
      </c>
      <c r="BB255" s="76">
        <v>0</v>
      </c>
      <c r="BC255" s="78"/>
      <c r="BD255" s="63"/>
      <c r="BE255" s="63"/>
    </row>
    <row r="256" spans="1:57" x14ac:dyDescent="0.25">
      <c r="A256" s="185">
        <v>32</v>
      </c>
      <c r="B256" s="185" t="s">
        <v>12</v>
      </c>
      <c r="C256" s="185" t="s">
        <v>173</v>
      </c>
      <c r="D256" s="185" t="s">
        <v>175</v>
      </c>
      <c r="E256" s="194" t="s">
        <v>135</v>
      </c>
      <c r="F256" s="196" t="s">
        <v>55</v>
      </c>
      <c r="G256" s="184">
        <v>14</v>
      </c>
      <c r="H256" s="185">
        <v>45</v>
      </c>
      <c r="I256" s="185">
        <v>3</v>
      </c>
      <c r="J256" s="185">
        <v>4.3</v>
      </c>
      <c r="K256" s="185">
        <v>1</v>
      </c>
      <c r="L256" s="185">
        <v>0</v>
      </c>
      <c r="M256" s="185">
        <v>0</v>
      </c>
      <c r="N256" s="185">
        <v>0</v>
      </c>
      <c r="O256" s="185">
        <v>0</v>
      </c>
      <c r="P256" s="185">
        <v>0</v>
      </c>
      <c r="Q256" s="185">
        <v>0</v>
      </c>
      <c r="R256" s="185">
        <v>12</v>
      </c>
      <c r="S256" s="185">
        <v>0</v>
      </c>
      <c r="T256" s="80">
        <v>0</v>
      </c>
      <c r="U256" s="80">
        <v>0</v>
      </c>
      <c r="V256" s="185">
        <v>1</v>
      </c>
      <c r="W256" s="185">
        <v>1</v>
      </c>
      <c r="X256" s="185">
        <v>1</v>
      </c>
      <c r="Y256" s="185">
        <v>1</v>
      </c>
      <c r="Z256" s="185" t="s">
        <v>121</v>
      </c>
      <c r="AA256" s="185">
        <v>0</v>
      </c>
      <c r="AB256" s="185">
        <v>0</v>
      </c>
      <c r="AC256" s="212">
        <v>43220</v>
      </c>
      <c r="AD256" s="185">
        <v>14</v>
      </c>
      <c r="AE256" s="185">
        <v>0</v>
      </c>
      <c r="AF256" s="185">
        <v>0</v>
      </c>
      <c r="AG256" s="185">
        <v>0</v>
      </c>
      <c r="AH256" s="185">
        <v>0</v>
      </c>
      <c r="AI256" s="185">
        <v>0</v>
      </c>
      <c r="AJ256" s="185">
        <v>0</v>
      </c>
      <c r="AK256" s="185">
        <v>0</v>
      </c>
      <c r="AL256" s="185">
        <v>0</v>
      </c>
      <c r="AM256" s="185">
        <v>0</v>
      </c>
      <c r="AN256" s="185">
        <v>0</v>
      </c>
      <c r="AO256" s="185">
        <v>0</v>
      </c>
      <c r="AP256" s="185">
        <v>0</v>
      </c>
      <c r="AQ256" s="185">
        <v>0</v>
      </c>
      <c r="AR256" s="185">
        <v>0</v>
      </c>
      <c r="AS256" s="185" t="s">
        <v>120</v>
      </c>
      <c r="AT256" s="185">
        <v>0</v>
      </c>
      <c r="AU256" s="185">
        <v>0</v>
      </c>
      <c r="AV256" s="185">
        <v>0</v>
      </c>
      <c r="AW256" s="185">
        <v>0</v>
      </c>
      <c r="AX256" s="185">
        <v>0</v>
      </c>
      <c r="AY256" s="215">
        <v>0</v>
      </c>
      <c r="AZ256" s="185">
        <v>0</v>
      </c>
      <c r="BA256" s="185">
        <v>0</v>
      </c>
      <c r="BB256" s="185">
        <v>1</v>
      </c>
      <c r="BC256" s="218"/>
      <c r="BD256" s="185"/>
      <c r="BE256" s="185"/>
    </row>
    <row r="257" spans="1:57" s="63" customFormat="1" ht="16.5" thickBot="1" x14ac:dyDescent="0.3">
      <c r="A257" s="63">
        <v>32</v>
      </c>
      <c r="B257" s="63" t="s">
        <v>12</v>
      </c>
      <c r="C257" s="63" t="s">
        <v>173</v>
      </c>
      <c r="D257" s="63" t="s">
        <v>175</v>
      </c>
      <c r="E257" s="192" t="s">
        <v>12</v>
      </c>
      <c r="F257" s="67" t="s">
        <v>62</v>
      </c>
      <c r="G257" s="175">
        <v>14</v>
      </c>
      <c r="H257" s="63">
        <v>35.5</v>
      </c>
      <c r="I257" s="63">
        <v>3</v>
      </c>
      <c r="J257" s="63">
        <v>5</v>
      </c>
      <c r="K257" s="63">
        <v>1</v>
      </c>
      <c r="L257" s="63" t="s">
        <v>120</v>
      </c>
      <c r="M257" s="63">
        <v>28.5</v>
      </c>
      <c r="N257" s="63">
        <v>18.5</v>
      </c>
      <c r="O257" s="63">
        <v>0</v>
      </c>
      <c r="P257" s="63">
        <v>0</v>
      </c>
      <c r="Q257" s="63">
        <f>SUM(M257:P257)</f>
        <v>47</v>
      </c>
      <c r="R257" s="63">
        <v>12</v>
      </c>
      <c r="S257" s="63">
        <f>Q257/12</f>
        <v>3.9166666666666665</v>
      </c>
      <c r="T257" s="63">
        <v>1</v>
      </c>
      <c r="U257" s="63">
        <v>3</v>
      </c>
      <c r="V257" s="63">
        <v>0</v>
      </c>
      <c r="W257" s="63">
        <v>0</v>
      </c>
      <c r="X257" s="63">
        <v>0</v>
      </c>
      <c r="Y257" s="63">
        <v>0</v>
      </c>
      <c r="Z257" s="63" t="s">
        <v>451</v>
      </c>
      <c r="AA257" s="63">
        <v>11</v>
      </c>
      <c r="AB257" s="63">
        <v>1</v>
      </c>
      <c r="AC257" s="212">
        <v>43220</v>
      </c>
      <c r="AD257" s="185">
        <v>14</v>
      </c>
      <c r="AE257" s="63">
        <v>7.4</v>
      </c>
      <c r="AF257" s="63">
        <v>24.2</v>
      </c>
      <c r="AG257" s="63">
        <v>13</v>
      </c>
      <c r="AH257" s="63">
        <v>2.7</v>
      </c>
      <c r="AI257" s="63">
        <v>4.4000000000000004</v>
      </c>
      <c r="AJ257" s="63">
        <v>20.399999999999999</v>
      </c>
      <c r="AK257" s="63">
        <v>0</v>
      </c>
      <c r="AL257" s="63">
        <f>SUM(AE257:AK257)</f>
        <v>72.099999999999994</v>
      </c>
      <c r="AM257" s="63">
        <f>AL257/AD257</f>
        <v>5.1499999999999995</v>
      </c>
      <c r="AN257" s="63">
        <v>1</v>
      </c>
      <c r="AO257" s="63">
        <v>1</v>
      </c>
      <c r="AP257" s="63">
        <v>0</v>
      </c>
      <c r="AQ257" s="63">
        <v>1</v>
      </c>
      <c r="AR257" s="63">
        <v>0</v>
      </c>
      <c r="AS257" s="63">
        <v>209</v>
      </c>
      <c r="AT257" s="63">
        <v>0.82299999999999995</v>
      </c>
      <c r="AU257" s="63">
        <v>0.503</v>
      </c>
      <c r="AV257" s="63">
        <v>0.78100000000000003</v>
      </c>
      <c r="AW257" s="63">
        <v>2.6709999999999998</v>
      </c>
      <c r="AX257" s="63">
        <v>0</v>
      </c>
      <c r="AY257" s="68">
        <v>0</v>
      </c>
      <c r="AZ257" s="63">
        <v>0</v>
      </c>
      <c r="BA257" s="63">
        <v>0</v>
      </c>
      <c r="BB257" s="63">
        <v>1</v>
      </c>
      <c r="BC257" s="71"/>
    </row>
    <row r="258" spans="1:57" s="75" customFormat="1" x14ac:dyDescent="0.25">
      <c r="A258" s="188">
        <v>32</v>
      </c>
      <c r="B258" s="188" t="s">
        <v>14</v>
      </c>
      <c r="C258" s="188" t="s">
        <v>172</v>
      </c>
      <c r="D258" s="188" t="s">
        <v>176</v>
      </c>
      <c r="E258" s="188" t="s">
        <v>135</v>
      </c>
      <c r="F258" s="198" t="s">
        <v>55</v>
      </c>
      <c r="G258" s="203">
        <v>13</v>
      </c>
      <c r="H258" s="188">
        <v>49</v>
      </c>
      <c r="I258" s="188">
        <v>4</v>
      </c>
      <c r="J258" s="188">
        <v>4.2</v>
      </c>
      <c r="K258" s="188">
        <v>1</v>
      </c>
      <c r="L258" s="188">
        <v>1</v>
      </c>
      <c r="M258" s="188">
        <v>18.2</v>
      </c>
      <c r="N258" s="188">
        <v>6.2</v>
      </c>
      <c r="O258" s="188">
        <v>0</v>
      </c>
      <c r="P258" s="188">
        <v>0</v>
      </c>
      <c r="Q258" s="188">
        <f>SUM(M258:P258)</f>
        <v>24.4</v>
      </c>
      <c r="R258" s="188">
        <v>12</v>
      </c>
      <c r="S258" s="188">
        <f>Q258/12</f>
        <v>2.0333333333333332</v>
      </c>
      <c r="T258" s="188" t="s">
        <v>120</v>
      </c>
      <c r="U258" s="188" t="s">
        <v>120</v>
      </c>
      <c r="V258" s="188">
        <v>0</v>
      </c>
      <c r="W258" s="188">
        <v>0</v>
      </c>
      <c r="X258" s="188">
        <v>0</v>
      </c>
      <c r="Y258" s="188" t="s">
        <v>120</v>
      </c>
      <c r="Z258" s="188" t="s">
        <v>434</v>
      </c>
      <c r="AA258" s="188" t="s">
        <v>120</v>
      </c>
      <c r="AB258" s="188" t="s">
        <v>120</v>
      </c>
      <c r="AC258" s="188" t="s">
        <v>120</v>
      </c>
      <c r="AD258" s="188" t="s">
        <v>120</v>
      </c>
      <c r="AE258" s="188" t="s">
        <v>120</v>
      </c>
      <c r="AF258" s="188" t="s">
        <v>120</v>
      </c>
      <c r="AG258" s="188" t="s">
        <v>120</v>
      </c>
      <c r="AH258" s="188" t="s">
        <v>120</v>
      </c>
      <c r="AI258" s="188" t="s">
        <v>120</v>
      </c>
      <c r="AJ258" s="188" t="s">
        <v>120</v>
      </c>
      <c r="AK258" s="188" t="s">
        <v>120</v>
      </c>
      <c r="AL258" s="188" t="s">
        <v>120</v>
      </c>
      <c r="AM258" s="188" t="s">
        <v>120</v>
      </c>
      <c r="AN258" s="188" t="s">
        <v>120</v>
      </c>
      <c r="AO258" s="188" t="s">
        <v>120</v>
      </c>
      <c r="AP258" s="188" t="s">
        <v>120</v>
      </c>
      <c r="AQ258" s="188" t="s">
        <v>120</v>
      </c>
      <c r="AR258" s="188" t="s">
        <v>120</v>
      </c>
      <c r="AS258" s="188" t="s">
        <v>120</v>
      </c>
      <c r="AT258" s="188" t="s">
        <v>120</v>
      </c>
      <c r="AU258" s="188" t="s">
        <v>120</v>
      </c>
      <c r="AV258" s="188" t="s">
        <v>120</v>
      </c>
      <c r="AW258" s="188" t="s">
        <v>120</v>
      </c>
      <c r="AX258" s="188">
        <v>0</v>
      </c>
      <c r="AY258" s="209">
        <v>0</v>
      </c>
      <c r="AZ258" s="188">
        <v>0</v>
      </c>
      <c r="BA258" s="188">
        <v>0</v>
      </c>
      <c r="BB258" s="188">
        <v>0</v>
      </c>
      <c r="BC258" s="221"/>
      <c r="BD258" s="185"/>
      <c r="BE258" s="185"/>
    </row>
    <row r="259" spans="1:57" s="76" customFormat="1" ht="16.5" thickBot="1" x14ac:dyDescent="0.3">
      <c r="A259" s="76">
        <v>32</v>
      </c>
      <c r="B259" s="76" t="s">
        <v>14</v>
      </c>
      <c r="C259" s="76" t="s">
        <v>172</v>
      </c>
      <c r="D259" s="76" t="s">
        <v>176</v>
      </c>
      <c r="E259" s="76" t="s">
        <v>12</v>
      </c>
      <c r="F259" s="77" t="s">
        <v>62</v>
      </c>
      <c r="G259" s="176">
        <v>13</v>
      </c>
      <c r="H259" s="76">
        <v>56</v>
      </c>
      <c r="I259" s="76">
        <v>5</v>
      </c>
      <c r="J259" s="76">
        <v>6</v>
      </c>
      <c r="K259" s="76">
        <v>0</v>
      </c>
      <c r="L259" s="76" t="s">
        <v>120</v>
      </c>
      <c r="M259" s="76" t="s">
        <v>120</v>
      </c>
      <c r="N259" s="76" t="s">
        <v>120</v>
      </c>
      <c r="O259" s="76" t="s">
        <v>120</v>
      </c>
      <c r="P259" s="76" t="s">
        <v>120</v>
      </c>
      <c r="Q259" s="76" t="s">
        <v>120</v>
      </c>
      <c r="R259" s="76" t="s">
        <v>120</v>
      </c>
      <c r="S259" s="76" t="s">
        <v>120</v>
      </c>
      <c r="T259" s="76" t="s">
        <v>120</v>
      </c>
      <c r="U259" s="76" t="s">
        <v>120</v>
      </c>
      <c r="V259" s="76">
        <v>1</v>
      </c>
      <c r="W259" s="76">
        <v>0</v>
      </c>
      <c r="X259" s="76">
        <v>0</v>
      </c>
      <c r="Y259" s="76" t="s">
        <v>120</v>
      </c>
      <c r="Z259" s="76" t="s">
        <v>434</v>
      </c>
      <c r="AA259" s="76" t="s">
        <v>120</v>
      </c>
      <c r="AB259" s="76" t="s">
        <v>120</v>
      </c>
      <c r="AC259" s="76" t="s">
        <v>120</v>
      </c>
      <c r="AD259" s="76" t="s">
        <v>120</v>
      </c>
      <c r="AE259" s="76" t="s">
        <v>120</v>
      </c>
      <c r="AF259" s="76" t="s">
        <v>120</v>
      </c>
      <c r="AG259" s="76" t="s">
        <v>120</v>
      </c>
      <c r="AH259" s="76" t="s">
        <v>120</v>
      </c>
      <c r="AI259" s="76" t="s">
        <v>120</v>
      </c>
      <c r="AJ259" s="76" t="s">
        <v>120</v>
      </c>
      <c r="AK259" s="76" t="s">
        <v>120</v>
      </c>
      <c r="AL259" s="76" t="s">
        <v>120</v>
      </c>
      <c r="AM259" s="76" t="s">
        <v>120</v>
      </c>
      <c r="AN259" s="76" t="s">
        <v>120</v>
      </c>
      <c r="AO259" s="76" t="s">
        <v>120</v>
      </c>
      <c r="AP259" s="76" t="s">
        <v>120</v>
      </c>
      <c r="AQ259" s="76" t="s">
        <v>120</v>
      </c>
      <c r="AR259" s="76" t="s">
        <v>120</v>
      </c>
      <c r="AS259" s="76" t="s">
        <v>120</v>
      </c>
      <c r="AT259" s="76" t="s">
        <v>120</v>
      </c>
      <c r="AU259" s="76" t="s">
        <v>120</v>
      </c>
      <c r="AV259" s="76" t="s">
        <v>120</v>
      </c>
      <c r="AW259" s="76" t="s">
        <v>120</v>
      </c>
      <c r="AX259" s="76">
        <v>0</v>
      </c>
      <c r="AY259" s="79">
        <v>0</v>
      </c>
      <c r="AZ259" s="76">
        <v>0</v>
      </c>
      <c r="BA259" s="76">
        <v>0</v>
      </c>
      <c r="BB259" s="76">
        <v>0</v>
      </c>
      <c r="BC259" s="78"/>
      <c r="BD259" s="63"/>
      <c r="BE259" s="63"/>
    </row>
    <row r="260" spans="1:57" s="124" customFormat="1" x14ac:dyDescent="0.25">
      <c r="A260" s="186">
        <v>32</v>
      </c>
      <c r="B260" s="186" t="s">
        <v>15</v>
      </c>
      <c r="C260" s="186" t="s">
        <v>173</v>
      </c>
      <c r="D260" s="186" t="s">
        <v>176</v>
      </c>
      <c r="E260" s="186" t="s">
        <v>135</v>
      </c>
      <c r="F260" s="197" t="s">
        <v>55</v>
      </c>
      <c r="G260" s="184">
        <v>14</v>
      </c>
      <c r="H260" s="186">
        <v>54</v>
      </c>
      <c r="I260" s="186">
        <v>4</v>
      </c>
      <c r="J260" s="186">
        <v>2.7</v>
      </c>
      <c r="K260" s="186">
        <v>2</v>
      </c>
      <c r="L260" s="186">
        <v>0</v>
      </c>
      <c r="M260" s="186">
        <v>0</v>
      </c>
      <c r="N260" s="186">
        <v>0</v>
      </c>
      <c r="O260" s="186">
        <v>0</v>
      </c>
      <c r="P260" s="186">
        <v>0</v>
      </c>
      <c r="Q260" s="186">
        <v>0</v>
      </c>
      <c r="R260" s="186">
        <v>12</v>
      </c>
      <c r="S260" s="186">
        <v>0</v>
      </c>
      <c r="T260" s="125" t="s">
        <v>120</v>
      </c>
      <c r="U260" s="125" t="s">
        <v>120</v>
      </c>
      <c r="V260" s="186">
        <v>1</v>
      </c>
      <c r="W260" s="186">
        <v>1</v>
      </c>
      <c r="X260" s="186">
        <v>1</v>
      </c>
      <c r="Y260" s="186">
        <v>1</v>
      </c>
      <c r="Z260" s="186" t="s">
        <v>121</v>
      </c>
      <c r="AA260" s="186">
        <v>0</v>
      </c>
      <c r="AB260" s="186" t="s">
        <v>120</v>
      </c>
      <c r="AC260" s="186" t="s">
        <v>120</v>
      </c>
      <c r="AD260" s="186" t="s">
        <v>120</v>
      </c>
      <c r="AE260" s="186" t="s">
        <v>120</v>
      </c>
      <c r="AF260" s="186" t="s">
        <v>120</v>
      </c>
      <c r="AG260" s="186" t="s">
        <v>120</v>
      </c>
      <c r="AH260" s="186" t="s">
        <v>120</v>
      </c>
      <c r="AI260" s="186" t="s">
        <v>120</v>
      </c>
      <c r="AJ260" s="186" t="s">
        <v>120</v>
      </c>
      <c r="AK260" s="186" t="s">
        <v>120</v>
      </c>
      <c r="AL260" s="186" t="s">
        <v>120</v>
      </c>
      <c r="AM260" s="186" t="s">
        <v>120</v>
      </c>
      <c r="AN260" s="186" t="s">
        <v>120</v>
      </c>
      <c r="AO260" s="186" t="s">
        <v>120</v>
      </c>
      <c r="AP260" s="186" t="s">
        <v>120</v>
      </c>
      <c r="AQ260" s="186" t="s">
        <v>120</v>
      </c>
      <c r="AR260" s="186" t="s">
        <v>120</v>
      </c>
      <c r="AS260" s="186" t="s">
        <v>120</v>
      </c>
      <c r="AT260" s="186" t="s">
        <v>120</v>
      </c>
      <c r="AU260" s="186" t="s">
        <v>120</v>
      </c>
      <c r="AV260" s="186" t="s">
        <v>120</v>
      </c>
      <c r="AW260" s="186" t="s">
        <v>120</v>
      </c>
      <c r="AX260" s="186">
        <v>0</v>
      </c>
      <c r="AY260" s="216">
        <v>0</v>
      </c>
      <c r="AZ260" s="186">
        <v>0</v>
      </c>
      <c r="BA260" s="186">
        <v>0</v>
      </c>
      <c r="BB260" s="186">
        <v>2</v>
      </c>
      <c r="BC260" s="219"/>
      <c r="BD260" s="185"/>
      <c r="BE260" s="185"/>
    </row>
    <row r="261" spans="1:57" s="127" customFormat="1" ht="16.5" thickBot="1" x14ac:dyDescent="0.3">
      <c r="A261" s="127">
        <v>32</v>
      </c>
      <c r="B261" s="127" t="s">
        <v>15</v>
      </c>
      <c r="C261" s="127" t="s">
        <v>173</v>
      </c>
      <c r="D261" s="127" t="s">
        <v>176</v>
      </c>
      <c r="E261" s="127" t="s">
        <v>12</v>
      </c>
      <c r="F261" s="128" t="s">
        <v>62</v>
      </c>
      <c r="G261" s="175">
        <v>14</v>
      </c>
      <c r="H261" s="127">
        <v>32</v>
      </c>
      <c r="I261" s="127">
        <v>3</v>
      </c>
      <c r="J261" s="127">
        <v>6</v>
      </c>
      <c r="K261" s="127">
        <v>1</v>
      </c>
      <c r="L261" s="127">
        <v>0</v>
      </c>
      <c r="M261" s="127">
        <v>0</v>
      </c>
      <c r="N261" s="127">
        <v>0</v>
      </c>
      <c r="O261" s="127">
        <v>0</v>
      </c>
      <c r="P261" s="127">
        <v>0</v>
      </c>
      <c r="Q261" s="127">
        <v>0</v>
      </c>
      <c r="R261" s="127">
        <v>12</v>
      </c>
      <c r="S261" s="127">
        <v>0</v>
      </c>
      <c r="T261" s="186">
        <v>0</v>
      </c>
      <c r="U261" s="186">
        <v>0</v>
      </c>
      <c r="V261" s="127">
        <v>1</v>
      </c>
      <c r="W261" s="127">
        <v>1</v>
      </c>
      <c r="X261" s="127">
        <v>1</v>
      </c>
      <c r="Y261" s="127">
        <v>1</v>
      </c>
      <c r="Z261" s="127" t="s">
        <v>121</v>
      </c>
      <c r="AA261" s="127">
        <v>0</v>
      </c>
      <c r="AB261" s="127" t="s">
        <v>120</v>
      </c>
      <c r="AC261" s="127" t="s">
        <v>120</v>
      </c>
      <c r="AD261" s="127" t="s">
        <v>120</v>
      </c>
      <c r="AE261" s="127" t="s">
        <v>120</v>
      </c>
      <c r="AF261" s="127" t="s">
        <v>120</v>
      </c>
      <c r="AG261" s="127" t="s">
        <v>120</v>
      </c>
      <c r="AH261" s="127" t="s">
        <v>120</v>
      </c>
      <c r="AI261" s="127" t="s">
        <v>120</v>
      </c>
      <c r="AJ261" s="127" t="s">
        <v>120</v>
      </c>
      <c r="AK261" s="127" t="s">
        <v>120</v>
      </c>
      <c r="AL261" s="127" t="s">
        <v>120</v>
      </c>
      <c r="AM261" s="127" t="s">
        <v>120</v>
      </c>
      <c r="AN261" s="127" t="s">
        <v>120</v>
      </c>
      <c r="AO261" s="127" t="s">
        <v>120</v>
      </c>
      <c r="AP261" s="127" t="s">
        <v>120</v>
      </c>
      <c r="AQ261" s="127" t="s">
        <v>120</v>
      </c>
      <c r="AR261" s="127" t="s">
        <v>120</v>
      </c>
      <c r="AS261" s="127" t="s">
        <v>120</v>
      </c>
      <c r="AT261" s="127" t="s">
        <v>120</v>
      </c>
      <c r="AU261" s="127" t="s">
        <v>120</v>
      </c>
      <c r="AV261" s="127" t="s">
        <v>120</v>
      </c>
      <c r="AW261" s="127" t="s">
        <v>120</v>
      </c>
      <c r="AX261" s="127">
        <v>0</v>
      </c>
      <c r="AY261" s="130">
        <v>0</v>
      </c>
      <c r="AZ261" s="127">
        <v>0</v>
      </c>
      <c r="BA261" s="127">
        <v>0</v>
      </c>
      <c r="BB261" s="127">
        <v>2</v>
      </c>
      <c r="BC261" s="129"/>
      <c r="BD261" s="63"/>
      <c r="BE261" s="63"/>
    </row>
    <row r="262" spans="1:57" x14ac:dyDescent="0.25">
      <c r="A262" s="185">
        <v>33</v>
      </c>
      <c r="B262" s="185" t="s">
        <v>9</v>
      </c>
      <c r="C262" s="185" t="s">
        <v>172</v>
      </c>
      <c r="D262" s="185" t="s">
        <v>175</v>
      </c>
      <c r="E262" s="194" t="s">
        <v>135</v>
      </c>
      <c r="F262" s="196" t="s">
        <v>71</v>
      </c>
      <c r="G262" s="184">
        <v>13</v>
      </c>
      <c r="H262" s="185">
        <v>75.5</v>
      </c>
      <c r="I262" s="185">
        <v>5</v>
      </c>
      <c r="J262" s="185">
        <v>5</v>
      </c>
      <c r="K262" s="185">
        <v>2</v>
      </c>
      <c r="L262" s="185">
        <v>3</v>
      </c>
      <c r="M262" s="185">
        <v>20</v>
      </c>
      <c r="N262" s="185">
        <v>18.5</v>
      </c>
      <c r="O262" s="185">
        <v>4</v>
      </c>
      <c r="P262" s="185">
        <v>1</v>
      </c>
      <c r="Q262" s="185">
        <f>SUM(M262:P262)</f>
        <v>43.5</v>
      </c>
      <c r="R262" s="185">
        <v>12</v>
      </c>
      <c r="S262" s="185">
        <f>Q262/12</f>
        <v>3.625</v>
      </c>
      <c r="T262" s="80" t="s">
        <v>120</v>
      </c>
      <c r="U262" s="80" t="s">
        <v>120</v>
      </c>
      <c r="V262" s="185">
        <v>0</v>
      </c>
      <c r="W262" s="185">
        <v>0</v>
      </c>
      <c r="X262" s="185">
        <v>0</v>
      </c>
      <c r="Y262" s="185">
        <v>0</v>
      </c>
      <c r="Z262" s="185" t="s">
        <v>451</v>
      </c>
      <c r="AA262" s="185">
        <v>8</v>
      </c>
      <c r="AB262" s="185">
        <v>0.8</v>
      </c>
      <c r="AC262" s="212">
        <v>43219</v>
      </c>
      <c r="AD262" s="185">
        <v>13</v>
      </c>
      <c r="AE262" s="185">
        <v>29.9</v>
      </c>
      <c r="AF262" s="185">
        <v>27.3</v>
      </c>
      <c r="AG262" s="185">
        <v>39.4</v>
      </c>
      <c r="AH262" s="185">
        <v>40.6</v>
      </c>
      <c r="AI262" s="185">
        <v>0</v>
      </c>
      <c r="AJ262" s="185">
        <v>0</v>
      </c>
      <c r="AK262" s="185">
        <v>0</v>
      </c>
      <c r="AL262" s="185">
        <f>SUM(AE262:AK262)</f>
        <v>137.19999999999999</v>
      </c>
      <c r="AM262" s="185">
        <f>AL262/AD262</f>
        <v>10.553846153846154</v>
      </c>
      <c r="AN262" s="185">
        <v>0</v>
      </c>
      <c r="AO262" s="185">
        <v>0</v>
      </c>
      <c r="AP262" s="185">
        <v>0</v>
      </c>
      <c r="AQ262" s="185">
        <v>0</v>
      </c>
      <c r="AR262" s="185">
        <v>0</v>
      </c>
      <c r="AS262" s="185">
        <v>152</v>
      </c>
      <c r="AT262" s="185">
        <v>1.413</v>
      </c>
      <c r="AU262" s="185">
        <v>0.74399999999999999</v>
      </c>
      <c r="AV262" s="185">
        <v>0.57199999999999995</v>
      </c>
      <c r="AW262" s="185">
        <v>0.65</v>
      </c>
      <c r="AX262" s="185">
        <v>0</v>
      </c>
      <c r="AY262" s="215">
        <v>0</v>
      </c>
      <c r="AZ262" s="185">
        <v>0</v>
      </c>
      <c r="BA262" s="185">
        <v>0</v>
      </c>
      <c r="BB262" s="185">
        <v>3</v>
      </c>
      <c r="BC262" s="218"/>
      <c r="BD262" s="185"/>
      <c r="BE262" s="185"/>
    </row>
    <row r="263" spans="1:57" s="63" customFormat="1" ht="16.5" thickBot="1" x14ac:dyDescent="0.3">
      <c r="A263" s="63">
        <v>33</v>
      </c>
      <c r="B263" s="63" t="s">
        <v>9</v>
      </c>
      <c r="C263" s="63" t="s">
        <v>172</v>
      </c>
      <c r="D263" s="63" t="s">
        <v>175</v>
      </c>
      <c r="E263" s="192" t="s">
        <v>12</v>
      </c>
      <c r="F263" s="67" t="s">
        <v>93</v>
      </c>
      <c r="G263" s="175">
        <v>13</v>
      </c>
      <c r="H263" s="63">
        <v>63</v>
      </c>
      <c r="I263" s="63">
        <v>4</v>
      </c>
      <c r="J263" s="63">
        <v>5.8</v>
      </c>
      <c r="K263" s="63">
        <v>1</v>
      </c>
      <c r="L263" s="63">
        <v>1</v>
      </c>
      <c r="M263" s="63">
        <v>29</v>
      </c>
      <c r="N263" s="63">
        <v>16.5</v>
      </c>
      <c r="O263" s="63">
        <v>1</v>
      </c>
      <c r="P263" s="63">
        <v>0</v>
      </c>
      <c r="Q263" s="63">
        <f>SUM(M263:P263)</f>
        <v>46.5</v>
      </c>
      <c r="R263" s="63">
        <v>12</v>
      </c>
      <c r="S263" s="63">
        <f>Q263/12</f>
        <v>3.875</v>
      </c>
      <c r="T263" s="63">
        <v>5</v>
      </c>
      <c r="U263" s="63">
        <v>9</v>
      </c>
      <c r="V263" s="63">
        <v>0</v>
      </c>
      <c r="W263" s="63">
        <v>0</v>
      </c>
      <c r="X263" s="63">
        <v>0</v>
      </c>
      <c r="Y263" s="63">
        <v>0</v>
      </c>
      <c r="Z263" s="63" t="s">
        <v>451</v>
      </c>
      <c r="AA263" s="63">
        <v>5</v>
      </c>
      <c r="AB263" s="63">
        <v>0.7</v>
      </c>
      <c r="AC263" s="65">
        <v>43219</v>
      </c>
      <c r="AD263" s="63">
        <v>13</v>
      </c>
      <c r="AE263" s="63">
        <v>6.1</v>
      </c>
      <c r="AF263" s="63">
        <v>31.6</v>
      </c>
      <c r="AG263" s="63">
        <v>34</v>
      </c>
      <c r="AH263" s="63">
        <v>33.700000000000003</v>
      </c>
      <c r="AI263" s="63">
        <v>39</v>
      </c>
      <c r="AJ263" s="63">
        <v>18.600000000000001</v>
      </c>
      <c r="AK263" s="63">
        <v>0</v>
      </c>
      <c r="AL263" s="63">
        <f>SUM(AE263:AK263)</f>
        <v>163</v>
      </c>
      <c r="AM263" s="63">
        <f>AL263/AD263</f>
        <v>12.538461538461538</v>
      </c>
      <c r="AN263" s="63">
        <v>1</v>
      </c>
      <c r="AO263" s="63">
        <v>0</v>
      </c>
      <c r="AP263" s="63">
        <v>0</v>
      </c>
      <c r="AQ263" s="63">
        <v>0</v>
      </c>
      <c r="AR263" s="63">
        <v>1</v>
      </c>
      <c r="AS263" s="63">
        <v>153</v>
      </c>
      <c r="AT263" s="63">
        <v>1.391</v>
      </c>
      <c r="AU263" s="63">
        <v>0.28000000000000003</v>
      </c>
      <c r="AV263" s="63">
        <v>1.3140000000000001</v>
      </c>
      <c r="AW263" s="63">
        <v>0.29899999999999999</v>
      </c>
      <c r="AX263" s="63">
        <v>0</v>
      </c>
      <c r="AY263" s="68">
        <v>0</v>
      </c>
      <c r="AZ263" s="63">
        <v>0</v>
      </c>
      <c r="BA263" s="63">
        <v>0</v>
      </c>
      <c r="BB263" s="63">
        <v>3</v>
      </c>
      <c r="BC263" s="71"/>
    </row>
    <row r="264" spans="1:57" x14ac:dyDescent="0.25">
      <c r="A264" s="185">
        <v>33</v>
      </c>
      <c r="B264" s="185" t="s">
        <v>12</v>
      </c>
      <c r="C264" s="185" t="s">
        <v>173</v>
      </c>
      <c r="D264" s="185" t="s">
        <v>175</v>
      </c>
      <c r="E264" s="194" t="s">
        <v>135</v>
      </c>
      <c r="F264" s="196" t="s">
        <v>71</v>
      </c>
      <c r="G264" s="184">
        <v>14</v>
      </c>
      <c r="H264" s="185">
        <v>78.2</v>
      </c>
      <c r="I264" s="185">
        <v>4</v>
      </c>
      <c r="J264" s="185">
        <v>4</v>
      </c>
      <c r="K264" s="185">
        <v>1</v>
      </c>
      <c r="L264" s="185">
        <v>3</v>
      </c>
      <c r="M264" s="185">
        <v>32.4</v>
      </c>
      <c r="N264" s="185">
        <v>4.7</v>
      </c>
      <c r="O264" s="185">
        <v>0</v>
      </c>
      <c r="P264" s="185">
        <v>0</v>
      </c>
      <c r="Q264" s="185">
        <f>SUM(M264:P264)</f>
        <v>37.1</v>
      </c>
      <c r="R264" s="185">
        <v>12</v>
      </c>
      <c r="S264" s="185">
        <f>Q264/12</f>
        <v>3.0916666666666668</v>
      </c>
      <c r="T264" s="185">
        <v>0</v>
      </c>
      <c r="U264" s="185">
        <v>0</v>
      </c>
      <c r="V264" s="185">
        <v>0</v>
      </c>
      <c r="W264" s="185">
        <v>1</v>
      </c>
      <c r="X264" s="185">
        <v>1</v>
      </c>
      <c r="Y264" s="185">
        <v>1</v>
      </c>
      <c r="Z264" s="185" t="s">
        <v>121</v>
      </c>
      <c r="AA264" s="185">
        <v>0</v>
      </c>
      <c r="AB264" s="185">
        <v>0</v>
      </c>
      <c r="AC264" s="212">
        <v>43214</v>
      </c>
      <c r="AD264" s="185">
        <v>8</v>
      </c>
      <c r="AE264" s="185">
        <v>0</v>
      </c>
      <c r="AF264" s="185">
        <v>0</v>
      </c>
      <c r="AG264" s="185">
        <v>0</v>
      </c>
      <c r="AH264" s="185">
        <v>0</v>
      </c>
      <c r="AI264" s="185">
        <v>0</v>
      </c>
      <c r="AJ264" s="185">
        <v>0</v>
      </c>
      <c r="AK264" s="185">
        <v>0</v>
      </c>
      <c r="AL264" s="185">
        <v>0</v>
      </c>
      <c r="AM264" s="185">
        <v>0</v>
      </c>
      <c r="AN264" s="185">
        <v>0</v>
      </c>
      <c r="AO264" s="185">
        <v>0</v>
      </c>
      <c r="AP264" s="185">
        <v>0</v>
      </c>
      <c r="AQ264" s="185">
        <v>0</v>
      </c>
      <c r="AR264" s="185">
        <v>0</v>
      </c>
      <c r="AS264" s="185" t="s">
        <v>120</v>
      </c>
      <c r="AT264" s="185">
        <v>0</v>
      </c>
      <c r="AU264" s="185">
        <v>0</v>
      </c>
      <c r="AV264" s="185">
        <v>0</v>
      </c>
      <c r="AW264" s="185">
        <v>0</v>
      </c>
      <c r="AX264" s="185">
        <v>0</v>
      </c>
      <c r="AY264" s="215">
        <v>0</v>
      </c>
      <c r="AZ264" s="185">
        <v>0</v>
      </c>
      <c r="BA264" s="185">
        <v>0</v>
      </c>
      <c r="BB264" s="185">
        <v>3</v>
      </c>
      <c r="BC264" s="218" t="s">
        <v>529</v>
      </c>
      <c r="BD264" s="185"/>
      <c r="BE264" s="185"/>
    </row>
    <row r="265" spans="1:57" s="63" customFormat="1" ht="16.5" thickBot="1" x14ac:dyDescent="0.3">
      <c r="A265" s="63">
        <v>33</v>
      </c>
      <c r="B265" s="63" t="s">
        <v>12</v>
      </c>
      <c r="C265" s="63" t="s">
        <v>173</v>
      </c>
      <c r="D265" s="63" t="s">
        <v>175</v>
      </c>
      <c r="E265" s="192" t="s">
        <v>12</v>
      </c>
      <c r="F265" s="67" t="s">
        <v>93</v>
      </c>
      <c r="G265" s="175">
        <v>14</v>
      </c>
      <c r="H265" s="63">
        <v>56.4</v>
      </c>
      <c r="I265" s="63">
        <v>4</v>
      </c>
      <c r="J265" s="63">
        <v>5.5</v>
      </c>
      <c r="K265" s="63">
        <v>1</v>
      </c>
      <c r="L265" s="63">
        <v>1</v>
      </c>
      <c r="M265" s="63">
        <v>7.8</v>
      </c>
      <c r="N265" s="63">
        <v>40.1</v>
      </c>
      <c r="O265" s="63">
        <v>10.8</v>
      </c>
      <c r="P265" s="63">
        <v>0</v>
      </c>
      <c r="Q265" s="63">
        <f>SUM(M265:P265)</f>
        <v>58.7</v>
      </c>
      <c r="R265" s="63">
        <v>12</v>
      </c>
      <c r="S265" s="63">
        <f>Q265/12</f>
        <v>4.8916666666666666</v>
      </c>
      <c r="T265" s="63">
        <v>2</v>
      </c>
      <c r="U265" s="63">
        <v>2</v>
      </c>
      <c r="V265" s="63">
        <v>0</v>
      </c>
      <c r="W265" s="63">
        <v>0</v>
      </c>
      <c r="X265" s="63">
        <v>0</v>
      </c>
      <c r="Y265" s="63">
        <v>0</v>
      </c>
      <c r="Z265" s="63" t="s">
        <v>451</v>
      </c>
      <c r="AA265" s="63">
        <v>4</v>
      </c>
      <c r="AB265" s="63">
        <v>0.6</v>
      </c>
      <c r="AC265" s="212">
        <v>43214</v>
      </c>
      <c r="AD265" s="185">
        <v>8</v>
      </c>
      <c r="AE265" s="63">
        <v>1.9</v>
      </c>
      <c r="AF265" s="63">
        <v>10.4</v>
      </c>
      <c r="AG265" s="63">
        <v>5.2</v>
      </c>
      <c r="AH265" s="63">
        <v>9.4</v>
      </c>
      <c r="AI265" s="63">
        <v>0</v>
      </c>
      <c r="AJ265" s="63">
        <v>0</v>
      </c>
      <c r="AK265" s="63">
        <v>0</v>
      </c>
      <c r="AL265" s="63">
        <f>SUM(AE265:AK265)</f>
        <v>26.9</v>
      </c>
      <c r="AM265" s="63">
        <f>AL265/AD265</f>
        <v>3.3624999999999998</v>
      </c>
      <c r="AN265" s="63">
        <v>1</v>
      </c>
      <c r="AO265" s="63">
        <v>0</v>
      </c>
      <c r="AP265" s="63">
        <v>0</v>
      </c>
      <c r="AQ265" s="63">
        <v>0</v>
      </c>
      <c r="AR265" s="63">
        <v>0</v>
      </c>
      <c r="AS265" s="63">
        <v>52</v>
      </c>
      <c r="AT265" s="63">
        <v>0.36499999999999999</v>
      </c>
      <c r="AU265" s="63">
        <v>4.8000000000000001E-2</v>
      </c>
      <c r="AV265" s="63">
        <v>0.55300000000000005</v>
      </c>
      <c r="AW265" s="63">
        <v>0.22600000000000001</v>
      </c>
      <c r="AX265" s="63">
        <v>1</v>
      </c>
      <c r="AY265" s="68">
        <v>0</v>
      </c>
      <c r="AZ265" s="63">
        <v>0</v>
      </c>
      <c r="BA265" s="63">
        <v>0</v>
      </c>
      <c r="BB265" s="63">
        <v>3</v>
      </c>
      <c r="BC265" s="71"/>
    </row>
    <row r="266" spans="1:57" x14ac:dyDescent="0.25">
      <c r="A266" s="185">
        <v>33</v>
      </c>
      <c r="B266" s="185" t="s">
        <v>14</v>
      </c>
      <c r="C266" s="185" t="s">
        <v>172</v>
      </c>
      <c r="D266" s="185" t="s">
        <v>176</v>
      </c>
      <c r="E266" s="194" t="s">
        <v>135</v>
      </c>
      <c r="F266" s="196" t="s">
        <v>71</v>
      </c>
      <c r="G266" s="203">
        <v>13</v>
      </c>
      <c r="H266" s="185">
        <v>65</v>
      </c>
      <c r="I266" s="185">
        <v>4</v>
      </c>
      <c r="J266" s="185">
        <v>3</v>
      </c>
      <c r="K266" s="185">
        <v>2</v>
      </c>
      <c r="L266" s="185">
        <v>3</v>
      </c>
      <c r="M266" s="185">
        <v>15.1</v>
      </c>
      <c r="N266" s="185">
        <v>24</v>
      </c>
      <c r="O266" s="185">
        <v>9.1</v>
      </c>
      <c r="P266" s="185">
        <v>0.3</v>
      </c>
      <c r="Q266" s="185">
        <f>SUM(M266:P266)</f>
        <v>48.5</v>
      </c>
      <c r="R266" s="185">
        <v>12</v>
      </c>
      <c r="S266" s="185">
        <f>Q266/12</f>
        <v>4.041666666666667</v>
      </c>
      <c r="T266" s="80" t="s">
        <v>120</v>
      </c>
      <c r="U266" s="80" t="s">
        <v>120</v>
      </c>
      <c r="V266" s="185">
        <v>0</v>
      </c>
      <c r="W266" s="185">
        <v>0</v>
      </c>
      <c r="X266" s="185">
        <v>0</v>
      </c>
      <c r="Y266" s="185">
        <v>0</v>
      </c>
      <c r="Z266" s="185" t="s">
        <v>451</v>
      </c>
      <c r="AA266" s="185">
        <v>6</v>
      </c>
      <c r="AB266" s="185">
        <v>0.6</v>
      </c>
      <c r="AC266" s="212">
        <v>43220</v>
      </c>
      <c r="AD266" s="185">
        <v>14</v>
      </c>
      <c r="AE266" s="185">
        <v>3.5</v>
      </c>
      <c r="AF266" s="185">
        <v>13.2</v>
      </c>
      <c r="AG266" s="185">
        <v>12.8</v>
      </c>
      <c r="AH266" s="185">
        <v>8.8000000000000007</v>
      </c>
      <c r="AI266" s="185">
        <v>0</v>
      </c>
      <c r="AJ266" s="185">
        <v>0</v>
      </c>
      <c r="AK266" s="185">
        <v>0</v>
      </c>
      <c r="AL266" s="185">
        <f>SUM(AE266:AK266)</f>
        <v>38.299999999999997</v>
      </c>
      <c r="AM266" s="185">
        <f>AL266/AD266</f>
        <v>2.7357142857142853</v>
      </c>
      <c r="AN266" s="185">
        <v>1</v>
      </c>
      <c r="AO266" s="185">
        <v>0</v>
      </c>
      <c r="AP266" s="185">
        <v>0</v>
      </c>
      <c r="AQ266" s="185">
        <v>0</v>
      </c>
      <c r="AR266" s="185">
        <v>0</v>
      </c>
      <c r="AS266" s="185">
        <v>183</v>
      </c>
      <c r="AT266" s="185">
        <v>0.161</v>
      </c>
      <c r="AU266" s="185">
        <v>0.153</v>
      </c>
      <c r="AV266" s="185">
        <v>0.25900000000000001</v>
      </c>
      <c r="AW266" s="185">
        <v>0.29399999999999998</v>
      </c>
      <c r="AX266" s="185">
        <v>0</v>
      </c>
      <c r="AY266" s="215">
        <v>0</v>
      </c>
      <c r="AZ266" s="185">
        <v>0</v>
      </c>
      <c r="BA266" s="185">
        <v>0</v>
      </c>
      <c r="BB266" s="185">
        <v>3</v>
      </c>
      <c r="BC266" s="218"/>
      <c r="BD266" s="185"/>
      <c r="BE266" s="185"/>
    </row>
    <row r="267" spans="1:57" s="63" customFormat="1" ht="16.5" thickBot="1" x14ac:dyDescent="0.3">
      <c r="A267" s="63">
        <v>33</v>
      </c>
      <c r="B267" s="63" t="s">
        <v>14</v>
      </c>
      <c r="C267" s="63" t="s">
        <v>172</v>
      </c>
      <c r="D267" s="63" t="s">
        <v>176</v>
      </c>
      <c r="E267" s="192" t="s">
        <v>12</v>
      </c>
      <c r="F267" s="67" t="s">
        <v>93</v>
      </c>
      <c r="G267" s="176">
        <v>13</v>
      </c>
      <c r="H267" s="63">
        <v>75.5</v>
      </c>
      <c r="I267" s="63">
        <v>5</v>
      </c>
      <c r="J267" s="63">
        <v>4.5</v>
      </c>
      <c r="K267" s="63">
        <v>2</v>
      </c>
      <c r="L267" s="63">
        <v>3</v>
      </c>
      <c r="M267" s="63">
        <v>32.6</v>
      </c>
      <c r="N267" s="63">
        <v>28.5</v>
      </c>
      <c r="O267" s="63">
        <v>0</v>
      </c>
      <c r="P267" s="63">
        <v>0</v>
      </c>
      <c r="Q267" s="63">
        <f>SUM(M267:P267)</f>
        <v>61.1</v>
      </c>
      <c r="R267" s="63">
        <v>12</v>
      </c>
      <c r="S267" s="63">
        <f>Q267/12</f>
        <v>5.0916666666666668</v>
      </c>
      <c r="T267" s="185">
        <v>10</v>
      </c>
      <c r="U267" s="185">
        <v>9</v>
      </c>
      <c r="V267" s="63">
        <v>0</v>
      </c>
      <c r="W267" s="63">
        <v>0</v>
      </c>
      <c r="X267" s="63">
        <v>0</v>
      </c>
      <c r="Y267" s="63">
        <v>0</v>
      </c>
      <c r="Z267" s="63" t="s">
        <v>451</v>
      </c>
      <c r="AA267" s="63">
        <v>6</v>
      </c>
      <c r="AB267" s="63">
        <v>0.6</v>
      </c>
      <c r="AC267" s="65">
        <v>43220</v>
      </c>
      <c r="AD267" s="63">
        <v>14</v>
      </c>
      <c r="AE267" s="63">
        <v>4</v>
      </c>
      <c r="AF267" s="63">
        <v>17</v>
      </c>
      <c r="AG267" s="63">
        <v>9.6</v>
      </c>
      <c r="AH267" s="63">
        <v>16</v>
      </c>
      <c r="AI267" s="63">
        <v>0</v>
      </c>
      <c r="AJ267" s="63">
        <v>0</v>
      </c>
      <c r="AK267" s="63">
        <v>0</v>
      </c>
      <c r="AL267" s="63">
        <f>SUM(AE267:AK267)</f>
        <v>46.6</v>
      </c>
      <c r="AM267" s="63">
        <f>AL267/AD267</f>
        <v>3.3285714285714287</v>
      </c>
      <c r="AN267" s="63">
        <v>0</v>
      </c>
      <c r="AO267" s="63">
        <v>0</v>
      </c>
      <c r="AP267" s="63">
        <v>1</v>
      </c>
      <c r="AQ267" s="63">
        <v>0</v>
      </c>
      <c r="AR267" s="63">
        <v>0</v>
      </c>
      <c r="AS267" s="63">
        <v>182</v>
      </c>
      <c r="AT267" s="63">
        <v>0.10100000000000001</v>
      </c>
      <c r="AU267" s="63">
        <v>0.09</v>
      </c>
      <c r="AV267" s="63">
        <v>0.159</v>
      </c>
      <c r="AW267" s="63">
        <v>0.14899999999999999</v>
      </c>
      <c r="AX267" s="63">
        <v>0</v>
      </c>
      <c r="AY267" s="68">
        <v>0</v>
      </c>
      <c r="AZ267" s="63">
        <v>0</v>
      </c>
      <c r="BA267" s="63">
        <v>0</v>
      </c>
      <c r="BB267" s="63">
        <v>3</v>
      </c>
      <c r="BC267" s="71"/>
    </row>
    <row r="268" spans="1:57" x14ac:dyDescent="0.25">
      <c r="A268" s="185">
        <v>33</v>
      </c>
      <c r="B268" s="185" t="s">
        <v>15</v>
      </c>
      <c r="C268" s="185" t="s">
        <v>173</v>
      </c>
      <c r="D268" s="185" t="s">
        <v>176</v>
      </c>
      <c r="E268" s="194" t="s">
        <v>135</v>
      </c>
      <c r="F268" s="196" t="s">
        <v>71</v>
      </c>
      <c r="G268" s="184">
        <v>14</v>
      </c>
      <c r="H268" s="185">
        <v>66</v>
      </c>
      <c r="I268" s="185">
        <v>3</v>
      </c>
      <c r="J268" s="185">
        <v>2.5</v>
      </c>
      <c r="K268" s="185">
        <v>3</v>
      </c>
      <c r="L268" s="185">
        <v>3</v>
      </c>
      <c r="M268" s="185">
        <v>28.5</v>
      </c>
      <c r="N268" s="185">
        <v>9.8000000000000007</v>
      </c>
      <c r="O268" s="185">
        <v>0</v>
      </c>
      <c r="P268" s="185">
        <v>0</v>
      </c>
      <c r="Q268" s="185">
        <f>SUM(M268:P268)</f>
        <v>38.299999999999997</v>
      </c>
      <c r="R268" s="185">
        <v>12</v>
      </c>
      <c r="S268" s="185">
        <f>Q268/12</f>
        <v>3.1916666666666664</v>
      </c>
      <c r="T268" s="80" t="s">
        <v>120</v>
      </c>
      <c r="U268" s="80" t="s">
        <v>120</v>
      </c>
      <c r="V268" s="185">
        <v>0</v>
      </c>
      <c r="W268" s="185">
        <v>0</v>
      </c>
      <c r="X268" s="185">
        <v>0</v>
      </c>
      <c r="Y268" s="185">
        <v>0</v>
      </c>
      <c r="Z268" s="185" t="s">
        <v>451</v>
      </c>
      <c r="AA268" s="185">
        <v>6</v>
      </c>
      <c r="AB268" s="185">
        <v>0.5</v>
      </c>
      <c r="AC268" s="212">
        <v>43223</v>
      </c>
      <c r="AD268" s="185">
        <v>17</v>
      </c>
      <c r="AE268" s="185" t="s">
        <v>120</v>
      </c>
      <c r="AF268" s="185" t="s">
        <v>120</v>
      </c>
      <c r="AG268" s="185" t="s">
        <v>120</v>
      </c>
      <c r="AH268" s="185" t="s">
        <v>120</v>
      </c>
      <c r="AI268" s="185" t="s">
        <v>120</v>
      </c>
      <c r="AJ268" s="185" t="s">
        <v>120</v>
      </c>
      <c r="AK268" s="185" t="s">
        <v>120</v>
      </c>
      <c r="AL268" s="185" t="s">
        <v>120</v>
      </c>
      <c r="AM268" s="185" t="s">
        <v>120</v>
      </c>
      <c r="AN268" s="185">
        <v>1</v>
      </c>
      <c r="AO268" s="185">
        <v>0</v>
      </c>
      <c r="AP268" s="185">
        <v>0</v>
      </c>
      <c r="AQ268" s="185">
        <v>0</v>
      </c>
      <c r="AR268" s="185">
        <v>0</v>
      </c>
      <c r="AS268" s="185" t="s">
        <v>120</v>
      </c>
      <c r="AT268" s="185">
        <v>0.10199999999999999</v>
      </c>
      <c r="AU268" s="274">
        <v>0.113</v>
      </c>
      <c r="AV268" s="185">
        <v>0.17899999999999999</v>
      </c>
      <c r="AW268" s="185">
        <v>0.23200000000000001</v>
      </c>
      <c r="AX268" s="185">
        <v>0</v>
      </c>
      <c r="AY268" s="215">
        <v>0</v>
      </c>
      <c r="AZ268" s="185">
        <v>0</v>
      </c>
      <c r="BA268" s="185">
        <v>0</v>
      </c>
      <c r="BB268" s="185">
        <v>3</v>
      </c>
      <c r="BC268" s="218" t="s">
        <v>665</v>
      </c>
      <c r="BD268" s="185"/>
      <c r="BE268" s="185"/>
    </row>
    <row r="269" spans="1:57" s="63" customFormat="1" ht="16.5" thickBot="1" x14ac:dyDescent="0.3">
      <c r="A269" s="63">
        <v>33</v>
      </c>
      <c r="B269" s="63" t="s">
        <v>15</v>
      </c>
      <c r="C269" s="63" t="s">
        <v>173</v>
      </c>
      <c r="D269" s="63" t="s">
        <v>176</v>
      </c>
      <c r="E269" s="192" t="s">
        <v>12</v>
      </c>
      <c r="F269" s="67" t="s">
        <v>93</v>
      </c>
      <c r="G269" s="175">
        <v>14</v>
      </c>
      <c r="H269" s="63">
        <v>62.2</v>
      </c>
      <c r="I269" s="63">
        <v>4</v>
      </c>
      <c r="J269" s="63">
        <v>5.7</v>
      </c>
      <c r="K269" s="63">
        <v>1</v>
      </c>
      <c r="L269" s="63">
        <v>1</v>
      </c>
      <c r="M269" s="63">
        <v>16</v>
      </c>
      <c r="N269" s="63">
        <v>27.5</v>
      </c>
      <c r="O269" s="63">
        <v>0</v>
      </c>
      <c r="P269" s="63">
        <v>0</v>
      </c>
      <c r="Q269" s="63">
        <f>SUM(M269:P269)</f>
        <v>43.5</v>
      </c>
      <c r="R269" s="63">
        <v>12</v>
      </c>
      <c r="S269" s="63">
        <f>Q269/12</f>
        <v>3.625</v>
      </c>
      <c r="T269" s="185">
        <v>6</v>
      </c>
      <c r="U269" s="185">
        <v>7</v>
      </c>
      <c r="V269" s="63">
        <v>0</v>
      </c>
      <c r="W269" s="63">
        <v>0</v>
      </c>
      <c r="X269" s="63">
        <v>0</v>
      </c>
      <c r="Y269" s="63">
        <v>0</v>
      </c>
      <c r="Z269" s="63" t="s">
        <v>451</v>
      </c>
      <c r="AA269" s="63">
        <v>3</v>
      </c>
      <c r="AB269" s="63">
        <v>0.7</v>
      </c>
      <c r="AC269" s="65">
        <v>43223</v>
      </c>
      <c r="AD269" s="63">
        <v>17</v>
      </c>
      <c r="AE269" s="63">
        <v>8.5</v>
      </c>
      <c r="AF269" s="63">
        <v>17.5</v>
      </c>
      <c r="AG269" s="63">
        <v>19</v>
      </c>
      <c r="AH269" s="63">
        <v>9.5</v>
      </c>
      <c r="AI269" s="63">
        <v>0</v>
      </c>
      <c r="AJ269" s="63">
        <v>0</v>
      </c>
      <c r="AK269" s="63">
        <v>0</v>
      </c>
      <c r="AL269" s="63">
        <f>SUM(AE269:AK269)</f>
        <v>54.5</v>
      </c>
      <c r="AM269" s="63">
        <f>AL269/AD269</f>
        <v>3.2058823529411766</v>
      </c>
      <c r="AN269" s="63">
        <v>1</v>
      </c>
      <c r="AO269" s="63">
        <v>0</v>
      </c>
      <c r="AP269" s="63">
        <v>0</v>
      </c>
      <c r="AQ269" s="63">
        <v>0</v>
      </c>
      <c r="AR269" s="63">
        <v>0</v>
      </c>
      <c r="AS269" s="63">
        <v>252</v>
      </c>
      <c r="AT269" s="63">
        <v>0.128</v>
      </c>
      <c r="AU269" s="63">
        <v>0.10100000000000001</v>
      </c>
      <c r="AV269" s="63">
        <v>0.35</v>
      </c>
      <c r="AW269" s="63">
        <v>0.161</v>
      </c>
      <c r="AX269" s="63">
        <v>0</v>
      </c>
      <c r="AY269" s="68">
        <v>0</v>
      </c>
      <c r="AZ269" s="63">
        <v>0</v>
      </c>
      <c r="BA269" s="63">
        <v>0</v>
      </c>
      <c r="BB269" s="63">
        <v>3</v>
      </c>
      <c r="BC269" s="71"/>
    </row>
    <row r="270" spans="1:57" x14ac:dyDescent="0.25">
      <c r="A270" s="185">
        <v>34</v>
      </c>
      <c r="B270" s="185" t="s">
        <v>9</v>
      </c>
      <c r="C270" s="185" t="s">
        <v>172</v>
      </c>
      <c r="D270" s="185" t="s">
        <v>175</v>
      </c>
      <c r="E270" s="194" t="s">
        <v>135</v>
      </c>
      <c r="F270" s="196" t="s">
        <v>68</v>
      </c>
      <c r="G270" s="184">
        <v>13</v>
      </c>
      <c r="H270" s="185">
        <v>39.5</v>
      </c>
      <c r="I270" s="185">
        <v>4</v>
      </c>
      <c r="J270" s="185">
        <v>4.9000000000000004</v>
      </c>
      <c r="K270" s="185">
        <v>1</v>
      </c>
      <c r="L270" s="185">
        <v>2</v>
      </c>
      <c r="M270" s="185">
        <v>10.5</v>
      </c>
      <c r="N270" s="185">
        <v>14.5</v>
      </c>
      <c r="O270" s="185">
        <v>0</v>
      </c>
      <c r="P270" s="185">
        <v>0</v>
      </c>
      <c r="Q270" s="185">
        <f>SUM(M270:P270)</f>
        <v>25</v>
      </c>
      <c r="R270" s="185">
        <v>12</v>
      </c>
      <c r="S270" s="185">
        <f>Q270/12</f>
        <v>2.0833333333333335</v>
      </c>
      <c r="T270" s="80" t="s">
        <v>120</v>
      </c>
      <c r="U270" s="80" t="s">
        <v>120</v>
      </c>
      <c r="V270" s="185">
        <v>0</v>
      </c>
      <c r="W270" s="185">
        <v>0</v>
      </c>
      <c r="X270" s="185">
        <v>0</v>
      </c>
      <c r="Y270" s="185">
        <v>0</v>
      </c>
      <c r="Z270" s="185" t="s">
        <v>451</v>
      </c>
      <c r="AA270" s="185">
        <v>3</v>
      </c>
      <c r="AB270" s="185">
        <v>0.6</v>
      </c>
      <c r="AC270" s="212">
        <v>43222</v>
      </c>
      <c r="AD270" s="185">
        <v>16</v>
      </c>
      <c r="AE270" s="185">
        <v>2.5</v>
      </c>
      <c r="AF270" s="185">
        <v>12</v>
      </c>
      <c r="AG270" s="185">
        <v>11.2</v>
      </c>
      <c r="AH270" s="185">
        <v>0</v>
      </c>
      <c r="AI270" s="185">
        <v>0</v>
      </c>
      <c r="AJ270" s="185">
        <v>0</v>
      </c>
      <c r="AK270" s="185">
        <v>0</v>
      </c>
      <c r="AL270" s="185">
        <f>SUM(AE270:AK270)</f>
        <v>25.7</v>
      </c>
      <c r="AM270" s="185">
        <f>AL270/AD270</f>
        <v>1.60625</v>
      </c>
      <c r="AN270" s="185">
        <v>0</v>
      </c>
      <c r="AO270" s="185">
        <v>0</v>
      </c>
      <c r="AP270" s="185">
        <v>0</v>
      </c>
      <c r="AQ270" s="185">
        <v>0</v>
      </c>
      <c r="AR270" s="185">
        <v>0</v>
      </c>
      <c r="AS270" s="185">
        <v>212</v>
      </c>
      <c r="AT270" s="185">
        <v>4.7E-2</v>
      </c>
      <c r="AU270" s="185">
        <v>4.3999999999999997E-2</v>
      </c>
      <c r="AV270" s="185">
        <v>0.214</v>
      </c>
      <c r="AW270" s="185">
        <v>0.17499999999999999</v>
      </c>
      <c r="AX270" s="185">
        <v>0</v>
      </c>
      <c r="AY270" s="215">
        <v>0</v>
      </c>
      <c r="AZ270" s="185">
        <v>0</v>
      </c>
      <c r="BA270" s="185">
        <v>0</v>
      </c>
      <c r="BB270" s="185">
        <v>1</v>
      </c>
      <c r="BC270" s="218"/>
      <c r="BD270" s="185"/>
      <c r="BE270" s="185"/>
    </row>
    <row r="271" spans="1:57" s="63" customFormat="1" ht="16.5" thickBot="1" x14ac:dyDescent="0.3">
      <c r="A271" s="63">
        <v>34</v>
      </c>
      <c r="B271" s="63" t="s">
        <v>9</v>
      </c>
      <c r="C271" s="63" t="s">
        <v>172</v>
      </c>
      <c r="D271" s="63" t="s">
        <v>175</v>
      </c>
      <c r="E271" s="192" t="s">
        <v>12</v>
      </c>
      <c r="F271" s="67" t="s">
        <v>59</v>
      </c>
      <c r="G271" s="175">
        <v>13</v>
      </c>
      <c r="H271" s="63">
        <v>47.5</v>
      </c>
      <c r="I271" s="63">
        <v>4</v>
      </c>
      <c r="J271" s="63">
        <v>5.5</v>
      </c>
      <c r="K271" s="63">
        <v>1</v>
      </c>
      <c r="L271" s="63">
        <v>2</v>
      </c>
      <c r="M271" s="63">
        <v>31</v>
      </c>
      <c r="N271" s="63">
        <v>2.5</v>
      </c>
      <c r="O271" s="63">
        <v>0</v>
      </c>
      <c r="P271" s="63">
        <v>0</v>
      </c>
      <c r="Q271" s="63">
        <f>SUM(M271:P271)</f>
        <v>33.5</v>
      </c>
      <c r="R271" s="63">
        <v>12</v>
      </c>
      <c r="S271" s="63">
        <f>Q271/12</f>
        <v>2.7916666666666665</v>
      </c>
      <c r="T271" s="185">
        <v>9</v>
      </c>
      <c r="U271" s="185">
        <v>13</v>
      </c>
      <c r="V271" s="63">
        <v>0</v>
      </c>
      <c r="W271" s="63">
        <v>0</v>
      </c>
      <c r="X271" s="63">
        <v>0</v>
      </c>
      <c r="Y271" s="63">
        <v>0</v>
      </c>
      <c r="Z271" s="63" t="s">
        <v>451</v>
      </c>
      <c r="AA271" s="63">
        <v>38</v>
      </c>
      <c r="AB271" s="63">
        <v>0.7</v>
      </c>
      <c r="AC271" s="65">
        <v>43222</v>
      </c>
      <c r="AD271" s="63">
        <v>16</v>
      </c>
      <c r="AE271" s="63">
        <v>3</v>
      </c>
      <c r="AF271" s="63">
        <v>6.5</v>
      </c>
      <c r="AG271" s="63">
        <v>12.5</v>
      </c>
      <c r="AH271" s="63">
        <v>15.5</v>
      </c>
      <c r="AI271" s="63">
        <v>0</v>
      </c>
      <c r="AJ271" s="63">
        <v>0</v>
      </c>
      <c r="AK271" s="63">
        <v>0</v>
      </c>
      <c r="AL271" s="63">
        <f>SUM(AE271:AK271)</f>
        <v>37.5</v>
      </c>
      <c r="AM271" s="63">
        <f>AL271/AD271</f>
        <v>2.34375</v>
      </c>
      <c r="AN271" s="63">
        <v>0</v>
      </c>
      <c r="AO271" s="63">
        <v>0</v>
      </c>
      <c r="AP271" s="63">
        <v>10</v>
      </c>
      <c r="AQ271" s="63">
        <v>0</v>
      </c>
      <c r="AR271" s="63">
        <v>0</v>
      </c>
      <c r="AS271" s="63">
        <v>243</v>
      </c>
      <c r="AT271" s="63">
        <v>2.3679999999999999</v>
      </c>
      <c r="AU271" s="63">
        <v>1.095</v>
      </c>
      <c r="AV271" s="63">
        <v>2.2890000000000001</v>
      </c>
      <c r="AW271" s="63">
        <v>1.139</v>
      </c>
      <c r="AX271" s="63">
        <v>0</v>
      </c>
      <c r="AY271" s="68">
        <v>0</v>
      </c>
      <c r="AZ271" s="63">
        <v>0</v>
      </c>
      <c r="BA271" s="63">
        <v>0</v>
      </c>
      <c r="BB271" s="63">
        <v>1</v>
      </c>
      <c r="BC271" s="71" t="s">
        <v>476</v>
      </c>
    </row>
    <row r="272" spans="1:57" s="59" customFormat="1" x14ac:dyDescent="0.25">
      <c r="A272" s="225">
        <v>34</v>
      </c>
      <c r="B272" s="225" t="s">
        <v>12</v>
      </c>
      <c r="C272" s="225" t="s">
        <v>173</v>
      </c>
      <c r="D272" s="225" t="s">
        <v>175</v>
      </c>
      <c r="E272" s="225" t="s">
        <v>135</v>
      </c>
      <c r="F272" s="227" t="s">
        <v>68</v>
      </c>
      <c r="G272" s="184">
        <v>14</v>
      </c>
      <c r="H272" s="225">
        <v>30.1</v>
      </c>
      <c r="I272" s="225">
        <v>4</v>
      </c>
      <c r="J272" s="225">
        <v>6</v>
      </c>
      <c r="K272" s="225">
        <v>2</v>
      </c>
      <c r="L272" s="225">
        <v>1</v>
      </c>
      <c r="M272" s="225">
        <v>30.5</v>
      </c>
      <c r="N272" s="225">
        <v>0</v>
      </c>
      <c r="O272" s="225">
        <v>0</v>
      </c>
      <c r="P272" s="225">
        <v>0</v>
      </c>
      <c r="Q272" s="225">
        <f>SUM(M272:P272)</f>
        <v>30.5</v>
      </c>
      <c r="R272" s="225">
        <v>12</v>
      </c>
      <c r="S272" s="225">
        <f>Q272/12</f>
        <v>2.5416666666666665</v>
      </c>
      <c r="T272" s="91" t="s">
        <v>120</v>
      </c>
      <c r="U272" s="91" t="s">
        <v>120</v>
      </c>
      <c r="V272" s="225">
        <v>0</v>
      </c>
      <c r="W272" s="225">
        <v>0</v>
      </c>
      <c r="X272" s="225">
        <v>0</v>
      </c>
      <c r="Y272" s="225" t="s">
        <v>120</v>
      </c>
      <c r="Z272" s="225" t="s">
        <v>120</v>
      </c>
      <c r="AA272" s="225" t="s">
        <v>120</v>
      </c>
      <c r="AB272" s="225" t="s">
        <v>120</v>
      </c>
      <c r="AC272" s="225" t="s">
        <v>120</v>
      </c>
      <c r="AD272" s="225" t="s">
        <v>120</v>
      </c>
      <c r="AE272" s="225" t="s">
        <v>120</v>
      </c>
      <c r="AF272" s="225" t="s">
        <v>120</v>
      </c>
      <c r="AG272" s="225" t="s">
        <v>120</v>
      </c>
      <c r="AH272" s="225" t="s">
        <v>120</v>
      </c>
      <c r="AI272" s="225" t="s">
        <v>120</v>
      </c>
      <c r="AJ272" s="225" t="s">
        <v>120</v>
      </c>
      <c r="AK272" s="225" t="s">
        <v>120</v>
      </c>
      <c r="AL272" s="225" t="s">
        <v>120</v>
      </c>
      <c r="AM272" s="225" t="s">
        <v>120</v>
      </c>
      <c r="AN272" s="225" t="s">
        <v>120</v>
      </c>
      <c r="AO272" s="225" t="s">
        <v>120</v>
      </c>
      <c r="AP272" s="225" t="s">
        <v>120</v>
      </c>
      <c r="AQ272" s="225" t="s">
        <v>120</v>
      </c>
      <c r="AR272" s="225" t="s">
        <v>120</v>
      </c>
      <c r="AS272" s="225" t="s">
        <v>120</v>
      </c>
      <c r="AT272" s="225" t="s">
        <v>120</v>
      </c>
      <c r="AU272" s="225" t="s">
        <v>120</v>
      </c>
      <c r="AV272" s="225" t="s">
        <v>120</v>
      </c>
      <c r="AW272" s="225" t="s">
        <v>120</v>
      </c>
      <c r="AX272" s="225">
        <v>0</v>
      </c>
      <c r="AY272" s="232">
        <v>0</v>
      </c>
      <c r="AZ272" s="225">
        <v>0</v>
      </c>
      <c r="BA272" s="225">
        <v>0</v>
      </c>
      <c r="BB272" s="225">
        <v>0</v>
      </c>
      <c r="BC272" s="234"/>
      <c r="BD272" s="185"/>
      <c r="BE272" s="185"/>
    </row>
    <row r="273" spans="1:57" s="69" customFormat="1" ht="16.5" thickBot="1" x14ac:dyDescent="0.3">
      <c r="A273" s="69">
        <v>34</v>
      </c>
      <c r="B273" s="69" t="s">
        <v>12</v>
      </c>
      <c r="C273" s="69" t="s">
        <v>173</v>
      </c>
      <c r="D273" s="69" t="s">
        <v>175</v>
      </c>
      <c r="E273" s="69" t="s">
        <v>12</v>
      </c>
      <c r="F273" s="93" t="s">
        <v>59</v>
      </c>
      <c r="G273" s="175">
        <v>14</v>
      </c>
      <c r="H273" s="69">
        <v>38</v>
      </c>
      <c r="I273" s="69">
        <v>4</v>
      </c>
      <c r="J273" s="69">
        <v>4.5</v>
      </c>
      <c r="K273" s="69">
        <v>3</v>
      </c>
      <c r="L273" s="69">
        <v>2</v>
      </c>
      <c r="M273" s="69">
        <v>2</v>
      </c>
      <c r="N273" s="69">
        <v>2.9</v>
      </c>
      <c r="O273" s="69">
        <v>0</v>
      </c>
      <c r="P273" s="69">
        <v>0</v>
      </c>
      <c r="Q273" s="69">
        <f>SUM(M273:P273)</f>
        <v>4.9000000000000004</v>
      </c>
      <c r="R273" s="69">
        <v>12</v>
      </c>
      <c r="S273" s="69">
        <f>Q273/12</f>
        <v>0.40833333333333338</v>
      </c>
      <c r="T273" s="225">
        <v>0</v>
      </c>
      <c r="U273" s="225">
        <v>3</v>
      </c>
      <c r="V273" s="69">
        <v>0</v>
      </c>
      <c r="W273" s="69">
        <v>0</v>
      </c>
      <c r="X273" s="69">
        <v>0</v>
      </c>
      <c r="Y273" s="69" t="s">
        <v>120</v>
      </c>
      <c r="Z273" s="69" t="s">
        <v>120</v>
      </c>
      <c r="AA273" s="69" t="s">
        <v>120</v>
      </c>
      <c r="AB273" s="69" t="s">
        <v>120</v>
      </c>
      <c r="AC273" s="69" t="s">
        <v>120</v>
      </c>
      <c r="AD273" s="69" t="s">
        <v>120</v>
      </c>
      <c r="AE273" s="69" t="s">
        <v>120</v>
      </c>
      <c r="AF273" s="69" t="s">
        <v>120</v>
      </c>
      <c r="AG273" s="69" t="s">
        <v>120</v>
      </c>
      <c r="AH273" s="69" t="s">
        <v>120</v>
      </c>
      <c r="AI273" s="69" t="s">
        <v>120</v>
      </c>
      <c r="AJ273" s="69" t="s">
        <v>120</v>
      </c>
      <c r="AK273" s="69" t="s">
        <v>120</v>
      </c>
      <c r="AL273" s="69" t="s">
        <v>120</v>
      </c>
      <c r="AM273" s="69" t="s">
        <v>120</v>
      </c>
      <c r="AN273" s="69" t="s">
        <v>120</v>
      </c>
      <c r="AO273" s="69" t="s">
        <v>120</v>
      </c>
      <c r="AP273" s="69" t="s">
        <v>120</v>
      </c>
      <c r="AQ273" s="69" t="s">
        <v>120</v>
      </c>
      <c r="AR273" s="69" t="s">
        <v>120</v>
      </c>
      <c r="AS273" s="69" t="s">
        <v>120</v>
      </c>
      <c r="AT273" s="69" t="s">
        <v>120</v>
      </c>
      <c r="AU273" s="69" t="s">
        <v>120</v>
      </c>
      <c r="AV273" s="69" t="s">
        <v>120</v>
      </c>
      <c r="AW273" s="69" t="s">
        <v>120</v>
      </c>
      <c r="AX273" s="69">
        <v>0</v>
      </c>
      <c r="AY273" s="98">
        <v>0</v>
      </c>
      <c r="AZ273" s="69">
        <v>0</v>
      </c>
      <c r="BA273" s="69">
        <v>0</v>
      </c>
      <c r="BB273" s="69">
        <v>0</v>
      </c>
      <c r="BC273" s="92"/>
      <c r="BD273" s="63"/>
      <c r="BE273" s="63"/>
    </row>
    <row r="274" spans="1:57" x14ac:dyDescent="0.25">
      <c r="A274" s="185">
        <v>34</v>
      </c>
      <c r="B274" s="185" t="s">
        <v>14</v>
      </c>
      <c r="C274" s="185" t="s">
        <v>172</v>
      </c>
      <c r="D274" s="185" t="s">
        <v>176</v>
      </c>
      <c r="E274" s="194" t="s">
        <v>135</v>
      </c>
      <c r="F274" s="196" t="s">
        <v>68</v>
      </c>
      <c r="G274" s="203">
        <v>13</v>
      </c>
      <c r="H274" s="185">
        <v>28</v>
      </c>
      <c r="I274" s="185">
        <v>4</v>
      </c>
      <c r="J274" s="185">
        <v>4.5</v>
      </c>
      <c r="K274" s="185">
        <v>1</v>
      </c>
      <c r="L274" s="185">
        <v>1</v>
      </c>
      <c r="M274" s="185">
        <v>1</v>
      </c>
      <c r="N274" s="185">
        <v>13.6</v>
      </c>
      <c r="O274" s="185">
        <v>4</v>
      </c>
      <c r="P274" s="185">
        <v>0</v>
      </c>
      <c r="Q274" s="185">
        <f>SUM(M274:P274)</f>
        <v>18.600000000000001</v>
      </c>
      <c r="R274" s="185">
        <v>12</v>
      </c>
      <c r="S274" s="185">
        <f>Q274/12</f>
        <v>1.55</v>
      </c>
      <c r="T274" s="80" t="s">
        <v>120</v>
      </c>
      <c r="U274" s="80" t="s">
        <v>120</v>
      </c>
      <c r="V274" s="185">
        <v>0</v>
      </c>
      <c r="W274" s="185">
        <v>0</v>
      </c>
      <c r="X274" s="185">
        <v>0</v>
      </c>
      <c r="Y274" s="185">
        <v>1</v>
      </c>
      <c r="Z274" s="185" t="s">
        <v>121</v>
      </c>
      <c r="AA274" s="185">
        <v>0</v>
      </c>
      <c r="AB274" s="185">
        <v>0</v>
      </c>
      <c r="AC274" s="212">
        <v>43219</v>
      </c>
      <c r="AD274" s="185">
        <v>13</v>
      </c>
      <c r="AE274" s="185">
        <v>0</v>
      </c>
      <c r="AF274" s="185">
        <v>0</v>
      </c>
      <c r="AG274" s="185">
        <v>0</v>
      </c>
      <c r="AH274" s="185">
        <v>0</v>
      </c>
      <c r="AI274" s="185">
        <v>0</v>
      </c>
      <c r="AJ274" s="185">
        <v>0</v>
      </c>
      <c r="AK274" s="185">
        <v>0</v>
      </c>
      <c r="AL274" s="185">
        <v>0</v>
      </c>
      <c r="AM274" s="185">
        <v>0</v>
      </c>
      <c r="AN274" s="185">
        <v>0</v>
      </c>
      <c r="AO274" s="185">
        <v>0</v>
      </c>
      <c r="AP274" s="185">
        <v>0</v>
      </c>
      <c r="AQ274" s="185">
        <v>0</v>
      </c>
      <c r="AR274" s="185">
        <v>0</v>
      </c>
      <c r="AS274" s="185" t="s">
        <v>120</v>
      </c>
      <c r="AT274" s="185">
        <v>0</v>
      </c>
      <c r="AU274" s="185">
        <v>0</v>
      </c>
      <c r="AV274" s="185">
        <v>0</v>
      </c>
      <c r="AW274" s="185">
        <v>0</v>
      </c>
      <c r="AX274" s="185">
        <v>0</v>
      </c>
      <c r="AY274" s="185">
        <v>1</v>
      </c>
      <c r="AZ274" s="185">
        <v>0</v>
      </c>
      <c r="BA274" s="185">
        <v>0</v>
      </c>
      <c r="BB274" s="185">
        <v>1</v>
      </c>
      <c r="BC274" s="218"/>
      <c r="BD274" s="185"/>
      <c r="BE274" s="185"/>
    </row>
    <row r="275" spans="1:57" s="63" customFormat="1" ht="16.5" thickBot="1" x14ac:dyDescent="0.3">
      <c r="A275" s="63">
        <v>34</v>
      </c>
      <c r="B275" s="63" t="s">
        <v>14</v>
      </c>
      <c r="C275" s="63" t="s">
        <v>172</v>
      </c>
      <c r="D275" s="63" t="s">
        <v>176</v>
      </c>
      <c r="E275" s="192" t="s">
        <v>12</v>
      </c>
      <c r="F275" s="67" t="s">
        <v>59</v>
      </c>
      <c r="G275" s="176">
        <v>13</v>
      </c>
      <c r="H275" s="63">
        <v>32</v>
      </c>
      <c r="I275" s="63">
        <v>3</v>
      </c>
      <c r="J275" s="63">
        <v>5.7</v>
      </c>
      <c r="K275" s="63">
        <v>1</v>
      </c>
      <c r="L275" s="63">
        <v>1</v>
      </c>
      <c r="M275" s="63">
        <v>1.9</v>
      </c>
      <c r="N275" s="63">
        <v>29</v>
      </c>
      <c r="O275" s="63">
        <v>24</v>
      </c>
      <c r="P275" s="63">
        <v>0</v>
      </c>
      <c r="Q275" s="63">
        <f>SUM(M275:P275)</f>
        <v>54.9</v>
      </c>
      <c r="R275" s="63">
        <v>12</v>
      </c>
      <c r="S275" s="63">
        <f>Q275/12</f>
        <v>4.5750000000000002</v>
      </c>
      <c r="T275" s="185">
        <v>4</v>
      </c>
      <c r="U275" s="185">
        <v>6</v>
      </c>
      <c r="V275" s="63">
        <v>0</v>
      </c>
      <c r="W275" s="63">
        <v>0</v>
      </c>
      <c r="X275" s="63">
        <v>0</v>
      </c>
      <c r="Y275" s="63">
        <v>0</v>
      </c>
      <c r="Z275" s="63" t="s">
        <v>451</v>
      </c>
      <c r="AA275" s="63">
        <v>7</v>
      </c>
      <c r="AB275" s="63">
        <v>0.6</v>
      </c>
      <c r="AC275" s="212">
        <v>43219</v>
      </c>
      <c r="AD275" s="185">
        <v>13</v>
      </c>
      <c r="AE275" s="63">
        <v>2.4</v>
      </c>
      <c r="AF275" s="63">
        <v>3.9</v>
      </c>
      <c r="AG275" s="63">
        <v>4</v>
      </c>
      <c r="AH275" s="63">
        <v>17.899999999999999</v>
      </c>
      <c r="AI275" s="63">
        <v>14.1</v>
      </c>
      <c r="AJ275" s="63">
        <v>14.9</v>
      </c>
      <c r="AK275" s="63">
        <f>2.1+9.9</f>
        <v>12</v>
      </c>
      <c r="AL275" s="63">
        <f>SUM(AE275:AK275)</f>
        <v>69.199999999999989</v>
      </c>
      <c r="AM275" s="63">
        <f>AL275/AD275</f>
        <v>5.3230769230769219</v>
      </c>
      <c r="AN275" s="63">
        <v>1</v>
      </c>
      <c r="AO275" s="63">
        <v>0</v>
      </c>
      <c r="AP275" s="63">
        <v>0</v>
      </c>
      <c r="AQ275" s="63">
        <v>0</v>
      </c>
      <c r="AR275" s="63">
        <v>0</v>
      </c>
      <c r="AS275" s="63">
        <v>126</v>
      </c>
      <c r="AT275" s="63">
        <v>0.3</v>
      </c>
      <c r="AU275" s="63">
        <v>0.26200000000000001</v>
      </c>
      <c r="AV275" s="63">
        <v>0.17799999999999999</v>
      </c>
      <c r="AW275" s="63">
        <v>0.107</v>
      </c>
      <c r="AX275" s="63">
        <v>0</v>
      </c>
      <c r="AY275" s="68">
        <v>0</v>
      </c>
      <c r="AZ275" s="63">
        <v>0</v>
      </c>
      <c r="BA275" s="63">
        <v>0</v>
      </c>
      <c r="BB275" s="63">
        <v>1</v>
      </c>
      <c r="BC275" s="71"/>
    </row>
    <row r="276" spans="1:57" x14ac:dyDescent="0.25">
      <c r="A276" s="185">
        <v>34</v>
      </c>
      <c r="B276" s="185" t="s">
        <v>15</v>
      </c>
      <c r="C276" s="185" t="s">
        <v>173</v>
      </c>
      <c r="D276" s="185" t="s">
        <v>176</v>
      </c>
      <c r="E276" s="194" t="s">
        <v>135</v>
      </c>
      <c r="F276" s="196" t="s">
        <v>68</v>
      </c>
      <c r="G276" s="184">
        <v>14</v>
      </c>
      <c r="H276" s="185">
        <v>31.7</v>
      </c>
      <c r="I276" s="185">
        <v>5</v>
      </c>
      <c r="J276" s="185">
        <v>3.5</v>
      </c>
      <c r="K276" s="185">
        <v>1</v>
      </c>
      <c r="L276" s="185">
        <v>1</v>
      </c>
      <c r="M276" s="185">
        <v>1.9</v>
      </c>
      <c r="N276" s="185">
        <v>18.5</v>
      </c>
      <c r="O276" s="185">
        <v>0.6</v>
      </c>
      <c r="P276" s="185">
        <v>0</v>
      </c>
      <c r="Q276" s="185">
        <f>SUM(M276:P276)</f>
        <v>21</v>
      </c>
      <c r="R276" s="185">
        <v>12</v>
      </c>
      <c r="S276" s="185">
        <f>Q276/12</f>
        <v>1.75</v>
      </c>
      <c r="T276" s="80" t="s">
        <v>120</v>
      </c>
      <c r="U276" s="80" t="s">
        <v>120</v>
      </c>
      <c r="V276" s="185">
        <v>0</v>
      </c>
      <c r="W276" s="185">
        <v>0</v>
      </c>
      <c r="X276" s="185">
        <v>0</v>
      </c>
      <c r="Y276" s="185">
        <v>0</v>
      </c>
      <c r="Z276" s="185" t="s">
        <v>451</v>
      </c>
      <c r="AA276" s="185">
        <v>1</v>
      </c>
      <c r="AB276" s="185">
        <v>0.5</v>
      </c>
      <c r="AC276" s="212">
        <v>43217</v>
      </c>
      <c r="AD276" s="185">
        <v>11</v>
      </c>
      <c r="AE276" s="185" t="s">
        <v>120</v>
      </c>
      <c r="AF276" s="185" t="s">
        <v>120</v>
      </c>
      <c r="AG276" s="185" t="s">
        <v>120</v>
      </c>
      <c r="AH276" s="185" t="s">
        <v>120</v>
      </c>
      <c r="AI276" s="185" t="s">
        <v>120</v>
      </c>
      <c r="AJ276" s="185" t="s">
        <v>120</v>
      </c>
      <c r="AK276" s="55" t="s">
        <v>120</v>
      </c>
      <c r="AL276" s="55" t="s">
        <v>120</v>
      </c>
      <c r="AM276" s="55" t="s">
        <v>120</v>
      </c>
      <c r="AN276" s="185">
        <v>0</v>
      </c>
      <c r="AO276" s="185">
        <v>0</v>
      </c>
      <c r="AP276" s="185">
        <v>1</v>
      </c>
      <c r="AQ276" s="185">
        <v>1</v>
      </c>
      <c r="AR276" s="185">
        <v>0</v>
      </c>
      <c r="AS276" s="185">
        <v>90</v>
      </c>
      <c r="AT276" s="185">
        <v>4.2999999999999997E-2</v>
      </c>
      <c r="AU276" s="185">
        <v>0</v>
      </c>
      <c r="AV276" s="185">
        <v>0.111</v>
      </c>
      <c r="AW276" s="185">
        <v>4.4999999999999998E-2</v>
      </c>
      <c r="AX276" s="185">
        <v>0</v>
      </c>
      <c r="AY276" s="215">
        <v>0</v>
      </c>
      <c r="AZ276" s="185">
        <v>0</v>
      </c>
      <c r="BA276" s="185">
        <v>0</v>
      </c>
      <c r="BB276" s="185">
        <v>1</v>
      </c>
      <c r="BC276" s="218"/>
      <c r="BD276" s="185"/>
      <c r="BE276" s="185"/>
    </row>
    <row r="277" spans="1:57" s="63" customFormat="1" ht="16.5" thickBot="1" x14ac:dyDescent="0.3">
      <c r="A277" s="63">
        <v>34</v>
      </c>
      <c r="B277" s="63" t="s">
        <v>15</v>
      </c>
      <c r="C277" s="63" t="s">
        <v>173</v>
      </c>
      <c r="D277" s="63" t="s">
        <v>176</v>
      </c>
      <c r="E277" s="192" t="s">
        <v>12</v>
      </c>
      <c r="F277" s="67" t="s">
        <v>59</v>
      </c>
      <c r="G277" s="175">
        <v>14</v>
      </c>
      <c r="H277" s="63">
        <v>63</v>
      </c>
      <c r="I277" s="63">
        <v>5</v>
      </c>
      <c r="J277" s="63">
        <v>4.5</v>
      </c>
      <c r="K277" s="63">
        <v>3</v>
      </c>
      <c r="L277" s="63">
        <v>3</v>
      </c>
      <c r="M277" s="63">
        <v>27.2</v>
      </c>
      <c r="N277" s="63">
        <v>7.8</v>
      </c>
      <c r="O277" s="63">
        <v>0</v>
      </c>
      <c r="P277" s="63">
        <v>0</v>
      </c>
      <c r="Q277" s="63">
        <f>SUM(M277:P277)</f>
        <v>35</v>
      </c>
      <c r="R277" s="63">
        <v>12</v>
      </c>
      <c r="S277" s="63">
        <f>Q277/12</f>
        <v>2.9166666666666665</v>
      </c>
      <c r="T277" s="63">
        <v>3</v>
      </c>
      <c r="U277" s="63">
        <v>3</v>
      </c>
      <c r="V277" s="63">
        <v>0</v>
      </c>
      <c r="W277" s="63">
        <v>0</v>
      </c>
      <c r="X277" s="63">
        <v>0</v>
      </c>
      <c r="Y277" s="63">
        <v>0</v>
      </c>
      <c r="Z277" s="63" t="s">
        <v>451</v>
      </c>
      <c r="AA277" s="63">
        <v>3</v>
      </c>
      <c r="AB277" s="63">
        <v>0.6</v>
      </c>
      <c r="AC277" s="65">
        <v>43217</v>
      </c>
      <c r="AD277" s="63">
        <v>11</v>
      </c>
      <c r="AE277" s="63" t="s">
        <v>120</v>
      </c>
      <c r="AF277" s="63" t="s">
        <v>120</v>
      </c>
      <c r="AG277" s="63" t="s">
        <v>120</v>
      </c>
      <c r="AH277" s="63" t="s">
        <v>120</v>
      </c>
      <c r="AI277" s="63" t="s">
        <v>120</v>
      </c>
      <c r="AJ277" s="63" t="s">
        <v>120</v>
      </c>
      <c r="AK277" s="63" t="s">
        <v>120</v>
      </c>
      <c r="AL277" s="63" t="s">
        <v>120</v>
      </c>
      <c r="AM277" s="63" t="s">
        <v>120</v>
      </c>
      <c r="AN277" s="63">
        <v>0</v>
      </c>
      <c r="AO277" s="63">
        <v>0</v>
      </c>
      <c r="AP277" s="63">
        <v>3</v>
      </c>
      <c r="AQ277" s="63">
        <v>1</v>
      </c>
      <c r="AR277" s="63">
        <v>0</v>
      </c>
      <c r="AS277" s="63">
        <v>89</v>
      </c>
      <c r="AT277" s="63">
        <v>0.155</v>
      </c>
      <c r="AU277" s="63">
        <v>0</v>
      </c>
      <c r="AV277" s="63">
        <v>0.121</v>
      </c>
      <c r="AW277" s="63">
        <v>5.8000000000000003E-2</v>
      </c>
      <c r="AX277" s="63">
        <v>0</v>
      </c>
      <c r="AY277" s="68">
        <v>0</v>
      </c>
      <c r="AZ277" s="63">
        <v>0</v>
      </c>
      <c r="BA277" s="63">
        <v>0</v>
      </c>
      <c r="BB277" s="63">
        <v>1</v>
      </c>
      <c r="BC277" s="71"/>
    </row>
    <row r="278" spans="1:57" s="124" customFormat="1" x14ac:dyDescent="0.25">
      <c r="A278" s="186">
        <v>35</v>
      </c>
      <c r="B278" s="186" t="s">
        <v>9</v>
      </c>
      <c r="C278" s="186" t="s">
        <v>172</v>
      </c>
      <c r="D278" s="186" t="s">
        <v>175</v>
      </c>
      <c r="E278" s="186" t="s">
        <v>135</v>
      </c>
      <c r="F278" s="197" t="s">
        <v>45</v>
      </c>
      <c r="G278" s="184">
        <v>13</v>
      </c>
      <c r="H278" s="186">
        <v>63.5</v>
      </c>
      <c r="I278" s="186">
        <v>7</v>
      </c>
      <c r="J278" s="186">
        <v>6</v>
      </c>
      <c r="K278" s="186">
        <v>0</v>
      </c>
      <c r="L278" s="186" t="s">
        <v>120</v>
      </c>
      <c r="M278" s="186" t="s">
        <v>120</v>
      </c>
      <c r="N278" s="186" t="s">
        <v>120</v>
      </c>
      <c r="O278" s="186" t="s">
        <v>120</v>
      </c>
      <c r="P278" s="186" t="s">
        <v>120</v>
      </c>
      <c r="Q278" s="186" t="s">
        <v>120</v>
      </c>
      <c r="R278" s="186" t="s">
        <v>120</v>
      </c>
      <c r="S278" s="186" t="s">
        <v>120</v>
      </c>
      <c r="T278" s="186">
        <v>0</v>
      </c>
      <c r="U278" s="186">
        <v>0</v>
      </c>
      <c r="V278" s="186">
        <v>1</v>
      </c>
      <c r="W278" s="186">
        <v>1</v>
      </c>
      <c r="X278" s="186">
        <v>1</v>
      </c>
      <c r="Y278" s="186">
        <v>1</v>
      </c>
      <c r="Z278" s="186" t="s">
        <v>121</v>
      </c>
      <c r="AA278" s="186">
        <v>0</v>
      </c>
      <c r="AB278" s="186" t="s">
        <v>120</v>
      </c>
      <c r="AC278" s="186" t="s">
        <v>120</v>
      </c>
      <c r="AD278" s="186" t="s">
        <v>120</v>
      </c>
      <c r="AE278" s="186" t="s">
        <v>120</v>
      </c>
      <c r="AF278" s="186" t="s">
        <v>120</v>
      </c>
      <c r="AG278" s="186" t="s">
        <v>120</v>
      </c>
      <c r="AH278" s="186" t="s">
        <v>120</v>
      </c>
      <c r="AI278" s="186" t="s">
        <v>120</v>
      </c>
      <c r="AJ278" s="186" t="s">
        <v>120</v>
      </c>
      <c r="AK278" s="273" t="s">
        <v>120</v>
      </c>
      <c r="AL278" s="273" t="s">
        <v>120</v>
      </c>
      <c r="AM278" s="273" t="s">
        <v>120</v>
      </c>
      <c r="AN278" s="186" t="s">
        <v>120</v>
      </c>
      <c r="AO278" s="186" t="s">
        <v>120</v>
      </c>
      <c r="AP278" s="186" t="s">
        <v>120</v>
      </c>
      <c r="AQ278" s="186" t="s">
        <v>120</v>
      </c>
      <c r="AR278" s="186" t="s">
        <v>120</v>
      </c>
      <c r="AS278" s="186" t="s">
        <v>120</v>
      </c>
      <c r="AT278" s="186" t="s">
        <v>120</v>
      </c>
      <c r="AU278" s="186" t="s">
        <v>120</v>
      </c>
      <c r="AV278" s="186" t="s">
        <v>120</v>
      </c>
      <c r="AW278" s="186" t="s">
        <v>120</v>
      </c>
      <c r="AX278" s="186">
        <v>0</v>
      </c>
      <c r="AY278" s="216">
        <v>0</v>
      </c>
      <c r="AZ278" s="186">
        <v>0</v>
      </c>
      <c r="BA278" s="186">
        <v>0</v>
      </c>
      <c r="BB278" s="186">
        <v>2</v>
      </c>
      <c r="BC278" s="219"/>
      <c r="BD278" s="185"/>
      <c r="BE278" s="185"/>
    </row>
    <row r="279" spans="1:57" s="127" customFormat="1" ht="16.5" thickBot="1" x14ac:dyDescent="0.3">
      <c r="A279" s="127">
        <v>35</v>
      </c>
      <c r="B279" s="127" t="s">
        <v>9</v>
      </c>
      <c r="C279" s="127" t="s">
        <v>172</v>
      </c>
      <c r="D279" s="127" t="s">
        <v>175</v>
      </c>
      <c r="E279" s="127" t="s">
        <v>12</v>
      </c>
      <c r="F279" s="128" t="s">
        <v>43</v>
      </c>
      <c r="G279" s="175">
        <v>13</v>
      </c>
      <c r="H279" s="127">
        <v>22.5</v>
      </c>
      <c r="I279" s="127">
        <v>3</v>
      </c>
      <c r="J279" s="127">
        <v>6</v>
      </c>
      <c r="K279" s="127">
        <v>2</v>
      </c>
      <c r="L279" s="127">
        <v>3</v>
      </c>
      <c r="M279" s="127">
        <v>33</v>
      </c>
      <c r="N279" s="127">
        <v>1.2</v>
      </c>
      <c r="O279" s="127">
        <v>0</v>
      </c>
      <c r="P279" s="127">
        <v>0</v>
      </c>
      <c r="Q279" s="127">
        <f>SUM(M279:P279)</f>
        <v>34.200000000000003</v>
      </c>
      <c r="R279" s="127">
        <v>12</v>
      </c>
      <c r="S279" s="127">
        <f>Q279/12</f>
        <v>2.85</v>
      </c>
      <c r="T279" s="270" t="s">
        <v>120</v>
      </c>
      <c r="U279" s="270" t="s">
        <v>120</v>
      </c>
      <c r="V279" s="127">
        <v>0</v>
      </c>
      <c r="W279" s="127">
        <v>0</v>
      </c>
      <c r="X279" s="127">
        <v>0</v>
      </c>
      <c r="Y279" s="270">
        <v>1</v>
      </c>
      <c r="Z279" s="127" t="s">
        <v>121</v>
      </c>
      <c r="AA279" s="127">
        <v>0</v>
      </c>
      <c r="AB279" s="127" t="s">
        <v>120</v>
      </c>
      <c r="AC279" s="127" t="s">
        <v>120</v>
      </c>
      <c r="AD279" s="127" t="s">
        <v>120</v>
      </c>
      <c r="AE279" s="127" t="s">
        <v>120</v>
      </c>
      <c r="AF279" s="127" t="s">
        <v>120</v>
      </c>
      <c r="AG279" s="127" t="s">
        <v>120</v>
      </c>
      <c r="AH279" s="127" t="s">
        <v>120</v>
      </c>
      <c r="AI279" s="127" t="s">
        <v>120</v>
      </c>
      <c r="AJ279" s="127" t="s">
        <v>120</v>
      </c>
      <c r="AK279" s="127" t="s">
        <v>120</v>
      </c>
      <c r="AL279" s="127" t="s">
        <v>120</v>
      </c>
      <c r="AM279" s="127" t="s">
        <v>120</v>
      </c>
      <c r="AN279" s="127" t="s">
        <v>120</v>
      </c>
      <c r="AO279" s="127" t="s">
        <v>120</v>
      </c>
      <c r="AP279" s="127" t="s">
        <v>120</v>
      </c>
      <c r="AQ279" s="127" t="s">
        <v>120</v>
      </c>
      <c r="AR279" s="127" t="s">
        <v>120</v>
      </c>
      <c r="AS279" s="127" t="s">
        <v>120</v>
      </c>
      <c r="AT279" s="127" t="s">
        <v>120</v>
      </c>
      <c r="AU279" s="127" t="s">
        <v>120</v>
      </c>
      <c r="AV279" s="127" t="s">
        <v>120</v>
      </c>
      <c r="AW279" s="127" t="s">
        <v>120</v>
      </c>
      <c r="AX279" s="127">
        <v>0</v>
      </c>
      <c r="AY279" s="130">
        <v>0</v>
      </c>
      <c r="AZ279" s="127">
        <v>0</v>
      </c>
      <c r="BA279" s="127">
        <v>0</v>
      </c>
      <c r="BB279" s="127">
        <v>2</v>
      </c>
      <c r="BC279" s="129"/>
      <c r="BD279" s="63"/>
      <c r="BE279" s="63"/>
    </row>
    <row r="280" spans="1:57" x14ac:dyDescent="0.25">
      <c r="A280" s="185">
        <v>35</v>
      </c>
      <c r="B280" s="185" t="s">
        <v>12</v>
      </c>
      <c r="C280" s="185" t="s">
        <v>173</v>
      </c>
      <c r="D280" s="185" t="s">
        <v>175</v>
      </c>
      <c r="E280" s="194" t="s">
        <v>135</v>
      </c>
      <c r="F280" s="196" t="s">
        <v>45</v>
      </c>
      <c r="G280" s="184">
        <v>14</v>
      </c>
      <c r="H280" s="185">
        <v>58.2</v>
      </c>
      <c r="I280" s="185">
        <v>5</v>
      </c>
      <c r="J280" s="185">
        <v>4.5</v>
      </c>
      <c r="K280" s="185">
        <v>3</v>
      </c>
      <c r="L280" s="185">
        <v>3</v>
      </c>
      <c r="M280" s="185">
        <v>10.4</v>
      </c>
      <c r="N280" s="185">
        <v>38</v>
      </c>
      <c r="O280" s="185">
        <v>15.5</v>
      </c>
      <c r="P280" s="185">
        <v>0</v>
      </c>
      <c r="Q280" s="185">
        <f>SUM(M280:P280)</f>
        <v>63.9</v>
      </c>
      <c r="R280" s="185">
        <v>12</v>
      </c>
      <c r="S280" s="185">
        <f>Q280/12</f>
        <v>5.3250000000000002</v>
      </c>
      <c r="T280" s="80" t="s">
        <v>120</v>
      </c>
      <c r="U280" s="80" t="s">
        <v>120</v>
      </c>
      <c r="V280" s="185">
        <v>0</v>
      </c>
      <c r="W280" s="185">
        <v>0</v>
      </c>
      <c r="X280" s="185">
        <v>0</v>
      </c>
      <c r="Y280" s="185">
        <v>0</v>
      </c>
      <c r="Z280" s="185" t="s">
        <v>451</v>
      </c>
      <c r="AA280" s="185">
        <v>7</v>
      </c>
      <c r="AB280" s="185">
        <v>0.9</v>
      </c>
      <c r="AC280" s="212">
        <v>43224</v>
      </c>
      <c r="AD280" s="185">
        <v>18</v>
      </c>
      <c r="AE280" s="185">
        <v>4.5</v>
      </c>
      <c r="AF280" s="185">
        <v>21.5</v>
      </c>
      <c r="AG280" s="185">
        <v>15.5</v>
      </c>
      <c r="AH280" s="185">
        <v>15</v>
      </c>
      <c r="AI280" s="185">
        <v>0</v>
      </c>
      <c r="AJ280" s="185">
        <v>0</v>
      </c>
      <c r="AK280" s="185">
        <v>0</v>
      </c>
      <c r="AL280" s="185">
        <f>SUM(AE280:AK280)</f>
        <v>56.5</v>
      </c>
      <c r="AM280" s="185">
        <f>AL280/AD280</f>
        <v>3.1388888888888888</v>
      </c>
      <c r="AN280" s="185">
        <v>1</v>
      </c>
      <c r="AO280" s="185">
        <v>0</v>
      </c>
      <c r="AP280" s="185">
        <v>2</v>
      </c>
      <c r="AQ280" s="185">
        <v>0</v>
      </c>
      <c r="AR280" s="185">
        <v>0</v>
      </c>
      <c r="AS280" s="185">
        <v>266</v>
      </c>
      <c r="AT280" s="185">
        <v>0.47499999999999998</v>
      </c>
      <c r="AU280" s="185">
        <v>0.25800000000000001</v>
      </c>
      <c r="AV280" s="185">
        <v>0.53600000000000003</v>
      </c>
      <c r="AW280" s="185">
        <v>0.23400000000000001</v>
      </c>
      <c r="AX280" s="185">
        <v>0</v>
      </c>
      <c r="AY280" s="215">
        <v>0</v>
      </c>
      <c r="AZ280" s="185">
        <v>0</v>
      </c>
      <c r="BA280" s="185">
        <v>0</v>
      </c>
      <c r="BB280" s="185">
        <v>1</v>
      </c>
      <c r="BC280" s="218"/>
      <c r="BD280" s="185"/>
      <c r="BE280" s="185"/>
    </row>
    <row r="281" spans="1:57" s="63" customFormat="1" ht="16.5" thickBot="1" x14ac:dyDescent="0.3">
      <c r="A281" s="63">
        <v>35</v>
      </c>
      <c r="B281" s="63" t="s">
        <v>12</v>
      </c>
      <c r="C281" s="63" t="s">
        <v>173</v>
      </c>
      <c r="D281" s="63" t="s">
        <v>175</v>
      </c>
      <c r="E281" s="192" t="s">
        <v>12</v>
      </c>
      <c r="F281" s="67" t="s">
        <v>43</v>
      </c>
      <c r="G281" s="175">
        <v>14</v>
      </c>
      <c r="H281" s="63">
        <v>55.5</v>
      </c>
      <c r="I281" s="63">
        <v>4</v>
      </c>
      <c r="J281" s="63">
        <v>4</v>
      </c>
      <c r="K281" s="63">
        <v>3</v>
      </c>
      <c r="L281" s="63">
        <v>2</v>
      </c>
      <c r="M281" s="63">
        <v>20.5</v>
      </c>
      <c r="N281" s="63">
        <v>42.6</v>
      </c>
      <c r="O281" s="63">
        <v>0</v>
      </c>
      <c r="P281" s="63">
        <v>0</v>
      </c>
      <c r="Q281" s="63">
        <f>SUM(M281:P281)</f>
        <v>63.1</v>
      </c>
      <c r="R281" s="63">
        <v>12</v>
      </c>
      <c r="S281" s="63">
        <f>Q281/12</f>
        <v>5.2583333333333337</v>
      </c>
      <c r="T281" s="185">
        <v>6</v>
      </c>
      <c r="U281" s="185">
        <v>8</v>
      </c>
      <c r="V281" s="63">
        <v>0</v>
      </c>
      <c r="W281" s="63">
        <v>0</v>
      </c>
      <c r="X281" s="63">
        <v>0</v>
      </c>
      <c r="Y281" s="63">
        <v>0</v>
      </c>
      <c r="Z281" s="63" t="s">
        <v>451</v>
      </c>
      <c r="AA281" s="63">
        <v>7</v>
      </c>
      <c r="AB281" s="63">
        <v>0.6</v>
      </c>
      <c r="AC281" s="65">
        <v>43224</v>
      </c>
      <c r="AD281" s="63">
        <v>18</v>
      </c>
      <c r="AE281" s="63">
        <v>11.2</v>
      </c>
      <c r="AF281" s="63">
        <v>17.8</v>
      </c>
      <c r="AG281" s="63">
        <v>22</v>
      </c>
      <c r="AH281" s="63">
        <v>0</v>
      </c>
      <c r="AI281" s="63">
        <v>0</v>
      </c>
      <c r="AJ281" s="63">
        <v>0</v>
      </c>
      <c r="AK281" s="63">
        <v>0</v>
      </c>
      <c r="AL281" s="63">
        <f>SUM(AE281:AK281)</f>
        <v>51</v>
      </c>
      <c r="AM281" s="63">
        <f>AL281/AD281</f>
        <v>2.8333333333333335</v>
      </c>
      <c r="AN281" s="63">
        <v>0</v>
      </c>
      <c r="AO281" s="63">
        <v>1</v>
      </c>
      <c r="AP281" s="63">
        <v>2</v>
      </c>
      <c r="AQ281" s="63">
        <v>0</v>
      </c>
      <c r="AR281" s="63">
        <v>0</v>
      </c>
      <c r="AS281" s="63">
        <v>267</v>
      </c>
      <c r="AT281" s="63">
        <v>0.36</v>
      </c>
      <c r="AU281" s="63">
        <v>0.23899999999999999</v>
      </c>
      <c r="AV281" s="63">
        <v>0.35599999999999998</v>
      </c>
      <c r="AW281" s="63">
        <v>0.31</v>
      </c>
      <c r="AX281" s="63">
        <v>0</v>
      </c>
      <c r="AY281" s="68">
        <v>0</v>
      </c>
      <c r="AZ281" s="63">
        <v>0</v>
      </c>
      <c r="BA281" s="63">
        <v>0</v>
      </c>
      <c r="BB281" s="63">
        <v>1</v>
      </c>
      <c r="BC281" s="71"/>
    </row>
    <row r="282" spans="1:57" x14ac:dyDescent="0.25">
      <c r="A282" s="185">
        <v>35</v>
      </c>
      <c r="B282" s="185" t="s">
        <v>14</v>
      </c>
      <c r="C282" s="185" t="s">
        <v>172</v>
      </c>
      <c r="D282" s="185" t="s">
        <v>176</v>
      </c>
      <c r="E282" s="194" t="s">
        <v>135</v>
      </c>
      <c r="F282" s="196" t="s">
        <v>45</v>
      </c>
      <c r="G282" s="203">
        <v>13</v>
      </c>
      <c r="H282" s="185">
        <v>55.5</v>
      </c>
      <c r="I282" s="185">
        <v>6</v>
      </c>
      <c r="J282" s="185">
        <v>4.7</v>
      </c>
      <c r="K282" s="185">
        <v>2</v>
      </c>
      <c r="L282" s="185">
        <v>2</v>
      </c>
      <c r="M282" s="185">
        <v>18.5</v>
      </c>
      <c r="N282" s="185">
        <v>16</v>
      </c>
      <c r="O282" s="185">
        <v>3</v>
      </c>
      <c r="P282" s="185">
        <v>0</v>
      </c>
      <c r="Q282" s="185">
        <f>SUM(M282:P282)</f>
        <v>37.5</v>
      </c>
      <c r="R282" s="185">
        <v>12</v>
      </c>
      <c r="S282" s="185">
        <f>Q282/12</f>
        <v>3.125</v>
      </c>
      <c r="T282" s="80" t="s">
        <v>120</v>
      </c>
      <c r="U282" s="80" t="s">
        <v>120</v>
      </c>
      <c r="V282" s="185">
        <v>0</v>
      </c>
      <c r="W282" s="185">
        <v>0</v>
      </c>
      <c r="X282" s="185">
        <v>0</v>
      </c>
      <c r="Y282" s="185">
        <v>1</v>
      </c>
      <c r="Z282" s="185" t="s">
        <v>121</v>
      </c>
      <c r="AA282" s="185">
        <v>0</v>
      </c>
      <c r="AB282" s="185">
        <v>0</v>
      </c>
      <c r="AC282" s="212">
        <v>43213</v>
      </c>
      <c r="AD282" s="185">
        <v>7</v>
      </c>
      <c r="AE282" s="185">
        <v>0</v>
      </c>
      <c r="AF282" s="185">
        <v>0</v>
      </c>
      <c r="AG282" s="185">
        <v>0</v>
      </c>
      <c r="AH282" s="185">
        <v>0</v>
      </c>
      <c r="AI282" s="185">
        <v>0</v>
      </c>
      <c r="AJ282" s="185">
        <v>0</v>
      </c>
      <c r="AK282" s="185">
        <v>0</v>
      </c>
      <c r="AL282" s="185">
        <v>0</v>
      </c>
      <c r="AM282" s="185">
        <v>0</v>
      </c>
      <c r="AN282" s="185">
        <v>0</v>
      </c>
      <c r="AO282" s="185">
        <v>0</v>
      </c>
      <c r="AP282" s="185">
        <v>0</v>
      </c>
      <c r="AQ282" s="185">
        <v>0</v>
      </c>
      <c r="AR282" s="185">
        <v>0</v>
      </c>
      <c r="AS282" s="185" t="s">
        <v>120</v>
      </c>
      <c r="AT282" s="185">
        <v>0</v>
      </c>
      <c r="AU282" s="185">
        <v>0</v>
      </c>
      <c r="AV282" s="185">
        <v>0</v>
      </c>
      <c r="AW282" s="185">
        <v>0</v>
      </c>
      <c r="AX282" s="185">
        <v>0</v>
      </c>
      <c r="AY282" s="215">
        <v>0</v>
      </c>
      <c r="AZ282" s="185">
        <v>1</v>
      </c>
      <c r="BA282" s="185">
        <v>0</v>
      </c>
      <c r="BB282" s="185">
        <v>1</v>
      </c>
      <c r="BC282" s="218" t="s">
        <v>403</v>
      </c>
      <c r="BD282" s="185"/>
      <c r="BE282" s="185"/>
    </row>
    <row r="283" spans="1:57" s="63" customFormat="1" ht="16.5" thickBot="1" x14ac:dyDescent="0.3">
      <c r="A283" s="63">
        <v>35</v>
      </c>
      <c r="B283" s="63" t="s">
        <v>14</v>
      </c>
      <c r="C283" s="63" t="s">
        <v>172</v>
      </c>
      <c r="D283" s="63" t="s">
        <v>176</v>
      </c>
      <c r="E283" s="192" t="s">
        <v>12</v>
      </c>
      <c r="F283" s="67" t="s">
        <v>43</v>
      </c>
      <c r="G283" s="176">
        <v>13</v>
      </c>
      <c r="H283" s="63">
        <v>32.5</v>
      </c>
      <c r="I283" s="63">
        <v>4</v>
      </c>
      <c r="J283" s="63">
        <v>5</v>
      </c>
      <c r="K283" s="63">
        <v>1</v>
      </c>
      <c r="L283" s="63">
        <v>2</v>
      </c>
      <c r="M283" s="63">
        <v>17.5</v>
      </c>
      <c r="N283" s="63">
        <v>25</v>
      </c>
      <c r="O283" s="63">
        <v>3</v>
      </c>
      <c r="P283" s="63">
        <v>0</v>
      </c>
      <c r="Q283" s="63">
        <f>SUM(M283:P283)</f>
        <v>45.5</v>
      </c>
      <c r="R283" s="63">
        <v>12</v>
      </c>
      <c r="S283" s="63">
        <f>Q283/12</f>
        <v>3.7916666666666665</v>
      </c>
      <c r="T283" s="63">
        <v>5</v>
      </c>
      <c r="U283" s="63">
        <v>5</v>
      </c>
      <c r="V283" s="63">
        <v>0</v>
      </c>
      <c r="W283" s="63">
        <v>0</v>
      </c>
      <c r="X283" s="63">
        <v>0</v>
      </c>
      <c r="Y283" s="63">
        <v>0</v>
      </c>
      <c r="Z283" s="63" t="s">
        <v>451</v>
      </c>
      <c r="AA283" s="63">
        <v>4</v>
      </c>
      <c r="AB283" s="63">
        <v>0.6</v>
      </c>
      <c r="AC283" s="212">
        <v>43213</v>
      </c>
      <c r="AD283" s="185">
        <v>7</v>
      </c>
      <c r="AE283" s="63">
        <v>4.3</v>
      </c>
      <c r="AF283" s="63">
        <v>5.9</v>
      </c>
      <c r="AG283" s="63">
        <v>4.3</v>
      </c>
      <c r="AH283" s="63">
        <v>0</v>
      </c>
      <c r="AI283" s="63">
        <v>0</v>
      </c>
      <c r="AJ283" s="63">
        <v>0</v>
      </c>
      <c r="AK283" s="63">
        <v>0</v>
      </c>
      <c r="AL283" s="63">
        <f>SUM(AE283:AK283)</f>
        <v>14.5</v>
      </c>
      <c r="AM283" s="63">
        <f>AL283/AD283</f>
        <v>2.0714285714285716</v>
      </c>
      <c r="AN283" s="63">
        <v>1</v>
      </c>
      <c r="AO283" s="63">
        <v>0</v>
      </c>
      <c r="AP283" s="63">
        <v>0</v>
      </c>
      <c r="AQ283" s="63">
        <v>1</v>
      </c>
      <c r="AR283" s="63">
        <v>0</v>
      </c>
      <c r="AS283" s="63">
        <v>42</v>
      </c>
      <c r="AT283" s="63">
        <v>0.17499999999999999</v>
      </c>
      <c r="AU283" s="63">
        <v>4.5999999999999999E-2</v>
      </c>
      <c r="AV283" s="63">
        <v>0.20300000000000001</v>
      </c>
      <c r="AW283" s="63">
        <v>8.4000000000000005E-2</v>
      </c>
      <c r="AX283" s="63">
        <v>0</v>
      </c>
      <c r="AY283" s="68">
        <v>0</v>
      </c>
      <c r="AZ283" s="63">
        <v>0</v>
      </c>
      <c r="BA283" s="63">
        <v>0</v>
      </c>
      <c r="BB283" s="63">
        <v>1</v>
      </c>
      <c r="BC283" s="71" t="s">
        <v>529</v>
      </c>
    </row>
    <row r="284" spans="1:57" x14ac:dyDescent="0.25">
      <c r="A284" s="185">
        <v>35</v>
      </c>
      <c r="B284" s="185" t="s">
        <v>15</v>
      </c>
      <c r="C284" s="185" t="s">
        <v>173</v>
      </c>
      <c r="D284" s="185" t="s">
        <v>176</v>
      </c>
      <c r="E284" s="194" t="s">
        <v>135</v>
      </c>
      <c r="F284" s="196" t="s">
        <v>45</v>
      </c>
      <c r="G284" s="184">
        <v>14</v>
      </c>
      <c r="H284" s="185">
        <v>63</v>
      </c>
      <c r="I284" s="185">
        <v>5</v>
      </c>
      <c r="J284" s="185">
        <v>4</v>
      </c>
      <c r="K284" s="185">
        <v>3</v>
      </c>
      <c r="L284" s="185">
        <v>2</v>
      </c>
      <c r="M284" s="185">
        <v>5.7</v>
      </c>
      <c r="N284" s="185">
        <v>8.9</v>
      </c>
      <c r="O284" s="185">
        <v>1.1000000000000001</v>
      </c>
      <c r="P284" s="185">
        <v>0</v>
      </c>
      <c r="Q284" s="185">
        <f>SUM(M284:P284)</f>
        <v>15.700000000000001</v>
      </c>
      <c r="R284" s="185">
        <v>12</v>
      </c>
      <c r="S284" s="185">
        <f>Q284/12</f>
        <v>1.3083333333333333</v>
      </c>
      <c r="T284" s="185" t="s">
        <v>120</v>
      </c>
      <c r="U284" s="185" t="s">
        <v>120</v>
      </c>
      <c r="V284" s="185">
        <v>0</v>
      </c>
      <c r="W284" s="185">
        <v>0</v>
      </c>
      <c r="X284" s="185">
        <v>0</v>
      </c>
      <c r="Y284" s="185">
        <v>1</v>
      </c>
      <c r="Z284" s="211" t="s">
        <v>121</v>
      </c>
      <c r="AA284" s="185">
        <v>0</v>
      </c>
      <c r="AB284" s="185">
        <v>0</v>
      </c>
      <c r="AC284" s="212">
        <v>43217</v>
      </c>
      <c r="AD284" s="185">
        <v>11</v>
      </c>
      <c r="AE284" s="185">
        <v>0</v>
      </c>
      <c r="AF284" s="185">
        <v>0</v>
      </c>
      <c r="AG284" s="185">
        <v>0</v>
      </c>
      <c r="AH284" s="185">
        <v>0</v>
      </c>
      <c r="AI284" s="185">
        <v>0</v>
      </c>
      <c r="AJ284" s="185">
        <v>0</v>
      </c>
      <c r="AK284" s="185">
        <v>0</v>
      </c>
      <c r="AL284" s="185">
        <v>0</v>
      </c>
      <c r="AM284" s="185">
        <v>0</v>
      </c>
      <c r="AN284" s="185">
        <v>0</v>
      </c>
      <c r="AO284" s="185">
        <v>0</v>
      </c>
      <c r="AP284" s="185">
        <v>0</v>
      </c>
      <c r="AQ284" s="185">
        <v>0</v>
      </c>
      <c r="AR284" s="185">
        <v>0</v>
      </c>
      <c r="AS284" s="211" t="s">
        <v>120</v>
      </c>
      <c r="AT284" s="185">
        <v>0</v>
      </c>
      <c r="AU284" s="185">
        <v>0</v>
      </c>
      <c r="AV284" s="185">
        <v>0</v>
      </c>
      <c r="AW284" s="185">
        <v>0</v>
      </c>
      <c r="AX284" s="185">
        <v>0</v>
      </c>
      <c r="AY284" s="185">
        <v>1</v>
      </c>
      <c r="AZ284" s="185">
        <v>0</v>
      </c>
      <c r="BA284" s="185">
        <v>1</v>
      </c>
      <c r="BB284" s="185">
        <v>1</v>
      </c>
      <c r="BC284" s="218" t="s">
        <v>404</v>
      </c>
      <c r="BD284" s="185"/>
      <c r="BE284" s="185"/>
    </row>
    <row r="285" spans="1:57" s="63" customFormat="1" ht="16.5" thickBot="1" x14ac:dyDescent="0.3">
      <c r="A285" s="63">
        <v>35</v>
      </c>
      <c r="B285" s="63" t="s">
        <v>15</v>
      </c>
      <c r="C285" s="63" t="s">
        <v>173</v>
      </c>
      <c r="D285" s="63" t="s">
        <v>176</v>
      </c>
      <c r="E285" s="192" t="s">
        <v>12</v>
      </c>
      <c r="F285" s="67" t="s">
        <v>43</v>
      </c>
      <c r="G285" s="175">
        <v>14</v>
      </c>
      <c r="H285" s="63">
        <v>68</v>
      </c>
      <c r="I285" s="63">
        <v>4</v>
      </c>
      <c r="J285" s="63">
        <v>6</v>
      </c>
      <c r="K285" s="63">
        <v>2</v>
      </c>
      <c r="L285" s="63">
        <v>2</v>
      </c>
      <c r="M285" s="63">
        <v>4.7</v>
      </c>
      <c r="N285" s="63">
        <v>12.2</v>
      </c>
      <c r="O285" s="63">
        <v>0</v>
      </c>
      <c r="P285" s="63">
        <v>0</v>
      </c>
      <c r="Q285" s="63">
        <f>SUM(M285:P285)</f>
        <v>16.899999999999999</v>
      </c>
      <c r="R285" s="63">
        <v>12</v>
      </c>
      <c r="S285" s="63">
        <f>Q285/12</f>
        <v>1.4083333333333332</v>
      </c>
      <c r="T285" s="63">
        <v>1</v>
      </c>
      <c r="U285" s="63">
        <v>1</v>
      </c>
      <c r="V285" s="63">
        <v>0</v>
      </c>
      <c r="W285" s="63">
        <v>0</v>
      </c>
      <c r="X285" s="63">
        <v>0</v>
      </c>
      <c r="Y285" s="63">
        <v>0</v>
      </c>
      <c r="Z285" s="63" t="s">
        <v>451</v>
      </c>
      <c r="AA285" s="63">
        <v>1</v>
      </c>
      <c r="AB285" s="63">
        <v>0.1</v>
      </c>
      <c r="AC285" s="54">
        <v>43217</v>
      </c>
      <c r="AD285" s="32">
        <v>11</v>
      </c>
      <c r="AE285" s="63" t="s">
        <v>120</v>
      </c>
      <c r="AF285" s="63" t="s">
        <v>120</v>
      </c>
      <c r="AG285" s="63" t="s">
        <v>120</v>
      </c>
      <c r="AH285" s="63" t="s">
        <v>120</v>
      </c>
      <c r="AI285" s="63" t="s">
        <v>120</v>
      </c>
      <c r="AJ285" s="63" t="s">
        <v>120</v>
      </c>
      <c r="AK285" s="63" t="s">
        <v>120</v>
      </c>
      <c r="AL285" s="63" t="s">
        <v>120</v>
      </c>
      <c r="AM285" s="63" t="s">
        <v>120</v>
      </c>
      <c r="AN285" s="63">
        <v>0</v>
      </c>
      <c r="AO285" s="63">
        <v>0</v>
      </c>
      <c r="AP285" s="63">
        <v>1</v>
      </c>
      <c r="AQ285" s="63">
        <v>0</v>
      </c>
      <c r="AR285" s="63">
        <v>0</v>
      </c>
      <c r="AS285" s="63">
        <v>98</v>
      </c>
      <c r="AT285" s="63">
        <v>7.0000000000000001E-3</v>
      </c>
      <c r="AU285" s="63">
        <v>0</v>
      </c>
      <c r="AV285" s="63">
        <v>4.5999999999999999E-2</v>
      </c>
      <c r="AW285" s="63">
        <v>1.2999999999999999E-2</v>
      </c>
      <c r="AX285" s="63">
        <v>0</v>
      </c>
      <c r="AY285" s="63">
        <v>0</v>
      </c>
      <c r="AZ285" s="63">
        <v>0</v>
      </c>
      <c r="BA285" s="63">
        <v>0</v>
      </c>
      <c r="BB285" s="63">
        <v>1</v>
      </c>
      <c r="BC285" s="71" t="s">
        <v>535</v>
      </c>
    </row>
    <row r="286" spans="1:57" s="75" customFormat="1" x14ac:dyDescent="0.25">
      <c r="A286" s="188">
        <v>36</v>
      </c>
      <c r="B286" s="188" t="s">
        <v>9</v>
      </c>
      <c r="C286" s="188" t="s">
        <v>172</v>
      </c>
      <c r="D286" s="188" t="s">
        <v>175</v>
      </c>
      <c r="E286" s="188" t="s">
        <v>135</v>
      </c>
      <c r="F286" s="198" t="s">
        <v>69</v>
      </c>
      <c r="G286" s="203">
        <v>15</v>
      </c>
      <c r="H286" s="188">
        <v>46.5</v>
      </c>
      <c r="I286" s="188">
        <v>3</v>
      </c>
      <c r="J286" s="188">
        <v>5.9</v>
      </c>
      <c r="K286" s="188">
        <v>0</v>
      </c>
      <c r="L286" s="188" t="s">
        <v>120</v>
      </c>
      <c r="M286" s="188" t="s">
        <v>120</v>
      </c>
      <c r="N286" s="188" t="s">
        <v>120</v>
      </c>
      <c r="O286" s="188" t="s">
        <v>120</v>
      </c>
      <c r="P286" s="188" t="s">
        <v>120</v>
      </c>
      <c r="Q286" s="188" t="s">
        <v>120</v>
      </c>
      <c r="R286" s="188" t="s">
        <v>120</v>
      </c>
      <c r="S286" s="188" t="s">
        <v>120</v>
      </c>
      <c r="T286" s="188" t="s">
        <v>120</v>
      </c>
      <c r="U286" s="188" t="s">
        <v>120</v>
      </c>
      <c r="V286" s="188">
        <v>1</v>
      </c>
      <c r="W286" s="188">
        <v>0</v>
      </c>
      <c r="X286" s="188">
        <v>0</v>
      </c>
      <c r="Y286" s="188" t="s">
        <v>120</v>
      </c>
      <c r="Z286" s="188" t="s">
        <v>434</v>
      </c>
      <c r="AA286" s="188" t="s">
        <v>120</v>
      </c>
      <c r="AB286" s="188" t="s">
        <v>120</v>
      </c>
      <c r="AC286" s="188" t="s">
        <v>120</v>
      </c>
      <c r="AD286" s="188" t="s">
        <v>120</v>
      </c>
      <c r="AE286" s="188" t="s">
        <v>120</v>
      </c>
      <c r="AF286" s="188" t="s">
        <v>120</v>
      </c>
      <c r="AG286" s="188" t="s">
        <v>120</v>
      </c>
      <c r="AH286" s="188" t="s">
        <v>120</v>
      </c>
      <c r="AI286" s="188" t="s">
        <v>120</v>
      </c>
      <c r="AJ286" s="188" t="s">
        <v>120</v>
      </c>
      <c r="AK286" s="188" t="s">
        <v>120</v>
      </c>
      <c r="AL286" s="188" t="s">
        <v>120</v>
      </c>
      <c r="AM286" s="188" t="s">
        <v>120</v>
      </c>
      <c r="AN286" s="188" t="s">
        <v>120</v>
      </c>
      <c r="AO286" s="188" t="s">
        <v>120</v>
      </c>
      <c r="AP286" s="188" t="s">
        <v>120</v>
      </c>
      <c r="AQ286" s="188" t="s">
        <v>120</v>
      </c>
      <c r="AR286" s="188" t="s">
        <v>120</v>
      </c>
      <c r="AS286" s="188" t="s">
        <v>120</v>
      </c>
      <c r="AT286" s="188" t="s">
        <v>120</v>
      </c>
      <c r="AU286" s="188" t="s">
        <v>120</v>
      </c>
      <c r="AV286" s="188" t="s">
        <v>120</v>
      </c>
      <c r="AW286" s="188" t="s">
        <v>120</v>
      </c>
      <c r="AX286" s="188">
        <v>0</v>
      </c>
      <c r="AY286" s="209">
        <v>0</v>
      </c>
      <c r="AZ286" s="188">
        <v>0</v>
      </c>
      <c r="BA286" s="278">
        <v>0</v>
      </c>
      <c r="BB286" s="188">
        <v>0</v>
      </c>
      <c r="BC286" s="221"/>
      <c r="BD286" s="185"/>
      <c r="BE286" s="185"/>
    </row>
    <row r="287" spans="1:57" s="76" customFormat="1" ht="16.5" thickBot="1" x14ac:dyDescent="0.3">
      <c r="A287" s="76">
        <v>36</v>
      </c>
      <c r="B287" s="76" t="s">
        <v>9</v>
      </c>
      <c r="C287" s="76" t="s">
        <v>172</v>
      </c>
      <c r="D287" s="76" t="s">
        <v>175</v>
      </c>
      <c r="E287" s="76" t="s">
        <v>12</v>
      </c>
      <c r="F287" s="77" t="s">
        <v>96</v>
      </c>
      <c r="G287" s="176">
        <v>15</v>
      </c>
      <c r="H287" s="76">
        <v>26</v>
      </c>
      <c r="I287" s="76">
        <v>4</v>
      </c>
      <c r="J287" s="76">
        <v>6</v>
      </c>
      <c r="K287" s="76">
        <v>2</v>
      </c>
      <c r="L287" s="76">
        <v>3</v>
      </c>
      <c r="M287" s="76">
        <v>24.4</v>
      </c>
      <c r="N287" s="76">
        <v>11.5</v>
      </c>
      <c r="O287" s="76">
        <v>13.9</v>
      </c>
      <c r="P287" s="76">
        <v>1.1000000000000001</v>
      </c>
      <c r="Q287" s="76">
        <f>SUM(M287:P287)</f>
        <v>50.9</v>
      </c>
      <c r="R287" s="76">
        <v>12</v>
      </c>
      <c r="S287" s="76">
        <f>Q287/12</f>
        <v>4.2416666666666663</v>
      </c>
      <c r="T287" s="76" t="s">
        <v>120</v>
      </c>
      <c r="U287" s="76" t="s">
        <v>120</v>
      </c>
      <c r="V287" s="76">
        <v>0</v>
      </c>
      <c r="W287" s="76">
        <v>0</v>
      </c>
      <c r="X287" s="76">
        <v>0</v>
      </c>
      <c r="Y287" s="76" t="s">
        <v>120</v>
      </c>
      <c r="Z287" s="76" t="s">
        <v>434</v>
      </c>
      <c r="AA287" s="76" t="s">
        <v>120</v>
      </c>
      <c r="AB287" s="76" t="s">
        <v>120</v>
      </c>
      <c r="AC287" s="76" t="s">
        <v>120</v>
      </c>
      <c r="AD287" s="76" t="s">
        <v>120</v>
      </c>
      <c r="AE287" s="76" t="s">
        <v>120</v>
      </c>
      <c r="AF287" s="76" t="s">
        <v>120</v>
      </c>
      <c r="AG287" s="76" t="s">
        <v>120</v>
      </c>
      <c r="AH287" s="76" t="s">
        <v>120</v>
      </c>
      <c r="AI287" s="76" t="s">
        <v>120</v>
      </c>
      <c r="AJ287" s="76" t="s">
        <v>120</v>
      </c>
      <c r="AK287" s="76" t="s">
        <v>120</v>
      </c>
      <c r="AL287" s="76" t="s">
        <v>120</v>
      </c>
      <c r="AM287" s="76" t="s">
        <v>120</v>
      </c>
      <c r="AN287" s="76" t="s">
        <v>120</v>
      </c>
      <c r="AO287" s="76" t="s">
        <v>120</v>
      </c>
      <c r="AP287" s="76" t="s">
        <v>120</v>
      </c>
      <c r="AQ287" s="76" t="s">
        <v>120</v>
      </c>
      <c r="AR287" s="76" t="s">
        <v>120</v>
      </c>
      <c r="AS287" s="76" t="s">
        <v>120</v>
      </c>
      <c r="AT287" s="76" t="s">
        <v>120</v>
      </c>
      <c r="AU287" s="76" t="s">
        <v>120</v>
      </c>
      <c r="AV287" s="76" t="s">
        <v>120</v>
      </c>
      <c r="AW287" s="76" t="s">
        <v>120</v>
      </c>
      <c r="AX287" s="76">
        <v>0</v>
      </c>
      <c r="AY287" s="79">
        <v>0</v>
      </c>
      <c r="AZ287" s="76">
        <v>0</v>
      </c>
      <c r="BA287" s="76">
        <v>0</v>
      </c>
      <c r="BB287" s="76">
        <v>0</v>
      </c>
      <c r="BC287" s="78"/>
      <c r="BD287" s="63"/>
      <c r="BE287" s="63"/>
    </row>
    <row r="288" spans="1:57" ht="16.5" thickBot="1" x14ac:dyDescent="0.3">
      <c r="A288" s="185">
        <v>36</v>
      </c>
      <c r="B288" s="185" t="s">
        <v>12</v>
      </c>
      <c r="C288" s="185" t="s">
        <v>173</v>
      </c>
      <c r="D288" s="185" t="s">
        <v>175</v>
      </c>
      <c r="E288" s="194" t="s">
        <v>135</v>
      </c>
      <c r="F288" s="196" t="s">
        <v>69</v>
      </c>
      <c r="G288" s="184">
        <v>16</v>
      </c>
      <c r="H288" s="185">
        <v>59.5</v>
      </c>
      <c r="I288" s="185">
        <v>4</v>
      </c>
      <c r="J288" s="185">
        <v>4</v>
      </c>
      <c r="K288" s="185">
        <v>1</v>
      </c>
      <c r="L288" s="185">
        <v>1</v>
      </c>
      <c r="M288" s="185">
        <v>15.1</v>
      </c>
      <c r="N288" s="185">
        <v>15</v>
      </c>
      <c r="O288" s="185">
        <v>0</v>
      </c>
      <c r="P288" s="185">
        <v>0</v>
      </c>
      <c r="Q288" s="185">
        <f>SUM(M288:P288)</f>
        <v>30.1</v>
      </c>
      <c r="R288" s="185">
        <v>12</v>
      </c>
      <c r="S288" s="185">
        <f>Q288/12</f>
        <v>2.5083333333333333</v>
      </c>
      <c r="T288" s="80" t="s">
        <v>120</v>
      </c>
      <c r="U288" s="80" t="s">
        <v>120</v>
      </c>
      <c r="V288" s="185">
        <v>0</v>
      </c>
      <c r="W288" s="185">
        <v>0</v>
      </c>
      <c r="X288" s="185">
        <v>0</v>
      </c>
      <c r="Y288" s="185">
        <v>0</v>
      </c>
      <c r="Z288" s="185" t="s">
        <v>451</v>
      </c>
      <c r="AA288" s="185">
        <v>8</v>
      </c>
      <c r="AB288" s="185">
        <v>0.7</v>
      </c>
      <c r="AC288" s="65">
        <v>43220</v>
      </c>
      <c r="AD288" s="63">
        <v>14</v>
      </c>
      <c r="AE288" s="185">
        <v>5.3</v>
      </c>
      <c r="AF288" s="185">
        <v>15</v>
      </c>
      <c r="AG288" s="185">
        <v>9</v>
      </c>
      <c r="AH288" s="185">
        <v>18.2</v>
      </c>
      <c r="AI288" s="185">
        <v>0</v>
      </c>
      <c r="AJ288" s="185">
        <v>0</v>
      </c>
      <c r="AK288" s="185">
        <v>0</v>
      </c>
      <c r="AL288" s="185">
        <f>SUM(AE288:AK288)</f>
        <v>47.5</v>
      </c>
      <c r="AM288" s="185">
        <f>AL288/AD288</f>
        <v>3.3928571428571428</v>
      </c>
      <c r="AN288" s="185">
        <v>1</v>
      </c>
      <c r="AO288" s="185">
        <v>0</v>
      </c>
      <c r="AP288" s="185">
        <v>0</v>
      </c>
      <c r="AQ288" s="185">
        <v>0</v>
      </c>
      <c r="AR288" s="185">
        <v>0</v>
      </c>
      <c r="AS288" s="185">
        <v>196</v>
      </c>
      <c r="AT288" s="185">
        <v>0.69099999999999995</v>
      </c>
      <c r="AU288" s="185">
        <v>0.44</v>
      </c>
      <c r="AV288" s="185">
        <v>0.439</v>
      </c>
      <c r="AW288" s="185">
        <v>0.95699999999999996</v>
      </c>
      <c r="AX288" s="185">
        <v>0</v>
      </c>
      <c r="AY288" s="215">
        <v>0</v>
      </c>
      <c r="AZ288" s="185">
        <v>0</v>
      </c>
      <c r="BA288" s="55">
        <v>0</v>
      </c>
      <c r="BB288" s="185">
        <v>1</v>
      </c>
      <c r="BC288" s="218"/>
      <c r="BD288" s="185"/>
      <c r="BE288" s="185"/>
    </row>
    <row r="289" spans="1:57" s="63" customFormat="1" ht="16.5" thickBot="1" x14ac:dyDescent="0.3">
      <c r="A289" s="63">
        <v>36</v>
      </c>
      <c r="B289" s="63" t="s">
        <v>12</v>
      </c>
      <c r="C289" s="63" t="s">
        <v>173</v>
      </c>
      <c r="D289" s="63" t="s">
        <v>175</v>
      </c>
      <c r="E289" s="192" t="s">
        <v>12</v>
      </c>
      <c r="F289" s="67" t="s">
        <v>96</v>
      </c>
      <c r="G289" s="175">
        <v>16</v>
      </c>
      <c r="H289" s="63">
        <v>26</v>
      </c>
      <c r="I289" s="63">
        <v>4</v>
      </c>
      <c r="J289" s="63">
        <v>5</v>
      </c>
      <c r="K289" s="63">
        <v>1</v>
      </c>
      <c r="L289" s="63">
        <v>1</v>
      </c>
      <c r="M289" s="63">
        <v>32</v>
      </c>
      <c r="N289" s="63">
        <v>18.5</v>
      </c>
      <c r="O289" s="63">
        <v>0</v>
      </c>
      <c r="P289" s="63">
        <v>0</v>
      </c>
      <c r="Q289" s="63">
        <f>SUM(M289:P289)</f>
        <v>50.5</v>
      </c>
      <c r="R289" s="63">
        <v>12</v>
      </c>
      <c r="S289" s="63">
        <f>Q289/12</f>
        <v>4.208333333333333</v>
      </c>
      <c r="T289" s="185">
        <v>1</v>
      </c>
      <c r="U289" s="185">
        <v>3</v>
      </c>
      <c r="V289" s="63">
        <v>0</v>
      </c>
      <c r="W289" s="63">
        <v>0</v>
      </c>
      <c r="X289" s="63">
        <v>1</v>
      </c>
      <c r="Y289" s="63">
        <v>1</v>
      </c>
      <c r="Z289" s="63" t="s">
        <v>121</v>
      </c>
      <c r="AA289" s="63">
        <v>0</v>
      </c>
      <c r="AB289" s="63">
        <v>0</v>
      </c>
      <c r="AC289" s="65">
        <v>43220</v>
      </c>
      <c r="AD289" s="63">
        <v>14</v>
      </c>
      <c r="AE289" s="63">
        <v>0</v>
      </c>
      <c r="AF289" s="63">
        <v>0</v>
      </c>
      <c r="AG289" s="63">
        <v>0</v>
      </c>
      <c r="AH289" s="63">
        <v>0</v>
      </c>
      <c r="AI289" s="63">
        <v>0</v>
      </c>
      <c r="AJ289" s="63">
        <v>0</v>
      </c>
      <c r="AK289" s="63">
        <v>0</v>
      </c>
      <c r="AL289" s="63">
        <v>0</v>
      </c>
      <c r="AM289" s="63">
        <v>0</v>
      </c>
      <c r="AN289" s="63">
        <v>0</v>
      </c>
      <c r="AO289" s="63">
        <v>0</v>
      </c>
      <c r="AP289" s="63">
        <v>0</v>
      </c>
      <c r="AQ289" s="63">
        <v>0</v>
      </c>
      <c r="AR289" s="63">
        <v>0</v>
      </c>
      <c r="AS289" s="63" t="s">
        <v>120</v>
      </c>
      <c r="AT289" s="63">
        <v>0</v>
      </c>
      <c r="AU289" s="63">
        <v>0</v>
      </c>
      <c r="AV289" s="63">
        <v>0</v>
      </c>
      <c r="AW289" s="63">
        <v>0</v>
      </c>
      <c r="AX289" s="63">
        <v>0</v>
      </c>
      <c r="AY289" s="68">
        <v>0</v>
      </c>
      <c r="AZ289" s="63">
        <v>0</v>
      </c>
      <c r="BA289" s="63">
        <v>0</v>
      </c>
      <c r="BB289" s="63">
        <v>1</v>
      </c>
      <c r="BC289" s="71"/>
    </row>
    <row r="290" spans="1:57" ht="16.5" thickBot="1" x14ac:dyDescent="0.3">
      <c r="A290" s="185">
        <v>36</v>
      </c>
      <c r="B290" s="185" t="s">
        <v>14</v>
      </c>
      <c r="C290" s="185" t="s">
        <v>172</v>
      </c>
      <c r="D290" s="185" t="s">
        <v>176</v>
      </c>
      <c r="E290" s="194" t="s">
        <v>135</v>
      </c>
      <c r="F290" s="196" t="s">
        <v>69</v>
      </c>
      <c r="G290" s="184">
        <v>15</v>
      </c>
      <c r="H290" s="185">
        <v>48.6</v>
      </c>
      <c r="I290" s="185">
        <v>4</v>
      </c>
      <c r="J290" s="185">
        <v>2.5</v>
      </c>
      <c r="K290" s="185">
        <v>1</v>
      </c>
      <c r="L290" s="185">
        <v>2</v>
      </c>
      <c r="M290" s="185">
        <v>7</v>
      </c>
      <c r="N290" s="185">
        <v>15</v>
      </c>
      <c r="O290" s="185">
        <v>32</v>
      </c>
      <c r="P290" s="185">
        <v>0</v>
      </c>
      <c r="Q290" s="185">
        <f>SUM(M290:P290)</f>
        <v>54</v>
      </c>
      <c r="R290" s="185">
        <v>12</v>
      </c>
      <c r="S290" s="185">
        <f>Q290/12</f>
        <v>4.5</v>
      </c>
      <c r="T290" s="80" t="s">
        <v>120</v>
      </c>
      <c r="U290" s="80" t="s">
        <v>120</v>
      </c>
      <c r="V290" s="185">
        <v>0</v>
      </c>
      <c r="W290" s="185">
        <v>0</v>
      </c>
      <c r="X290" s="185">
        <v>0</v>
      </c>
      <c r="Y290" s="185">
        <v>0</v>
      </c>
      <c r="Z290" s="185" t="s">
        <v>451</v>
      </c>
      <c r="AA290" s="185">
        <v>1</v>
      </c>
      <c r="AB290" s="185">
        <v>0.1</v>
      </c>
      <c r="AC290" s="65">
        <v>43217</v>
      </c>
      <c r="AD290" s="63">
        <v>11</v>
      </c>
      <c r="AE290" s="185" t="s">
        <v>120</v>
      </c>
      <c r="AF290" s="185" t="s">
        <v>120</v>
      </c>
      <c r="AG290" s="185" t="s">
        <v>120</v>
      </c>
      <c r="AH290" s="185" t="s">
        <v>120</v>
      </c>
      <c r="AI290" s="185" t="s">
        <v>120</v>
      </c>
      <c r="AJ290" s="185" t="s">
        <v>120</v>
      </c>
      <c r="AK290" s="185" t="s">
        <v>120</v>
      </c>
      <c r="AL290" s="185" t="s">
        <v>120</v>
      </c>
      <c r="AM290" s="185" t="s">
        <v>120</v>
      </c>
      <c r="AN290" s="185">
        <v>0</v>
      </c>
      <c r="AO290" s="185">
        <v>1</v>
      </c>
      <c r="AP290" s="185">
        <v>1</v>
      </c>
      <c r="AQ290" s="185">
        <v>1</v>
      </c>
      <c r="AR290" s="185">
        <v>0</v>
      </c>
      <c r="AS290" s="185">
        <v>82</v>
      </c>
      <c r="AT290" s="185">
        <v>0</v>
      </c>
      <c r="AU290" s="185" t="s">
        <v>120</v>
      </c>
      <c r="AV290" s="185">
        <v>0.112</v>
      </c>
      <c r="AW290" s="185">
        <v>8.8999999999999996E-2</v>
      </c>
      <c r="AX290" s="185">
        <v>0</v>
      </c>
      <c r="AY290" s="215">
        <v>0</v>
      </c>
      <c r="AZ290" s="185">
        <v>0</v>
      </c>
      <c r="BA290" s="55">
        <v>0</v>
      </c>
      <c r="BB290" s="185">
        <v>1</v>
      </c>
      <c r="BC290" s="218" t="s">
        <v>467</v>
      </c>
      <c r="BD290" s="185"/>
      <c r="BE290" s="185"/>
    </row>
    <row r="291" spans="1:57" s="63" customFormat="1" ht="16.5" thickBot="1" x14ac:dyDescent="0.3">
      <c r="A291" s="63">
        <v>36</v>
      </c>
      <c r="B291" s="63" t="s">
        <v>14</v>
      </c>
      <c r="C291" s="63" t="s">
        <v>172</v>
      </c>
      <c r="D291" s="63" t="s">
        <v>176</v>
      </c>
      <c r="E291" s="192" t="s">
        <v>12</v>
      </c>
      <c r="F291" s="67" t="s">
        <v>96</v>
      </c>
      <c r="G291" s="175">
        <v>15</v>
      </c>
      <c r="H291" s="63">
        <v>42.5</v>
      </c>
      <c r="I291" s="63">
        <v>4</v>
      </c>
      <c r="J291" s="63">
        <v>4.5</v>
      </c>
      <c r="K291" s="63">
        <v>1</v>
      </c>
      <c r="L291" s="63">
        <v>1</v>
      </c>
      <c r="M291" s="63">
        <v>9.5</v>
      </c>
      <c r="N291" s="63">
        <v>13</v>
      </c>
      <c r="O291" s="63">
        <v>0</v>
      </c>
      <c r="P291" s="63">
        <v>0</v>
      </c>
      <c r="Q291" s="63">
        <f>SUM(M291:P291)</f>
        <v>22.5</v>
      </c>
      <c r="R291" s="63">
        <v>12</v>
      </c>
      <c r="S291" s="63">
        <f>Q291/12</f>
        <v>1.875</v>
      </c>
      <c r="T291" s="185">
        <v>4</v>
      </c>
      <c r="U291" s="185">
        <v>1</v>
      </c>
      <c r="V291" s="63">
        <v>0</v>
      </c>
      <c r="W291" s="63">
        <v>0</v>
      </c>
      <c r="X291" s="63">
        <v>0</v>
      </c>
      <c r="Y291" s="63">
        <v>1</v>
      </c>
      <c r="Z291" s="63" t="s">
        <v>121</v>
      </c>
      <c r="AA291" s="63">
        <v>0</v>
      </c>
      <c r="AB291" s="63">
        <v>0</v>
      </c>
      <c r="AC291" s="65">
        <v>43217</v>
      </c>
      <c r="AD291" s="63">
        <v>11</v>
      </c>
      <c r="AE291" s="63">
        <v>0</v>
      </c>
      <c r="AF291" s="63">
        <v>0</v>
      </c>
      <c r="AG291" s="63">
        <v>0</v>
      </c>
      <c r="AH291" s="63">
        <v>0</v>
      </c>
      <c r="AI291" s="63">
        <v>0</v>
      </c>
      <c r="AJ291" s="63">
        <v>0</v>
      </c>
      <c r="AK291" s="63">
        <v>0</v>
      </c>
      <c r="AL291" s="63">
        <v>0</v>
      </c>
      <c r="AM291" s="63">
        <v>0</v>
      </c>
      <c r="AN291" s="63">
        <v>0</v>
      </c>
      <c r="AO291" s="63">
        <v>0</v>
      </c>
      <c r="AP291" s="63">
        <v>0</v>
      </c>
      <c r="AQ291" s="63">
        <v>0</v>
      </c>
      <c r="AR291" s="63">
        <v>0</v>
      </c>
      <c r="AS291" s="63" t="s">
        <v>120</v>
      </c>
      <c r="AT291" s="63">
        <v>0</v>
      </c>
      <c r="AU291" s="63">
        <v>0</v>
      </c>
      <c r="AV291" s="63">
        <v>0</v>
      </c>
      <c r="AW291" s="63">
        <v>0</v>
      </c>
      <c r="AX291" s="63">
        <v>0</v>
      </c>
      <c r="AY291" s="63">
        <v>1</v>
      </c>
      <c r="AZ291" s="63">
        <v>0</v>
      </c>
      <c r="BA291" s="63">
        <v>0</v>
      </c>
      <c r="BB291" s="63">
        <v>1</v>
      </c>
      <c r="BC291" s="71" t="s">
        <v>527</v>
      </c>
    </row>
    <row r="292" spans="1:57" x14ac:dyDescent="0.25">
      <c r="A292" s="185">
        <v>36</v>
      </c>
      <c r="B292" s="185" t="s">
        <v>15</v>
      </c>
      <c r="C292" s="185" t="s">
        <v>173</v>
      </c>
      <c r="D292" s="185" t="s">
        <v>176</v>
      </c>
      <c r="E292" s="195" t="s">
        <v>135</v>
      </c>
      <c r="F292" s="196" t="s">
        <v>69</v>
      </c>
      <c r="G292" s="184">
        <v>16</v>
      </c>
      <c r="H292" s="185">
        <v>54.5</v>
      </c>
      <c r="I292" s="185">
        <v>3</v>
      </c>
      <c r="J292" s="185">
        <v>3.5</v>
      </c>
      <c r="K292" s="185">
        <v>2</v>
      </c>
      <c r="L292" s="185">
        <v>2</v>
      </c>
      <c r="M292" s="185">
        <v>23.9</v>
      </c>
      <c r="N292" s="185">
        <v>39</v>
      </c>
      <c r="O292" s="185">
        <v>0</v>
      </c>
      <c r="P292" s="185">
        <v>0</v>
      </c>
      <c r="Q292" s="185">
        <f>SUM(M292:P292)</f>
        <v>62.9</v>
      </c>
      <c r="R292" s="185">
        <v>12</v>
      </c>
      <c r="S292" s="185">
        <f>Q292/12</f>
        <v>5.2416666666666663</v>
      </c>
      <c r="T292" s="80" t="s">
        <v>120</v>
      </c>
      <c r="U292" s="80" t="s">
        <v>120</v>
      </c>
      <c r="V292" s="185">
        <v>0</v>
      </c>
      <c r="W292" s="185">
        <v>0</v>
      </c>
      <c r="X292" s="185">
        <v>0</v>
      </c>
      <c r="Y292" s="185">
        <v>0</v>
      </c>
      <c r="Z292" s="185" t="s">
        <v>451</v>
      </c>
      <c r="AA292" s="185">
        <v>3</v>
      </c>
      <c r="AB292" s="185">
        <v>0.3</v>
      </c>
      <c r="AC292" s="212">
        <v>43219</v>
      </c>
      <c r="AD292" s="185">
        <v>13</v>
      </c>
      <c r="AE292" s="185">
        <v>5.2</v>
      </c>
      <c r="AF292" s="185">
        <v>4.5</v>
      </c>
      <c r="AG292" s="185">
        <v>0</v>
      </c>
      <c r="AH292" s="185">
        <v>0</v>
      </c>
      <c r="AI292" s="185">
        <v>0</v>
      </c>
      <c r="AJ292" s="185">
        <v>0</v>
      </c>
      <c r="AK292" s="185">
        <v>0</v>
      </c>
      <c r="AL292" s="185">
        <v>9.6999999999999993</v>
      </c>
      <c r="AM292" s="185">
        <v>0.74615384615384606</v>
      </c>
      <c r="AN292" s="185">
        <v>0</v>
      </c>
      <c r="AO292" s="185">
        <v>0</v>
      </c>
      <c r="AP292" s="185">
        <v>0</v>
      </c>
      <c r="AQ292" s="185">
        <v>0</v>
      </c>
      <c r="AR292" s="185">
        <v>0</v>
      </c>
      <c r="AS292" s="185" t="s">
        <v>790</v>
      </c>
      <c r="AT292" s="185">
        <v>7.1999999999999995E-2</v>
      </c>
      <c r="AU292" s="185">
        <v>3.4000000000000002E-2</v>
      </c>
      <c r="AV292" s="185">
        <v>8.3000000000000004E-2</v>
      </c>
      <c r="AW292" s="185">
        <v>1.9E-2</v>
      </c>
      <c r="AX292" s="185">
        <v>0</v>
      </c>
      <c r="AY292" s="215">
        <v>0</v>
      </c>
      <c r="AZ292" s="185">
        <v>0</v>
      </c>
      <c r="BA292" s="55">
        <v>0</v>
      </c>
      <c r="BB292" s="185">
        <v>1</v>
      </c>
      <c r="BC292" s="218"/>
      <c r="BD292" s="185"/>
      <c r="BE292" s="185"/>
    </row>
    <row r="293" spans="1:57" s="55" customFormat="1" x14ac:dyDescent="0.25">
      <c r="A293" s="55">
        <v>36</v>
      </c>
      <c r="B293" s="55" t="s">
        <v>15</v>
      </c>
      <c r="C293" s="55" t="s">
        <v>173</v>
      </c>
      <c r="D293" s="55" t="s">
        <v>176</v>
      </c>
      <c r="E293" s="259" t="s">
        <v>12</v>
      </c>
      <c r="F293" s="144" t="s">
        <v>96</v>
      </c>
      <c r="G293" s="182">
        <v>16</v>
      </c>
      <c r="H293" s="55">
        <v>42.3</v>
      </c>
      <c r="I293" s="55">
        <v>4</v>
      </c>
      <c r="J293" s="55">
        <v>3.7</v>
      </c>
      <c r="K293" s="55">
        <v>2</v>
      </c>
      <c r="L293" s="55">
        <v>1</v>
      </c>
      <c r="M293" s="55">
        <v>18.600000000000001</v>
      </c>
      <c r="N293" s="55">
        <v>36.200000000000003</v>
      </c>
      <c r="O293" s="55">
        <v>4.4000000000000004</v>
      </c>
      <c r="P293" s="55">
        <v>0</v>
      </c>
      <c r="Q293" s="55">
        <f>SUM(M293:P293)</f>
        <v>59.2</v>
      </c>
      <c r="R293" s="55">
        <v>12</v>
      </c>
      <c r="S293" s="55">
        <f>Q293/12</f>
        <v>4.9333333333333336</v>
      </c>
      <c r="T293" s="55">
        <v>4</v>
      </c>
      <c r="U293" s="55">
        <v>7</v>
      </c>
      <c r="V293" s="55">
        <v>0</v>
      </c>
      <c r="W293" s="55">
        <v>0</v>
      </c>
      <c r="X293" s="55">
        <v>0</v>
      </c>
      <c r="Y293" s="55">
        <v>0</v>
      </c>
      <c r="Z293" s="55" t="s">
        <v>451</v>
      </c>
      <c r="AA293" s="55">
        <v>4</v>
      </c>
      <c r="AB293" s="55">
        <v>0.8</v>
      </c>
      <c r="AC293" s="145">
        <v>43219</v>
      </c>
      <c r="AD293" s="55">
        <v>13</v>
      </c>
      <c r="AE293" s="55">
        <v>21.7</v>
      </c>
      <c r="AF293" s="55">
        <v>23.6</v>
      </c>
      <c r="AG293" s="55">
        <v>5.9</v>
      </c>
      <c r="AH293" s="55">
        <v>12.1</v>
      </c>
      <c r="AI293" s="55">
        <v>9.6999999999999993</v>
      </c>
      <c r="AJ293" s="55">
        <v>0</v>
      </c>
      <c r="AK293" s="55">
        <v>0</v>
      </c>
      <c r="AL293" s="55">
        <f>SUM(AE293:AK293)</f>
        <v>73</v>
      </c>
      <c r="AM293" s="55">
        <f>AL293/AD293</f>
        <v>5.615384615384615</v>
      </c>
      <c r="AN293" s="55">
        <v>0</v>
      </c>
      <c r="AO293" s="55">
        <v>0</v>
      </c>
      <c r="AP293" s="55">
        <v>0</v>
      </c>
      <c r="AQ293" s="55">
        <v>0</v>
      </c>
      <c r="AR293" s="55">
        <v>0</v>
      </c>
      <c r="AS293" s="55">
        <v>136</v>
      </c>
      <c r="AT293" s="55">
        <v>0.63900000000000001</v>
      </c>
      <c r="AU293" s="55">
        <v>0.33100000000000002</v>
      </c>
      <c r="AV293" s="55">
        <v>0.499</v>
      </c>
      <c r="AW293" s="55">
        <v>0.246</v>
      </c>
      <c r="AX293" s="55">
        <v>0</v>
      </c>
      <c r="AY293" s="276">
        <v>0</v>
      </c>
      <c r="AZ293" s="55">
        <v>0</v>
      </c>
      <c r="BA293" s="55">
        <v>0</v>
      </c>
      <c r="BB293" s="55">
        <v>1</v>
      </c>
      <c r="BC293" s="146"/>
    </row>
    <row r="294" spans="1:57" x14ac:dyDescent="0.25">
      <c r="A294" s="185">
        <v>37</v>
      </c>
      <c r="B294" s="185" t="s">
        <v>9</v>
      </c>
      <c r="C294" s="185" t="s">
        <v>172</v>
      </c>
      <c r="D294" s="185" t="s">
        <v>175</v>
      </c>
      <c r="E294" s="193" t="s">
        <v>12</v>
      </c>
      <c r="F294" s="196" t="s">
        <v>75</v>
      </c>
      <c r="G294" s="203">
        <v>15</v>
      </c>
      <c r="H294" s="185">
        <v>72.2</v>
      </c>
      <c r="I294" s="185">
        <v>4</v>
      </c>
      <c r="J294" s="185">
        <v>4.4000000000000004</v>
      </c>
      <c r="K294" s="185">
        <v>2</v>
      </c>
      <c r="L294" s="185">
        <v>3</v>
      </c>
      <c r="M294" s="185">
        <v>17.600000000000001</v>
      </c>
      <c r="N294" s="185">
        <v>19.899999999999999</v>
      </c>
      <c r="O294" s="185">
        <v>3</v>
      </c>
      <c r="P294" s="185">
        <v>0</v>
      </c>
      <c r="Q294" s="185">
        <f>SUM(M294:P294)</f>
        <v>40.5</v>
      </c>
      <c r="R294" s="185">
        <v>12</v>
      </c>
      <c r="S294" s="185">
        <f>Q294/12</f>
        <v>3.375</v>
      </c>
      <c r="T294" s="185">
        <v>7</v>
      </c>
      <c r="U294" s="185">
        <v>12</v>
      </c>
      <c r="V294" s="185">
        <v>0</v>
      </c>
      <c r="W294" s="185">
        <v>0</v>
      </c>
      <c r="X294" s="185">
        <v>0</v>
      </c>
      <c r="Y294" s="185">
        <v>0</v>
      </c>
      <c r="Z294" s="185" t="s">
        <v>451</v>
      </c>
      <c r="AA294" s="185">
        <v>28</v>
      </c>
      <c r="AB294" s="185">
        <v>0.7</v>
      </c>
      <c r="AC294" s="212">
        <v>43218</v>
      </c>
      <c r="AD294" s="185">
        <v>12</v>
      </c>
      <c r="AE294" s="185">
        <v>8</v>
      </c>
      <c r="AF294" s="185">
        <v>7</v>
      </c>
      <c r="AG294" s="185">
        <v>14</v>
      </c>
      <c r="AH294" s="185">
        <v>18.5</v>
      </c>
      <c r="AI294" s="185">
        <v>0</v>
      </c>
      <c r="AJ294" s="185">
        <v>0</v>
      </c>
      <c r="AK294" s="185">
        <v>0</v>
      </c>
      <c r="AL294" s="185">
        <v>47.5</v>
      </c>
      <c r="AM294" s="185">
        <v>3.9583333333333335</v>
      </c>
      <c r="AN294" s="185">
        <v>0</v>
      </c>
      <c r="AO294" s="185">
        <v>0</v>
      </c>
      <c r="AP294" s="185">
        <v>5</v>
      </c>
      <c r="AQ294" s="185">
        <v>0</v>
      </c>
      <c r="AR294" s="185">
        <v>0</v>
      </c>
      <c r="AS294" s="185" t="s">
        <v>792</v>
      </c>
      <c r="AT294" s="185">
        <v>4.6710000000000003</v>
      </c>
      <c r="AU294" s="185">
        <v>2.0940000000000003</v>
      </c>
      <c r="AV294" s="185">
        <v>2.214</v>
      </c>
      <c r="AW294" s="185">
        <v>1.9900000000000002</v>
      </c>
      <c r="AX294" s="185">
        <v>0</v>
      </c>
      <c r="AY294" s="215">
        <v>0</v>
      </c>
      <c r="AZ294" s="185">
        <v>0</v>
      </c>
      <c r="BA294" s="55">
        <v>0</v>
      </c>
      <c r="BB294" s="185">
        <v>1</v>
      </c>
      <c r="BC294" s="218"/>
      <c r="BD294" s="185"/>
      <c r="BE294" s="185"/>
    </row>
    <row r="295" spans="1:57" s="55" customFormat="1" ht="16.5" thickBot="1" x14ac:dyDescent="0.3">
      <c r="A295" s="55">
        <v>37</v>
      </c>
      <c r="B295" s="55" t="s">
        <v>9</v>
      </c>
      <c r="C295" s="55" t="s">
        <v>172</v>
      </c>
      <c r="D295" s="55" t="s">
        <v>175</v>
      </c>
      <c r="E295" s="147" t="s">
        <v>135</v>
      </c>
      <c r="F295" s="144" t="s">
        <v>86</v>
      </c>
      <c r="G295" s="176">
        <v>15</v>
      </c>
      <c r="H295" s="55">
        <v>28.5</v>
      </c>
      <c r="I295" s="55">
        <v>4</v>
      </c>
      <c r="J295" s="55">
        <v>5</v>
      </c>
      <c r="K295" s="55">
        <v>2</v>
      </c>
      <c r="L295" s="55">
        <v>1</v>
      </c>
      <c r="M295" s="55">
        <v>3.6</v>
      </c>
      <c r="N295" s="55">
        <v>0</v>
      </c>
      <c r="O295" s="55">
        <v>0</v>
      </c>
      <c r="P295" s="55">
        <v>0</v>
      </c>
      <c r="Q295" s="55">
        <f>SUM(M295:P295)</f>
        <v>3.6</v>
      </c>
      <c r="R295" s="55">
        <v>12</v>
      </c>
      <c r="S295" s="55">
        <f>Q295/12</f>
        <v>0.3</v>
      </c>
      <c r="T295" s="55" t="s">
        <v>120</v>
      </c>
      <c r="U295" s="55" t="s">
        <v>120</v>
      </c>
      <c r="V295" s="55">
        <v>0</v>
      </c>
      <c r="W295" s="55">
        <v>0</v>
      </c>
      <c r="X295" s="55">
        <v>0</v>
      </c>
      <c r="Y295" s="55">
        <v>0</v>
      </c>
      <c r="Z295" s="55" t="s">
        <v>451</v>
      </c>
      <c r="AA295" s="55">
        <v>2</v>
      </c>
      <c r="AB295" s="55">
        <v>0.4</v>
      </c>
      <c r="AC295" s="145">
        <v>43218</v>
      </c>
      <c r="AD295" s="55">
        <v>12</v>
      </c>
      <c r="AE295" s="55">
        <v>10.8</v>
      </c>
      <c r="AF295" s="55">
        <v>2.6</v>
      </c>
      <c r="AG295" s="55">
        <v>11.1</v>
      </c>
      <c r="AH295" s="55">
        <v>0</v>
      </c>
      <c r="AI295" s="55">
        <v>0</v>
      </c>
      <c r="AJ295" s="55">
        <v>0</v>
      </c>
      <c r="AK295" s="55">
        <v>0</v>
      </c>
      <c r="AL295" s="55">
        <f>SUM(AE295:AK295)</f>
        <v>24.5</v>
      </c>
      <c r="AM295" s="55">
        <f>AL295/AD295</f>
        <v>2.0416666666666665</v>
      </c>
      <c r="AN295" s="55">
        <v>0</v>
      </c>
      <c r="AO295" s="55">
        <v>0</v>
      </c>
      <c r="AP295" s="55">
        <v>0</v>
      </c>
      <c r="AQ295" s="55">
        <v>0</v>
      </c>
      <c r="AR295" s="55">
        <v>1</v>
      </c>
      <c r="AS295" s="55">
        <v>109</v>
      </c>
      <c r="AT295" s="55">
        <v>6.5000000000000002E-2</v>
      </c>
      <c r="AU295" s="55">
        <v>0.05</v>
      </c>
      <c r="AV295" s="55">
        <v>3.5000000000000003E-2</v>
      </c>
      <c r="AW295" s="55">
        <v>1.2999999999999999E-2</v>
      </c>
      <c r="AX295" s="55">
        <v>0</v>
      </c>
      <c r="AY295" s="276">
        <v>0</v>
      </c>
      <c r="AZ295" s="55">
        <v>0</v>
      </c>
      <c r="BA295" s="55">
        <v>1</v>
      </c>
      <c r="BB295" s="55">
        <v>1</v>
      </c>
      <c r="BC295" s="146" t="s">
        <v>405</v>
      </c>
    </row>
    <row r="296" spans="1:57" x14ac:dyDescent="0.25">
      <c r="A296" s="185">
        <v>37</v>
      </c>
      <c r="B296" s="185" t="s">
        <v>12</v>
      </c>
      <c r="C296" s="185" t="s">
        <v>173</v>
      </c>
      <c r="D296" s="185" t="s">
        <v>175</v>
      </c>
      <c r="E296" s="193" t="s">
        <v>12</v>
      </c>
      <c r="F296" s="196" t="s">
        <v>75</v>
      </c>
      <c r="G296" s="184">
        <v>16</v>
      </c>
      <c r="H296" s="185">
        <v>49.5</v>
      </c>
      <c r="I296" s="185">
        <v>4</v>
      </c>
      <c r="J296" s="185">
        <v>5</v>
      </c>
      <c r="K296" s="185">
        <v>2</v>
      </c>
      <c r="L296" s="185">
        <v>2</v>
      </c>
      <c r="M296" s="185">
        <v>4.2</v>
      </c>
      <c r="N296" s="185">
        <v>20.8</v>
      </c>
      <c r="O296" s="185">
        <v>22.9</v>
      </c>
      <c r="P296" s="185">
        <v>3.5</v>
      </c>
      <c r="Q296" s="185">
        <f>SUM(M296:P296)</f>
        <v>51.4</v>
      </c>
      <c r="R296" s="185">
        <v>12</v>
      </c>
      <c r="S296" s="185">
        <f>Q296/12</f>
        <v>4.2833333333333332</v>
      </c>
      <c r="T296" s="185">
        <v>10</v>
      </c>
      <c r="U296" s="185">
        <v>19</v>
      </c>
      <c r="V296" s="185">
        <v>0</v>
      </c>
      <c r="W296" s="185">
        <v>0</v>
      </c>
      <c r="X296" s="185">
        <v>0</v>
      </c>
      <c r="Y296" s="185">
        <v>0</v>
      </c>
      <c r="Z296" s="185" t="s">
        <v>451</v>
      </c>
      <c r="AA296" s="185">
        <v>25</v>
      </c>
      <c r="AB296" s="185">
        <v>0.7</v>
      </c>
      <c r="AC296" s="212">
        <v>43219</v>
      </c>
      <c r="AD296" s="185">
        <v>13</v>
      </c>
      <c r="AE296" s="185">
        <v>11.5</v>
      </c>
      <c r="AF296" s="185">
        <v>16</v>
      </c>
      <c r="AG296" s="185">
        <v>16</v>
      </c>
      <c r="AH296" s="185">
        <v>21.5</v>
      </c>
      <c r="AI296" s="185">
        <v>25</v>
      </c>
      <c r="AJ296" s="185">
        <v>26</v>
      </c>
      <c r="AK296" s="185">
        <v>0</v>
      </c>
      <c r="AL296" s="185">
        <f>SUM(AE296:AK296)</f>
        <v>116</v>
      </c>
      <c r="AM296" s="185">
        <f>AL296/AD296</f>
        <v>8.9230769230769234</v>
      </c>
      <c r="AN296" s="185">
        <v>1</v>
      </c>
      <c r="AO296" s="185">
        <v>0</v>
      </c>
      <c r="AP296" s="185">
        <v>2</v>
      </c>
      <c r="AQ296" s="185">
        <v>0</v>
      </c>
      <c r="AR296" s="185">
        <v>0</v>
      </c>
      <c r="AS296" s="185">
        <v>163</v>
      </c>
      <c r="AT296" s="185">
        <v>2.3079999999999998</v>
      </c>
      <c r="AU296" s="185">
        <v>1.6950000000000001</v>
      </c>
      <c r="AV296" s="185">
        <v>1.131</v>
      </c>
      <c r="AW296" s="185">
        <v>1.147</v>
      </c>
      <c r="AX296" s="185">
        <v>0</v>
      </c>
      <c r="AY296" s="215">
        <v>0</v>
      </c>
      <c r="AZ296" s="185">
        <v>0</v>
      </c>
      <c r="BA296" s="185">
        <v>0</v>
      </c>
      <c r="BB296" s="185">
        <v>1</v>
      </c>
      <c r="BC296" s="218"/>
      <c r="BD296" s="185"/>
      <c r="BE296" s="185"/>
    </row>
    <row r="297" spans="1:57" s="63" customFormat="1" ht="16.5" thickBot="1" x14ac:dyDescent="0.3">
      <c r="A297" s="63">
        <v>37</v>
      </c>
      <c r="B297" s="63" t="s">
        <v>12</v>
      </c>
      <c r="C297" s="63" t="s">
        <v>173</v>
      </c>
      <c r="D297" s="63" t="s">
        <v>175</v>
      </c>
      <c r="E297" s="66" t="s">
        <v>135</v>
      </c>
      <c r="F297" s="67" t="s">
        <v>86</v>
      </c>
      <c r="G297" s="175">
        <v>16</v>
      </c>
      <c r="H297" s="63">
        <v>34</v>
      </c>
      <c r="I297" s="63">
        <v>4</v>
      </c>
      <c r="J297" s="63">
        <v>3.5</v>
      </c>
      <c r="K297" s="63">
        <v>2</v>
      </c>
      <c r="L297" s="63">
        <v>3</v>
      </c>
      <c r="M297" s="63">
        <v>12.7</v>
      </c>
      <c r="N297" s="63">
        <v>19.8</v>
      </c>
      <c r="O297" s="63">
        <v>2.2999999999999998</v>
      </c>
      <c r="P297" s="63">
        <v>0</v>
      </c>
      <c r="Q297" s="63">
        <f>SUM(M297:P297)</f>
        <v>34.799999999999997</v>
      </c>
      <c r="R297" s="63">
        <v>12</v>
      </c>
      <c r="S297" s="63">
        <f>Q297/12</f>
        <v>2.9</v>
      </c>
      <c r="T297" s="185" t="s">
        <v>120</v>
      </c>
      <c r="U297" s="185" t="s">
        <v>120</v>
      </c>
      <c r="V297" s="63">
        <v>0</v>
      </c>
      <c r="W297" s="63">
        <v>0</v>
      </c>
      <c r="X297" s="63">
        <v>0</v>
      </c>
      <c r="Y297" s="63">
        <v>0</v>
      </c>
      <c r="Z297" s="63" t="s">
        <v>451</v>
      </c>
      <c r="AA297" s="63">
        <v>13</v>
      </c>
      <c r="AB297" s="63">
        <v>0.7</v>
      </c>
      <c r="AC297" s="65">
        <v>43219</v>
      </c>
      <c r="AD297" s="63">
        <v>13</v>
      </c>
      <c r="AE297" s="63">
        <v>2.5</v>
      </c>
      <c r="AF297" s="63">
        <v>12.2</v>
      </c>
      <c r="AG297" s="63">
        <v>17</v>
      </c>
      <c r="AH297" s="63">
        <v>19</v>
      </c>
      <c r="AI297" s="63">
        <v>0</v>
      </c>
      <c r="AJ297" s="63">
        <v>0</v>
      </c>
      <c r="AK297" s="63">
        <v>0</v>
      </c>
      <c r="AL297" s="63">
        <f>SUM(AE297:AK297)</f>
        <v>50.7</v>
      </c>
      <c r="AM297" s="63">
        <f>AL297/AD297</f>
        <v>3.9000000000000004</v>
      </c>
      <c r="AN297" s="63">
        <v>0</v>
      </c>
      <c r="AO297" s="63">
        <v>0</v>
      </c>
      <c r="AP297" s="63">
        <v>3</v>
      </c>
      <c r="AQ297" s="63">
        <v>0</v>
      </c>
      <c r="AR297" s="63">
        <v>0</v>
      </c>
      <c r="AS297" s="63">
        <v>155</v>
      </c>
      <c r="AT297" s="63">
        <v>0.98</v>
      </c>
      <c r="AU297" s="63">
        <v>0.45700000000000002</v>
      </c>
      <c r="AV297" s="63">
        <v>0.54</v>
      </c>
      <c r="AW297" s="63">
        <v>0.43</v>
      </c>
      <c r="AX297" s="63">
        <v>0</v>
      </c>
      <c r="AY297" s="68">
        <v>0</v>
      </c>
      <c r="AZ297" s="63">
        <v>0</v>
      </c>
      <c r="BA297" s="63">
        <v>0</v>
      </c>
      <c r="BB297" s="63">
        <v>1</v>
      </c>
      <c r="BC297" s="71"/>
    </row>
    <row r="298" spans="1:57" x14ac:dyDescent="0.25">
      <c r="A298" s="185">
        <v>37</v>
      </c>
      <c r="B298" s="185" t="s">
        <v>14</v>
      </c>
      <c r="C298" s="185" t="s">
        <v>172</v>
      </c>
      <c r="D298" s="185" t="s">
        <v>176</v>
      </c>
      <c r="E298" s="193" t="s">
        <v>12</v>
      </c>
      <c r="F298" s="196" t="s">
        <v>75</v>
      </c>
      <c r="G298" s="184">
        <v>15</v>
      </c>
      <c r="H298" s="185">
        <v>75</v>
      </c>
      <c r="I298" s="185">
        <v>4</v>
      </c>
      <c r="J298" s="185">
        <v>6</v>
      </c>
      <c r="K298" s="185">
        <v>2</v>
      </c>
      <c r="L298" s="185" t="s">
        <v>120</v>
      </c>
      <c r="M298" s="185" t="s">
        <v>120</v>
      </c>
      <c r="N298" s="185" t="s">
        <v>120</v>
      </c>
      <c r="O298" s="185" t="s">
        <v>120</v>
      </c>
      <c r="P298" s="185" t="s">
        <v>120</v>
      </c>
      <c r="Q298" s="185" t="s">
        <v>120</v>
      </c>
      <c r="R298" s="185" t="s">
        <v>120</v>
      </c>
      <c r="S298" s="185" t="s">
        <v>120</v>
      </c>
      <c r="T298" s="80">
        <v>8</v>
      </c>
      <c r="U298" s="80" t="s">
        <v>120</v>
      </c>
      <c r="V298" s="185">
        <v>0</v>
      </c>
      <c r="W298" s="185">
        <v>0</v>
      </c>
      <c r="X298" s="185">
        <v>0</v>
      </c>
      <c r="Y298" s="185">
        <v>0</v>
      </c>
      <c r="Z298" s="185" t="s">
        <v>451</v>
      </c>
      <c r="AA298" s="185">
        <v>4</v>
      </c>
      <c r="AB298" s="185">
        <v>0.4</v>
      </c>
      <c r="AC298" s="212">
        <v>43214</v>
      </c>
      <c r="AD298" s="185">
        <v>8</v>
      </c>
      <c r="AE298" s="185">
        <v>1.9</v>
      </c>
      <c r="AF298" s="185">
        <v>1.8</v>
      </c>
      <c r="AG298" s="185">
        <v>0</v>
      </c>
      <c r="AH298" s="185">
        <v>0</v>
      </c>
      <c r="AI298" s="185">
        <v>0</v>
      </c>
      <c r="AJ298" s="185">
        <v>0</v>
      </c>
      <c r="AK298" s="185">
        <v>0</v>
      </c>
      <c r="AL298" s="185">
        <f>SUM(AE298:AK298)</f>
        <v>3.7</v>
      </c>
      <c r="AM298" s="185">
        <f>AL298/AD298</f>
        <v>0.46250000000000002</v>
      </c>
      <c r="AN298" s="185">
        <v>1</v>
      </c>
      <c r="AO298" s="185">
        <v>1</v>
      </c>
      <c r="AP298" s="185">
        <v>3</v>
      </c>
      <c r="AQ298" s="185">
        <v>0</v>
      </c>
      <c r="AR298" s="185">
        <v>0</v>
      </c>
      <c r="AS298" s="185">
        <v>48</v>
      </c>
      <c r="AT298" s="185">
        <v>8.6999999999999994E-2</v>
      </c>
      <c r="AU298" s="185">
        <v>1E-3</v>
      </c>
      <c r="AV298" s="185">
        <v>0.26300000000000001</v>
      </c>
      <c r="AW298" s="185">
        <v>0.121</v>
      </c>
      <c r="AX298" s="185" t="s">
        <v>120</v>
      </c>
      <c r="AY298" s="215">
        <v>0</v>
      </c>
      <c r="AZ298" s="185">
        <v>0</v>
      </c>
      <c r="BA298" s="185">
        <v>0</v>
      </c>
      <c r="BB298" s="185">
        <v>1</v>
      </c>
      <c r="BC298" s="218" t="s">
        <v>406</v>
      </c>
      <c r="BD298" s="185"/>
      <c r="BE298" s="185"/>
    </row>
    <row r="299" spans="1:57" s="63" customFormat="1" ht="16.5" thickBot="1" x14ac:dyDescent="0.3">
      <c r="A299" s="63">
        <v>37</v>
      </c>
      <c r="B299" s="63" t="s">
        <v>14</v>
      </c>
      <c r="C299" s="63" t="s">
        <v>172</v>
      </c>
      <c r="D299" s="63" t="s">
        <v>176</v>
      </c>
      <c r="E299" s="66" t="s">
        <v>135</v>
      </c>
      <c r="F299" s="67" t="s">
        <v>86</v>
      </c>
      <c r="G299" s="175">
        <v>15</v>
      </c>
      <c r="H299" s="63">
        <v>46</v>
      </c>
      <c r="I299" s="63">
        <v>5</v>
      </c>
      <c r="J299" s="63">
        <v>4.5</v>
      </c>
      <c r="K299" s="63">
        <v>1</v>
      </c>
      <c r="L299" s="63" t="s">
        <v>120</v>
      </c>
      <c r="M299" s="63" t="s">
        <v>120</v>
      </c>
      <c r="N299" s="63" t="s">
        <v>120</v>
      </c>
      <c r="O299" s="63" t="s">
        <v>120</v>
      </c>
      <c r="P299" s="63" t="s">
        <v>120</v>
      </c>
      <c r="Q299" s="63" t="s">
        <v>120</v>
      </c>
      <c r="R299" s="63" t="s">
        <v>120</v>
      </c>
      <c r="S299" s="63" t="s">
        <v>120</v>
      </c>
      <c r="T299" s="63" t="s">
        <v>120</v>
      </c>
      <c r="U299" s="63" t="s">
        <v>120</v>
      </c>
      <c r="V299" s="63">
        <v>0</v>
      </c>
      <c r="W299" s="63">
        <v>0</v>
      </c>
      <c r="X299" s="63">
        <v>0</v>
      </c>
      <c r="Y299" s="63">
        <v>0</v>
      </c>
      <c r="Z299" s="63" t="s">
        <v>451</v>
      </c>
      <c r="AA299" s="63">
        <v>4</v>
      </c>
      <c r="AB299" s="63">
        <v>0.5</v>
      </c>
      <c r="AC299" s="65">
        <v>43214</v>
      </c>
      <c r="AD299" s="63">
        <v>8</v>
      </c>
      <c r="AE299" s="63">
        <v>7.9</v>
      </c>
      <c r="AF299" s="63">
        <v>4.5999999999999996</v>
      </c>
      <c r="AG299" s="63">
        <v>6</v>
      </c>
      <c r="AH299" s="63">
        <v>0</v>
      </c>
      <c r="AI299" s="63">
        <v>0</v>
      </c>
      <c r="AJ299" s="63">
        <v>0</v>
      </c>
      <c r="AK299" s="63">
        <v>0</v>
      </c>
      <c r="AL299" s="63">
        <f>SUM(AE299:AK299)</f>
        <v>18.5</v>
      </c>
      <c r="AM299" s="63">
        <f>AL299/AD299</f>
        <v>2.3125</v>
      </c>
      <c r="AN299" s="63">
        <v>0</v>
      </c>
      <c r="AO299" s="63">
        <v>1</v>
      </c>
      <c r="AP299" s="63">
        <v>3</v>
      </c>
      <c r="AQ299" s="63">
        <v>0</v>
      </c>
      <c r="AR299" s="63">
        <v>0</v>
      </c>
      <c r="AS299" s="63">
        <v>43</v>
      </c>
      <c r="AT299" s="63">
        <v>0.13</v>
      </c>
      <c r="AU299" s="63">
        <v>2.5000000000000001E-2</v>
      </c>
      <c r="AV299" s="63">
        <v>0.189</v>
      </c>
      <c r="AW299" s="63">
        <v>0.16200000000000001</v>
      </c>
      <c r="AX299" s="63" t="s">
        <v>120</v>
      </c>
      <c r="AY299" s="68">
        <v>0</v>
      </c>
      <c r="AZ299" s="63">
        <v>0</v>
      </c>
      <c r="BA299" s="63">
        <v>0</v>
      </c>
      <c r="BB299" s="63">
        <v>1</v>
      </c>
      <c r="BC299" s="71" t="s">
        <v>406</v>
      </c>
    </row>
    <row r="300" spans="1:57" s="75" customFormat="1" x14ac:dyDescent="0.25">
      <c r="A300" s="188">
        <v>37</v>
      </c>
      <c r="B300" s="188" t="s">
        <v>15</v>
      </c>
      <c r="C300" s="188" t="s">
        <v>173</v>
      </c>
      <c r="D300" s="188" t="s">
        <v>176</v>
      </c>
      <c r="E300" s="188" t="s">
        <v>12</v>
      </c>
      <c r="F300" s="196" t="s">
        <v>75</v>
      </c>
      <c r="G300" s="184">
        <v>16</v>
      </c>
      <c r="H300" s="188">
        <v>71.8</v>
      </c>
      <c r="I300" s="188">
        <v>3</v>
      </c>
      <c r="J300" s="188">
        <v>5</v>
      </c>
      <c r="K300" s="188">
        <v>2</v>
      </c>
      <c r="L300" s="188">
        <v>3</v>
      </c>
      <c r="M300" s="188">
        <v>26.6</v>
      </c>
      <c r="N300" s="188">
        <v>43.2</v>
      </c>
      <c r="O300" s="188">
        <v>0</v>
      </c>
      <c r="P300" s="188">
        <v>0</v>
      </c>
      <c r="Q300" s="188">
        <f>SUM(M300:P300)</f>
        <v>69.800000000000011</v>
      </c>
      <c r="R300" s="188">
        <v>12</v>
      </c>
      <c r="S300" s="188">
        <f>Q300/12</f>
        <v>5.8166666666666673</v>
      </c>
      <c r="T300" s="188" t="s">
        <v>120</v>
      </c>
      <c r="U300" s="188" t="s">
        <v>120</v>
      </c>
      <c r="V300" s="188">
        <v>0</v>
      </c>
      <c r="W300" s="188">
        <v>0</v>
      </c>
      <c r="X300" s="188">
        <v>0</v>
      </c>
      <c r="Y300" s="188" t="s">
        <v>120</v>
      </c>
      <c r="Z300" s="188" t="s">
        <v>434</v>
      </c>
      <c r="AA300" s="188" t="s">
        <v>120</v>
      </c>
      <c r="AB300" s="188" t="s">
        <v>120</v>
      </c>
      <c r="AC300" s="188" t="s">
        <v>120</v>
      </c>
      <c r="AD300" s="188" t="s">
        <v>120</v>
      </c>
      <c r="AE300" s="188" t="s">
        <v>120</v>
      </c>
      <c r="AF300" s="188" t="s">
        <v>120</v>
      </c>
      <c r="AG300" s="188" t="s">
        <v>120</v>
      </c>
      <c r="AH300" s="188" t="s">
        <v>120</v>
      </c>
      <c r="AI300" s="188" t="s">
        <v>120</v>
      </c>
      <c r="AJ300" s="188" t="s">
        <v>120</v>
      </c>
      <c r="AK300" s="188" t="s">
        <v>120</v>
      </c>
      <c r="AL300" s="188" t="s">
        <v>120</v>
      </c>
      <c r="AM300" s="188" t="s">
        <v>120</v>
      </c>
      <c r="AN300" s="188" t="s">
        <v>120</v>
      </c>
      <c r="AO300" s="188" t="s">
        <v>120</v>
      </c>
      <c r="AP300" s="188" t="s">
        <v>120</v>
      </c>
      <c r="AQ300" s="188" t="s">
        <v>120</v>
      </c>
      <c r="AR300" s="188" t="s">
        <v>120</v>
      </c>
      <c r="AS300" s="188" t="s">
        <v>120</v>
      </c>
      <c r="AT300" s="188" t="s">
        <v>120</v>
      </c>
      <c r="AU300" s="188" t="s">
        <v>120</v>
      </c>
      <c r="AV300" s="188" t="s">
        <v>120</v>
      </c>
      <c r="AW300" s="188" t="s">
        <v>120</v>
      </c>
      <c r="AX300" s="188">
        <v>0</v>
      </c>
      <c r="AY300" s="209">
        <v>0</v>
      </c>
      <c r="AZ300" s="188">
        <v>0</v>
      </c>
      <c r="BA300" s="188">
        <v>0</v>
      </c>
      <c r="BB300" s="188">
        <v>0</v>
      </c>
      <c r="BC300" s="221"/>
      <c r="BD300" s="185"/>
      <c r="BE300" s="185"/>
    </row>
    <row r="301" spans="1:57" s="76" customFormat="1" ht="16.5" thickBot="1" x14ac:dyDescent="0.3">
      <c r="A301" s="76">
        <v>37</v>
      </c>
      <c r="B301" s="76" t="s">
        <v>15</v>
      </c>
      <c r="C301" s="76" t="s">
        <v>173</v>
      </c>
      <c r="D301" s="76" t="s">
        <v>176</v>
      </c>
      <c r="E301" s="76" t="s">
        <v>135</v>
      </c>
      <c r="F301" s="77" t="s">
        <v>86</v>
      </c>
      <c r="G301" s="182">
        <v>16</v>
      </c>
      <c r="H301" s="76">
        <v>52.5</v>
      </c>
      <c r="I301" s="76">
        <v>5</v>
      </c>
      <c r="J301" s="76">
        <v>5</v>
      </c>
      <c r="K301" s="76">
        <v>0</v>
      </c>
      <c r="L301" s="76" t="s">
        <v>120</v>
      </c>
      <c r="M301" s="76" t="s">
        <v>120</v>
      </c>
      <c r="N301" s="76" t="s">
        <v>120</v>
      </c>
      <c r="O301" s="76" t="s">
        <v>120</v>
      </c>
      <c r="P301" s="76" t="s">
        <v>120</v>
      </c>
      <c r="Q301" s="76" t="s">
        <v>120</v>
      </c>
      <c r="R301" s="76" t="s">
        <v>120</v>
      </c>
      <c r="S301" s="76" t="s">
        <v>120</v>
      </c>
      <c r="T301" s="76" t="s">
        <v>120</v>
      </c>
      <c r="U301" s="76" t="s">
        <v>120</v>
      </c>
      <c r="V301" s="76">
        <v>1</v>
      </c>
      <c r="W301" s="76">
        <v>0</v>
      </c>
      <c r="X301" s="76">
        <v>0</v>
      </c>
      <c r="Y301" s="76" t="s">
        <v>120</v>
      </c>
      <c r="Z301" s="76" t="s">
        <v>434</v>
      </c>
      <c r="AA301" s="76" t="s">
        <v>120</v>
      </c>
      <c r="AB301" s="76" t="s">
        <v>120</v>
      </c>
      <c r="AC301" s="76" t="s">
        <v>120</v>
      </c>
      <c r="AD301" s="76" t="s">
        <v>120</v>
      </c>
      <c r="AE301" s="76" t="s">
        <v>120</v>
      </c>
      <c r="AF301" s="76" t="s">
        <v>120</v>
      </c>
      <c r="AG301" s="76" t="s">
        <v>120</v>
      </c>
      <c r="AH301" s="76" t="s">
        <v>120</v>
      </c>
      <c r="AI301" s="76" t="s">
        <v>120</v>
      </c>
      <c r="AJ301" s="76" t="s">
        <v>120</v>
      </c>
      <c r="AK301" s="76" t="s">
        <v>120</v>
      </c>
      <c r="AL301" s="76" t="s">
        <v>120</v>
      </c>
      <c r="AM301" s="76" t="s">
        <v>120</v>
      </c>
      <c r="AN301" s="76" t="s">
        <v>120</v>
      </c>
      <c r="AO301" s="76" t="s">
        <v>120</v>
      </c>
      <c r="AP301" s="76" t="s">
        <v>120</v>
      </c>
      <c r="AQ301" s="76" t="s">
        <v>120</v>
      </c>
      <c r="AR301" s="76" t="s">
        <v>120</v>
      </c>
      <c r="AS301" s="76" t="s">
        <v>120</v>
      </c>
      <c r="AT301" s="76" t="s">
        <v>120</v>
      </c>
      <c r="AU301" s="76" t="s">
        <v>120</v>
      </c>
      <c r="AV301" s="76" t="s">
        <v>120</v>
      </c>
      <c r="AW301" s="76" t="s">
        <v>120</v>
      </c>
      <c r="AX301" s="76">
        <v>0</v>
      </c>
      <c r="AY301" s="79">
        <v>0</v>
      </c>
      <c r="AZ301" s="76">
        <v>0</v>
      </c>
      <c r="BA301" s="76">
        <v>0</v>
      </c>
      <c r="BB301" s="76">
        <v>0</v>
      </c>
      <c r="BC301" s="78"/>
      <c r="BD301" s="63"/>
      <c r="BE301" s="63"/>
    </row>
    <row r="302" spans="1:57" s="75" customFormat="1" x14ac:dyDescent="0.25">
      <c r="A302" s="188">
        <v>38</v>
      </c>
      <c r="B302" s="188" t="s">
        <v>9</v>
      </c>
      <c r="C302" s="188" t="s">
        <v>172</v>
      </c>
      <c r="D302" s="188" t="s">
        <v>175</v>
      </c>
      <c r="E302" s="188" t="s">
        <v>12</v>
      </c>
      <c r="F302" s="198" t="s">
        <v>81</v>
      </c>
      <c r="G302" s="203">
        <v>15</v>
      </c>
      <c r="H302" s="188">
        <v>30.6</v>
      </c>
      <c r="I302" s="188">
        <v>4</v>
      </c>
      <c r="J302" s="188">
        <v>6</v>
      </c>
      <c r="K302" s="188">
        <v>0</v>
      </c>
      <c r="L302" s="188" t="s">
        <v>120</v>
      </c>
      <c r="M302" s="188" t="s">
        <v>120</v>
      </c>
      <c r="N302" s="188" t="s">
        <v>120</v>
      </c>
      <c r="O302" s="188" t="s">
        <v>120</v>
      </c>
      <c r="P302" s="188" t="s">
        <v>120</v>
      </c>
      <c r="Q302" s="188" t="s">
        <v>120</v>
      </c>
      <c r="R302" s="188" t="s">
        <v>120</v>
      </c>
      <c r="S302" s="188" t="s">
        <v>120</v>
      </c>
      <c r="T302" s="188" t="s">
        <v>120</v>
      </c>
      <c r="U302" s="188" t="s">
        <v>120</v>
      </c>
      <c r="V302" s="188">
        <v>1</v>
      </c>
      <c r="W302" s="188">
        <v>0</v>
      </c>
      <c r="X302" s="188">
        <v>0</v>
      </c>
      <c r="Y302" s="188" t="s">
        <v>120</v>
      </c>
      <c r="Z302" s="188" t="s">
        <v>434</v>
      </c>
      <c r="AA302" s="188" t="s">
        <v>120</v>
      </c>
      <c r="AB302" s="188" t="s">
        <v>120</v>
      </c>
      <c r="AC302" s="188" t="s">
        <v>120</v>
      </c>
      <c r="AD302" s="188" t="s">
        <v>120</v>
      </c>
      <c r="AE302" s="188" t="s">
        <v>120</v>
      </c>
      <c r="AF302" s="188" t="s">
        <v>120</v>
      </c>
      <c r="AG302" s="188" t="s">
        <v>120</v>
      </c>
      <c r="AH302" s="188" t="s">
        <v>120</v>
      </c>
      <c r="AI302" s="188" t="s">
        <v>120</v>
      </c>
      <c r="AJ302" s="188" t="s">
        <v>120</v>
      </c>
      <c r="AK302" s="188" t="s">
        <v>120</v>
      </c>
      <c r="AL302" s="188" t="s">
        <v>120</v>
      </c>
      <c r="AM302" s="188" t="s">
        <v>120</v>
      </c>
      <c r="AN302" s="188" t="s">
        <v>120</v>
      </c>
      <c r="AO302" s="188" t="s">
        <v>120</v>
      </c>
      <c r="AP302" s="188" t="s">
        <v>120</v>
      </c>
      <c r="AQ302" s="188" t="s">
        <v>120</v>
      </c>
      <c r="AR302" s="188" t="s">
        <v>120</v>
      </c>
      <c r="AS302" s="188" t="s">
        <v>120</v>
      </c>
      <c r="AT302" s="188" t="s">
        <v>120</v>
      </c>
      <c r="AU302" s="188" t="s">
        <v>120</v>
      </c>
      <c r="AV302" s="188" t="s">
        <v>120</v>
      </c>
      <c r="AW302" s="188" t="s">
        <v>120</v>
      </c>
      <c r="AX302" s="188">
        <v>0</v>
      </c>
      <c r="AY302" s="209">
        <v>0</v>
      </c>
      <c r="AZ302" s="188">
        <v>0</v>
      </c>
      <c r="BA302" s="188">
        <v>0</v>
      </c>
      <c r="BB302" s="188">
        <v>0</v>
      </c>
      <c r="BC302" s="221"/>
      <c r="BD302" s="185"/>
      <c r="BE302" s="185"/>
    </row>
    <row r="303" spans="1:57" s="76" customFormat="1" ht="16.5" thickBot="1" x14ac:dyDescent="0.3">
      <c r="A303" s="76">
        <v>38</v>
      </c>
      <c r="B303" s="76" t="s">
        <v>9</v>
      </c>
      <c r="C303" s="76" t="s">
        <v>172</v>
      </c>
      <c r="D303" s="76" t="s">
        <v>175</v>
      </c>
      <c r="E303" s="76" t="s">
        <v>135</v>
      </c>
      <c r="F303" s="77" t="s">
        <v>66</v>
      </c>
      <c r="G303" s="176">
        <v>15</v>
      </c>
      <c r="H303" s="76">
        <v>60.2</v>
      </c>
      <c r="I303" s="76">
        <v>4</v>
      </c>
      <c r="J303" s="76">
        <v>5</v>
      </c>
      <c r="K303" s="76">
        <v>2</v>
      </c>
      <c r="L303" s="76">
        <v>3</v>
      </c>
      <c r="M303" s="76">
        <v>19.399999999999999</v>
      </c>
      <c r="N303" s="76">
        <v>5.7</v>
      </c>
      <c r="O303" s="76">
        <v>6.8</v>
      </c>
      <c r="P303" s="76">
        <v>0</v>
      </c>
      <c r="Q303" s="76">
        <f>SUM(M303:P303)</f>
        <v>31.9</v>
      </c>
      <c r="R303" s="76">
        <v>12</v>
      </c>
      <c r="S303" s="76">
        <f>Q303/12</f>
        <v>2.6583333333333332</v>
      </c>
      <c r="T303" s="76" t="s">
        <v>120</v>
      </c>
      <c r="U303" s="76" t="s">
        <v>120</v>
      </c>
      <c r="V303" s="76">
        <v>0</v>
      </c>
      <c r="W303" s="76">
        <v>0</v>
      </c>
      <c r="X303" s="76">
        <v>0</v>
      </c>
      <c r="Y303" s="76" t="s">
        <v>120</v>
      </c>
      <c r="Z303" s="76" t="s">
        <v>434</v>
      </c>
      <c r="AA303" s="76" t="s">
        <v>120</v>
      </c>
      <c r="AB303" s="76" t="s">
        <v>120</v>
      </c>
      <c r="AC303" s="76" t="s">
        <v>120</v>
      </c>
      <c r="AD303" s="76" t="s">
        <v>120</v>
      </c>
      <c r="AE303" s="76" t="s">
        <v>120</v>
      </c>
      <c r="AF303" s="76" t="s">
        <v>120</v>
      </c>
      <c r="AG303" s="76" t="s">
        <v>120</v>
      </c>
      <c r="AH303" s="76" t="s">
        <v>120</v>
      </c>
      <c r="AI303" s="76" t="s">
        <v>120</v>
      </c>
      <c r="AJ303" s="76" t="s">
        <v>120</v>
      </c>
      <c r="AK303" s="76" t="s">
        <v>120</v>
      </c>
      <c r="AL303" s="76" t="s">
        <v>120</v>
      </c>
      <c r="AM303" s="76" t="s">
        <v>120</v>
      </c>
      <c r="AN303" s="76" t="s">
        <v>120</v>
      </c>
      <c r="AO303" s="76" t="s">
        <v>120</v>
      </c>
      <c r="AP303" s="76" t="s">
        <v>120</v>
      </c>
      <c r="AQ303" s="76" t="s">
        <v>120</v>
      </c>
      <c r="AR303" s="76" t="s">
        <v>120</v>
      </c>
      <c r="AS303" s="76" t="s">
        <v>120</v>
      </c>
      <c r="AT303" s="76" t="s">
        <v>120</v>
      </c>
      <c r="AU303" s="76" t="s">
        <v>120</v>
      </c>
      <c r="AV303" s="76" t="s">
        <v>120</v>
      </c>
      <c r="AW303" s="76" t="s">
        <v>120</v>
      </c>
      <c r="AX303" s="76">
        <v>1</v>
      </c>
      <c r="AY303" s="79">
        <v>0</v>
      </c>
      <c r="AZ303" s="76">
        <v>0</v>
      </c>
      <c r="BA303" s="76">
        <v>0</v>
      </c>
      <c r="BB303" s="76">
        <v>0</v>
      </c>
      <c r="BC303" s="78" t="s">
        <v>145</v>
      </c>
      <c r="BD303" s="63"/>
      <c r="BE303" s="63"/>
    </row>
    <row r="304" spans="1:57" s="124" customFormat="1" x14ac:dyDescent="0.25">
      <c r="A304" s="186">
        <v>38</v>
      </c>
      <c r="B304" s="186" t="s">
        <v>12</v>
      </c>
      <c r="C304" s="186" t="s">
        <v>173</v>
      </c>
      <c r="D304" s="186" t="s">
        <v>175</v>
      </c>
      <c r="E304" s="186" t="s">
        <v>12</v>
      </c>
      <c r="F304" s="197" t="s">
        <v>81</v>
      </c>
      <c r="G304" s="184">
        <v>16</v>
      </c>
      <c r="H304" s="186">
        <v>38.5</v>
      </c>
      <c r="I304" s="186">
        <v>4</v>
      </c>
      <c r="J304" s="186">
        <v>6</v>
      </c>
      <c r="K304" s="186">
        <v>0</v>
      </c>
      <c r="L304" s="186" t="s">
        <v>120</v>
      </c>
      <c r="M304" s="186" t="s">
        <v>120</v>
      </c>
      <c r="N304" s="186" t="s">
        <v>120</v>
      </c>
      <c r="O304" s="186" t="s">
        <v>120</v>
      </c>
      <c r="P304" s="186" t="s">
        <v>120</v>
      </c>
      <c r="Q304" s="186" t="s">
        <v>120</v>
      </c>
      <c r="R304" s="186" t="s">
        <v>120</v>
      </c>
      <c r="S304" s="186" t="s">
        <v>120</v>
      </c>
      <c r="T304" s="125">
        <v>0</v>
      </c>
      <c r="U304" s="125">
        <v>0</v>
      </c>
      <c r="V304" s="186">
        <v>1</v>
      </c>
      <c r="W304" s="186">
        <v>1</v>
      </c>
      <c r="X304" s="186">
        <v>1</v>
      </c>
      <c r="Y304" s="186">
        <v>1</v>
      </c>
      <c r="Z304" s="186" t="s">
        <v>121</v>
      </c>
      <c r="AA304" s="186">
        <v>0</v>
      </c>
      <c r="AB304" s="186" t="s">
        <v>120</v>
      </c>
      <c r="AC304" s="186" t="s">
        <v>120</v>
      </c>
      <c r="AD304" s="186" t="s">
        <v>120</v>
      </c>
      <c r="AE304" s="186" t="s">
        <v>120</v>
      </c>
      <c r="AF304" s="186" t="s">
        <v>120</v>
      </c>
      <c r="AG304" s="186" t="s">
        <v>120</v>
      </c>
      <c r="AH304" s="186" t="s">
        <v>120</v>
      </c>
      <c r="AI304" s="186" t="s">
        <v>120</v>
      </c>
      <c r="AJ304" s="186" t="s">
        <v>120</v>
      </c>
      <c r="AK304" s="186" t="s">
        <v>120</v>
      </c>
      <c r="AL304" s="186" t="s">
        <v>120</v>
      </c>
      <c r="AM304" s="186" t="s">
        <v>120</v>
      </c>
      <c r="AN304" s="186" t="s">
        <v>120</v>
      </c>
      <c r="AO304" s="186" t="s">
        <v>120</v>
      </c>
      <c r="AP304" s="186" t="s">
        <v>120</v>
      </c>
      <c r="AQ304" s="186" t="s">
        <v>120</v>
      </c>
      <c r="AR304" s="186" t="s">
        <v>120</v>
      </c>
      <c r="AS304" s="186" t="s">
        <v>120</v>
      </c>
      <c r="AT304" s="186" t="s">
        <v>120</v>
      </c>
      <c r="AU304" s="186" t="s">
        <v>120</v>
      </c>
      <c r="AV304" s="186" t="s">
        <v>120</v>
      </c>
      <c r="AW304" s="186" t="s">
        <v>120</v>
      </c>
      <c r="AX304" s="186">
        <v>0</v>
      </c>
      <c r="AY304" s="216">
        <v>0</v>
      </c>
      <c r="AZ304" s="186">
        <v>0</v>
      </c>
      <c r="BA304" s="186">
        <v>0</v>
      </c>
      <c r="BB304" s="186">
        <v>2</v>
      </c>
      <c r="BC304" s="219"/>
      <c r="BD304" s="185"/>
      <c r="BE304" s="185"/>
    </row>
    <row r="305" spans="1:57" s="127" customFormat="1" ht="16.5" thickBot="1" x14ac:dyDescent="0.3">
      <c r="A305" s="127">
        <v>38</v>
      </c>
      <c r="B305" s="127" t="s">
        <v>12</v>
      </c>
      <c r="C305" s="127" t="s">
        <v>173</v>
      </c>
      <c r="D305" s="127" t="s">
        <v>175</v>
      </c>
      <c r="E305" s="127" t="s">
        <v>135</v>
      </c>
      <c r="F305" s="128" t="s">
        <v>66</v>
      </c>
      <c r="G305" s="175">
        <v>16</v>
      </c>
      <c r="H305" s="127">
        <v>47</v>
      </c>
      <c r="I305" s="127">
        <v>4</v>
      </c>
      <c r="J305" s="127">
        <v>6</v>
      </c>
      <c r="K305" s="127">
        <v>0</v>
      </c>
      <c r="L305" s="127" t="s">
        <v>120</v>
      </c>
      <c r="M305" s="127" t="s">
        <v>120</v>
      </c>
      <c r="N305" s="127" t="s">
        <v>120</v>
      </c>
      <c r="O305" s="127" t="s">
        <v>120</v>
      </c>
      <c r="P305" s="127" t="s">
        <v>120</v>
      </c>
      <c r="Q305" s="127" t="s">
        <v>120</v>
      </c>
      <c r="R305" s="127" t="s">
        <v>120</v>
      </c>
      <c r="S305" s="127" t="s">
        <v>120</v>
      </c>
      <c r="T305" s="186">
        <v>0</v>
      </c>
      <c r="U305" s="186">
        <v>0</v>
      </c>
      <c r="V305" s="127">
        <v>1</v>
      </c>
      <c r="W305" s="127">
        <v>0</v>
      </c>
      <c r="X305" s="127">
        <v>0</v>
      </c>
      <c r="Y305" s="127">
        <v>1</v>
      </c>
      <c r="Z305" s="127" t="s">
        <v>121</v>
      </c>
      <c r="AA305" s="127">
        <v>0</v>
      </c>
      <c r="AB305" s="127" t="s">
        <v>120</v>
      </c>
      <c r="AC305" s="127" t="s">
        <v>120</v>
      </c>
      <c r="AD305" s="127" t="s">
        <v>120</v>
      </c>
      <c r="AE305" s="127" t="s">
        <v>120</v>
      </c>
      <c r="AF305" s="127" t="s">
        <v>120</v>
      </c>
      <c r="AG305" s="127" t="s">
        <v>120</v>
      </c>
      <c r="AH305" s="127" t="s">
        <v>120</v>
      </c>
      <c r="AI305" s="127" t="s">
        <v>120</v>
      </c>
      <c r="AJ305" s="127" t="s">
        <v>120</v>
      </c>
      <c r="AK305" s="127" t="s">
        <v>120</v>
      </c>
      <c r="AL305" s="127" t="s">
        <v>120</v>
      </c>
      <c r="AM305" s="127" t="s">
        <v>120</v>
      </c>
      <c r="AN305" s="127" t="s">
        <v>120</v>
      </c>
      <c r="AO305" s="127" t="s">
        <v>120</v>
      </c>
      <c r="AP305" s="127" t="s">
        <v>120</v>
      </c>
      <c r="AQ305" s="127" t="s">
        <v>120</v>
      </c>
      <c r="AR305" s="127" t="s">
        <v>120</v>
      </c>
      <c r="AS305" s="127" t="s">
        <v>120</v>
      </c>
      <c r="AT305" s="127" t="s">
        <v>120</v>
      </c>
      <c r="AU305" s="127" t="s">
        <v>120</v>
      </c>
      <c r="AV305" s="127" t="s">
        <v>120</v>
      </c>
      <c r="AW305" s="127" t="s">
        <v>120</v>
      </c>
      <c r="AX305" s="127">
        <v>0</v>
      </c>
      <c r="AY305" s="130">
        <v>0</v>
      </c>
      <c r="AZ305" s="127">
        <v>0</v>
      </c>
      <c r="BA305" s="127">
        <v>0</v>
      </c>
      <c r="BB305" s="127">
        <v>2</v>
      </c>
      <c r="BC305" s="129"/>
      <c r="BD305" s="63"/>
      <c r="BE305" s="63"/>
    </row>
    <row r="306" spans="1:57" s="124" customFormat="1" x14ac:dyDescent="0.25">
      <c r="A306" s="186">
        <v>38</v>
      </c>
      <c r="B306" s="186" t="s">
        <v>14</v>
      </c>
      <c r="C306" s="186" t="s">
        <v>172</v>
      </c>
      <c r="D306" s="186" t="s">
        <v>176</v>
      </c>
      <c r="E306" s="186" t="s">
        <v>12</v>
      </c>
      <c r="F306" s="197" t="s">
        <v>81</v>
      </c>
      <c r="G306" s="184">
        <v>15</v>
      </c>
      <c r="H306" s="186">
        <v>58.4</v>
      </c>
      <c r="I306" s="186">
        <v>5</v>
      </c>
      <c r="J306" s="186">
        <v>5</v>
      </c>
      <c r="K306" s="186">
        <v>2</v>
      </c>
      <c r="L306" s="186" t="s">
        <v>120</v>
      </c>
      <c r="M306" s="186" t="s">
        <v>120</v>
      </c>
      <c r="N306" s="186" t="s">
        <v>120</v>
      </c>
      <c r="O306" s="186" t="s">
        <v>120</v>
      </c>
      <c r="P306" s="186" t="s">
        <v>120</v>
      </c>
      <c r="Q306" s="186" t="s">
        <v>120</v>
      </c>
      <c r="R306" s="186" t="s">
        <v>120</v>
      </c>
      <c r="S306" s="186" t="s">
        <v>120</v>
      </c>
      <c r="T306" s="125">
        <v>0</v>
      </c>
      <c r="U306" s="125">
        <v>0</v>
      </c>
      <c r="V306" s="186">
        <v>1</v>
      </c>
      <c r="W306" s="186">
        <v>1</v>
      </c>
      <c r="X306" s="186">
        <v>1</v>
      </c>
      <c r="Y306" s="186">
        <v>1</v>
      </c>
      <c r="Z306" s="186" t="s">
        <v>121</v>
      </c>
      <c r="AA306" s="186">
        <v>0</v>
      </c>
      <c r="AB306" s="186" t="s">
        <v>120</v>
      </c>
      <c r="AC306" s="186" t="s">
        <v>120</v>
      </c>
      <c r="AD306" s="186" t="s">
        <v>120</v>
      </c>
      <c r="AE306" s="186" t="s">
        <v>120</v>
      </c>
      <c r="AF306" s="186" t="s">
        <v>120</v>
      </c>
      <c r="AG306" s="186" t="s">
        <v>120</v>
      </c>
      <c r="AH306" s="186" t="s">
        <v>120</v>
      </c>
      <c r="AI306" s="186" t="s">
        <v>120</v>
      </c>
      <c r="AJ306" s="186" t="s">
        <v>120</v>
      </c>
      <c r="AK306" s="186" t="s">
        <v>120</v>
      </c>
      <c r="AL306" s="186" t="s">
        <v>120</v>
      </c>
      <c r="AM306" s="186" t="s">
        <v>120</v>
      </c>
      <c r="AN306" s="186" t="s">
        <v>120</v>
      </c>
      <c r="AO306" s="186" t="s">
        <v>120</v>
      </c>
      <c r="AP306" s="186" t="s">
        <v>120</v>
      </c>
      <c r="AQ306" s="186" t="s">
        <v>120</v>
      </c>
      <c r="AR306" s="186" t="s">
        <v>120</v>
      </c>
      <c r="AS306" s="186" t="s">
        <v>120</v>
      </c>
      <c r="AT306" s="186" t="s">
        <v>120</v>
      </c>
      <c r="AU306" s="186" t="s">
        <v>120</v>
      </c>
      <c r="AV306" s="186" t="s">
        <v>120</v>
      </c>
      <c r="AW306" s="186" t="s">
        <v>120</v>
      </c>
      <c r="AX306" s="186">
        <v>0</v>
      </c>
      <c r="AY306" s="216">
        <v>0</v>
      </c>
      <c r="AZ306" s="186">
        <v>0</v>
      </c>
      <c r="BA306" s="186">
        <v>0</v>
      </c>
      <c r="BB306" s="186">
        <v>2</v>
      </c>
      <c r="BC306" s="219"/>
      <c r="BD306" s="185"/>
      <c r="BE306" s="185"/>
    </row>
    <row r="307" spans="1:57" s="127" customFormat="1" ht="16.5" thickBot="1" x14ac:dyDescent="0.3">
      <c r="A307" s="127">
        <v>38</v>
      </c>
      <c r="B307" s="127" t="s">
        <v>14</v>
      </c>
      <c r="C307" s="127" t="s">
        <v>172</v>
      </c>
      <c r="D307" s="127" t="s">
        <v>176</v>
      </c>
      <c r="E307" s="127" t="s">
        <v>135</v>
      </c>
      <c r="F307" s="128" t="s">
        <v>66</v>
      </c>
      <c r="G307" s="175">
        <v>15</v>
      </c>
      <c r="H307" s="127">
        <v>67.5</v>
      </c>
      <c r="I307" s="127">
        <v>4</v>
      </c>
      <c r="J307" s="127">
        <v>5.3</v>
      </c>
      <c r="K307" s="127">
        <v>0</v>
      </c>
      <c r="L307" s="127" t="s">
        <v>120</v>
      </c>
      <c r="M307" s="127" t="s">
        <v>120</v>
      </c>
      <c r="N307" s="127" t="s">
        <v>120</v>
      </c>
      <c r="O307" s="127" t="s">
        <v>120</v>
      </c>
      <c r="P307" s="127" t="s">
        <v>120</v>
      </c>
      <c r="Q307" s="127" t="s">
        <v>120</v>
      </c>
      <c r="R307" s="127" t="s">
        <v>120</v>
      </c>
      <c r="S307" s="127" t="s">
        <v>120</v>
      </c>
      <c r="T307" s="127">
        <v>0</v>
      </c>
      <c r="U307" s="127">
        <v>0</v>
      </c>
      <c r="V307" s="127">
        <v>1</v>
      </c>
      <c r="W307" s="127">
        <v>1</v>
      </c>
      <c r="X307" s="127">
        <v>1</v>
      </c>
      <c r="Y307" s="127">
        <v>1</v>
      </c>
      <c r="Z307" s="127" t="s">
        <v>121</v>
      </c>
      <c r="AA307" s="127">
        <v>0</v>
      </c>
      <c r="AB307" s="127" t="s">
        <v>120</v>
      </c>
      <c r="AC307" s="127" t="s">
        <v>120</v>
      </c>
      <c r="AD307" s="127" t="s">
        <v>120</v>
      </c>
      <c r="AE307" s="127" t="s">
        <v>120</v>
      </c>
      <c r="AF307" s="127" t="s">
        <v>120</v>
      </c>
      <c r="AG307" s="127" t="s">
        <v>120</v>
      </c>
      <c r="AH307" s="127" t="s">
        <v>120</v>
      </c>
      <c r="AI307" s="127" t="s">
        <v>120</v>
      </c>
      <c r="AJ307" s="127" t="s">
        <v>120</v>
      </c>
      <c r="AK307" s="127" t="s">
        <v>120</v>
      </c>
      <c r="AL307" s="127" t="s">
        <v>120</v>
      </c>
      <c r="AM307" s="127" t="s">
        <v>120</v>
      </c>
      <c r="AN307" s="127" t="s">
        <v>120</v>
      </c>
      <c r="AO307" s="127" t="s">
        <v>120</v>
      </c>
      <c r="AP307" s="127" t="s">
        <v>120</v>
      </c>
      <c r="AQ307" s="127" t="s">
        <v>120</v>
      </c>
      <c r="AR307" s="127" t="s">
        <v>120</v>
      </c>
      <c r="AS307" s="127" t="s">
        <v>120</v>
      </c>
      <c r="AT307" s="127" t="s">
        <v>120</v>
      </c>
      <c r="AU307" s="127" t="s">
        <v>120</v>
      </c>
      <c r="AV307" s="127" t="s">
        <v>120</v>
      </c>
      <c r="AW307" s="127" t="s">
        <v>120</v>
      </c>
      <c r="AX307" s="127">
        <v>0</v>
      </c>
      <c r="AY307" s="130">
        <v>0</v>
      </c>
      <c r="AZ307" s="127">
        <v>0</v>
      </c>
      <c r="BA307" s="127">
        <v>0</v>
      </c>
      <c r="BB307" s="127">
        <v>2</v>
      </c>
      <c r="BC307" s="129"/>
      <c r="BD307" s="63"/>
      <c r="BE307" s="63"/>
    </row>
    <row r="308" spans="1:57" s="124" customFormat="1" x14ac:dyDescent="0.25">
      <c r="A308" s="186">
        <v>38</v>
      </c>
      <c r="B308" s="186" t="s">
        <v>15</v>
      </c>
      <c r="C308" s="186" t="s">
        <v>173</v>
      </c>
      <c r="D308" s="186" t="s">
        <v>176</v>
      </c>
      <c r="E308" s="186" t="s">
        <v>12</v>
      </c>
      <c r="F308" s="197" t="s">
        <v>81</v>
      </c>
      <c r="G308" s="184">
        <v>16</v>
      </c>
      <c r="H308" s="186">
        <v>62</v>
      </c>
      <c r="I308" s="186">
        <v>4</v>
      </c>
      <c r="J308" s="186">
        <v>5.2</v>
      </c>
      <c r="K308" s="186">
        <v>2</v>
      </c>
      <c r="L308" s="186">
        <v>2</v>
      </c>
      <c r="M308" s="186" t="s">
        <v>120</v>
      </c>
      <c r="N308" s="186" t="s">
        <v>120</v>
      </c>
      <c r="O308" s="186" t="s">
        <v>120</v>
      </c>
      <c r="P308" s="186" t="s">
        <v>120</v>
      </c>
      <c r="Q308" s="186" t="s">
        <v>120</v>
      </c>
      <c r="R308" s="186">
        <v>12</v>
      </c>
      <c r="S308" s="186" t="s">
        <v>120</v>
      </c>
      <c r="T308" s="125">
        <v>0</v>
      </c>
      <c r="U308" s="125">
        <v>0</v>
      </c>
      <c r="V308" s="186">
        <v>0</v>
      </c>
      <c r="W308" s="186">
        <v>1</v>
      </c>
      <c r="X308" s="186">
        <v>1</v>
      </c>
      <c r="Y308" s="186">
        <v>1</v>
      </c>
      <c r="Z308" s="186" t="s">
        <v>121</v>
      </c>
      <c r="AA308" s="186">
        <v>0</v>
      </c>
      <c r="AB308" s="186" t="s">
        <v>120</v>
      </c>
      <c r="AC308" s="186" t="s">
        <v>120</v>
      </c>
      <c r="AD308" s="186" t="s">
        <v>120</v>
      </c>
      <c r="AE308" s="186" t="s">
        <v>120</v>
      </c>
      <c r="AF308" s="186" t="s">
        <v>120</v>
      </c>
      <c r="AG308" s="186" t="s">
        <v>120</v>
      </c>
      <c r="AH308" s="186" t="s">
        <v>120</v>
      </c>
      <c r="AI308" s="186" t="s">
        <v>120</v>
      </c>
      <c r="AJ308" s="186" t="s">
        <v>120</v>
      </c>
      <c r="AK308" s="186" t="s">
        <v>120</v>
      </c>
      <c r="AL308" s="186" t="s">
        <v>120</v>
      </c>
      <c r="AM308" s="186" t="s">
        <v>120</v>
      </c>
      <c r="AN308" s="186" t="s">
        <v>120</v>
      </c>
      <c r="AO308" s="186" t="s">
        <v>120</v>
      </c>
      <c r="AP308" s="186" t="s">
        <v>120</v>
      </c>
      <c r="AQ308" s="186" t="s">
        <v>120</v>
      </c>
      <c r="AR308" s="186" t="s">
        <v>120</v>
      </c>
      <c r="AS308" s="186" t="s">
        <v>120</v>
      </c>
      <c r="AT308" s="186" t="s">
        <v>120</v>
      </c>
      <c r="AU308" s="186" t="s">
        <v>120</v>
      </c>
      <c r="AV308" s="186" t="s">
        <v>120</v>
      </c>
      <c r="AW308" s="186" t="s">
        <v>120</v>
      </c>
      <c r="AX308" s="186">
        <v>0</v>
      </c>
      <c r="AY308" s="216">
        <v>0</v>
      </c>
      <c r="AZ308" s="186">
        <v>1</v>
      </c>
      <c r="BA308" s="186">
        <v>0</v>
      </c>
      <c r="BB308" s="186">
        <v>2</v>
      </c>
      <c r="BC308" s="219" t="s">
        <v>147</v>
      </c>
      <c r="BD308" s="185"/>
      <c r="BE308" s="185"/>
    </row>
    <row r="309" spans="1:57" s="127" customFormat="1" ht="16.5" thickBot="1" x14ac:dyDescent="0.3">
      <c r="A309" s="127">
        <v>38</v>
      </c>
      <c r="B309" s="127" t="s">
        <v>15</v>
      </c>
      <c r="C309" s="127" t="s">
        <v>173</v>
      </c>
      <c r="D309" s="127" t="s">
        <v>176</v>
      </c>
      <c r="E309" s="127" t="s">
        <v>135</v>
      </c>
      <c r="F309" s="128" t="s">
        <v>66</v>
      </c>
      <c r="G309" s="182">
        <v>16</v>
      </c>
      <c r="H309" s="127">
        <v>60</v>
      </c>
      <c r="I309" s="127">
        <v>4</v>
      </c>
      <c r="J309" s="127">
        <v>5.5</v>
      </c>
      <c r="K309" s="127">
        <v>3</v>
      </c>
      <c r="L309" s="127">
        <v>3</v>
      </c>
      <c r="M309" s="127">
        <v>4.5</v>
      </c>
      <c r="N309" s="127">
        <v>23.5</v>
      </c>
      <c r="O309" s="127">
        <v>0</v>
      </c>
      <c r="P309" s="127">
        <v>0</v>
      </c>
      <c r="Q309" s="127">
        <f>SUM(M309:P309)</f>
        <v>28</v>
      </c>
      <c r="R309" s="127">
        <v>12</v>
      </c>
      <c r="S309" s="127">
        <f>Q309/12</f>
        <v>2.3333333333333335</v>
      </c>
      <c r="T309" s="127">
        <v>0</v>
      </c>
      <c r="U309" s="127">
        <v>0</v>
      </c>
      <c r="V309" s="127">
        <v>0</v>
      </c>
      <c r="W309" s="127">
        <v>0</v>
      </c>
      <c r="X309" s="127">
        <v>1</v>
      </c>
      <c r="Y309" s="127">
        <v>1</v>
      </c>
      <c r="Z309" s="127" t="s">
        <v>121</v>
      </c>
      <c r="AA309" s="127">
        <v>0</v>
      </c>
      <c r="AB309" s="127" t="s">
        <v>120</v>
      </c>
      <c r="AC309" s="127" t="s">
        <v>120</v>
      </c>
      <c r="AD309" s="127" t="s">
        <v>120</v>
      </c>
      <c r="AE309" s="127" t="s">
        <v>120</v>
      </c>
      <c r="AF309" s="127" t="s">
        <v>120</v>
      </c>
      <c r="AG309" s="127" t="s">
        <v>120</v>
      </c>
      <c r="AH309" s="127" t="s">
        <v>120</v>
      </c>
      <c r="AI309" s="127" t="s">
        <v>120</v>
      </c>
      <c r="AJ309" s="127" t="s">
        <v>120</v>
      </c>
      <c r="AK309" s="127" t="s">
        <v>120</v>
      </c>
      <c r="AL309" s="127" t="s">
        <v>120</v>
      </c>
      <c r="AM309" s="127" t="s">
        <v>120</v>
      </c>
      <c r="AN309" s="127" t="s">
        <v>120</v>
      </c>
      <c r="AO309" s="127" t="s">
        <v>120</v>
      </c>
      <c r="AP309" s="127" t="s">
        <v>120</v>
      </c>
      <c r="AQ309" s="127" t="s">
        <v>120</v>
      </c>
      <c r="AR309" s="127" t="s">
        <v>120</v>
      </c>
      <c r="AS309" s="127" t="s">
        <v>120</v>
      </c>
      <c r="AT309" s="127" t="s">
        <v>120</v>
      </c>
      <c r="AU309" s="127" t="s">
        <v>120</v>
      </c>
      <c r="AV309" s="127" t="s">
        <v>120</v>
      </c>
      <c r="AW309" s="127" t="s">
        <v>120</v>
      </c>
      <c r="AX309" s="127">
        <v>0</v>
      </c>
      <c r="AY309" s="130">
        <v>0</v>
      </c>
      <c r="AZ309" s="127">
        <v>0</v>
      </c>
      <c r="BA309" s="127">
        <v>0</v>
      </c>
      <c r="BB309" s="127">
        <v>2</v>
      </c>
      <c r="BC309" s="129"/>
      <c r="BD309" s="63"/>
      <c r="BE309" s="63"/>
    </row>
    <row r="310" spans="1:57" ht="16.5" thickBot="1" x14ac:dyDescent="0.3">
      <c r="A310" s="185">
        <v>39</v>
      </c>
      <c r="B310" s="185" t="s">
        <v>9</v>
      </c>
      <c r="C310" s="185" t="s">
        <v>172</v>
      </c>
      <c r="D310" s="185" t="s">
        <v>175</v>
      </c>
      <c r="E310" s="194" t="s">
        <v>135</v>
      </c>
      <c r="F310" s="196" t="s">
        <v>39</v>
      </c>
      <c r="G310" s="203">
        <v>15</v>
      </c>
      <c r="H310" s="185">
        <v>54.7</v>
      </c>
      <c r="I310" s="185">
        <v>4</v>
      </c>
      <c r="J310" s="185">
        <v>4.5</v>
      </c>
      <c r="K310" s="185">
        <v>2</v>
      </c>
      <c r="L310" s="185">
        <v>3</v>
      </c>
      <c r="M310" s="185">
        <v>5</v>
      </c>
      <c r="N310" s="185">
        <v>14.5</v>
      </c>
      <c r="O310" s="185">
        <v>24</v>
      </c>
      <c r="P310" s="185">
        <v>0</v>
      </c>
      <c r="Q310" s="185">
        <f>SUM(M310:P310)</f>
        <v>43.5</v>
      </c>
      <c r="R310" s="185">
        <v>12</v>
      </c>
      <c r="S310" s="185">
        <f>Q310/12</f>
        <v>3.625</v>
      </c>
      <c r="T310" s="80" t="s">
        <v>120</v>
      </c>
      <c r="U310" s="80" t="s">
        <v>120</v>
      </c>
      <c r="V310" s="185">
        <v>0</v>
      </c>
      <c r="W310" s="185">
        <v>0</v>
      </c>
      <c r="X310" s="185">
        <v>0</v>
      </c>
      <c r="Y310" s="185">
        <v>0</v>
      </c>
      <c r="Z310" s="185" t="s">
        <v>451</v>
      </c>
      <c r="AA310" s="185">
        <v>5</v>
      </c>
      <c r="AB310" s="185">
        <v>0.5</v>
      </c>
      <c r="AC310" s="65">
        <v>43217</v>
      </c>
      <c r="AD310" s="63">
        <v>11</v>
      </c>
      <c r="AE310" s="185">
        <v>5.9</v>
      </c>
      <c r="AF310" s="185">
        <v>11.5</v>
      </c>
      <c r="AG310" s="185">
        <v>12.7</v>
      </c>
      <c r="AH310" s="185">
        <v>14.5</v>
      </c>
      <c r="AI310" s="185">
        <v>0</v>
      </c>
      <c r="AJ310" s="185">
        <v>0</v>
      </c>
      <c r="AK310" s="185">
        <v>0</v>
      </c>
      <c r="AL310" s="185">
        <f>SUM(AE310:AK310)</f>
        <v>44.599999999999994</v>
      </c>
      <c r="AM310" s="185">
        <f>AL310/AD310</f>
        <v>4.0545454545454538</v>
      </c>
      <c r="AN310" s="185">
        <v>1</v>
      </c>
      <c r="AO310" s="185">
        <v>0</v>
      </c>
      <c r="AP310" s="185">
        <v>1</v>
      </c>
      <c r="AQ310" s="185">
        <v>1</v>
      </c>
      <c r="AR310" s="185">
        <v>0</v>
      </c>
      <c r="AS310" s="185">
        <v>80</v>
      </c>
      <c r="AT310" s="185">
        <v>0.59</v>
      </c>
      <c r="AU310" s="185">
        <v>7.8E-2</v>
      </c>
      <c r="AV310" s="185">
        <v>0.33300000000000002</v>
      </c>
      <c r="AW310" s="185">
        <v>0.26200000000000001</v>
      </c>
      <c r="AX310" s="185">
        <v>0</v>
      </c>
      <c r="AY310" s="215">
        <v>0</v>
      </c>
      <c r="AZ310" s="185">
        <v>0</v>
      </c>
      <c r="BA310" s="185">
        <v>0</v>
      </c>
      <c r="BB310" s="185">
        <v>3</v>
      </c>
      <c r="BC310" s="218"/>
      <c r="BD310" s="185"/>
      <c r="BE310" s="185"/>
    </row>
    <row r="311" spans="1:57" s="63" customFormat="1" ht="16.5" thickBot="1" x14ac:dyDescent="0.3">
      <c r="A311" s="63">
        <v>39</v>
      </c>
      <c r="B311" s="63" t="s">
        <v>9</v>
      </c>
      <c r="C311" s="63" t="s">
        <v>172</v>
      </c>
      <c r="D311" s="63" t="s">
        <v>175</v>
      </c>
      <c r="E311" s="192" t="s">
        <v>12</v>
      </c>
      <c r="F311" s="67" t="s">
        <v>90</v>
      </c>
      <c r="G311" s="176">
        <v>15</v>
      </c>
      <c r="H311" s="63">
        <v>34</v>
      </c>
      <c r="I311" s="63">
        <v>4</v>
      </c>
      <c r="J311" s="63">
        <v>6</v>
      </c>
      <c r="K311" s="63">
        <v>2</v>
      </c>
      <c r="L311" s="63">
        <v>2</v>
      </c>
      <c r="M311" s="63">
        <v>6</v>
      </c>
      <c r="N311" s="63">
        <v>7.5</v>
      </c>
      <c r="O311" s="63">
        <v>14</v>
      </c>
      <c r="P311" s="63">
        <v>0</v>
      </c>
      <c r="Q311" s="63">
        <f>SUM(M311:P311)</f>
        <v>27.5</v>
      </c>
      <c r="R311" s="63">
        <v>12</v>
      </c>
      <c r="S311" s="63">
        <f>Q311/12</f>
        <v>2.2916666666666665</v>
      </c>
      <c r="T311" s="63">
        <v>4</v>
      </c>
      <c r="U311" s="63">
        <v>3</v>
      </c>
      <c r="V311" s="63">
        <v>0</v>
      </c>
      <c r="W311" s="63">
        <v>0</v>
      </c>
      <c r="X311" s="63">
        <v>0</v>
      </c>
      <c r="Y311" s="63">
        <v>1</v>
      </c>
      <c r="Z311" s="63" t="s">
        <v>121</v>
      </c>
      <c r="AA311" s="63">
        <v>0</v>
      </c>
      <c r="AB311" s="63">
        <v>0</v>
      </c>
      <c r="AC311" s="65">
        <v>43217</v>
      </c>
      <c r="AD311" s="63">
        <v>11</v>
      </c>
      <c r="AE311" s="63">
        <v>0</v>
      </c>
      <c r="AF311" s="63">
        <v>0</v>
      </c>
      <c r="AG311" s="63">
        <v>0</v>
      </c>
      <c r="AH311" s="63">
        <v>0</v>
      </c>
      <c r="AI311" s="63">
        <v>0</v>
      </c>
      <c r="AJ311" s="63">
        <v>0</v>
      </c>
      <c r="AK311" s="63">
        <v>0</v>
      </c>
      <c r="AL311" s="63">
        <v>0</v>
      </c>
      <c r="AM311" s="63">
        <v>0</v>
      </c>
      <c r="AN311" s="63">
        <v>0</v>
      </c>
      <c r="AO311" s="63">
        <v>0</v>
      </c>
      <c r="AP311" s="63">
        <v>0</v>
      </c>
      <c r="AQ311" s="63">
        <v>0</v>
      </c>
      <c r="AR311" s="63">
        <v>0</v>
      </c>
      <c r="AS311" s="63" t="s">
        <v>120</v>
      </c>
      <c r="AT311" s="63">
        <v>0</v>
      </c>
      <c r="AU311" s="63">
        <v>0</v>
      </c>
      <c r="AV311" s="63">
        <v>0</v>
      </c>
      <c r="AW311" s="63">
        <v>0</v>
      </c>
      <c r="AX311" s="63">
        <v>0</v>
      </c>
      <c r="AY311" s="68">
        <v>0</v>
      </c>
      <c r="AZ311" s="63">
        <v>0</v>
      </c>
      <c r="BA311" s="63">
        <v>0</v>
      </c>
      <c r="BB311" s="63">
        <v>3</v>
      </c>
      <c r="BC311" s="71"/>
    </row>
    <row r="312" spans="1:57" ht="16.5" thickBot="1" x14ac:dyDescent="0.3">
      <c r="A312" s="185">
        <v>39</v>
      </c>
      <c r="B312" s="185" t="s">
        <v>12</v>
      </c>
      <c r="C312" s="185" t="s">
        <v>173</v>
      </c>
      <c r="D312" s="185" t="s">
        <v>175</v>
      </c>
      <c r="E312" s="194" t="s">
        <v>135</v>
      </c>
      <c r="F312" s="196" t="s">
        <v>39</v>
      </c>
      <c r="G312" s="184">
        <v>16</v>
      </c>
      <c r="H312" s="185">
        <v>34.9</v>
      </c>
      <c r="I312" s="185">
        <v>3</v>
      </c>
      <c r="J312" s="185">
        <v>5.2</v>
      </c>
      <c r="K312" s="185">
        <v>1</v>
      </c>
      <c r="L312" s="185">
        <v>3</v>
      </c>
      <c r="M312" s="185">
        <v>37</v>
      </c>
      <c r="N312" s="185">
        <v>19</v>
      </c>
      <c r="O312" s="185">
        <v>1.5</v>
      </c>
      <c r="P312" s="185">
        <v>0</v>
      </c>
      <c r="Q312" s="185">
        <f>SUM(M312:P312)</f>
        <v>57.5</v>
      </c>
      <c r="R312" s="185">
        <v>12</v>
      </c>
      <c r="S312" s="185">
        <f>Q312/12</f>
        <v>4.791666666666667</v>
      </c>
      <c r="T312" s="185">
        <v>4</v>
      </c>
      <c r="U312" s="185">
        <v>4</v>
      </c>
      <c r="V312" s="185">
        <v>0</v>
      </c>
      <c r="W312" s="185">
        <v>0</v>
      </c>
      <c r="X312" s="185">
        <v>0</v>
      </c>
      <c r="Y312" s="185">
        <v>0</v>
      </c>
      <c r="Z312" s="185" t="s">
        <v>451</v>
      </c>
      <c r="AA312" s="185">
        <v>4</v>
      </c>
      <c r="AB312" s="185">
        <v>0.4</v>
      </c>
      <c r="AC312" s="65">
        <v>43219</v>
      </c>
      <c r="AD312" s="63">
        <v>13</v>
      </c>
      <c r="AE312" s="185">
        <v>2.4</v>
      </c>
      <c r="AF312" s="185">
        <v>12.1</v>
      </c>
      <c r="AG312" s="185">
        <v>9.9</v>
      </c>
      <c r="AH312" s="185">
        <v>5.4</v>
      </c>
      <c r="AI312" s="185">
        <v>0</v>
      </c>
      <c r="AJ312" s="185">
        <v>0</v>
      </c>
      <c r="AK312" s="185">
        <v>0</v>
      </c>
      <c r="AL312" s="185">
        <f>SUM(AE312:AK312)</f>
        <v>29.799999999999997</v>
      </c>
      <c r="AM312" s="185">
        <f>AL312/AD312</f>
        <v>2.2923076923076922</v>
      </c>
      <c r="AN312" s="185">
        <v>1</v>
      </c>
      <c r="AO312" s="185">
        <v>0</v>
      </c>
      <c r="AP312" s="185">
        <v>0</v>
      </c>
      <c r="AQ312" s="185">
        <v>0</v>
      </c>
      <c r="AR312" s="185">
        <v>0</v>
      </c>
      <c r="AS312" s="185">
        <v>154</v>
      </c>
      <c r="AT312" s="185">
        <v>8.5999999999999993E-2</v>
      </c>
      <c r="AU312" s="185">
        <v>0.06</v>
      </c>
      <c r="AV312" s="185">
        <v>0.19700000000000001</v>
      </c>
      <c r="AW312" s="185">
        <v>0.112</v>
      </c>
      <c r="AX312" s="185">
        <v>0</v>
      </c>
      <c r="AY312" s="215">
        <v>0</v>
      </c>
      <c r="AZ312" s="185">
        <v>0</v>
      </c>
      <c r="BA312" s="185">
        <v>0</v>
      </c>
      <c r="BB312" s="185">
        <v>3</v>
      </c>
      <c r="BC312" s="218"/>
      <c r="BD312" s="185"/>
      <c r="BE312" s="185"/>
    </row>
    <row r="313" spans="1:57" s="63" customFormat="1" ht="16.5" thickBot="1" x14ac:dyDescent="0.3">
      <c r="A313" s="63">
        <v>39</v>
      </c>
      <c r="B313" s="63" t="s">
        <v>12</v>
      </c>
      <c r="C313" s="63" t="s">
        <v>173</v>
      </c>
      <c r="D313" s="63" t="s">
        <v>175</v>
      </c>
      <c r="E313" s="192" t="s">
        <v>12</v>
      </c>
      <c r="F313" s="67" t="s">
        <v>90</v>
      </c>
      <c r="G313" s="175">
        <v>16</v>
      </c>
      <c r="H313" s="63">
        <v>53.8</v>
      </c>
      <c r="I313" s="63">
        <v>4</v>
      </c>
      <c r="J313" s="63">
        <v>4.2</v>
      </c>
      <c r="K313" s="63">
        <v>1</v>
      </c>
      <c r="L313" s="63">
        <v>0</v>
      </c>
      <c r="M313" s="63">
        <v>0</v>
      </c>
      <c r="N313" s="63">
        <v>0</v>
      </c>
      <c r="O313" s="63">
        <v>0</v>
      </c>
      <c r="P313" s="63">
        <v>0</v>
      </c>
      <c r="Q313" s="63">
        <v>0</v>
      </c>
      <c r="R313" s="63">
        <v>12</v>
      </c>
      <c r="S313" s="63">
        <v>0</v>
      </c>
      <c r="T313" s="63">
        <v>0</v>
      </c>
      <c r="U313" s="63">
        <v>0</v>
      </c>
      <c r="V313" s="63">
        <v>1</v>
      </c>
      <c r="W313" s="63">
        <v>1</v>
      </c>
      <c r="X313" s="63">
        <v>1</v>
      </c>
      <c r="Y313" s="63">
        <v>1</v>
      </c>
      <c r="Z313" s="63" t="s">
        <v>121</v>
      </c>
      <c r="AA313" s="63">
        <v>0</v>
      </c>
      <c r="AB313" s="63">
        <v>0</v>
      </c>
      <c r="AC313" s="65">
        <v>43219</v>
      </c>
      <c r="AD313" s="63">
        <v>13</v>
      </c>
      <c r="AE313" s="63">
        <v>0</v>
      </c>
      <c r="AF313" s="63">
        <v>0</v>
      </c>
      <c r="AG313" s="63">
        <v>0</v>
      </c>
      <c r="AH313" s="63">
        <v>0</v>
      </c>
      <c r="AI313" s="63">
        <v>0</v>
      </c>
      <c r="AJ313" s="63">
        <v>0</v>
      </c>
      <c r="AK313" s="63">
        <v>0</v>
      </c>
      <c r="AL313" s="63">
        <v>0</v>
      </c>
      <c r="AM313" s="63">
        <v>0</v>
      </c>
      <c r="AN313" s="63">
        <v>0</v>
      </c>
      <c r="AO313" s="63">
        <v>0</v>
      </c>
      <c r="AP313" s="63">
        <v>0</v>
      </c>
      <c r="AQ313" s="63">
        <v>0</v>
      </c>
      <c r="AR313" s="63">
        <v>0</v>
      </c>
      <c r="AS313" s="63" t="s">
        <v>120</v>
      </c>
      <c r="AT313" s="63">
        <v>0</v>
      </c>
      <c r="AU313" s="63">
        <v>0</v>
      </c>
      <c r="AV313" s="63">
        <v>0</v>
      </c>
      <c r="AW313" s="63">
        <v>0</v>
      </c>
      <c r="AX313" s="63">
        <v>0</v>
      </c>
      <c r="AY313" s="68">
        <v>0</v>
      </c>
      <c r="AZ313" s="63">
        <v>0</v>
      </c>
      <c r="BA313" s="63">
        <v>0</v>
      </c>
      <c r="BB313" s="63">
        <v>3</v>
      </c>
      <c r="BC313" s="71"/>
    </row>
    <row r="314" spans="1:57" ht="16.5" thickBot="1" x14ac:dyDescent="0.3">
      <c r="A314" s="185">
        <v>39</v>
      </c>
      <c r="B314" s="185" t="s">
        <v>14</v>
      </c>
      <c r="C314" s="185" t="s">
        <v>172</v>
      </c>
      <c r="D314" s="185" t="s">
        <v>176</v>
      </c>
      <c r="E314" s="194" t="s">
        <v>135</v>
      </c>
      <c r="F314" s="196" t="s">
        <v>39</v>
      </c>
      <c r="G314" s="184">
        <v>15</v>
      </c>
      <c r="H314" s="185">
        <v>63.2</v>
      </c>
      <c r="I314" s="185">
        <v>4</v>
      </c>
      <c r="J314" s="185">
        <v>4.5</v>
      </c>
      <c r="K314" s="185">
        <v>2</v>
      </c>
      <c r="L314" s="185">
        <v>2</v>
      </c>
      <c r="M314" s="185">
        <v>25.7</v>
      </c>
      <c r="N314" s="185">
        <v>24.1</v>
      </c>
      <c r="O314" s="185">
        <v>1.7</v>
      </c>
      <c r="P314" s="185">
        <v>0</v>
      </c>
      <c r="Q314" s="185">
        <f>SUM(M314:P314)</f>
        <v>51.5</v>
      </c>
      <c r="R314" s="185">
        <v>12</v>
      </c>
      <c r="S314" s="185">
        <f>Q314/12</f>
        <v>4.291666666666667</v>
      </c>
      <c r="T314" s="80" t="s">
        <v>120</v>
      </c>
      <c r="U314" s="80" t="s">
        <v>120</v>
      </c>
      <c r="V314" s="185">
        <v>0</v>
      </c>
      <c r="W314" s="185">
        <v>0</v>
      </c>
      <c r="X314" s="185">
        <v>0</v>
      </c>
      <c r="Y314" s="185">
        <v>0</v>
      </c>
      <c r="Z314" s="185" t="s">
        <v>451</v>
      </c>
      <c r="AA314" s="185">
        <v>3</v>
      </c>
      <c r="AB314" s="185">
        <v>0.3</v>
      </c>
      <c r="AC314" s="65">
        <v>43224</v>
      </c>
      <c r="AD314" s="63">
        <v>18</v>
      </c>
      <c r="AE314" s="185">
        <v>2.6</v>
      </c>
      <c r="AF314" s="185">
        <v>6.6</v>
      </c>
      <c r="AG314" s="185">
        <v>7.8</v>
      </c>
      <c r="AH314" s="185">
        <v>0</v>
      </c>
      <c r="AI314" s="185">
        <v>0</v>
      </c>
      <c r="AJ314" s="185">
        <v>0</v>
      </c>
      <c r="AK314" s="185">
        <v>0</v>
      </c>
      <c r="AL314" s="185">
        <f>SUM(AE314:AK314)</f>
        <v>17</v>
      </c>
      <c r="AM314" s="185">
        <f>AL314/AD314</f>
        <v>0.94444444444444442</v>
      </c>
      <c r="AN314" s="185">
        <v>0</v>
      </c>
      <c r="AO314" s="185">
        <v>0</v>
      </c>
      <c r="AP314" s="185">
        <v>0</v>
      </c>
      <c r="AQ314" s="185">
        <v>0</v>
      </c>
      <c r="AR314" s="185">
        <v>0</v>
      </c>
      <c r="AS314" s="185">
        <v>273</v>
      </c>
      <c r="AT314" s="185">
        <v>3.2000000000000001E-2</v>
      </c>
      <c r="AU314" s="185">
        <v>0.01</v>
      </c>
      <c r="AV314" s="185">
        <v>0.27400000000000002</v>
      </c>
      <c r="AW314" s="185">
        <v>0.11799999999999999</v>
      </c>
      <c r="AX314" s="185">
        <v>0</v>
      </c>
      <c r="AY314" s="215">
        <v>0</v>
      </c>
      <c r="AZ314" s="185">
        <v>0</v>
      </c>
      <c r="BA314" s="185">
        <v>0</v>
      </c>
      <c r="BB314" s="185">
        <v>3</v>
      </c>
      <c r="BC314" s="218"/>
      <c r="BD314" s="185"/>
      <c r="BE314" s="185"/>
    </row>
    <row r="315" spans="1:57" s="63" customFormat="1" ht="16.5" thickBot="1" x14ac:dyDescent="0.3">
      <c r="A315" s="63">
        <v>39</v>
      </c>
      <c r="B315" s="63" t="s">
        <v>14</v>
      </c>
      <c r="C315" s="63" t="s">
        <v>172</v>
      </c>
      <c r="D315" s="63" t="s">
        <v>176</v>
      </c>
      <c r="E315" s="192" t="s">
        <v>12</v>
      </c>
      <c r="F315" s="67" t="s">
        <v>90</v>
      </c>
      <c r="G315" s="175">
        <v>15</v>
      </c>
      <c r="H315" s="63">
        <v>39</v>
      </c>
      <c r="I315" s="63">
        <v>4</v>
      </c>
      <c r="J315" s="63">
        <v>3.2</v>
      </c>
      <c r="K315" s="63">
        <v>2</v>
      </c>
      <c r="L315" s="63">
        <v>3</v>
      </c>
      <c r="M315" s="63">
        <v>14.9</v>
      </c>
      <c r="N315" s="63">
        <v>16.2</v>
      </c>
      <c r="O315" s="63">
        <v>1.6</v>
      </c>
      <c r="P315" s="63">
        <v>0</v>
      </c>
      <c r="Q315" s="63">
        <f>SUM(M315:P315)</f>
        <v>32.700000000000003</v>
      </c>
      <c r="R315" s="63">
        <v>12</v>
      </c>
      <c r="S315" s="63">
        <f>Q315/12</f>
        <v>2.7250000000000001</v>
      </c>
      <c r="T315" s="63">
        <v>6</v>
      </c>
      <c r="U315" s="63">
        <v>6</v>
      </c>
      <c r="V315" s="63">
        <v>0</v>
      </c>
      <c r="W315" s="63">
        <v>0</v>
      </c>
      <c r="X315" s="63">
        <v>0</v>
      </c>
      <c r="Y315" s="63">
        <v>1</v>
      </c>
      <c r="Z315" s="63" t="s">
        <v>121</v>
      </c>
      <c r="AA315" s="63">
        <v>0</v>
      </c>
      <c r="AB315" s="63">
        <v>0</v>
      </c>
      <c r="AC315" s="65">
        <v>43224</v>
      </c>
      <c r="AD315" s="63">
        <v>18</v>
      </c>
      <c r="AE315" s="63">
        <v>0</v>
      </c>
      <c r="AF315" s="63">
        <v>0</v>
      </c>
      <c r="AG315" s="63">
        <v>0</v>
      </c>
      <c r="AH315" s="63">
        <v>0</v>
      </c>
      <c r="AI315" s="63">
        <v>0</v>
      </c>
      <c r="AJ315" s="63">
        <v>0</v>
      </c>
      <c r="AK315" s="63">
        <v>0</v>
      </c>
      <c r="AL315" s="63">
        <v>0</v>
      </c>
      <c r="AM315" s="63">
        <v>0</v>
      </c>
      <c r="AN315" s="63">
        <v>0</v>
      </c>
      <c r="AO315" s="63">
        <v>0</v>
      </c>
      <c r="AP315" s="63">
        <v>0</v>
      </c>
      <c r="AQ315" s="63">
        <v>0</v>
      </c>
      <c r="AR315" s="63">
        <v>0</v>
      </c>
      <c r="AS315" s="63" t="s">
        <v>120</v>
      </c>
      <c r="AT315" s="63">
        <v>0</v>
      </c>
      <c r="AU315" s="63">
        <v>0</v>
      </c>
      <c r="AV315" s="63">
        <v>0</v>
      </c>
      <c r="AW315" s="63">
        <v>0</v>
      </c>
      <c r="AX315" s="63">
        <v>0</v>
      </c>
      <c r="AY315" s="68">
        <v>0</v>
      </c>
      <c r="AZ315" s="63">
        <v>0</v>
      </c>
      <c r="BA315" s="63">
        <v>0</v>
      </c>
      <c r="BB315" s="63">
        <v>3</v>
      </c>
      <c r="BC315" s="71" t="s">
        <v>407</v>
      </c>
    </row>
    <row r="316" spans="1:57" s="241" customFormat="1" ht="16.5" thickBot="1" x14ac:dyDescent="0.3">
      <c r="A316" s="237">
        <v>39</v>
      </c>
      <c r="B316" s="237" t="s">
        <v>15</v>
      </c>
      <c r="C316" s="237" t="s">
        <v>173</v>
      </c>
      <c r="D316" s="237" t="s">
        <v>176</v>
      </c>
      <c r="E316" s="237" t="s">
        <v>135</v>
      </c>
      <c r="F316" s="248" t="s">
        <v>39</v>
      </c>
      <c r="G316" s="238">
        <v>16</v>
      </c>
      <c r="H316" s="237">
        <v>52.2</v>
      </c>
      <c r="I316" s="237">
        <v>3</v>
      </c>
      <c r="J316" s="237">
        <v>2.5</v>
      </c>
      <c r="K316" s="237">
        <v>1</v>
      </c>
      <c r="L316" s="237">
        <v>1</v>
      </c>
      <c r="M316" s="237">
        <v>43.3</v>
      </c>
      <c r="N316" s="237">
        <v>29.2</v>
      </c>
      <c r="O316" s="237">
        <v>0</v>
      </c>
      <c r="P316" s="237">
        <v>0</v>
      </c>
      <c r="Q316" s="237">
        <f>SUM(M316:P316)</f>
        <v>72.5</v>
      </c>
      <c r="R316" s="237">
        <v>12</v>
      </c>
      <c r="S316" s="237">
        <f>Q316/12</f>
        <v>6.041666666666667</v>
      </c>
      <c r="T316" s="237">
        <v>5</v>
      </c>
      <c r="U316" s="237">
        <v>6</v>
      </c>
      <c r="V316" s="237">
        <v>0</v>
      </c>
      <c r="W316" s="237">
        <v>0</v>
      </c>
      <c r="X316" s="237">
        <v>0</v>
      </c>
      <c r="Y316" s="237">
        <v>0</v>
      </c>
      <c r="Z316" s="237" t="s">
        <v>451</v>
      </c>
      <c r="AA316" s="237">
        <v>6</v>
      </c>
      <c r="AB316" s="237">
        <v>0.6</v>
      </c>
      <c r="AC316" s="239">
        <v>43214</v>
      </c>
      <c r="AD316" s="240">
        <v>8</v>
      </c>
      <c r="AE316" s="237">
        <v>7.9</v>
      </c>
      <c r="AF316" s="237">
        <v>7.9</v>
      </c>
      <c r="AG316" s="237">
        <v>12</v>
      </c>
      <c r="AH316" s="237">
        <v>0</v>
      </c>
      <c r="AI316" s="237">
        <v>0</v>
      </c>
      <c r="AJ316" s="237">
        <v>0</v>
      </c>
      <c r="AK316" s="237">
        <v>0</v>
      </c>
      <c r="AL316" s="237">
        <f>SUM(AE316:AK316)</f>
        <v>27.8</v>
      </c>
      <c r="AM316" s="237">
        <f>AL316/AD316</f>
        <v>3.4750000000000001</v>
      </c>
      <c r="AN316" s="237">
        <v>0</v>
      </c>
      <c r="AO316" s="237">
        <v>0</v>
      </c>
      <c r="AP316" s="237">
        <v>1</v>
      </c>
      <c r="AQ316" s="237">
        <v>0</v>
      </c>
      <c r="AR316" s="237">
        <v>0</v>
      </c>
      <c r="AS316" s="237">
        <v>47</v>
      </c>
      <c r="AT316" s="237">
        <v>0.30499999999999999</v>
      </c>
      <c r="AU316" s="237">
        <v>0.08</v>
      </c>
      <c r="AV316" s="237">
        <v>0.47199999999999998</v>
      </c>
      <c r="AW316" s="237">
        <v>0.20399999999999999</v>
      </c>
      <c r="AX316" s="237">
        <v>0</v>
      </c>
      <c r="AY316" s="245">
        <v>0</v>
      </c>
      <c r="AZ316" s="237">
        <v>0</v>
      </c>
      <c r="BA316" s="237">
        <v>0</v>
      </c>
      <c r="BB316" s="237">
        <v>0</v>
      </c>
      <c r="BC316" s="246" t="s">
        <v>466</v>
      </c>
      <c r="BD316" s="237"/>
      <c r="BE316" s="237"/>
    </row>
    <row r="317" spans="1:57" s="240" customFormat="1" ht="16.5" thickBot="1" x14ac:dyDescent="0.3">
      <c r="A317" s="240">
        <v>39</v>
      </c>
      <c r="B317" s="240" t="s">
        <v>15</v>
      </c>
      <c r="C317" s="240" t="s">
        <v>173</v>
      </c>
      <c r="D317" s="240" t="s">
        <v>176</v>
      </c>
      <c r="E317" s="240" t="s">
        <v>12</v>
      </c>
      <c r="F317" s="242" t="s">
        <v>90</v>
      </c>
      <c r="G317" s="265">
        <v>16</v>
      </c>
      <c r="H317" s="240">
        <v>54.5</v>
      </c>
      <c r="I317" s="240">
        <v>4</v>
      </c>
      <c r="J317" s="240">
        <v>4.7</v>
      </c>
      <c r="K317" s="240">
        <v>1</v>
      </c>
      <c r="L317" s="240">
        <v>0</v>
      </c>
      <c r="M317" s="240">
        <v>0</v>
      </c>
      <c r="N317" s="240">
        <v>0</v>
      </c>
      <c r="O317" s="240">
        <v>0</v>
      </c>
      <c r="P317" s="240">
        <v>0</v>
      </c>
      <c r="Q317" s="240">
        <v>0</v>
      </c>
      <c r="R317" s="240">
        <v>12</v>
      </c>
      <c r="S317" s="240">
        <v>0</v>
      </c>
      <c r="T317" s="240">
        <v>0</v>
      </c>
      <c r="U317" s="240">
        <v>0</v>
      </c>
      <c r="V317" s="240">
        <v>1</v>
      </c>
      <c r="W317" s="240">
        <v>1</v>
      </c>
      <c r="X317" s="240">
        <v>1</v>
      </c>
      <c r="Y317" s="240">
        <v>1</v>
      </c>
      <c r="Z317" s="240" t="s">
        <v>121</v>
      </c>
      <c r="AA317" s="240">
        <v>0</v>
      </c>
      <c r="AB317" s="240">
        <v>0</v>
      </c>
      <c r="AC317" s="239">
        <v>43214</v>
      </c>
      <c r="AD317" s="240">
        <v>8</v>
      </c>
      <c r="AE317" s="240">
        <v>0</v>
      </c>
      <c r="AF317" s="240">
        <v>0</v>
      </c>
      <c r="AG317" s="240">
        <v>0</v>
      </c>
      <c r="AH317" s="240">
        <v>0</v>
      </c>
      <c r="AI317" s="240">
        <v>0</v>
      </c>
      <c r="AJ317" s="240">
        <v>0</v>
      </c>
      <c r="AK317" s="240">
        <v>0</v>
      </c>
      <c r="AL317" s="240">
        <v>0</v>
      </c>
      <c r="AM317" s="240">
        <v>0</v>
      </c>
      <c r="AN317" s="240">
        <v>0</v>
      </c>
      <c r="AO317" s="240">
        <v>0</v>
      </c>
      <c r="AP317" s="240">
        <v>0</v>
      </c>
      <c r="AQ317" s="240">
        <v>0</v>
      </c>
      <c r="AR317" s="240">
        <v>0</v>
      </c>
      <c r="AS317" s="240" t="s">
        <v>120</v>
      </c>
      <c r="AT317" s="240">
        <v>0</v>
      </c>
      <c r="AU317" s="240">
        <v>0</v>
      </c>
      <c r="AV317" s="240">
        <v>0</v>
      </c>
      <c r="AW317" s="240">
        <v>0</v>
      </c>
      <c r="AX317" s="240">
        <v>0</v>
      </c>
      <c r="AY317" s="247">
        <v>0</v>
      </c>
      <c r="AZ317" s="240">
        <v>0</v>
      </c>
      <c r="BA317" s="240">
        <v>0</v>
      </c>
      <c r="BB317" s="240">
        <v>0</v>
      </c>
      <c r="BC317" s="244"/>
    </row>
    <row r="318" spans="1:57" ht="16.5" thickBot="1" x14ac:dyDescent="0.3">
      <c r="A318" s="185">
        <v>40</v>
      </c>
      <c r="B318" s="185" t="s">
        <v>9</v>
      </c>
      <c r="C318" s="185" t="s">
        <v>172</v>
      </c>
      <c r="D318" s="185" t="s">
        <v>175</v>
      </c>
      <c r="E318" s="194" t="s">
        <v>135</v>
      </c>
      <c r="F318" s="196" t="s">
        <v>51</v>
      </c>
      <c r="G318" s="203">
        <v>15</v>
      </c>
      <c r="H318" s="185">
        <v>64.8</v>
      </c>
      <c r="I318" s="185">
        <v>6</v>
      </c>
      <c r="J318" s="185">
        <v>4.2</v>
      </c>
      <c r="K318" s="185">
        <v>2</v>
      </c>
      <c r="L318" s="185">
        <v>3</v>
      </c>
      <c r="M318" s="185">
        <v>12.7</v>
      </c>
      <c r="N318" s="185">
        <v>23</v>
      </c>
      <c r="O318" s="185">
        <v>9.1999999999999993</v>
      </c>
      <c r="P318" s="185">
        <v>0</v>
      </c>
      <c r="Q318" s="185">
        <f>SUM(M318:P318)</f>
        <v>44.900000000000006</v>
      </c>
      <c r="R318" s="185">
        <v>12</v>
      </c>
      <c r="S318" s="185">
        <f>Q318/12</f>
        <v>3.7416666666666671</v>
      </c>
      <c r="T318" s="80" t="s">
        <v>120</v>
      </c>
      <c r="U318" s="80" t="s">
        <v>120</v>
      </c>
      <c r="V318" s="185">
        <v>0</v>
      </c>
      <c r="W318" s="185">
        <v>0</v>
      </c>
      <c r="X318" s="185">
        <v>0</v>
      </c>
      <c r="Y318" s="185">
        <v>0</v>
      </c>
      <c r="Z318" s="185" t="s">
        <v>451</v>
      </c>
      <c r="AA318" s="185">
        <v>8</v>
      </c>
      <c r="AB318" s="185">
        <v>1</v>
      </c>
      <c r="AC318" s="65">
        <v>43213</v>
      </c>
      <c r="AD318" s="63">
        <v>7</v>
      </c>
      <c r="AE318" s="185">
        <v>7</v>
      </c>
      <c r="AF318" s="185">
        <v>6.3</v>
      </c>
      <c r="AG318" s="185">
        <v>10</v>
      </c>
      <c r="AH318" s="185">
        <v>7.8</v>
      </c>
      <c r="AI318" s="185">
        <v>0</v>
      </c>
      <c r="AJ318" s="185">
        <v>0</v>
      </c>
      <c r="AK318" s="185">
        <v>0</v>
      </c>
      <c r="AL318" s="185">
        <f>SUM(AE318:AK318)</f>
        <v>31.1</v>
      </c>
      <c r="AM318" s="185">
        <f>AL318/AD318</f>
        <v>4.4428571428571431</v>
      </c>
      <c r="AN318" s="185">
        <v>1</v>
      </c>
      <c r="AO318" s="185">
        <v>0</v>
      </c>
      <c r="AP318" s="185">
        <v>0</v>
      </c>
      <c r="AQ318" s="185">
        <v>1</v>
      </c>
      <c r="AR318" s="185">
        <v>0</v>
      </c>
      <c r="AS318" s="185">
        <v>41</v>
      </c>
      <c r="AT318" s="185">
        <v>1.452</v>
      </c>
      <c r="AU318" s="185">
        <v>0.33900000000000002</v>
      </c>
      <c r="AV318" s="185">
        <v>0.70699999999999996</v>
      </c>
      <c r="AW318" s="185">
        <v>0.623</v>
      </c>
      <c r="AX318" s="185">
        <v>0</v>
      </c>
      <c r="AY318" s="215">
        <v>0</v>
      </c>
      <c r="AZ318" s="185">
        <v>0</v>
      </c>
      <c r="BA318" s="185">
        <v>0</v>
      </c>
      <c r="BB318" s="185">
        <v>3</v>
      </c>
      <c r="BC318" s="218"/>
      <c r="BD318" s="185"/>
      <c r="BE318" s="185"/>
    </row>
    <row r="319" spans="1:57" s="63" customFormat="1" ht="16.5" thickBot="1" x14ac:dyDescent="0.3">
      <c r="A319" s="63">
        <v>40</v>
      </c>
      <c r="B319" s="63" t="s">
        <v>9</v>
      </c>
      <c r="C319" s="63" t="s">
        <v>172</v>
      </c>
      <c r="D319" s="63" t="s">
        <v>175</v>
      </c>
      <c r="E319" s="192" t="s">
        <v>12</v>
      </c>
      <c r="F319" s="67" t="s">
        <v>53</v>
      </c>
      <c r="G319" s="176">
        <v>15</v>
      </c>
      <c r="H319" s="63">
        <v>46.2</v>
      </c>
      <c r="I319" s="63">
        <v>6</v>
      </c>
      <c r="J319" s="63">
        <v>5</v>
      </c>
      <c r="K319" s="63">
        <v>2</v>
      </c>
      <c r="L319" s="63">
        <v>1</v>
      </c>
      <c r="M319" s="63">
        <v>13.5</v>
      </c>
      <c r="N319" s="63">
        <v>4</v>
      </c>
      <c r="O319" s="63">
        <v>0</v>
      </c>
      <c r="P319" s="63">
        <v>0</v>
      </c>
      <c r="Q319" s="63">
        <f>SUM(M319:P319)</f>
        <v>17.5</v>
      </c>
      <c r="R319" s="63">
        <v>12</v>
      </c>
      <c r="S319" s="63">
        <f>Q319/12</f>
        <v>1.4583333333333333</v>
      </c>
      <c r="T319" s="63">
        <v>4</v>
      </c>
      <c r="U319" s="63">
        <v>5</v>
      </c>
      <c r="V319" s="63">
        <v>0</v>
      </c>
      <c r="W319" s="63">
        <v>0</v>
      </c>
      <c r="X319" s="63">
        <v>0</v>
      </c>
      <c r="Y319" s="63">
        <v>1</v>
      </c>
      <c r="Z319" s="63" t="s">
        <v>121</v>
      </c>
      <c r="AA319" s="63">
        <v>0</v>
      </c>
      <c r="AB319" s="63">
        <v>0</v>
      </c>
      <c r="AC319" s="65">
        <v>43213</v>
      </c>
      <c r="AD319" s="63">
        <v>7</v>
      </c>
      <c r="AE319" s="63">
        <v>0</v>
      </c>
      <c r="AF319" s="63">
        <v>0</v>
      </c>
      <c r="AG319" s="63">
        <v>0</v>
      </c>
      <c r="AH319" s="63">
        <v>0</v>
      </c>
      <c r="AI319" s="63">
        <v>0</v>
      </c>
      <c r="AJ319" s="63">
        <v>0</v>
      </c>
      <c r="AK319" s="63">
        <v>0</v>
      </c>
      <c r="AL319" s="63">
        <v>0</v>
      </c>
      <c r="AM319" s="63">
        <v>0</v>
      </c>
      <c r="AN319" s="63">
        <v>0</v>
      </c>
      <c r="AO319" s="63">
        <v>0</v>
      </c>
      <c r="AP319" s="63">
        <v>0</v>
      </c>
      <c r="AQ319" s="63">
        <v>0</v>
      </c>
      <c r="AR319" s="63">
        <v>0</v>
      </c>
      <c r="AS319" s="63" t="s">
        <v>120</v>
      </c>
      <c r="AT319" s="63">
        <v>0</v>
      </c>
      <c r="AU319" s="63">
        <v>0</v>
      </c>
      <c r="AV319" s="63">
        <v>0</v>
      </c>
      <c r="AW319" s="63">
        <v>0</v>
      </c>
      <c r="AX319" s="63">
        <v>0</v>
      </c>
      <c r="AY319" s="68">
        <v>0</v>
      </c>
      <c r="AZ319" s="63">
        <v>0</v>
      </c>
      <c r="BA319" s="63">
        <v>0</v>
      </c>
      <c r="BB319" s="63">
        <v>3</v>
      </c>
      <c r="BC319" s="71"/>
    </row>
    <row r="320" spans="1:57" x14ac:dyDescent="0.25">
      <c r="A320" s="185">
        <v>40</v>
      </c>
      <c r="B320" s="185" t="s">
        <v>12</v>
      </c>
      <c r="C320" s="185" t="s">
        <v>173</v>
      </c>
      <c r="D320" s="185" t="s">
        <v>175</v>
      </c>
      <c r="E320" s="195" t="s">
        <v>135</v>
      </c>
      <c r="F320" s="196" t="s">
        <v>51</v>
      </c>
      <c r="G320" s="184">
        <v>16</v>
      </c>
      <c r="H320" s="185">
        <v>64.099999999999994</v>
      </c>
      <c r="I320" s="185">
        <v>5</v>
      </c>
      <c r="J320" s="185">
        <v>6</v>
      </c>
      <c r="K320" s="185">
        <v>1</v>
      </c>
      <c r="L320" s="185">
        <v>1</v>
      </c>
      <c r="M320" s="185">
        <v>9.3000000000000007</v>
      </c>
      <c r="N320" s="185">
        <v>1</v>
      </c>
      <c r="O320" s="185">
        <v>0</v>
      </c>
      <c r="P320" s="185">
        <v>0</v>
      </c>
      <c r="Q320" s="185">
        <f>SUM(M320:P320)</f>
        <v>10.3</v>
      </c>
      <c r="R320" s="185">
        <v>12</v>
      </c>
      <c r="S320" s="185">
        <f>Q320/12</f>
        <v>0.85833333333333339</v>
      </c>
      <c r="T320" s="80" t="s">
        <v>120</v>
      </c>
      <c r="U320" s="80" t="s">
        <v>120</v>
      </c>
      <c r="V320" s="185">
        <v>0</v>
      </c>
      <c r="W320" s="185">
        <v>0</v>
      </c>
      <c r="X320" s="185">
        <v>0</v>
      </c>
      <c r="Y320" s="185">
        <v>0</v>
      </c>
      <c r="Z320" s="185" t="s">
        <v>451</v>
      </c>
      <c r="AA320" s="185">
        <v>1</v>
      </c>
      <c r="AB320" s="185">
        <v>0.3</v>
      </c>
      <c r="AC320" s="212">
        <v>43219</v>
      </c>
      <c r="AD320" s="185">
        <v>13</v>
      </c>
      <c r="AE320" s="185" t="s">
        <v>120</v>
      </c>
      <c r="AF320" s="185" t="s">
        <v>120</v>
      </c>
      <c r="AG320" s="185" t="s">
        <v>120</v>
      </c>
      <c r="AH320" s="185" t="s">
        <v>120</v>
      </c>
      <c r="AI320" s="185" t="s">
        <v>120</v>
      </c>
      <c r="AJ320" s="185" t="s">
        <v>120</v>
      </c>
      <c r="AK320" s="185" t="s">
        <v>120</v>
      </c>
      <c r="AL320" s="185" t="s">
        <v>120</v>
      </c>
      <c r="AM320" s="185" t="s">
        <v>120</v>
      </c>
      <c r="AN320" s="185">
        <v>0</v>
      </c>
      <c r="AO320" s="185">
        <v>0</v>
      </c>
      <c r="AP320" s="185">
        <v>1</v>
      </c>
      <c r="AQ320" s="185">
        <v>0</v>
      </c>
      <c r="AR320" s="185">
        <v>0</v>
      </c>
      <c r="AS320" s="185">
        <v>138</v>
      </c>
      <c r="AT320" s="185">
        <v>1E-3</v>
      </c>
      <c r="AU320" s="185">
        <v>0</v>
      </c>
      <c r="AV320" s="185">
        <v>5.8999999999999997E-2</v>
      </c>
      <c r="AW320" s="185">
        <v>4.2999999999999997E-2</v>
      </c>
      <c r="AX320" s="185">
        <v>0</v>
      </c>
      <c r="AY320" s="215">
        <v>0</v>
      </c>
      <c r="AZ320" s="185">
        <v>0</v>
      </c>
      <c r="BA320" s="185">
        <v>0</v>
      </c>
      <c r="BB320" s="185">
        <v>3</v>
      </c>
      <c r="BC320" s="218"/>
      <c r="BD320" s="185"/>
      <c r="BE320" s="185"/>
    </row>
    <row r="321" spans="1:57" s="63" customFormat="1" ht="16.5" thickBot="1" x14ac:dyDescent="0.3">
      <c r="A321" s="63">
        <v>40</v>
      </c>
      <c r="B321" s="63" t="s">
        <v>12</v>
      </c>
      <c r="C321" s="63" t="s">
        <v>173</v>
      </c>
      <c r="D321" s="63" t="s">
        <v>175</v>
      </c>
      <c r="E321" s="192" t="s">
        <v>12</v>
      </c>
      <c r="F321" s="67" t="s">
        <v>53</v>
      </c>
      <c r="G321" s="175">
        <v>16</v>
      </c>
      <c r="H321" s="63">
        <v>66.8</v>
      </c>
      <c r="I321" s="63">
        <v>7</v>
      </c>
      <c r="J321" s="63">
        <v>6</v>
      </c>
      <c r="K321" s="63">
        <v>1</v>
      </c>
      <c r="L321" s="63">
        <v>2</v>
      </c>
      <c r="M321" s="63">
        <v>37.200000000000003</v>
      </c>
      <c r="N321" s="63">
        <v>33</v>
      </c>
      <c r="O321" s="63">
        <v>3.5</v>
      </c>
      <c r="P321" s="63">
        <v>0</v>
      </c>
      <c r="Q321" s="63">
        <f>SUM(M321:P321)</f>
        <v>73.7</v>
      </c>
      <c r="R321" s="63">
        <v>12</v>
      </c>
      <c r="S321" s="63">
        <f>Q321/12</f>
        <v>6.1416666666666666</v>
      </c>
      <c r="T321" s="63">
        <v>5</v>
      </c>
      <c r="U321" s="63">
        <v>8</v>
      </c>
      <c r="V321" s="63">
        <v>0</v>
      </c>
      <c r="W321" s="63">
        <v>0</v>
      </c>
      <c r="X321" s="63">
        <v>0</v>
      </c>
      <c r="Y321" s="63">
        <v>0</v>
      </c>
      <c r="Z321" s="63" t="s">
        <v>451</v>
      </c>
      <c r="AA321" s="63">
        <v>17</v>
      </c>
      <c r="AB321" s="63">
        <v>0.9</v>
      </c>
      <c r="AC321" s="65">
        <v>43219</v>
      </c>
      <c r="AD321" s="63">
        <v>13</v>
      </c>
      <c r="AE321" s="63">
        <v>28</v>
      </c>
      <c r="AF321" s="63">
        <v>30</v>
      </c>
      <c r="AG321" s="63">
        <v>16.3</v>
      </c>
      <c r="AH321" s="63">
        <v>30</v>
      </c>
      <c r="AI321" s="63">
        <v>8.6</v>
      </c>
      <c r="AJ321" s="63">
        <v>0</v>
      </c>
      <c r="AK321" s="63">
        <v>0</v>
      </c>
      <c r="AL321" s="63">
        <v>112.89999999999999</v>
      </c>
      <c r="AM321" s="63">
        <v>8.684615384615384</v>
      </c>
      <c r="AN321" s="63">
        <v>0</v>
      </c>
      <c r="AO321" s="63">
        <v>0</v>
      </c>
      <c r="AP321" s="63">
        <v>1</v>
      </c>
      <c r="AQ321" s="63">
        <v>0</v>
      </c>
      <c r="AR321" s="63">
        <v>0</v>
      </c>
      <c r="AS321" s="63" t="s">
        <v>793</v>
      </c>
      <c r="AT321" s="63">
        <v>1.6930000000000001</v>
      </c>
      <c r="AU321" s="63">
        <v>1.0920000000000001</v>
      </c>
      <c r="AV321" s="63">
        <v>1.8140000000000001</v>
      </c>
      <c r="AW321" s="63">
        <v>1.7149999999999999</v>
      </c>
      <c r="AX321" s="63">
        <v>0</v>
      </c>
      <c r="AY321" s="68">
        <v>0</v>
      </c>
      <c r="AZ321" s="63">
        <v>0</v>
      </c>
      <c r="BA321" s="63">
        <v>0</v>
      </c>
      <c r="BB321" s="63">
        <v>3</v>
      </c>
      <c r="BC321" s="71"/>
    </row>
    <row r="322" spans="1:57" ht="16.5" thickBot="1" x14ac:dyDescent="0.3">
      <c r="A322" s="185">
        <v>40</v>
      </c>
      <c r="B322" s="185" t="s">
        <v>14</v>
      </c>
      <c r="C322" s="185" t="s">
        <v>172</v>
      </c>
      <c r="D322" s="185" t="s">
        <v>176</v>
      </c>
      <c r="E322" s="194" t="s">
        <v>135</v>
      </c>
      <c r="F322" s="196" t="s">
        <v>51</v>
      </c>
      <c r="G322" s="184">
        <v>15</v>
      </c>
      <c r="H322" s="185">
        <v>63.9</v>
      </c>
      <c r="I322" s="185">
        <v>4</v>
      </c>
      <c r="J322" s="185">
        <v>4.5</v>
      </c>
      <c r="K322" s="185">
        <v>2</v>
      </c>
      <c r="L322" s="185">
        <v>3</v>
      </c>
      <c r="M322" s="185">
        <v>7.5</v>
      </c>
      <c r="N322" s="185">
        <v>13</v>
      </c>
      <c r="O322" s="185">
        <v>20.5</v>
      </c>
      <c r="P322" s="185">
        <v>1</v>
      </c>
      <c r="Q322" s="185">
        <f>SUM(M322:P322)</f>
        <v>42</v>
      </c>
      <c r="R322" s="185">
        <v>12</v>
      </c>
      <c r="S322" s="185">
        <f>Q322/12</f>
        <v>3.5</v>
      </c>
      <c r="T322" s="185" t="s">
        <v>120</v>
      </c>
      <c r="U322" s="185" t="s">
        <v>120</v>
      </c>
      <c r="V322" s="185">
        <v>0</v>
      </c>
      <c r="W322" s="185">
        <v>0</v>
      </c>
      <c r="X322" s="185">
        <v>0</v>
      </c>
      <c r="Y322" s="185">
        <v>0</v>
      </c>
      <c r="Z322" s="185" t="s">
        <v>451</v>
      </c>
      <c r="AA322" s="185">
        <v>10</v>
      </c>
      <c r="AB322" s="185">
        <v>0.7</v>
      </c>
      <c r="AC322" s="65">
        <v>43223</v>
      </c>
      <c r="AD322" s="63">
        <v>17</v>
      </c>
      <c r="AE322" s="185">
        <v>8.1999999999999993</v>
      </c>
      <c r="AF322" s="185">
        <v>10.3</v>
      </c>
      <c r="AG322" s="185">
        <v>17.5</v>
      </c>
      <c r="AH322" s="185">
        <v>19.5</v>
      </c>
      <c r="AI322" s="185">
        <v>0</v>
      </c>
      <c r="AJ322" s="185">
        <v>0</v>
      </c>
      <c r="AK322" s="185">
        <v>0</v>
      </c>
      <c r="AL322" s="185">
        <f>SUM(AE322:AK322)</f>
        <v>55.5</v>
      </c>
      <c r="AM322" s="185">
        <f>AL322/AD322</f>
        <v>3.2647058823529411</v>
      </c>
      <c r="AN322" s="185">
        <v>0</v>
      </c>
      <c r="AO322" s="185">
        <v>1</v>
      </c>
      <c r="AP322" s="185">
        <v>3</v>
      </c>
      <c r="AQ322" s="185">
        <v>1</v>
      </c>
      <c r="AR322" s="185">
        <v>0</v>
      </c>
      <c r="AS322" s="185">
        <v>256</v>
      </c>
      <c r="AT322" s="185">
        <v>0.48199999999999998</v>
      </c>
      <c r="AU322" s="185">
        <v>0.34899999999999998</v>
      </c>
      <c r="AV322" s="185">
        <v>0.53800000000000003</v>
      </c>
      <c r="AW322" s="185">
        <v>0.32200000000000001</v>
      </c>
      <c r="AX322" s="185">
        <v>0</v>
      </c>
      <c r="AY322" s="215">
        <v>0</v>
      </c>
      <c r="AZ322" s="185">
        <v>0</v>
      </c>
      <c r="BA322" s="185">
        <v>0</v>
      </c>
      <c r="BB322" s="185">
        <v>3</v>
      </c>
      <c r="BC322" s="218"/>
      <c r="BD322" s="185"/>
      <c r="BE322" s="185"/>
    </row>
    <row r="323" spans="1:57" s="63" customFormat="1" ht="16.5" thickBot="1" x14ac:dyDescent="0.3">
      <c r="A323" s="63">
        <v>40</v>
      </c>
      <c r="B323" s="63" t="s">
        <v>14</v>
      </c>
      <c r="C323" s="63" t="s">
        <v>172</v>
      </c>
      <c r="D323" s="63" t="s">
        <v>176</v>
      </c>
      <c r="E323" s="192" t="s">
        <v>12</v>
      </c>
      <c r="F323" s="67" t="s">
        <v>53</v>
      </c>
      <c r="G323" s="175">
        <v>15</v>
      </c>
      <c r="H323" s="63">
        <v>41.3</v>
      </c>
      <c r="I323" s="63">
        <v>4</v>
      </c>
      <c r="J323" s="63">
        <v>3.7</v>
      </c>
      <c r="K323" s="63">
        <v>1</v>
      </c>
      <c r="L323" s="63">
        <v>1</v>
      </c>
      <c r="M323" s="63">
        <v>23</v>
      </c>
      <c r="N323" s="63">
        <v>9</v>
      </c>
      <c r="O323" s="63">
        <v>8</v>
      </c>
      <c r="P323" s="63">
        <v>0</v>
      </c>
      <c r="Q323" s="63">
        <f>SUM(M323:P323)</f>
        <v>40</v>
      </c>
      <c r="R323" s="63">
        <v>12</v>
      </c>
      <c r="S323" s="63">
        <f>Q323/12</f>
        <v>3.3333333333333335</v>
      </c>
      <c r="T323" s="63" t="s">
        <v>120</v>
      </c>
      <c r="U323" s="63">
        <v>10</v>
      </c>
      <c r="V323" s="63">
        <v>0</v>
      </c>
      <c r="W323" s="63">
        <v>0</v>
      </c>
      <c r="X323" s="63">
        <v>0</v>
      </c>
      <c r="Y323" s="63">
        <v>1</v>
      </c>
      <c r="Z323" s="63" t="s">
        <v>121</v>
      </c>
      <c r="AA323" s="63">
        <v>0</v>
      </c>
      <c r="AB323" s="63">
        <v>0</v>
      </c>
      <c r="AC323" s="65">
        <v>43223</v>
      </c>
      <c r="AD323" s="63">
        <v>17</v>
      </c>
      <c r="AE323" s="63">
        <v>0</v>
      </c>
      <c r="AF323" s="63">
        <v>0</v>
      </c>
      <c r="AG323" s="63">
        <v>0</v>
      </c>
      <c r="AH323" s="63">
        <v>0</v>
      </c>
      <c r="AI323" s="63">
        <v>0</v>
      </c>
      <c r="AJ323" s="63">
        <v>0</v>
      </c>
      <c r="AK323" s="63">
        <v>0</v>
      </c>
      <c r="AL323" s="63">
        <v>0</v>
      </c>
      <c r="AM323" s="63">
        <v>0</v>
      </c>
      <c r="AN323" s="63">
        <v>0</v>
      </c>
      <c r="AO323" s="63">
        <v>0</v>
      </c>
      <c r="AP323" s="63">
        <v>0</v>
      </c>
      <c r="AQ323" s="63">
        <v>0</v>
      </c>
      <c r="AR323" s="63">
        <v>0</v>
      </c>
      <c r="AS323" s="63" t="s">
        <v>120</v>
      </c>
      <c r="AT323" s="63">
        <v>0</v>
      </c>
      <c r="AU323" s="63">
        <v>0</v>
      </c>
      <c r="AV323" s="63">
        <v>0</v>
      </c>
      <c r="AW323" s="63">
        <v>0</v>
      </c>
      <c r="AX323" s="63">
        <v>0</v>
      </c>
      <c r="AY323" s="68">
        <v>0</v>
      </c>
      <c r="AZ323" s="63">
        <v>0</v>
      </c>
      <c r="BA323" s="63">
        <v>0</v>
      </c>
      <c r="BB323" s="63">
        <v>3</v>
      </c>
      <c r="BC323" s="71"/>
    </row>
    <row r="324" spans="1:57" x14ac:dyDescent="0.25">
      <c r="A324" s="185">
        <v>40</v>
      </c>
      <c r="B324" s="185" t="s">
        <v>15</v>
      </c>
      <c r="C324" s="185" t="s">
        <v>173</v>
      </c>
      <c r="D324" s="185" t="s">
        <v>176</v>
      </c>
      <c r="E324" s="195" t="s">
        <v>135</v>
      </c>
      <c r="F324" s="196" t="s">
        <v>51</v>
      </c>
      <c r="G324" s="184">
        <v>16</v>
      </c>
      <c r="H324" s="185">
        <v>71.8</v>
      </c>
      <c r="I324" s="185">
        <v>5</v>
      </c>
      <c r="J324" s="185">
        <v>5.6</v>
      </c>
      <c r="K324" s="185">
        <v>2</v>
      </c>
      <c r="L324" s="185">
        <v>2</v>
      </c>
      <c r="M324" s="185">
        <v>22.6</v>
      </c>
      <c r="N324" s="185">
        <v>25.5</v>
      </c>
      <c r="O324" s="185">
        <v>0</v>
      </c>
      <c r="P324" s="185">
        <v>0</v>
      </c>
      <c r="Q324" s="185">
        <f>SUM(M324:P324)</f>
        <v>48.1</v>
      </c>
      <c r="R324" s="185">
        <v>12</v>
      </c>
      <c r="S324" s="185">
        <f>Q324/12</f>
        <v>4.0083333333333337</v>
      </c>
      <c r="T324" s="80" t="s">
        <v>120</v>
      </c>
      <c r="U324" s="80" t="s">
        <v>120</v>
      </c>
      <c r="V324" s="185">
        <v>0</v>
      </c>
      <c r="W324" s="185">
        <v>0</v>
      </c>
      <c r="X324" s="185">
        <v>0</v>
      </c>
      <c r="Y324" s="185">
        <v>0</v>
      </c>
      <c r="Z324" s="185" t="s">
        <v>451</v>
      </c>
      <c r="AA324" s="185">
        <v>1</v>
      </c>
      <c r="AB324" s="185">
        <v>1.1000000000000001</v>
      </c>
      <c r="AC324" s="212">
        <v>43217</v>
      </c>
      <c r="AD324" s="185">
        <v>11</v>
      </c>
      <c r="AE324" s="185">
        <v>2.7</v>
      </c>
      <c r="AF324" s="185">
        <v>11.1</v>
      </c>
      <c r="AG324" s="185">
        <v>3.9</v>
      </c>
      <c r="AH324" s="185">
        <v>9.3000000000000007</v>
      </c>
      <c r="AI324" s="185">
        <v>0</v>
      </c>
      <c r="AJ324" s="185">
        <v>0</v>
      </c>
      <c r="AK324" s="185">
        <v>0</v>
      </c>
      <c r="AL324" s="185">
        <f>SUM(AE324:AK324)</f>
        <v>27</v>
      </c>
      <c r="AM324" s="185">
        <f>AL324/AD324</f>
        <v>2.4545454545454546</v>
      </c>
      <c r="AN324" s="185">
        <v>1</v>
      </c>
      <c r="AO324" s="185">
        <v>0</v>
      </c>
      <c r="AP324" s="185">
        <v>0</v>
      </c>
      <c r="AQ324" s="185">
        <v>0</v>
      </c>
      <c r="AR324" s="185">
        <v>0</v>
      </c>
      <c r="AS324" s="185">
        <v>101</v>
      </c>
      <c r="AT324" s="185">
        <v>5.7000000000000002E-2</v>
      </c>
      <c r="AU324" s="185">
        <v>2.4E-2</v>
      </c>
      <c r="AV324" s="185">
        <v>4.0000000000000001E-3</v>
      </c>
      <c r="AW324" s="185">
        <v>0</v>
      </c>
      <c r="AX324" s="185">
        <v>0</v>
      </c>
      <c r="AY324" s="185">
        <v>0</v>
      </c>
      <c r="AZ324" s="185">
        <v>0</v>
      </c>
      <c r="BA324" s="185">
        <v>0</v>
      </c>
      <c r="BB324" s="185">
        <v>3</v>
      </c>
      <c r="BC324" s="218"/>
      <c r="BD324" s="185"/>
      <c r="BE324" s="185"/>
    </row>
    <row r="325" spans="1:57" s="63" customFormat="1" ht="16.5" thickBot="1" x14ac:dyDescent="0.3">
      <c r="A325" s="63">
        <v>40</v>
      </c>
      <c r="B325" s="63" t="s">
        <v>15</v>
      </c>
      <c r="C325" s="63" t="s">
        <v>173</v>
      </c>
      <c r="D325" s="63" t="s">
        <v>176</v>
      </c>
      <c r="E325" s="192" t="s">
        <v>12</v>
      </c>
      <c r="F325" s="67" t="s">
        <v>53</v>
      </c>
      <c r="G325" s="182">
        <v>16</v>
      </c>
      <c r="H325" s="63">
        <v>44.5</v>
      </c>
      <c r="I325" s="63">
        <v>5</v>
      </c>
      <c r="J325" s="63">
        <v>2.7</v>
      </c>
      <c r="K325" s="63">
        <v>1</v>
      </c>
      <c r="L325" s="63">
        <v>2</v>
      </c>
      <c r="M325" s="63">
        <v>33</v>
      </c>
      <c r="N325" s="63">
        <v>24.2</v>
      </c>
      <c r="O325" s="63">
        <v>0</v>
      </c>
      <c r="P325" s="63">
        <v>0</v>
      </c>
      <c r="Q325" s="63">
        <f>SUM(M325:P325)</f>
        <v>57.2</v>
      </c>
      <c r="R325" s="63">
        <v>12</v>
      </c>
      <c r="S325" s="63">
        <f>Q325/12</f>
        <v>4.7666666666666666</v>
      </c>
      <c r="T325" s="63">
        <v>5</v>
      </c>
      <c r="U325" s="63">
        <v>2</v>
      </c>
      <c r="V325" s="63">
        <v>0</v>
      </c>
      <c r="W325" s="63">
        <v>0</v>
      </c>
      <c r="X325" s="63">
        <v>0</v>
      </c>
      <c r="Y325" s="63">
        <v>0</v>
      </c>
      <c r="Z325" s="63" t="s">
        <v>451</v>
      </c>
      <c r="AA325" s="63">
        <v>1</v>
      </c>
      <c r="AB325" s="63">
        <v>0.5</v>
      </c>
      <c r="AC325" s="65">
        <v>43217</v>
      </c>
      <c r="AD325" s="63">
        <v>11</v>
      </c>
      <c r="AE325" s="63" t="s">
        <v>120</v>
      </c>
      <c r="AF325" s="63" t="s">
        <v>120</v>
      </c>
      <c r="AG325" s="63" t="s">
        <v>120</v>
      </c>
      <c r="AH325" s="63" t="s">
        <v>120</v>
      </c>
      <c r="AI325" s="63" t="s">
        <v>120</v>
      </c>
      <c r="AJ325" s="63" t="s">
        <v>120</v>
      </c>
      <c r="AK325" s="63" t="s">
        <v>120</v>
      </c>
      <c r="AL325" s="63" t="s">
        <v>120</v>
      </c>
      <c r="AM325" s="63" t="s">
        <v>120</v>
      </c>
      <c r="AN325" s="63">
        <v>0</v>
      </c>
      <c r="AO325" s="63">
        <v>0</v>
      </c>
      <c r="AP325" s="63">
        <v>0</v>
      </c>
      <c r="AQ325" s="63">
        <v>0</v>
      </c>
      <c r="AR325" s="63">
        <v>0</v>
      </c>
      <c r="AS325" s="63">
        <v>99</v>
      </c>
      <c r="AT325" s="63">
        <v>0.121</v>
      </c>
      <c r="AU325" s="63">
        <v>0</v>
      </c>
      <c r="AV325" s="63">
        <v>0.38</v>
      </c>
      <c r="AW325" s="63">
        <v>0.23899999999999999</v>
      </c>
      <c r="AX325" s="63">
        <v>0</v>
      </c>
      <c r="AY325" s="68">
        <v>0</v>
      </c>
      <c r="AZ325" s="63">
        <v>0</v>
      </c>
      <c r="BA325" s="63">
        <v>0</v>
      </c>
      <c r="BB325" s="63">
        <v>3</v>
      </c>
      <c r="BC325" s="71"/>
    </row>
    <row r="326" spans="1:57" x14ac:dyDescent="0.25">
      <c r="A326" s="185">
        <v>41</v>
      </c>
      <c r="B326" s="185" t="s">
        <v>9</v>
      </c>
      <c r="C326" s="185" t="s">
        <v>172</v>
      </c>
      <c r="D326" s="185" t="s">
        <v>175</v>
      </c>
      <c r="E326" s="193" t="s">
        <v>12</v>
      </c>
      <c r="F326" s="249" t="s">
        <v>815</v>
      </c>
      <c r="G326" s="184">
        <v>17</v>
      </c>
      <c r="H326" s="185">
        <v>27.4</v>
      </c>
      <c r="I326" s="185">
        <v>5</v>
      </c>
      <c r="J326" s="185">
        <v>4.2</v>
      </c>
      <c r="K326" s="185">
        <v>1</v>
      </c>
      <c r="L326" s="185">
        <v>2</v>
      </c>
      <c r="M326" s="185">
        <v>17.899999999999999</v>
      </c>
      <c r="N326" s="185">
        <v>27.4</v>
      </c>
      <c r="O326" s="185">
        <v>5.5</v>
      </c>
      <c r="P326" s="185">
        <v>0</v>
      </c>
      <c r="Q326" s="185">
        <f>SUM(M326:P326)</f>
        <v>50.8</v>
      </c>
      <c r="R326" s="185">
        <v>12</v>
      </c>
      <c r="S326" s="185">
        <f>Q326/12</f>
        <v>4.2333333333333334</v>
      </c>
      <c r="T326" s="185">
        <v>2</v>
      </c>
      <c r="U326" s="185">
        <v>6</v>
      </c>
      <c r="V326" s="185">
        <v>0</v>
      </c>
      <c r="W326" s="185">
        <v>0</v>
      </c>
      <c r="X326" s="185">
        <v>0</v>
      </c>
      <c r="Y326" s="185">
        <v>0</v>
      </c>
      <c r="Z326" s="185" t="s">
        <v>451</v>
      </c>
      <c r="AA326" s="185">
        <v>5</v>
      </c>
      <c r="AB326" s="185">
        <v>0.9</v>
      </c>
      <c r="AC326" s="212">
        <v>43224</v>
      </c>
      <c r="AD326" s="185">
        <v>18</v>
      </c>
      <c r="AE326" s="185">
        <v>24.6</v>
      </c>
      <c r="AF326" s="185">
        <v>5.5</v>
      </c>
      <c r="AG326" s="185">
        <v>14.6</v>
      </c>
      <c r="AH326" s="185">
        <v>0</v>
      </c>
      <c r="AI326" s="185">
        <v>0</v>
      </c>
      <c r="AJ326" s="185">
        <v>0</v>
      </c>
      <c r="AK326" s="185">
        <v>0</v>
      </c>
      <c r="AL326" s="185">
        <f>SUM(AE326:AK326)</f>
        <v>44.7</v>
      </c>
      <c r="AM326" s="185">
        <f>AL326/AD326</f>
        <v>2.4833333333333334</v>
      </c>
      <c r="AN326" s="185">
        <v>0</v>
      </c>
      <c r="AO326" s="185">
        <v>0</v>
      </c>
      <c r="AP326" s="185">
        <v>2</v>
      </c>
      <c r="AQ326" s="185">
        <v>0</v>
      </c>
      <c r="AR326" s="185">
        <v>0</v>
      </c>
      <c r="AS326" s="185">
        <v>287</v>
      </c>
      <c r="AT326" s="185">
        <v>0.69799999999999995</v>
      </c>
      <c r="AU326" s="214" t="s">
        <v>120</v>
      </c>
      <c r="AV326" s="185">
        <v>0.26900000000000002</v>
      </c>
      <c r="AW326" s="185">
        <v>8.2000000000000003E-2</v>
      </c>
      <c r="AX326" s="185">
        <v>0</v>
      </c>
      <c r="AY326" s="215">
        <v>0</v>
      </c>
      <c r="AZ326" s="185">
        <v>0</v>
      </c>
      <c r="BA326" s="185">
        <v>0</v>
      </c>
      <c r="BB326" s="185">
        <v>3</v>
      </c>
      <c r="BC326" s="218" t="s">
        <v>666</v>
      </c>
      <c r="BD326" s="185"/>
      <c r="BE326" s="185"/>
    </row>
    <row r="327" spans="1:57" s="63" customFormat="1" ht="16.5" thickBot="1" x14ac:dyDescent="0.3">
      <c r="A327" s="63">
        <v>41</v>
      </c>
      <c r="B327" s="63" t="s">
        <v>9</v>
      </c>
      <c r="C327" s="63" t="s">
        <v>172</v>
      </c>
      <c r="D327" s="63" t="s">
        <v>175</v>
      </c>
      <c r="E327" s="66" t="s">
        <v>135</v>
      </c>
      <c r="F327" s="67" t="s">
        <v>93</v>
      </c>
      <c r="G327" s="175">
        <v>17</v>
      </c>
      <c r="H327" s="63">
        <v>67.599999999999994</v>
      </c>
      <c r="I327" s="63">
        <v>4</v>
      </c>
      <c r="J327" s="63">
        <v>3.4</v>
      </c>
      <c r="K327" s="63">
        <v>1</v>
      </c>
      <c r="L327" s="63">
        <v>2</v>
      </c>
      <c r="M327" s="63">
        <v>2.9</v>
      </c>
      <c r="N327" s="63">
        <v>18.2</v>
      </c>
      <c r="O327" s="63">
        <v>3</v>
      </c>
      <c r="P327" s="63">
        <v>0</v>
      </c>
      <c r="Q327" s="63">
        <f>SUM(M327:P327)</f>
        <v>24.099999999999998</v>
      </c>
      <c r="R327" s="63">
        <v>12</v>
      </c>
      <c r="S327" s="63">
        <f>Q327/12</f>
        <v>2.0083333333333333</v>
      </c>
      <c r="T327" s="63" t="s">
        <v>120</v>
      </c>
      <c r="U327" s="63" t="s">
        <v>120</v>
      </c>
      <c r="V327" s="63">
        <v>0</v>
      </c>
      <c r="W327" s="63">
        <v>0</v>
      </c>
      <c r="X327" s="63">
        <v>0</v>
      </c>
      <c r="Y327" s="63">
        <v>0</v>
      </c>
      <c r="Z327" s="63" t="s">
        <v>451</v>
      </c>
      <c r="AA327" s="63">
        <v>7</v>
      </c>
      <c r="AB327" s="63">
        <v>0.8</v>
      </c>
      <c r="AC327" s="65">
        <v>43224</v>
      </c>
      <c r="AD327" s="63">
        <v>18</v>
      </c>
      <c r="AE327" s="63">
        <v>19.3</v>
      </c>
      <c r="AF327" s="63">
        <v>9.8000000000000007</v>
      </c>
      <c r="AG327" s="63">
        <v>22.2</v>
      </c>
      <c r="AH327" s="63">
        <v>7.5</v>
      </c>
      <c r="AI327" s="63">
        <v>0</v>
      </c>
      <c r="AJ327" s="63">
        <v>0</v>
      </c>
      <c r="AK327" s="63">
        <v>0</v>
      </c>
      <c r="AL327" s="63">
        <f>SUM(AE327:AK327)</f>
        <v>58.8</v>
      </c>
      <c r="AM327" s="63">
        <f>AL327/AD327</f>
        <v>3.2666666666666666</v>
      </c>
      <c r="AN327" s="63">
        <v>0</v>
      </c>
      <c r="AO327" s="63">
        <v>0</v>
      </c>
      <c r="AP327" s="63">
        <v>1</v>
      </c>
      <c r="AQ327" s="63">
        <v>0</v>
      </c>
      <c r="AR327" s="63">
        <v>0</v>
      </c>
      <c r="AS327" s="63">
        <v>288</v>
      </c>
      <c r="AT327" s="63">
        <v>0.45200000000000001</v>
      </c>
      <c r="AU327" s="63">
        <v>0.26400000000000001</v>
      </c>
      <c r="AV327" s="63">
        <v>1.1160000000000001</v>
      </c>
      <c r="AW327" s="63">
        <v>0.35099999999999998</v>
      </c>
      <c r="AX327" s="63">
        <v>0</v>
      </c>
      <c r="AY327" s="68">
        <v>0</v>
      </c>
      <c r="AZ327" s="63">
        <v>0</v>
      </c>
      <c r="BA327" s="63">
        <v>0</v>
      </c>
      <c r="BB327" s="63">
        <v>3</v>
      </c>
      <c r="BC327" s="71"/>
    </row>
    <row r="328" spans="1:57" x14ac:dyDescent="0.25">
      <c r="A328" s="185">
        <v>41</v>
      </c>
      <c r="B328" s="185" t="s">
        <v>12</v>
      </c>
      <c r="C328" s="185" t="s">
        <v>173</v>
      </c>
      <c r="D328" s="185" t="s">
        <v>175</v>
      </c>
      <c r="E328" s="193" t="s">
        <v>12</v>
      </c>
      <c r="F328" s="249" t="s">
        <v>815</v>
      </c>
      <c r="G328" s="184">
        <v>18</v>
      </c>
      <c r="H328" s="185">
        <v>32.1</v>
      </c>
      <c r="I328" s="185">
        <v>5</v>
      </c>
      <c r="J328" s="185">
        <v>3.6</v>
      </c>
      <c r="K328" s="185">
        <v>2</v>
      </c>
      <c r="L328" s="185" t="s">
        <v>120</v>
      </c>
      <c r="M328" s="185" t="s">
        <v>120</v>
      </c>
      <c r="N328" s="185" t="s">
        <v>120</v>
      </c>
      <c r="O328" s="185" t="s">
        <v>120</v>
      </c>
      <c r="P328" s="185" t="s">
        <v>120</v>
      </c>
      <c r="Q328" s="185" t="s">
        <v>120</v>
      </c>
      <c r="R328" s="185" t="s">
        <v>120</v>
      </c>
      <c r="S328" s="185" t="s">
        <v>120</v>
      </c>
      <c r="T328" s="80">
        <v>5</v>
      </c>
      <c r="U328" s="80">
        <v>7</v>
      </c>
      <c r="V328" s="185">
        <v>0</v>
      </c>
      <c r="W328" s="185">
        <v>0</v>
      </c>
      <c r="X328" s="185">
        <v>0</v>
      </c>
      <c r="Y328" s="185">
        <v>0</v>
      </c>
      <c r="Z328" s="185" t="s">
        <v>451</v>
      </c>
      <c r="AA328" s="185">
        <v>4</v>
      </c>
      <c r="AB328" s="185">
        <v>1</v>
      </c>
      <c r="AC328" s="212">
        <v>43214</v>
      </c>
      <c r="AD328" s="185">
        <v>8</v>
      </c>
      <c r="AE328" s="185">
        <v>10.199999999999999</v>
      </c>
      <c r="AF328" s="185">
        <v>10.7</v>
      </c>
      <c r="AG328" s="185">
        <v>7.1</v>
      </c>
      <c r="AH328" s="185">
        <v>0</v>
      </c>
      <c r="AI328" s="185">
        <v>0</v>
      </c>
      <c r="AJ328" s="185">
        <v>0</v>
      </c>
      <c r="AK328" s="185">
        <v>0</v>
      </c>
      <c r="AL328" s="185">
        <f>SUM(AE328:AK328)</f>
        <v>28</v>
      </c>
      <c r="AM328" s="185">
        <f>AL328/AD328</f>
        <v>3.5</v>
      </c>
      <c r="AN328" s="185">
        <v>0</v>
      </c>
      <c r="AO328" s="185">
        <v>1</v>
      </c>
      <c r="AP328" s="185">
        <v>1</v>
      </c>
      <c r="AQ328" s="185">
        <v>1</v>
      </c>
      <c r="AR328" s="185">
        <v>0</v>
      </c>
      <c r="AS328" s="185">
        <v>54</v>
      </c>
      <c r="AT328" s="185">
        <v>0.66800000000000004</v>
      </c>
      <c r="AU328" s="185">
        <v>0.34300000000000003</v>
      </c>
      <c r="AV328" s="185">
        <v>0.29099999999999998</v>
      </c>
      <c r="AW328" s="185">
        <v>0.126</v>
      </c>
      <c r="AX328" s="185">
        <v>0</v>
      </c>
      <c r="AY328" s="215">
        <v>0</v>
      </c>
      <c r="AZ328" s="185">
        <v>0</v>
      </c>
      <c r="BA328" s="185">
        <v>0</v>
      </c>
      <c r="BB328" s="185">
        <v>3</v>
      </c>
      <c r="BC328" s="218" t="s">
        <v>408</v>
      </c>
      <c r="BD328" s="185"/>
      <c r="BE328" s="185"/>
    </row>
    <row r="329" spans="1:57" s="63" customFormat="1" ht="16.5" thickBot="1" x14ac:dyDescent="0.3">
      <c r="A329" s="63">
        <v>41</v>
      </c>
      <c r="B329" s="63" t="s">
        <v>12</v>
      </c>
      <c r="C329" s="63" t="s">
        <v>173</v>
      </c>
      <c r="D329" s="63" t="s">
        <v>175</v>
      </c>
      <c r="E329" s="66" t="s">
        <v>135</v>
      </c>
      <c r="F329" s="67" t="s">
        <v>93</v>
      </c>
      <c r="G329" s="175">
        <v>18</v>
      </c>
      <c r="H329" s="63">
        <v>62.6</v>
      </c>
      <c r="I329" s="63">
        <v>3</v>
      </c>
      <c r="J329" s="63">
        <v>4.4000000000000004</v>
      </c>
      <c r="K329" s="63">
        <v>1</v>
      </c>
      <c r="L329" s="63">
        <v>2</v>
      </c>
      <c r="M329" s="63">
        <v>10.5</v>
      </c>
      <c r="N329" s="63">
        <v>30</v>
      </c>
      <c r="O329" s="63">
        <v>5</v>
      </c>
      <c r="P329" s="63">
        <v>0</v>
      </c>
      <c r="Q329" s="63">
        <f>SUM(M329:P329)</f>
        <v>45.5</v>
      </c>
      <c r="R329" s="63">
        <v>12</v>
      </c>
      <c r="S329" s="63">
        <f>Q329/12</f>
        <v>3.7916666666666665</v>
      </c>
      <c r="T329" s="63" t="s">
        <v>120</v>
      </c>
      <c r="U329" s="63" t="s">
        <v>120</v>
      </c>
      <c r="V329" s="63">
        <v>0</v>
      </c>
      <c r="W329" s="63">
        <v>0</v>
      </c>
      <c r="X329" s="63">
        <v>0</v>
      </c>
      <c r="Y329" s="63">
        <v>0</v>
      </c>
      <c r="Z329" s="63" t="s">
        <v>451</v>
      </c>
      <c r="AA329" s="63">
        <v>6</v>
      </c>
      <c r="AB329" s="63">
        <v>0.7</v>
      </c>
      <c r="AC329" s="65">
        <v>43214</v>
      </c>
      <c r="AD329" s="63">
        <v>8</v>
      </c>
      <c r="AE329" s="63">
        <v>1.9</v>
      </c>
      <c r="AF329" s="63">
        <v>12</v>
      </c>
      <c r="AG329" s="63">
        <v>9.6999999999999993</v>
      </c>
      <c r="AH329" s="63">
        <v>8.5</v>
      </c>
      <c r="AI329" s="63">
        <v>0</v>
      </c>
      <c r="AJ329" s="63">
        <v>0</v>
      </c>
      <c r="AK329" s="63">
        <v>0</v>
      </c>
      <c r="AL329" s="63">
        <f>SUM(AE329:AK329)</f>
        <v>32.1</v>
      </c>
      <c r="AM329" s="63">
        <f>AL329/AD329</f>
        <v>4.0125000000000002</v>
      </c>
      <c r="AN329" s="63">
        <v>0</v>
      </c>
      <c r="AO329" s="63">
        <v>0</v>
      </c>
      <c r="AP329" s="63">
        <v>0</v>
      </c>
      <c r="AQ329" s="63">
        <v>1</v>
      </c>
      <c r="AR329" s="63">
        <v>0</v>
      </c>
      <c r="AS329" s="63">
        <v>53</v>
      </c>
      <c r="AT329" s="63">
        <v>0.59499999999999997</v>
      </c>
      <c r="AU329" s="63">
        <v>0.113</v>
      </c>
      <c r="AV329" s="63">
        <v>6.8400000000000002E-2</v>
      </c>
      <c r="AW329" s="63">
        <v>0.30299999999999999</v>
      </c>
      <c r="AX329" s="63">
        <v>0</v>
      </c>
      <c r="AY329" s="68">
        <v>0</v>
      </c>
      <c r="AZ329" s="63">
        <v>0</v>
      </c>
      <c r="BA329" s="63">
        <v>0</v>
      </c>
      <c r="BB329" s="63">
        <v>3</v>
      </c>
      <c r="BC329" s="71"/>
    </row>
    <row r="330" spans="1:57" ht="16.5" thickBot="1" x14ac:dyDescent="0.3">
      <c r="A330" s="185">
        <v>41</v>
      </c>
      <c r="B330" s="185" t="s">
        <v>14</v>
      </c>
      <c r="C330" s="185" t="s">
        <v>172</v>
      </c>
      <c r="D330" s="185" t="s">
        <v>176</v>
      </c>
      <c r="E330" s="193" t="s">
        <v>12</v>
      </c>
      <c r="F330" s="249" t="s">
        <v>815</v>
      </c>
      <c r="G330" s="184">
        <v>17</v>
      </c>
      <c r="H330" s="185">
        <v>33.1</v>
      </c>
      <c r="I330" s="185">
        <v>5</v>
      </c>
      <c r="J330" s="185">
        <v>3.1</v>
      </c>
      <c r="K330" s="185">
        <v>2</v>
      </c>
      <c r="L330" s="185">
        <v>2</v>
      </c>
      <c r="M330" s="185">
        <v>15.8</v>
      </c>
      <c r="N330" s="185">
        <v>15.5</v>
      </c>
      <c r="O330" s="185">
        <v>0</v>
      </c>
      <c r="P330" s="185">
        <v>0</v>
      </c>
      <c r="Q330" s="185">
        <f>SUM(M330:P330)</f>
        <v>31.3</v>
      </c>
      <c r="R330" s="185">
        <v>12</v>
      </c>
      <c r="S330" s="185">
        <f>Q330/12</f>
        <v>2.6083333333333334</v>
      </c>
      <c r="T330" s="80">
        <v>4</v>
      </c>
      <c r="U330" s="80">
        <v>5</v>
      </c>
      <c r="V330" s="185">
        <v>0</v>
      </c>
      <c r="W330" s="185">
        <v>0</v>
      </c>
      <c r="X330" s="185">
        <v>0</v>
      </c>
      <c r="Y330" s="185">
        <v>1</v>
      </c>
      <c r="Z330" s="185" t="s">
        <v>121</v>
      </c>
      <c r="AA330" s="185">
        <v>0</v>
      </c>
      <c r="AB330" s="185">
        <v>0</v>
      </c>
      <c r="AC330" s="65">
        <v>43224</v>
      </c>
      <c r="AD330" s="63">
        <v>18</v>
      </c>
      <c r="AE330" s="185">
        <v>0</v>
      </c>
      <c r="AF330" s="185">
        <v>0</v>
      </c>
      <c r="AG330" s="185">
        <v>0</v>
      </c>
      <c r="AH330" s="185">
        <v>0</v>
      </c>
      <c r="AI330" s="185">
        <v>0</v>
      </c>
      <c r="AJ330" s="185">
        <v>0</v>
      </c>
      <c r="AK330" s="185">
        <v>0</v>
      </c>
      <c r="AL330" s="185">
        <v>0</v>
      </c>
      <c r="AM330" s="185">
        <v>0</v>
      </c>
      <c r="AN330" s="185">
        <v>0</v>
      </c>
      <c r="AO330" s="185">
        <v>0</v>
      </c>
      <c r="AP330" s="185">
        <v>0</v>
      </c>
      <c r="AQ330" s="185">
        <v>0</v>
      </c>
      <c r="AR330" s="185">
        <v>0</v>
      </c>
      <c r="AS330" s="185" t="s">
        <v>120</v>
      </c>
      <c r="AT330" s="185">
        <v>0</v>
      </c>
      <c r="AU330" s="185">
        <v>0</v>
      </c>
      <c r="AV330" s="185">
        <v>0</v>
      </c>
      <c r="AW330" s="185">
        <v>0</v>
      </c>
      <c r="AX330" s="185">
        <v>0</v>
      </c>
      <c r="AY330" s="215">
        <v>0</v>
      </c>
      <c r="AZ330" s="185">
        <v>0</v>
      </c>
      <c r="BA330" s="185">
        <v>0</v>
      </c>
      <c r="BB330" s="185">
        <v>3</v>
      </c>
      <c r="BC330" s="218"/>
      <c r="BD330" s="185"/>
      <c r="BE330" s="185"/>
    </row>
    <row r="331" spans="1:57" s="63" customFormat="1" ht="16.5" thickBot="1" x14ac:dyDescent="0.3">
      <c r="A331" s="63">
        <v>41</v>
      </c>
      <c r="B331" s="63" t="s">
        <v>14</v>
      </c>
      <c r="C331" s="63" t="s">
        <v>172</v>
      </c>
      <c r="D331" s="63" t="s">
        <v>176</v>
      </c>
      <c r="E331" s="66" t="s">
        <v>135</v>
      </c>
      <c r="F331" s="67" t="s">
        <v>93</v>
      </c>
      <c r="G331" s="175">
        <v>17</v>
      </c>
      <c r="H331" s="63">
        <v>55</v>
      </c>
      <c r="I331" s="63">
        <v>5</v>
      </c>
      <c r="J331" s="63">
        <v>3</v>
      </c>
      <c r="K331" s="63">
        <v>2</v>
      </c>
      <c r="L331" s="63">
        <v>3</v>
      </c>
      <c r="M331" s="63">
        <v>19.399999999999999</v>
      </c>
      <c r="N331" s="63">
        <v>7</v>
      </c>
      <c r="O331" s="63">
        <v>28.1</v>
      </c>
      <c r="P331" s="63">
        <v>0</v>
      </c>
      <c r="Q331" s="63">
        <f>SUM(M331:P331)</f>
        <v>54.5</v>
      </c>
      <c r="R331" s="63">
        <v>12</v>
      </c>
      <c r="S331" s="63">
        <f>Q331/12</f>
        <v>4.541666666666667</v>
      </c>
      <c r="T331" s="63" t="s">
        <v>120</v>
      </c>
      <c r="U331" s="63" t="s">
        <v>120</v>
      </c>
      <c r="V331" s="63">
        <v>0</v>
      </c>
      <c r="W331" s="63">
        <v>0</v>
      </c>
      <c r="X331" s="63">
        <v>0</v>
      </c>
      <c r="Y331" s="63">
        <v>0</v>
      </c>
      <c r="Z331" s="63" t="s">
        <v>451</v>
      </c>
      <c r="AA331" s="63">
        <v>6</v>
      </c>
      <c r="AB331" s="63">
        <v>0.6</v>
      </c>
      <c r="AC331" s="65">
        <v>43224</v>
      </c>
      <c r="AD331" s="63">
        <v>18</v>
      </c>
      <c r="AE331" s="63">
        <v>24.2</v>
      </c>
      <c r="AF331" s="63">
        <v>5.8</v>
      </c>
      <c r="AG331" s="63">
        <v>15.8</v>
      </c>
      <c r="AH331" s="63">
        <v>17.899999999999999</v>
      </c>
      <c r="AI331" s="63">
        <v>0</v>
      </c>
      <c r="AJ331" s="63">
        <v>0</v>
      </c>
      <c r="AK331" s="63">
        <v>0</v>
      </c>
      <c r="AL331" s="63">
        <f>SUM(AE331:AK331)</f>
        <v>63.699999999999996</v>
      </c>
      <c r="AM331" s="63">
        <f>AL331/AD331</f>
        <v>3.5388888888888888</v>
      </c>
      <c r="AN331" s="63">
        <v>0</v>
      </c>
      <c r="AO331" s="63">
        <v>0</v>
      </c>
      <c r="AP331" s="63">
        <v>0</v>
      </c>
      <c r="AQ331" s="63">
        <v>0</v>
      </c>
      <c r="AR331" s="63">
        <v>0</v>
      </c>
      <c r="AS331" s="63">
        <v>277</v>
      </c>
      <c r="AT331" s="63">
        <v>0.22600000000000001</v>
      </c>
      <c r="AU331" s="63">
        <v>0.34100000000000003</v>
      </c>
      <c r="AV331" s="63">
        <v>0.55900000000000005</v>
      </c>
      <c r="AW331" s="63">
        <v>0.3</v>
      </c>
      <c r="AX331" s="63">
        <v>0</v>
      </c>
      <c r="AY331" s="68">
        <v>0</v>
      </c>
      <c r="AZ331" s="63">
        <v>0</v>
      </c>
      <c r="BA331" s="63">
        <v>1</v>
      </c>
      <c r="BB331" s="63">
        <v>3</v>
      </c>
      <c r="BC331" s="71" t="s">
        <v>409</v>
      </c>
    </row>
    <row r="332" spans="1:57" x14ac:dyDescent="0.25">
      <c r="A332" s="185">
        <v>41</v>
      </c>
      <c r="B332" s="185" t="s">
        <v>15</v>
      </c>
      <c r="C332" s="185" t="s">
        <v>173</v>
      </c>
      <c r="D332" s="185" t="s">
        <v>176</v>
      </c>
      <c r="E332" s="193" t="s">
        <v>12</v>
      </c>
      <c r="F332" s="249" t="s">
        <v>815</v>
      </c>
      <c r="G332" s="184">
        <v>18</v>
      </c>
      <c r="H332" s="185">
        <v>21.7</v>
      </c>
      <c r="I332" s="185">
        <v>4</v>
      </c>
      <c r="J332" s="185">
        <v>5.5</v>
      </c>
      <c r="K332" s="185">
        <v>2</v>
      </c>
      <c r="L332" s="185">
        <v>1</v>
      </c>
      <c r="M332" s="185">
        <v>20</v>
      </c>
      <c r="N332" s="185">
        <v>4.5</v>
      </c>
      <c r="O332" s="185">
        <v>0</v>
      </c>
      <c r="P332" s="185">
        <v>0</v>
      </c>
      <c r="Q332" s="185">
        <f>SUM(M332:P332)</f>
        <v>24.5</v>
      </c>
      <c r="R332" s="185">
        <v>12</v>
      </c>
      <c r="S332" s="185">
        <f>Q332/12</f>
        <v>2.0416666666666665</v>
      </c>
      <c r="T332" s="80">
        <v>3</v>
      </c>
      <c r="U332" s="80">
        <v>5</v>
      </c>
      <c r="V332" s="185">
        <v>0</v>
      </c>
      <c r="W332" s="185">
        <v>0</v>
      </c>
      <c r="X332" s="185">
        <v>0</v>
      </c>
      <c r="Y332" s="185">
        <v>0</v>
      </c>
      <c r="Z332" s="185" t="s">
        <v>451</v>
      </c>
      <c r="AA332" s="185">
        <v>2</v>
      </c>
      <c r="AB332" s="185">
        <v>0.6</v>
      </c>
      <c r="AC332" s="212">
        <v>43220</v>
      </c>
      <c r="AD332" s="185">
        <v>14</v>
      </c>
      <c r="AE332" s="185">
        <v>21.5</v>
      </c>
      <c r="AF332" s="185">
        <v>16</v>
      </c>
      <c r="AG332" s="185">
        <v>12.6</v>
      </c>
      <c r="AH332" s="185">
        <v>5.7</v>
      </c>
      <c r="AI332" s="185">
        <v>0</v>
      </c>
      <c r="AJ332" s="185">
        <v>0</v>
      </c>
      <c r="AK332" s="185">
        <v>0</v>
      </c>
      <c r="AL332" s="185">
        <f>SUM(AE332:AK332)</f>
        <v>55.800000000000004</v>
      </c>
      <c r="AM332" s="185">
        <f>AL332/AD332</f>
        <v>3.9857142857142862</v>
      </c>
      <c r="AN332" s="185">
        <v>0</v>
      </c>
      <c r="AO332" s="185">
        <v>0</v>
      </c>
      <c r="AP332" s="185">
        <v>0</v>
      </c>
      <c r="AQ332" s="185">
        <v>0</v>
      </c>
      <c r="AR332" s="185">
        <v>0</v>
      </c>
      <c r="AS332" s="214">
        <v>192</v>
      </c>
      <c r="AT332" s="185">
        <v>9.4E-2</v>
      </c>
      <c r="AU332" s="185">
        <v>9.0999999999999998E-2</v>
      </c>
      <c r="AV332" s="185">
        <v>0.124</v>
      </c>
      <c r="AW332" s="185">
        <v>0.115</v>
      </c>
      <c r="AX332" s="185">
        <v>0</v>
      </c>
      <c r="AY332" s="185">
        <v>1</v>
      </c>
      <c r="AZ332" s="185">
        <v>0</v>
      </c>
      <c r="BA332" s="185">
        <v>1</v>
      </c>
      <c r="BB332" s="185">
        <v>3</v>
      </c>
      <c r="BC332" s="218" t="s">
        <v>395</v>
      </c>
      <c r="BD332" s="185"/>
      <c r="BE332" s="185"/>
    </row>
    <row r="333" spans="1:57" s="63" customFormat="1" ht="16.5" thickBot="1" x14ac:dyDescent="0.3">
      <c r="A333" s="63">
        <v>41</v>
      </c>
      <c r="B333" s="63" t="s">
        <v>15</v>
      </c>
      <c r="C333" s="63" t="s">
        <v>173</v>
      </c>
      <c r="D333" s="63" t="s">
        <v>176</v>
      </c>
      <c r="E333" s="66" t="s">
        <v>135</v>
      </c>
      <c r="F333" s="67" t="s">
        <v>93</v>
      </c>
      <c r="G333" s="175">
        <v>18</v>
      </c>
      <c r="H333" s="63">
        <v>57</v>
      </c>
      <c r="I333" s="63">
        <v>4</v>
      </c>
      <c r="J333" s="63">
        <v>5.2</v>
      </c>
      <c r="K333" s="63">
        <v>1</v>
      </c>
      <c r="L333" s="63">
        <v>2</v>
      </c>
      <c r="M333" s="63">
        <v>14.5</v>
      </c>
      <c r="N333" s="63">
        <v>43.2</v>
      </c>
      <c r="O333" s="63">
        <v>0</v>
      </c>
      <c r="P333" s="63">
        <v>0</v>
      </c>
      <c r="Q333" s="63">
        <f>SUM(M333:P333)</f>
        <v>57.7</v>
      </c>
      <c r="R333" s="63">
        <v>12</v>
      </c>
      <c r="S333" s="63">
        <f>Q333/12</f>
        <v>4.8083333333333336</v>
      </c>
      <c r="T333" s="63" t="s">
        <v>120</v>
      </c>
      <c r="U333" s="63" t="s">
        <v>120</v>
      </c>
      <c r="V333" s="63">
        <v>0</v>
      </c>
      <c r="W333" s="63">
        <v>0</v>
      </c>
      <c r="X333" s="63">
        <v>0</v>
      </c>
      <c r="Y333" s="63">
        <v>0</v>
      </c>
      <c r="Z333" s="63" t="s">
        <v>451</v>
      </c>
      <c r="AA333" s="63">
        <v>1</v>
      </c>
      <c r="AB333" s="63">
        <v>0.6</v>
      </c>
      <c r="AC333" s="65">
        <v>43220</v>
      </c>
      <c r="AD333" s="63">
        <v>14</v>
      </c>
      <c r="AE333" s="63">
        <v>6.2</v>
      </c>
      <c r="AF333" s="63">
        <v>14.8</v>
      </c>
      <c r="AG333" s="63">
        <v>0</v>
      </c>
      <c r="AH333" s="63">
        <v>0</v>
      </c>
      <c r="AI333" s="63">
        <v>0</v>
      </c>
      <c r="AJ333" s="63">
        <v>0</v>
      </c>
      <c r="AK333" s="63">
        <v>0</v>
      </c>
      <c r="AL333" s="63">
        <f>SUM(AE333:AK333)</f>
        <v>21</v>
      </c>
      <c r="AM333" s="63">
        <f>AL333/AD333</f>
        <v>1.5</v>
      </c>
      <c r="AN333" s="63">
        <v>1</v>
      </c>
      <c r="AO333" s="63">
        <v>0</v>
      </c>
      <c r="AP333" s="63">
        <v>0</v>
      </c>
      <c r="AQ333" s="63">
        <v>0</v>
      </c>
      <c r="AR333" s="63">
        <v>0</v>
      </c>
      <c r="AS333" s="117">
        <v>192</v>
      </c>
      <c r="AT333" s="63">
        <v>7.0999999999999994E-2</v>
      </c>
      <c r="AU333" s="63">
        <v>2.9000000000000001E-2</v>
      </c>
      <c r="AV333" s="63">
        <v>7.9000000000000001E-2</v>
      </c>
      <c r="AW333" s="63">
        <v>8.5000000000000006E-2</v>
      </c>
      <c r="AX333" s="63">
        <v>0</v>
      </c>
      <c r="AY333" s="63">
        <v>1</v>
      </c>
      <c r="AZ333" s="63">
        <v>0</v>
      </c>
      <c r="BA333" s="63">
        <v>0</v>
      </c>
      <c r="BB333" s="63">
        <v>3</v>
      </c>
      <c r="BC333" s="71"/>
    </row>
    <row r="334" spans="1:57" x14ac:dyDescent="0.25">
      <c r="A334" s="191">
        <v>42</v>
      </c>
      <c r="B334" s="191" t="s">
        <v>9</v>
      </c>
      <c r="C334" s="191" t="s">
        <v>172</v>
      </c>
      <c r="D334" s="191" t="s">
        <v>175</v>
      </c>
      <c r="E334" s="191" t="s">
        <v>135</v>
      </c>
      <c r="F334" s="202" t="s">
        <v>64</v>
      </c>
      <c r="G334" s="208">
        <v>17</v>
      </c>
      <c r="H334" s="191">
        <v>55.5</v>
      </c>
      <c r="I334" s="191">
        <v>4</v>
      </c>
      <c r="J334" s="191">
        <v>6</v>
      </c>
      <c r="K334" s="191">
        <v>2</v>
      </c>
      <c r="L334" s="191">
        <v>1</v>
      </c>
      <c r="M334" s="191">
        <v>17.899999999999999</v>
      </c>
      <c r="N334" s="191">
        <v>13.6</v>
      </c>
      <c r="O334" s="191">
        <v>0</v>
      </c>
      <c r="P334" s="191">
        <v>0</v>
      </c>
      <c r="Q334" s="191">
        <f>SUM(M334:P334)</f>
        <v>31.5</v>
      </c>
      <c r="R334" s="191">
        <v>12</v>
      </c>
      <c r="S334" s="191">
        <f>Q334/12</f>
        <v>2.625</v>
      </c>
      <c r="T334" s="267" t="s">
        <v>120</v>
      </c>
      <c r="U334" s="267" t="s">
        <v>120</v>
      </c>
      <c r="V334" s="191">
        <v>0</v>
      </c>
      <c r="W334" s="191">
        <v>0</v>
      </c>
      <c r="X334" s="191">
        <v>0</v>
      </c>
      <c r="Y334" s="191" t="s">
        <v>120</v>
      </c>
      <c r="Z334" s="191" t="s">
        <v>120</v>
      </c>
      <c r="AA334" s="191" t="s">
        <v>120</v>
      </c>
      <c r="AB334" s="191" t="s">
        <v>120</v>
      </c>
      <c r="AC334" s="191" t="s">
        <v>120</v>
      </c>
      <c r="AD334" s="191" t="s">
        <v>120</v>
      </c>
      <c r="AE334" s="191" t="s">
        <v>120</v>
      </c>
      <c r="AF334" s="191" t="s">
        <v>120</v>
      </c>
      <c r="AG334" s="191" t="s">
        <v>120</v>
      </c>
      <c r="AH334" s="191" t="s">
        <v>120</v>
      </c>
      <c r="AI334" s="191" t="s">
        <v>120</v>
      </c>
      <c r="AJ334" s="191" t="s">
        <v>120</v>
      </c>
      <c r="AK334" s="191" t="s">
        <v>120</v>
      </c>
      <c r="AL334" s="191" t="s">
        <v>120</v>
      </c>
      <c r="AM334" s="191" t="s">
        <v>120</v>
      </c>
      <c r="AN334" s="191" t="s">
        <v>120</v>
      </c>
      <c r="AO334" s="191" t="s">
        <v>120</v>
      </c>
      <c r="AP334" s="191" t="s">
        <v>120</v>
      </c>
      <c r="AQ334" s="191" t="s">
        <v>120</v>
      </c>
      <c r="AR334" s="191" t="s">
        <v>120</v>
      </c>
      <c r="AS334" s="191" t="s">
        <v>120</v>
      </c>
      <c r="AT334" s="191" t="s">
        <v>120</v>
      </c>
      <c r="AU334" s="191" t="s">
        <v>120</v>
      </c>
      <c r="AV334" s="191" t="s">
        <v>120</v>
      </c>
      <c r="AW334" s="191" t="s">
        <v>120</v>
      </c>
      <c r="AX334" s="191">
        <v>0</v>
      </c>
      <c r="AY334" s="191">
        <v>0</v>
      </c>
      <c r="AZ334" s="191">
        <v>0</v>
      </c>
      <c r="BA334" s="191">
        <v>0</v>
      </c>
      <c r="BB334" s="191">
        <v>0</v>
      </c>
      <c r="BC334" s="224" t="s">
        <v>528</v>
      </c>
      <c r="BD334" s="185"/>
      <c r="BE334" s="185"/>
    </row>
    <row r="335" spans="1:57" s="63" customFormat="1" ht="16.5" thickBot="1" x14ac:dyDescent="0.3">
      <c r="A335" s="88">
        <v>42</v>
      </c>
      <c r="B335" s="88" t="s">
        <v>9</v>
      </c>
      <c r="C335" s="88" t="s">
        <v>172</v>
      </c>
      <c r="D335" s="88" t="s">
        <v>175</v>
      </c>
      <c r="E335" s="88" t="s">
        <v>12</v>
      </c>
      <c r="F335" s="88" t="s">
        <v>187</v>
      </c>
      <c r="G335" s="183">
        <v>17</v>
      </c>
      <c r="H335" s="88">
        <v>85</v>
      </c>
      <c r="I335" s="88">
        <v>4</v>
      </c>
      <c r="J335" s="88">
        <v>5.9</v>
      </c>
      <c r="K335" s="88">
        <v>1</v>
      </c>
      <c r="L335" s="88">
        <v>1</v>
      </c>
      <c r="M335" s="88" t="s">
        <v>120</v>
      </c>
      <c r="N335" s="88" t="s">
        <v>120</v>
      </c>
      <c r="O335" s="88" t="s">
        <v>120</v>
      </c>
      <c r="P335" s="88" t="s">
        <v>120</v>
      </c>
      <c r="Q335" s="88" t="s">
        <v>120</v>
      </c>
      <c r="R335" s="88">
        <v>12</v>
      </c>
      <c r="S335" s="88" t="s">
        <v>120</v>
      </c>
      <c r="T335" s="88">
        <v>2</v>
      </c>
      <c r="U335" s="88">
        <v>3</v>
      </c>
      <c r="V335" s="88">
        <v>0</v>
      </c>
      <c r="W335" s="88">
        <v>0</v>
      </c>
      <c r="X335" s="88">
        <v>0</v>
      </c>
      <c r="Y335" s="88" t="s">
        <v>120</v>
      </c>
      <c r="Z335" s="88" t="s">
        <v>120</v>
      </c>
      <c r="AA335" s="88" t="s">
        <v>120</v>
      </c>
      <c r="AB335" s="88" t="s">
        <v>120</v>
      </c>
      <c r="AC335" s="88" t="s">
        <v>120</v>
      </c>
      <c r="AD335" s="88" t="s">
        <v>120</v>
      </c>
      <c r="AE335" s="88" t="s">
        <v>120</v>
      </c>
      <c r="AF335" s="88" t="s">
        <v>120</v>
      </c>
      <c r="AG335" s="88" t="s">
        <v>120</v>
      </c>
      <c r="AH335" s="88" t="s">
        <v>120</v>
      </c>
      <c r="AI335" s="88" t="s">
        <v>120</v>
      </c>
      <c r="AJ335" s="88" t="s">
        <v>120</v>
      </c>
      <c r="AK335" s="88" t="s">
        <v>120</v>
      </c>
      <c r="AL335" s="88" t="s">
        <v>120</v>
      </c>
      <c r="AM335" s="88" t="s">
        <v>120</v>
      </c>
      <c r="AN335" s="88" t="s">
        <v>120</v>
      </c>
      <c r="AO335" s="88" t="s">
        <v>120</v>
      </c>
      <c r="AP335" s="88" t="s">
        <v>120</v>
      </c>
      <c r="AQ335" s="88" t="s">
        <v>120</v>
      </c>
      <c r="AR335" s="88" t="s">
        <v>120</v>
      </c>
      <c r="AS335" s="88" t="s">
        <v>120</v>
      </c>
      <c r="AT335" s="88" t="s">
        <v>120</v>
      </c>
      <c r="AU335" s="88" t="s">
        <v>120</v>
      </c>
      <c r="AV335" s="88" t="s">
        <v>120</v>
      </c>
      <c r="AW335" s="88" t="s">
        <v>120</v>
      </c>
      <c r="AX335" s="88">
        <v>0</v>
      </c>
      <c r="AY335" s="277">
        <v>0</v>
      </c>
      <c r="AZ335" s="88">
        <v>0</v>
      </c>
      <c r="BA335" s="88">
        <v>0</v>
      </c>
      <c r="BB335" s="88">
        <v>0</v>
      </c>
      <c r="BC335" s="90" t="s">
        <v>140</v>
      </c>
      <c r="BD335" s="132"/>
    </row>
    <row r="336" spans="1:57" ht="16.5" thickBot="1" x14ac:dyDescent="0.3">
      <c r="A336" s="185">
        <v>42</v>
      </c>
      <c r="B336" s="185" t="s">
        <v>12</v>
      </c>
      <c r="C336" s="185" t="s">
        <v>173</v>
      </c>
      <c r="D336" s="185" t="s">
        <v>175</v>
      </c>
      <c r="E336" s="194" t="s">
        <v>135</v>
      </c>
      <c r="F336" s="67" t="s">
        <v>64</v>
      </c>
      <c r="G336" s="184">
        <v>18</v>
      </c>
      <c r="H336" s="185">
        <v>52.9</v>
      </c>
      <c r="I336" s="185">
        <v>6</v>
      </c>
      <c r="J336" s="185">
        <v>4.7</v>
      </c>
      <c r="K336" s="185">
        <v>2</v>
      </c>
      <c r="L336" s="185">
        <v>2</v>
      </c>
      <c r="M336" s="185">
        <v>29.1</v>
      </c>
      <c r="N336" s="185">
        <v>0</v>
      </c>
      <c r="O336" s="185">
        <v>0</v>
      </c>
      <c r="P336" s="185">
        <v>0</v>
      </c>
      <c r="Q336" s="185">
        <f>SUM(M336:P336)</f>
        <v>29.1</v>
      </c>
      <c r="R336" s="185">
        <v>12</v>
      </c>
      <c r="S336" s="185">
        <f>Q336/12</f>
        <v>2.4250000000000003</v>
      </c>
      <c r="T336" s="80" t="s">
        <v>120</v>
      </c>
      <c r="U336" s="80" t="s">
        <v>120</v>
      </c>
      <c r="V336" s="185">
        <v>0</v>
      </c>
      <c r="W336" s="185">
        <v>0</v>
      </c>
      <c r="X336" s="185">
        <v>0</v>
      </c>
      <c r="Y336" s="185">
        <v>0</v>
      </c>
      <c r="Z336" s="185" t="s">
        <v>451</v>
      </c>
      <c r="AA336" s="185">
        <v>20</v>
      </c>
      <c r="AB336" s="185">
        <v>0.9</v>
      </c>
      <c r="AC336" s="212">
        <v>43220</v>
      </c>
      <c r="AD336" s="185">
        <v>14</v>
      </c>
      <c r="AE336" s="185">
        <v>19</v>
      </c>
      <c r="AF336" s="185">
        <v>18</v>
      </c>
      <c r="AG336" s="185">
        <v>22.3</v>
      </c>
      <c r="AH336" s="185">
        <v>8</v>
      </c>
      <c r="AI336" s="185">
        <v>2</v>
      </c>
      <c r="AJ336" s="185">
        <v>0</v>
      </c>
      <c r="AK336" s="185">
        <v>0</v>
      </c>
      <c r="AL336" s="185">
        <f>SUM(AE336:AK336)</f>
        <v>69.3</v>
      </c>
      <c r="AM336" s="185">
        <f>AL336/AD336</f>
        <v>4.95</v>
      </c>
      <c r="AN336" s="185">
        <v>1</v>
      </c>
      <c r="AO336" s="185">
        <v>1</v>
      </c>
      <c r="AP336" s="185">
        <v>0</v>
      </c>
      <c r="AQ336" s="185">
        <v>1</v>
      </c>
      <c r="AR336" s="185">
        <v>0</v>
      </c>
      <c r="AS336" s="185">
        <v>213</v>
      </c>
      <c r="AT336" s="185">
        <v>1.349</v>
      </c>
      <c r="AU336" s="185">
        <v>1.6020000000000001</v>
      </c>
      <c r="AV336" s="185">
        <v>0.69299999999999995</v>
      </c>
      <c r="AW336" s="185">
        <v>0.75900000000000001</v>
      </c>
      <c r="AX336" s="185">
        <v>1</v>
      </c>
      <c r="AY336" s="185">
        <v>0</v>
      </c>
      <c r="AZ336" s="185">
        <v>0</v>
      </c>
      <c r="BA336" s="185">
        <v>0</v>
      </c>
      <c r="BB336" s="185">
        <v>1</v>
      </c>
      <c r="BC336" s="218" t="s">
        <v>148</v>
      </c>
      <c r="BD336" s="185"/>
      <c r="BE336" s="185"/>
    </row>
    <row r="337" spans="1:57" s="63" customFormat="1" ht="16.5" thickBot="1" x14ac:dyDescent="0.3">
      <c r="A337" s="63">
        <v>42</v>
      </c>
      <c r="B337" s="63" t="s">
        <v>12</v>
      </c>
      <c r="C337" s="63" t="s">
        <v>173</v>
      </c>
      <c r="D337" s="63" t="s">
        <v>175</v>
      </c>
      <c r="E337" s="192" t="s">
        <v>12</v>
      </c>
      <c r="F337" s="63" t="s">
        <v>187</v>
      </c>
      <c r="G337" s="175">
        <v>18</v>
      </c>
      <c r="H337" s="63">
        <v>95.4</v>
      </c>
      <c r="I337" s="63">
        <v>3</v>
      </c>
      <c r="J337" s="63">
        <v>3.5</v>
      </c>
      <c r="K337" s="63">
        <v>1</v>
      </c>
      <c r="L337" s="63">
        <v>2</v>
      </c>
      <c r="M337" s="63">
        <v>51</v>
      </c>
      <c r="N337" s="63">
        <v>21.5</v>
      </c>
      <c r="O337" s="63">
        <v>15.5</v>
      </c>
      <c r="P337" s="63">
        <v>0</v>
      </c>
      <c r="Q337" s="63">
        <f>SUM(M337:P337)</f>
        <v>88</v>
      </c>
      <c r="R337" s="63">
        <v>12</v>
      </c>
      <c r="S337" s="63">
        <f>Q337/12</f>
        <v>7.333333333333333</v>
      </c>
      <c r="T337" s="63">
        <v>8</v>
      </c>
      <c r="U337" s="63">
        <v>13</v>
      </c>
      <c r="V337" s="63">
        <v>0</v>
      </c>
      <c r="W337" s="63">
        <v>0</v>
      </c>
      <c r="X337" s="63">
        <v>0</v>
      </c>
      <c r="Y337" s="63">
        <v>0</v>
      </c>
      <c r="Z337" s="63" t="s">
        <v>451</v>
      </c>
      <c r="AA337" s="63">
        <v>20</v>
      </c>
      <c r="AB337" s="63">
        <v>1</v>
      </c>
      <c r="AC337" s="65">
        <v>43220</v>
      </c>
      <c r="AD337" s="63">
        <v>14</v>
      </c>
      <c r="AE337" s="63">
        <v>2.2000000000000002</v>
      </c>
      <c r="AF337" s="63">
        <v>22.4</v>
      </c>
      <c r="AG337" s="63">
        <v>17.899999999999999</v>
      </c>
      <c r="AH337" s="63">
        <v>21</v>
      </c>
      <c r="AI337" s="63">
        <v>0</v>
      </c>
      <c r="AJ337" s="63">
        <v>0</v>
      </c>
      <c r="AK337" s="63">
        <v>0</v>
      </c>
      <c r="AL337" s="63">
        <f>SUM(AE337:AK337)</f>
        <v>63.5</v>
      </c>
      <c r="AM337" s="63">
        <f>AL337/AD337</f>
        <v>4.5357142857142856</v>
      </c>
      <c r="AN337" s="63">
        <v>1</v>
      </c>
      <c r="AO337" s="63">
        <v>1</v>
      </c>
      <c r="AP337" s="63">
        <v>0</v>
      </c>
      <c r="AQ337" s="63">
        <v>1</v>
      </c>
      <c r="AR337" s="63">
        <v>0</v>
      </c>
      <c r="AS337" s="63">
        <v>217</v>
      </c>
      <c r="AT337" s="63">
        <v>1.7410000000000001</v>
      </c>
      <c r="AU337" s="63">
        <v>0.96</v>
      </c>
      <c r="AV337" s="63">
        <v>2.2040000000000002</v>
      </c>
      <c r="AW337" s="63">
        <v>3.2229999999999999</v>
      </c>
      <c r="AX337" s="63">
        <v>0</v>
      </c>
      <c r="AY337" s="63">
        <v>0</v>
      </c>
      <c r="AZ337" s="63">
        <v>0</v>
      </c>
      <c r="BA337" s="63">
        <v>0</v>
      </c>
      <c r="BB337" s="63">
        <v>1</v>
      </c>
      <c r="BC337" s="71"/>
    </row>
    <row r="338" spans="1:57" ht="16.5" thickBot="1" x14ac:dyDescent="0.3">
      <c r="A338" s="185">
        <v>42</v>
      </c>
      <c r="B338" s="185" t="s">
        <v>14</v>
      </c>
      <c r="C338" s="185" t="s">
        <v>172</v>
      </c>
      <c r="D338" s="185" t="s">
        <v>176</v>
      </c>
      <c r="E338" s="195" t="s">
        <v>135</v>
      </c>
      <c r="F338" s="67" t="s">
        <v>64</v>
      </c>
      <c r="G338" s="184">
        <v>17</v>
      </c>
      <c r="H338" s="185">
        <v>60.2</v>
      </c>
      <c r="I338" s="185">
        <v>4</v>
      </c>
      <c r="J338" s="185">
        <v>6</v>
      </c>
      <c r="K338" s="185">
        <v>2</v>
      </c>
      <c r="L338" s="185">
        <v>3</v>
      </c>
      <c r="M338" s="185">
        <v>20.2</v>
      </c>
      <c r="N338" s="185">
        <v>22.5</v>
      </c>
      <c r="O338" s="185">
        <v>4.3</v>
      </c>
      <c r="P338" s="185">
        <v>0</v>
      </c>
      <c r="Q338" s="185">
        <f>SUM(M338:P338)</f>
        <v>47</v>
      </c>
      <c r="R338" s="185">
        <v>12</v>
      </c>
      <c r="S338" s="185">
        <f>Q338/12</f>
        <v>3.9166666666666665</v>
      </c>
      <c r="T338" s="80" t="s">
        <v>120</v>
      </c>
      <c r="U338" s="80" t="s">
        <v>120</v>
      </c>
      <c r="V338" s="185">
        <v>0</v>
      </c>
      <c r="W338" s="185">
        <v>0</v>
      </c>
      <c r="X338" s="185">
        <v>0</v>
      </c>
      <c r="Y338" s="185">
        <v>0</v>
      </c>
      <c r="Z338" s="185" t="s">
        <v>451</v>
      </c>
      <c r="AA338" s="185">
        <v>1</v>
      </c>
      <c r="AB338" s="185">
        <v>0.3</v>
      </c>
      <c r="AC338" s="185">
        <v>43217</v>
      </c>
      <c r="AD338" s="185">
        <v>11</v>
      </c>
      <c r="AE338" s="185">
        <v>4.7</v>
      </c>
      <c r="AF338" s="185">
        <v>3.7</v>
      </c>
      <c r="AG338" s="185">
        <v>0</v>
      </c>
      <c r="AH338" s="185">
        <v>0</v>
      </c>
      <c r="AI338" s="185">
        <v>0</v>
      </c>
      <c r="AJ338" s="185">
        <v>0</v>
      </c>
      <c r="AK338" s="185">
        <v>0</v>
      </c>
      <c r="AL338" s="185">
        <v>8.4</v>
      </c>
      <c r="AM338" s="185">
        <v>0.76363636363636367</v>
      </c>
      <c r="AN338" s="185">
        <v>1</v>
      </c>
      <c r="AO338" s="185">
        <v>1</v>
      </c>
      <c r="AP338" s="185">
        <v>0</v>
      </c>
      <c r="AQ338" s="185"/>
      <c r="AR338" s="185">
        <v>0</v>
      </c>
      <c r="AS338" s="185">
        <v>73</v>
      </c>
      <c r="AT338" s="185">
        <v>2.4E-2</v>
      </c>
      <c r="AU338" s="185">
        <v>8.9999999999999993E-3</v>
      </c>
      <c r="AV338" s="185">
        <v>1.0999999999999999E-2</v>
      </c>
      <c r="AW338" s="185">
        <v>3.0000000000000001E-3</v>
      </c>
      <c r="AX338" s="185">
        <v>0</v>
      </c>
      <c r="AY338" s="185">
        <v>0</v>
      </c>
      <c r="AZ338" s="185">
        <v>0</v>
      </c>
      <c r="BA338" s="185">
        <v>0</v>
      </c>
      <c r="BB338" s="185">
        <v>1</v>
      </c>
      <c r="BC338" s="218"/>
      <c r="BD338" s="185"/>
      <c r="BE338" s="185"/>
    </row>
    <row r="339" spans="1:57" s="63" customFormat="1" ht="16.5" thickBot="1" x14ac:dyDescent="0.3">
      <c r="A339" s="63">
        <v>42</v>
      </c>
      <c r="B339" s="63" t="s">
        <v>14</v>
      </c>
      <c r="C339" s="63" t="s">
        <v>172</v>
      </c>
      <c r="D339" s="63" t="s">
        <v>176</v>
      </c>
      <c r="E339" s="192" t="s">
        <v>12</v>
      </c>
      <c r="F339" s="63" t="s">
        <v>187</v>
      </c>
      <c r="G339" s="175">
        <v>17</v>
      </c>
      <c r="H339" s="63">
        <v>92.7</v>
      </c>
      <c r="I339" s="63">
        <v>3</v>
      </c>
      <c r="J339" s="63">
        <v>4.3</v>
      </c>
      <c r="K339" s="63">
        <v>1</v>
      </c>
      <c r="L339" s="63">
        <v>2</v>
      </c>
      <c r="M339" s="63">
        <v>26.1</v>
      </c>
      <c r="N339" s="63">
        <v>28.2</v>
      </c>
      <c r="O339" s="63">
        <v>1.7</v>
      </c>
      <c r="P339" s="63">
        <v>0</v>
      </c>
      <c r="Q339" s="63">
        <f>SUM(M339:P339)</f>
        <v>56</v>
      </c>
      <c r="R339" s="63">
        <v>12</v>
      </c>
      <c r="S339" s="63">
        <f>Q339/12</f>
        <v>4.666666666666667</v>
      </c>
      <c r="T339" s="63">
        <v>8</v>
      </c>
      <c r="U339" s="63">
        <v>11</v>
      </c>
      <c r="V339" s="63">
        <v>0</v>
      </c>
      <c r="W339" s="63">
        <v>0</v>
      </c>
      <c r="X339" s="63">
        <v>0</v>
      </c>
      <c r="Y339" s="63">
        <v>0</v>
      </c>
      <c r="Z339" s="63" t="s">
        <v>451</v>
      </c>
      <c r="AA339" s="63">
        <v>10</v>
      </c>
      <c r="AB339" s="63">
        <v>0.6</v>
      </c>
      <c r="AC339" s="65">
        <v>43217</v>
      </c>
      <c r="AD339" s="63">
        <v>11</v>
      </c>
      <c r="AE339" s="63">
        <v>12.3</v>
      </c>
      <c r="AF339" s="63">
        <v>7</v>
      </c>
      <c r="AG339" s="63">
        <v>10</v>
      </c>
      <c r="AH339" s="63">
        <v>0</v>
      </c>
      <c r="AI339" s="63">
        <v>0</v>
      </c>
      <c r="AJ339" s="63">
        <v>0</v>
      </c>
      <c r="AK339" s="63">
        <v>0</v>
      </c>
      <c r="AL339" s="63">
        <f>SUM(AE339:AK339)</f>
        <v>29.3</v>
      </c>
      <c r="AM339" s="63">
        <f>AL339/AD339</f>
        <v>2.6636363636363636</v>
      </c>
      <c r="AN339" s="63">
        <v>1</v>
      </c>
      <c r="AO339" s="63">
        <v>1</v>
      </c>
      <c r="AP339" s="63">
        <v>0</v>
      </c>
      <c r="AQ339" s="63">
        <v>1</v>
      </c>
      <c r="AR339" s="63">
        <v>0</v>
      </c>
      <c r="AS339" s="63">
        <v>72</v>
      </c>
      <c r="AT339" s="63">
        <v>0.57799999999999996</v>
      </c>
      <c r="AU339" s="63">
        <v>0.20100000000000001</v>
      </c>
      <c r="AV339" s="63">
        <v>0.879</v>
      </c>
      <c r="AW339" s="63">
        <v>0.44700000000000001</v>
      </c>
      <c r="AX339" s="63">
        <v>0</v>
      </c>
      <c r="AY339" s="63">
        <v>0</v>
      </c>
      <c r="AZ339" s="63">
        <v>0</v>
      </c>
      <c r="BA339" s="63">
        <v>0</v>
      </c>
      <c r="BB339" s="63">
        <v>1</v>
      </c>
      <c r="BC339" s="71"/>
    </row>
    <row r="340" spans="1:57" ht="16.5" thickBot="1" x14ac:dyDescent="0.3">
      <c r="A340" s="185">
        <v>42</v>
      </c>
      <c r="B340" s="185" t="s">
        <v>15</v>
      </c>
      <c r="C340" s="185" t="s">
        <v>173</v>
      </c>
      <c r="D340" s="185" t="s">
        <v>176</v>
      </c>
      <c r="E340" s="194" t="s">
        <v>135</v>
      </c>
      <c r="F340" s="67" t="s">
        <v>64</v>
      </c>
      <c r="G340" s="184">
        <v>18</v>
      </c>
      <c r="H340" s="185">
        <v>47.9</v>
      </c>
      <c r="I340" s="185">
        <v>4</v>
      </c>
      <c r="J340" s="185">
        <v>4.5</v>
      </c>
      <c r="K340" s="185">
        <v>2</v>
      </c>
      <c r="L340" s="185">
        <v>3</v>
      </c>
      <c r="M340" s="185">
        <v>26.5</v>
      </c>
      <c r="N340" s="185">
        <v>23</v>
      </c>
      <c r="O340" s="185">
        <v>2</v>
      </c>
      <c r="P340" s="185">
        <v>0</v>
      </c>
      <c r="Q340" s="185">
        <f>SUM(M340:P340)</f>
        <v>51.5</v>
      </c>
      <c r="R340" s="185">
        <v>12</v>
      </c>
      <c r="S340" s="185">
        <f>Q340/12</f>
        <v>4.291666666666667</v>
      </c>
      <c r="T340" s="185" t="s">
        <v>120</v>
      </c>
      <c r="U340" s="185" t="s">
        <v>120</v>
      </c>
      <c r="V340" s="185">
        <v>0</v>
      </c>
      <c r="W340" s="185">
        <v>0</v>
      </c>
      <c r="X340" s="185">
        <v>0</v>
      </c>
      <c r="Y340" s="185">
        <v>0</v>
      </c>
      <c r="Z340" s="185" t="s">
        <v>451</v>
      </c>
      <c r="AA340" s="185">
        <v>7</v>
      </c>
      <c r="AB340" s="185">
        <v>0.7</v>
      </c>
      <c r="AC340" s="212">
        <v>43219</v>
      </c>
      <c r="AD340" s="185">
        <v>13</v>
      </c>
      <c r="AE340" s="185">
        <v>29.2</v>
      </c>
      <c r="AF340" s="185">
        <v>30.8</v>
      </c>
      <c r="AG340" s="185">
        <v>2.6</v>
      </c>
      <c r="AH340" s="185">
        <v>12.5</v>
      </c>
      <c r="AI340" s="185">
        <v>30.5</v>
      </c>
      <c r="AJ340" s="185">
        <v>23</v>
      </c>
      <c r="AK340" s="185">
        <v>0</v>
      </c>
      <c r="AL340" s="185">
        <f>SUM(AE340:AK340)</f>
        <v>128.6</v>
      </c>
      <c r="AM340" s="185">
        <f>AL340/AD340</f>
        <v>9.8923076923076927</v>
      </c>
      <c r="AN340" s="185">
        <v>0</v>
      </c>
      <c r="AO340" s="185">
        <v>0</v>
      </c>
      <c r="AP340" s="185">
        <v>0</v>
      </c>
      <c r="AQ340" s="185">
        <v>0</v>
      </c>
      <c r="AR340" s="185">
        <v>0</v>
      </c>
      <c r="AS340" s="185">
        <v>169</v>
      </c>
      <c r="AT340" s="185">
        <v>0.48299999999999998</v>
      </c>
      <c r="AU340" s="185">
        <v>0.28399999999999997</v>
      </c>
      <c r="AV340" s="185">
        <v>0.495</v>
      </c>
      <c r="AW340" s="185">
        <v>0.10199999999999999</v>
      </c>
      <c r="AX340" s="185">
        <v>0</v>
      </c>
      <c r="AY340" s="185">
        <v>0</v>
      </c>
      <c r="AZ340" s="185">
        <v>0</v>
      </c>
      <c r="BA340" s="185">
        <v>0</v>
      </c>
      <c r="BB340" s="185">
        <v>1</v>
      </c>
      <c r="BC340" s="218"/>
      <c r="BD340" s="185"/>
      <c r="BE340" s="185"/>
    </row>
    <row r="341" spans="1:57" s="63" customFormat="1" ht="16.5" thickBot="1" x14ac:dyDescent="0.3">
      <c r="A341" s="63">
        <v>42</v>
      </c>
      <c r="B341" s="63" t="s">
        <v>15</v>
      </c>
      <c r="C341" s="63" t="s">
        <v>173</v>
      </c>
      <c r="D341" s="63" t="s">
        <v>176</v>
      </c>
      <c r="E341" s="192" t="s">
        <v>12</v>
      </c>
      <c r="F341" s="63" t="s">
        <v>187</v>
      </c>
      <c r="G341" s="175">
        <v>18</v>
      </c>
      <c r="H341" s="63">
        <v>90.2</v>
      </c>
      <c r="I341" s="63">
        <v>4</v>
      </c>
      <c r="J341" s="63">
        <v>5.6</v>
      </c>
      <c r="K341" s="63">
        <v>2</v>
      </c>
      <c r="L341" s="63">
        <v>2</v>
      </c>
      <c r="M341" s="63">
        <v>31.5</v>
      </c>
      <c r="N341" s="63">
        <v>46.5</v>
      </c>
      <c r="O341" s="63">
        <v>6</v>
      </c>
      <c r="P341" s="63">
        <v>0</v>
      </c>
      <c r="Q341" s="63">
        <f>SUM(M341:P341)</f>
        <v>84</v>
      </c>
      <c r="R341" s="63">
        <v>12</v>
      </c>
      <c r="S341" s="63">
        <f>Q341/12</f>
        <v>7</v>
      </c>
      <c r="T341" s="63">
        <v>9</v>
      </c>
      <c r="U341" s="63">
        <v>12</v>
      </c>
      <c r="V341" s="63">
        <v>0</v>
      </c>
      <c r="W341" s="63">
        <v>0</v>
      </c>
      <c r="X341" s="63">
        <v>0</v>
      </c>
      <c r="Y341" s="63">
        <v>0</v>
      </c>
      <c r="Z341" s="63" t="s">
        <v>451</v>
      </c>
      <c r="AA341" s="63">
        <v>6</v>
      </c>
      <c r="AB341" s="63">
        <v>0.6</v>
      </c>
      <c r="AC341" s="65">
        <v>43219</v>
      </c>
      <c r="AD341" s="63">
        <v>13</v>
      </c>
      <c r="AE341" s="63">
        <v>18.399999999999999</v>
      </c>
      <c r="AF341" s="63">
        <v>34</v>
      </c>
      <c r="AG341" s="63">
        <v>4.5999999999999996</v>
      </c>
      <c r="AH341" s="63">
        <v>1.9</v>
      </c>
      <c r="AI341" s="63">
        <v>24.7</v>
      </c>
      <c r="AJ341" s="63">
        <v>14.8</v>
      </c>
      <c r="AK341" s="63">
        <v>26.5</v>
      </c>
      <c r="AL341" s="63">
        <f>SUM(AE341:AK341)</f>
        <v>124.89999999999999</v>
      </c>
      <c r="AM341" s="63">
        <f>AL341/AD341</f>
        <v>9.6076923076923073</v>
      </c>
      <c r="AN341" s="63">
        <v>1</v>
      </c>
      <c r="AO341" s="63">
        <v>0</v>
      </c>
      <c r="AP341" s="63">
        <v>0</v>
      </c>
      <c r="AQ341" s="63">
        <v>0</v>
      </c>
      <c r="AR341" s="63">
        <v>0</v>
      </c>
      <c r="AS341" s="63">
        <v>168</v>
      </c>
      <c r="AT341" s="63">
        <v>0.42299999999999999</v>
      </c>
      <c r="AU341" s="63">
        <v>0.17100000000000001</v>
      </c>
      <c r="AV341" s="63">
        <v>0.30599999999999999</v>
      </c>
      <c r="AW341" s="63">
        <v>9.0999999999999998E-2</v>
      </c>
      <c r="AX341" s="63">
        <v>0</v>
      </c>
      <c r="AY341" s="63">
        <v>0</v>
      </c>
      <c r="AZ341" s="63">
        <v>0</v>
      </c>
      <c r="BA341" s="63">
        <v>0</v>
      </c>
      <c r="BB341" s="63">
        <v>1</v>
      </c>
      <c r="BC341" s="71"/>
    </row>
    <row r="342" spans="1:57" ht="16.5" thickBot="1" x14ac:dyDescent="0.3">
      <c r="A342" s="185">
        <v>43</v>
      </c>
      <c r="B342" s="185" t="s">
        <v>9</v>
      </c>
      <c r="C342" s="185" t="s">
        <v>172</v>
      </c>
      <c r="D342" s="185" t="s">
        <v>175</v>
      </c>
      <c r="E342" s="194" t="s">
        <v>135</v>
      </c>
      <c r="F342" s="67" t="s">
        <v>47</v>
      </c>
      <c r="G342" s="184">
        <v>17</v>
      </c>
      <c r="H342" s="185">
        <v>42.5</v>
      </c>
      <c r="I342" s="185">
        <v>6</v>
      </c>
      <c r="J342" s="185">
        <v>4.0999999999999996</v>
      </c>
      <c r="K342" s="185">
        <v>1</v>
      </c>
      <c r="L342" s="185">
        <v>1</v>
      </c>
      <c r="M342" s="185">
        <v>3.5</v>
      </c>
      <c r="N342" s="185">
        <v>10.5</v>
      </c>
      <c r="O342" s="185">
        <v>0</v>
      </c>
      <c r="P342" s="185">
        <v>0</v>
      </c>
      <c r="Q342" s="185">
        <f>SUM(M342:P342)</f>
        <v>14</v>
      </c>
      <c r="R342" s="185">
        <v>12</v>
      </c>
      <c r="S342" s="185">
        <f>Q342/12</f>
        <v>1.1666666666666667</v>
      </c>
      <c r="T342" s="80" t="s">
        <v>120</v>
      </c>
      <c r="U342" s="80" t="s">
        <v>120</v>
      </c>
      <c r="V342" s="185">
        <v>0</v>
      </c>
      <c r="W342" s="185">
        <v>0</v>
      </c>
      <c r="X342" s="185">
        <v>0</v>
      </c>
      <c r="Y342" s="185">
        <v>0</v>
      </c>
      <c r="Z342" s="185" t="s">
        <v>451</v>
      </c>
      <c r="AA342" s="185">
        <v>2</v>
      </c>
      <c r="AB342" s="185">
        <v>0.6</v>
      </c>
      <c r="AC342" s="65">
        <v>43217</v>
      </c>
      <c r="AD342" s="63">
        <v>11</v>
      </c>
      <c r="AE342" s="185">
        <v>2.1</v>
      </c>
      <c r="AF342" s="185">
        <v>6.9</v>
      </c>
      <c r="AG342" s="185">
        <v>9</v>
      </c>
      <c r="AH342" s="185">
        <v>9.1</v>
      </c>
      <c r="AI342" s="185">
        <v>0</v>
      </c>
      <c r="AJ342" s="185">
        <v>0</v>
      </c>
      <c r="AK342" s="185">
        <v>0</v>
      </c>
      <c r="AL342" s="185">
        <f>SUM(AE342:AK342)</f>
        <v>27.1</v>
      </c>
      <c r="AM342" s="185">
        <f>AL342/AD342</f>
        <v>2.4636363636363638</v>
      </c>
      <c r="AN342" s="185">
        <v>0</v>
      </c>
      <c r="AO342" s="185">
        <v>0</v>
      </c>
      <c r="AP342" s="185">
        <v>0</v>
      </c>
      <c r="AQ342" s="185">
        <v>1</v>
      </c>
      <c r="AR342" s="185">
        <v>0</v>
      </c>
      <c r="AS342" s="185">
        <v>78</v>
      </c>
      <c r="AT342" s="185">
        <v>0.114</v>
      </c>
      <c r="AU342" s="185">
        <v>3.5000000000000003E-2</v>
      </c>
      <c r="AV342" s="185">
        <v>0.17199999999999999</v>
      </c>
      <c r="AW342" s="185">
        <v>0.10199999999999999</v>
      </c>
      <c r="AX342" s="185">
        <v>0</v>
      </c>
      <c r="AY342" s="185">
        <v>0</v>
      </c>
      <c r="AZ342" s="185">
        <v>0</v>
      </c>
      <c r="BA342" s="185">
        <v>0</v>
      </c>
      <c r="BB342" s="185">
        <v>1</v>
      </c>
      <c r="BC342" s="218"/>
      <c r="BD342" s="168"/>
      <c r="BE342" s="185"/>
    </row>
    <row r="343" spans="1:57" s="63" customFormat="1" ht="16.5" thickBot="1" x14ac:dyDescent="0.3">
      <c r="A343" s="63">
        <v>43</v>
      </c>
      <c r="B343" s="63" t="s">
        <v>9</v>
      </c>
      <c r="C343" s="63" t="s">
        <v>172</v>
      </c>
      <c r="D343" s="63" t="s">
        <v>175</v>
      </c>
      <c r="E343" s="192" t="s">
        <v>12</v>
      </c>
      <c r="F343" s="67" t="s">
        <v>83</v>
      </c>
      <c r="G343" s="175">
        <v>17</v>
      </c>
      <c r="H343" s="63">
        <v>40</v>
      </c>
      <c r="I343" s="63">
        <v>4</v>
      </c>
      <c r="J343" s="63">
        <v>3.6</v>
      </c>
      <c r="K343" s="63">
        <v>2</v>
      </c>
      <c r="L343" s="63">
        <v>1</v>
      </c>
      <c r="M343" s="63" t="s">
        <v>120</v>
      </c>
      <c r="N343" s="63" t="s">
        <v>120</v>
      </c>
      <c r="O343" s="63" t="s">
        <v>120</v>
      </c>
      <c r="P343" s="63" t="s">
        <v>120</v>
      </c>
      <c r="Q343" s="63" t="s">
        <v>120</v>
      </c>
      <c r="R343" s="63">
        <v>12</v>
      </c>
      <c r="S343" s="63" t="s">
        <v>120</v>
      </c>
      <c r="T343" s="63">
        <v>1</v>
      </c>
      <c r="U343" s="63">
        <v>1</v>
      </c>
      <c r="V343" s="63">
        <v>0</v>
      </c>
      <c r="W343" s="63">
        <v>0</v>
      </c>
      <c r="X343" s="63">
        <v>0</v>
      </c>
      <c r="Y343" s="63">
        <v>0</v>
      </c>
      <c r="Z343" s="63" t="s">
        <v>121</v>
      </c>
      <c r="AA343" s="63">
        <v>0</v>
      </c>
      <c r="AB343" s="63">
        <v>0</v>
      </c>
      <c r="AC343" s="65">
        <v>43217</v>
      </c>
      <c r="AD343" s="63">
        <v>11</v>
      </c>
      <c r="AE343" s="63">
        <v>0</v>
      </c>
      <c r="AF343" s="63">
        <v>0</v>
      </c>
      <c r="AG343" s="63">
        <v>0</v>
      </c>
      <c r="AH343" s="63">
        <v>0</v>
      </c>
      <c r="AI343" s="63">
        <v>0</v>
      </c>
      <c r="AJ343" s="63">
        <v>0</v>
      </c>
      <c r="AK343" s="63">
        <v>0</v>
      </c>
      <c r="AL343" s="63">
        <v>0</v>
      </c>
      <c r="AM343" s="63">
        <v>0</v>
      </c>
      <c r="AN343" s="63">
        <v>0</v>
      </c>
      <c r="AO343" s="63">
        <v>0</v>
      </c>
      <c r="AP343" s="63">
        <v>0</v>
      </c>
      <c r="AQ343" s="63">
        <v>0</v>
      </c>
      <c r="AR343" s="63">
        <v>0</v>
      </c>
      <c r="AS343" s="63" t="s">
        <v>120</v>
      </c>
      <c r="AT343" s="63">
        <v>0</v>
      </c>
      <c r="AU343" s="63">
        <v>0</v>
      </c>
      <c r="AV343" s="63">
        <v>0</v>
      </c>
      <c r="AW343" s="63">
        <v>0</v>
      </c>
      <c r="AX343" s="63">
        <v>0</v>
      </c>
      <c r="AY343" s="63">
        <v>0</v>
      </c>
      <c r="AZ343" s="63">
        <v>1</v>
      </c>
      <c r="BA343" s="63">
        <v>0</v>
      </c>
      <c r="BB343" s="63">
        <v>1</v>
      </c>
      <c r="BC343" s="71" t="s">
        <v>410</v>
      </c>
    </row>
    <row r="344" spans="1:57" s="75" customFormat="1" x14ac:dyDescent="0.25">
      <c r="A344" s="188">
        <v>43</v>
      </c>
      <c r="B344" s="188" t="s">
        <v>12</v>
      </c>
      <c r="C344" s="188" t="s">
        <v>173</v>
      </c>
      <c r="D344" s="188" t="s">
        <v>175</v>
      </c>
      <c r="E344" s="188" t="s">
        <v>135</v>
      </c>
      <c r="F344" s="198" t="s">
        <v>47</v>
      </c>
      <c r="G344" s="203">
        <v>18</v>
      </c>
      <c r="H344" s="188">
        <v>38.200000000000003</v>
      </c>
      <c r="I344" s="188">
        <v>6</v>
      </c>
      <c r="J344" s="188">
        <v>3.7</v>
      </c>
      <c r="K344" s="188">
        <v>2</v>
      </c>
      <c r="L344" s="188">
        <v>2</v>
      </c>
      <c r="M344" s="188">
        <v>23.4</v>
      </c>
      <c r="N344" s="188">
        <v>26.1</v>
      </c>
      <c r="O344" s="188">
        <v>1</v>
      </c>
      <c r="P344" s="188">
        <v>0</v>
      </c>
      <c r="Q344" s="188">
        <f>SUM(M344:P344)</f>
        <v>50.5</v>
      </c>
      <c r="R344" s="188">
        <v>12</v>
      </c>
      <c r="S344" s="188">
        <f>Q344/12</f>
        <v>4.208333333333333</v>
      </c>
      <c r="T344" s="188" t="s">
        <v>120</v>
      </c>
      <c r="U344" s="188" t="s">
        <v>120</v>
      </c>
      <c r="V344" s="188">
        <v>0</v>
      </c>
      <c r="W344" s="188">
        <v>0</v>
      </c>
      <c r="X344" s="188">
        <v>0</v>
      </c>
      <c r="Y344" s="188" t="s">
        <v>120</v>
      </c>
      <c r="Z344" s="188" t="s">
        <v>434</v>
      </c>
      <c r="AA344" s="188" t="s">
        <v>120</v>
      </c>
      <c r="AB344" s="188" t="s">
        <v>120</v>
      </c>
      <c r="AC344" s="188" t="s">
        <v>120</v>
      </c>
      <c r="AD344" s="188" t="s">
        <v>120</v>
      </c>
      <c r="AE344" s="188" t="s">
        <v>120</v>
      </c>
      <c r="AF344" s="188" t="s">
        <v>120</v>
      </c>
      <c r="AG344" s="188" t="s">
        <v>120</v>
      </c>
      <c r="AH344" s="188" t="s">
        <v>120</v>
      </c>
      <c r="AI344" s="188" t="s">
        <v>120</v>
      </c>
      <c r="AJ344" s="188" t="s">
        <v>120</v>
      </c>
      <c r="AK344" s="188" t="s">
        <v>120</v>
      </c>
      <c r="AL344" s="188" t="s">
        <v>120</v>
      </c>
      <c r="AM344" s="188" t="s">
        <v>120</v>
      </c>
      <c r="AN344" s="188" t="s">
        <v>120</v>
      </c>
      <c r="AO344" s="188" t="s">
        <v>120</v>
      </c>
      <c r="AP344" s="188" t="s">
        <v>120</v>
      </c>
      <c r="AQ344" s="188" t="s">
        <v>120</v>
      </c>
      <c r="AR344" s="188" t="s">
        <v>120</v>
      </c>
      <c r="AS344" s="188" t="s">
        <v>120</v>
      </c>
      <c r="AT344" s="188" t="s">
        <v>120</v>
      </c>
      <c r="AU344" s="188" t="s">
        <v>120</v>
      </c>
      <c r="AV344" s="188" t="s">
        <v>120</v>
      </c>
      <c r="AW344" s="188" t="s">
        <v>120</v>
      </c>
      <c r="AX344" s="188">
        <v>0</v>
      </c>
      <c r="AY344" s="188">
        <v>0</v>
      </c>
      <c r="AZ344" s="188">
        <v>0</v>
      </c>
      <c r="BA344" s="188">
        <v>0</v>
      </c>
      <c r="BB344" s="188">
        <v>0</v>
      </c>
      <c r="BC344" s="221"/>
      <c r="BD344" s="185"/>
      <c r="BE344" s="185"/>
    </row>
    <row r="345" spans="1:57" s="76" customFormat="1" ht="16.5" thickBot="1" x14ac:dyDescent="0.3">
      <c r="A345" s="76">
        <v>43</v>
      </c>
      <c r="B345" s="76" t="s">
        <v>12</v>
      </c>
      <c r="C345" s="76" t="s">
        <v>173</v>
      </c>
      <c r="D345" s="76" t="s">
        <v>175</v>
      </c>
      <c r="E345" s="76" t="s">
        <v>12</v>
      </c>
      <c r="F345" s="77" t="s">
        <v>83</v>
      </c>
      <c r="G345" s="176">
        <v>18</v>
      </c>
      <c r="H345" s="76">
        <v>51.2</v>
      </c>
      <c r="I345" s="76">
        <v>4</v>
      </c>
      <c r="J345" s="76">
        <v>6</v>
      </c>
      <c r="K345" s="76">
        <v>0</v>
      </c>
      <c r="L345" s="76" t="s">
        <v>120</v>
      </c>
      <c r="M345" s="76" t="s">
        <v>120</v>
      </c>
      <c r="N345" s="76" t="s">
        <v>120</v>
      </c>
      <c r="O345" s="76" t="s">
        <v>120</v>
      </c>
      <c r="P345" s="76" t="s">
        <v>120</v>
      </c>
      <c r="Q345" s="76" t="s">
        <v>120</v>
      </c>
      <c r="R345" s="76" t="s">
        <v>120</v>
      </c>
      <c r="S345" s="76" t="s">
        <v>120</v>
      </c>
      <c r="T345" s="76" t="s">
        <v>120</v>
      </c>
      <c r="U345" s="76" t="s">
        <v>120</v>
      </c>
      <c r="V345" s="76">
        <v>1</v>
      </c>
      <c r="W345" s="76">
        <v>0</v>
      </c>
      <c r="X345" s="76">
        <v>0</v>
      </c>
      <c r="Y345" s="76" t="s">
        <v>120</v>
      </c>
      <c r="Z345" s="76" t="s">
        <v>434</v>
      </c>
      <c r="AA345" s="76" t="s">
        <v>120</v>
      </c>
      <c r="AB345" s="76" t="s">
        <v>120</v>
      </c>
      <c r="AC345" s="76" t="s">
        <v>120</v>
      </c>
      <c r="AD345" s="76" t="s">
        <v>120</v>
      </c>
      <c r="AE345" s="76" t="s">
        <v>120</v>
      </c>
      <c r="AF345" s="76" t="s">
        <v>120</v>
      </c>
      <c r="AG345" s="76" t="s">
        <v>120</v>
      </c>
      <c r="AH345" s="76" t="s">
        <v>120</v>
      </c>
      <c r="AI345" s="76" t="s">
        <v>120</v>
      </c>
      <c r="AJ345" s="76" t="s">
        <v>120</v>
      </c>
      <c r="AK345" s="76" t="s">
        <v>120</v>
      </c>
      <c r="AL345" s="76" t="s">
        <v>120</v>
      </c>
      <c r="AM345" s="76" t="s">
        <v>120</v>
      </c>
      <c r="AN345" s="76" t="s">
        <v>120</v>
      </c>
      <c r="AO345" s="76" t="s">
        <v>120</v>
      </c>
      <c r="AP345" s="76" t="s">
        <v>120</v>
      </c>
      <c r="AQ345" s="76" t="s">
        <v>120</v>
      </c>
      <c r="AR345" s="76" t="s">
        <v>120</v>
      </c>
      <c r="AS345" s="76" t="s">
        <v>120</v>
      </c>
      <c r="AT345" s="76" t="s">
        <v>120</v>
      </c>
      <c r="AU345" s="76" t="s">
        <v>120</v>
      </c>
      <c r="AV345" s="76" t="s">
        <v>120</v>
      </c>
      <c r="AW345" s="76" t="s">
        <v>120</v>
      </c>
      <c r="AX345" s="76">
        <v>0</v>
      </c>
      <c r="AY345" s="76">
        <v>0</v>
      </c>
      <c r="AZ345" s="76">
        <v>0</v>
      </c>
      <c r="BA345" s="76">
        <v>0</v>
      </c>
      <c r="BB345" s="76">
        <v>0</v>
      </c>
      <c r="BC345" s="78"/>
      <c r="BD345" s="63"/>
      <c r="BE345" s="63"/>
    </row>
    <row r="346" spans="1:57" x14ac:dyDescent="0.25">
      <c r="A346" s="185">
        <v>43</v>
      </c>
      <c r="B346" s="185" t="s">
        <v>14</v>
      </c>
      <c r="C346" s="185" t="s">
        <v>172</v>
      </c>
      <c r="D346" s="185" t="s">
        <v>176</v>
      </c>
      <c r="E346" s="194" t="s">
        <v>135</v>
      </c>
      <c r="F346" s="196" t="s">
        <v>47</v>
      </c>
      <c r="G346" s="184">
        <v>17</v>
      </c>
      <c r="H346" s="185">
        <v>43</v>
      </c>
      <c r="I346" s="185">
        <v>4</v>
      </c>
      <c r="J346" s="185">
        <v>5.7</v>
      </c>
      <c r="K346" s="185">
        <v>2</v>
      </c>
      <c r="L346" s="185">
        <v>2</v>
      </c>
      <c r="M346" s="185">
        <v>16.5</v>
      </c>
      <c r="N346" s="185">
        <v>6.5</v>
      </c>
      <c r="O346" s="185">
        <v>0</v>
      </c>
      <c r="P346" s="185">
        <v>0</v>
      </c>
      <c r="Q346" s="185">
        <f>SUM(M346:P346)</f>
        <v>23</v>
      </c>
      <c r="R346" s="185">
        <v>12</v>
      </c>
      <c r="S346" s="185">
        <f>Q346/12</f>
        <v>1.9166666666666667</v>
      </c>
      <c r="T346" s="80" t="s">
        <v>120</v>
      </c>
      <c r="U346" s="80" t="s">
        <v>120</v>
      </c>
      <c r="V346" s="185">
        <v>0</v>
      </c>
      <c r="W346" s="185">
        <v>0</v>
      </c>
      <c r="X346" s="185">
        <v>0</v>
      </c>
      <c r="Y346" s="185">
        <v>0</v>
      </c>
      <c r="Z346" s="185" t="s">
        <v>451</v>
      </c>
      <c r="AA346" s="185">
        <v>3</v>
      </c>
      <c r="AB346" s="185">
        <v>0.4</v>
      </c>
      <c r="AC346" s="212">
        <v>43224</v>
      </c>
      <c r="AD346" s="185">
        <v>18</v>
      </c>
      <c r="AE346" s="185" t="s">
        <v>120</v>
      </c>
      <c r="AF346" s="185" t="s">
        <v>120</v>
      </c>
      <c r="AG346" s="185" t="s">
        <v>120</v>
      </c>
      <c r="AH346" s="185" t="s">
        <v>120</v>
      </c>
      <c r="AI346" s="185" t="s">
        <v>120</v>
      </c>
      <c r="AJ346" s="185" t="s">
        <v>120</v>
      </c>
      <c r="AK346" s="185" t="s">
        <v>120</v>
      </c>
      <c r="AL346" s="185" t="s">
        <v>120</v>
      </c>
      <c r="AM346" s="185" t="s">
        <v>120</v>
      </c>
      <c r="AN346" s="185">
        <v>0</v>
      </c>
      <c r="AO346" s="185">
        <v>0</v>
      </c>
      <c r="AP346" s="185">
        <v>3</v>
      </c>
      <c r="AQ346" s="185">
        <v>0</v>
      </c>
      <c r="AR346" s="185">
        <v>0</v>
      </c>
      <c r="AS346" s="185">
        <v>264</v>
      </c>
      <c r="AT346" s="185">
        <v>5.2999999999999999E-2</v>
      </c>
      <c r="AU346" s="185">
        <v>0</v>
      </c>
      <c r="AV346" s="185">
        <v>8.6999999999999994E-2</v>
      </c>
      <c r="AW346" s="185">
        <v>7.9000000000000001E-2</v>
      </c>
      <c r="AX346" s="185">
        <v>0</v>
      </c>
      <c r="AY346" s="185">
        <v>0</v>
      </c>
      <c r="AZ346" s="185">
        <v>0</v>
      </c>
      <c r="BA346" s="185">
        <v>0</v>
      </c>
      <c r="BB346" s="185">
        <v>1</v>
      </c>
      <c r="BC346" s="218"/>
      <c r="BD346" s="185"/>
      <c r="BE346" s="185"/>
    </row>
    <row r="347" spans="1:57" s="63" customFormat="1" ht="16.5" thickBot="1" x14ac:dyDescent="0.3">
      <c r="A347" s="63">
        <v>43</v>
      </c>
      <c r="B347" s="63" t="s">
        <v>14</v>
      </c>
      <c r="C347" s="63" t="s">
        <v>172</v>
      </c>
      <c r="D347" s="63" t="s">
        <v>176</v>
      </c>
      <c r="E347" s="192" t="s">
        <v>12</v>
      </c>
      <c r="F347" s="67" t="s">
        <v>83</v>
      </c>
      <c r="G347" s="175">
        <v>17</v>
      </c>
      <c r="H347" s="63">
        <v>70.2</v>
      </c>
      <c r="I347" s="63">
        <v>5</v>
      </c>
      <c r="J347" s="63">
        <v>3.2</v>
      </c>
      <c r="K347" s="63">
        <v>1</v>
      </c>
      <c r="L347" s="63">
        <v>1</v>
      </c>
      <c r="M347" s="63">
        <v>13.3</v>
      </c>
      <c r="N347" s="63">
        <v>42.7</v>
      </c>
      <c r="O347" s="63">
        <v>22</v>
      </c>
      <c r="P347" s="63">
        <v>0</v>
      </c>
      <c r="Q347" s="63">
        <f>SUM(M347:P347)</f>
        <v>78</v>
      </c>
      <c r="R347" s="63">
        <v>12</v>
      </c>
      <c r="S347" s="63">
        <f>Q347/12</f>
        <v>6.5</v>
      </c>
      <c r="T347" s="63">
        <v>6</v>
      </c>
      <c r="U347" s="63">
        <v>10</v>
      </c>
      <c r="V347" s="63">
        <v>0</v>
      </c>
      <c r="W347" s="63">
        <v>0</v>
      </c>
      <c r="X347" s="63">
        <v>0</v>
      </c>
      <c r="Y347" s="63">
        <v>0</v>
      </c>
      <c r="Z347" s="63" t="s">
        <v>451</v>
      </c>
      <c r="AA347" s="63">
        <v>8</v>
      </c>
      <c r="AB347" s="63">
        <v>0.6</v>
      </c>
      <c r="AC347" s="65">
        <v>43224</v>
      </c>
      <c r="AD347" s="63">
        <v>18</v>
      </c>
      <c r="AE347" s="63">
        <v>13.2</v>
      </c>
      <c r="AF347" s="63">
        <v>11</v>
      </c>
      <c r="AG347" s="63">
        <v>3.5</v>
      </c>
      <c r="AH347" s="63">
        <v>0</v>
      </c>
      <c r="AI347" s="63">
        <v>0</v>
      </c>
      <c r="AJ347" s="63">
        <v>0</v>
      </c>
      <c r="AK347" s="63">
        <v>0</v>
      </c>
      <c r="AL347" s="63">
        <f>SUM(AE347:AK347)</f>
        <v>27.7</v>
      </c>
      <c r="AM347" s="63">
        <f>AL347/AD347</f>
        <v>1.5388888888888888</v>
      </c>
      <c r="AN347" s="63">
        <v>1</v>
      </c>
      <c r="AO347" s="63">
        <v>0</v>
      </c>
      <c r="AP347" s="63">
        <v>0</v>
      </c>
      <c r="AQ347" s="63">
        <v>0</v>
      </c>
      <c r="AR347" s="63">
        <v>0</v>
      </c>
      <c r="AS347" s="63">
        <v>265</v>
      </c>
      <c r="AT347" s="63">
        <v>0.24099999999999999</v>
      </c>
      <c r="AU347" s="63">
        <v>0.20100000000000001</v>
      </c>
      <c r="AV347" s="63">
        <v>0.61799999999999999</v>
      </c>
      <c r="AW347" s="63">
        <v>0.60399999999999998</v>
      </c>
      <c r="AX347" s="63">
        <v>0</v>
      </c>
      <c r="AY347" s="63">
        <v>0</v>
      </c>
      <c r="AZ347" s="63">
        <v>0</v>
      </c>
      <c r="BA347" s="63">
        <v>0</v>
      </c>
      <c r="BB347" s="63">
        <v>1</v>
      </c>
      <c r="BC347" s="71"/>
    </row>
    <row r="348" spans="1:57" s="124" customFormat="1" x14ac:dyDescent="0.25">
      <c r="A348" s="186">
        <v>43</v>
      </c>
      <c r="B348" s="186" t="s">
        <v>15</v>
      </c>
      <c r="C348" s="186" t="s">
        <v>173</v>
      </c>
      <c r="D348" s="186" t="s">
        <v>176</v>
      </c>
      <c r="E348" s="186" t="s">
        <v>135</v>
      </c>
      <c r="F348" s="197" t="s">
        <v>47</v>
      </c>
      <c r="G348" s="206">
        <v>18</v>
      </c>
      <c r="H348" s="186">
        <v>30.9</v>
      </c>
      <c r="I348" s="186">
        <v>4</v>
      </c>
      <c r="J348" s="186">
        <v>6</v>
      </c>
      <c r="K348" s="186">
        <v>2</v>
      </c>
      <c r="L348" s="186">
        <v>2</v>
      </c>
      <c r="M348" s="186">
        <v>8.6999999999999993</v>
      </c>
      <c r="N348" s="186">
        <v>16.899999999999999</v>
      </c>
      <c r="O348" s="186">
        <v>0</v>
      </c>
      <c r="P348" s="186">
        <v>0</v>
      </c>
      <c r="Q348" s="186">
        <f>SUM(M348:P348)</f>
        <v>25.599999999999998</v>
      </c>
      <c r="R348" s="186">
        <v>12</v>
      </c>
      <c r="S348" s="186">
        <f>Q348/12</f>
        <v>2.1333333333333333</v>
      </c>
      <c r="T348" s="186">
        <v>2</v>
      </c>
      <c r="U348" s="186">
        <v>2</v>
      </c>
      <c r="V348" s="186">
        <v>0</v>
      </c>
      <c r="W348" s="186">
        <v>0</v>
      </c>
      <c r="X348" s="186">
        <v>0</v>
      </c>
      <c r="Y348" s="186">
        <v>1</v>
      </c>
      <c r="Z348" s="186" t="s">
        <v>121</v>
      </c>
      <c r="AA348" s="186">
        <v>0</v>
      </c>
      <c r="AB348" s="186" t="s">
        <v>120</v>
      </c>
      <c r="AC348" s="186" t="s">
        <v>120</v>
      </c>
      <c r="AD348" s="186" t="s">
        <v>120</v>
      </c>
      <c r="AE348" s="186" t="s">
        <v>120</v>
      </c>
      <c r="AF348" s="186" t="s">
        <v>120</v>
      </c>
      <c r="AG348" s="186" t="s">
        <v>120</v>
      </c>
      <c r="AH348" s="186" t="s">
        <v>120</v>
      </c>
      <c r="AI348" s="186" t="s">
        <v>120</v>
      </c>
      <c r="AJ348" s="186" t="s">
        <v>120</v>
      </c>
      <c r="AK348" s="186" t="s">
        <v>120</v>
      </c>
      <c r="AL348" s="186" t="s">
        <v>120</v>
      </c>
      <c r="AM348" s="186" t="s">
        <v>120</v>
      </c>
      <c r="AN348" s="186" t="s">
        <v>120</v>
      </c>
      <c r="AO348" s="186" t="s">
        <v>120</v>
      </c>
      <c r="AP348" s="186" t="s">
        <v>120</v>
      </c>
      <c r="AQ348" s="186" t="s">
        <v>120</v>
      </c>
      <c r="AR348" s="186" t="s">
        <v>120</v>
      </c>
      <c r="AS348" s="186" t="s">
        <v>120</v>
      </c>
      <c r="AT348" s="186" t="s">
        <v>120</v>
      </c>
      <c r="AU348" s="186" t="s">
        <v>120</v>
      </c>
      <c r="AV348" s="186" t="s">
        <v>120</v>
      </c>
      <c r="AW348" s="186" t="s">
        <v>120</v>
      </c>
      <c r="AX348" s="186">
        <v>0</v>
      </c>
      <c r="AY348" s="186">
        <v>0</v>
      </c>
      <c r="AZ348" s="186">
        <v>0</v>
      </c>
      <c r="BA348" s="186">
        <v>0</v>
      </c>
      <c r="BB348" s="186">
        <v>2</v>
      </c>
      <c r="BC348" s="219"/>
      <c r="BD348" s="185"/>
      <c r="BE348" s="185"/>
    </row>
    <row r="349" spans="1:57" s="127" customFormat="1" ht="16.5" thickBot="1" x14ac:dyDescent="0.3">
      <c r="A349" s="127">
        <v>43</v>
      </c>
      <c r="B349" s="127" t="s">
        <v>15</v>
      </c>
      <c r="C349" s="127" t="s">
        <v>173</v>
      </c>
      <c r="D349" s="127" t="s">
        <v>176</v>
      </c>
      <c r="E349" s="127" t="s">
        <v>12</v>
      </c>
      <c r="F349" s="128" t="s">
        <v>83</v>
      </c>
      <c r="G349" s="177">
        <v>18</v>
      </c>
      <c r="H349" s="127">
        <v>59.2</v>
      </c>
      <c r="I349" s="127">
        <v>4</v>
      </c>
      <c r="J349" s="127">
        <v>4.2</v>
      </c>
      <c r="K349" s="127">
        <v>1</v>
      </c>
      <c r="L349" s="127">
        <v>0</v>
      </c>
      <c r="M349" s="127">
        <v>0</v>
      </c>
      <c r="N349" s="127">
        <v>0</v>
      </c>
      <c r="O349" s="127">
        <v>0</v>
      </c>
      <c r="P349" s="127">
        <v>0</v>
      </c>
      <c r="Q349" s="127">
        <v>0</v>
      </c>
      <c r="R349" s="127">
        <v>12</v>
      </c>
      <c r="S349" s="127">
        <v>0</v>
      </c>
      <c r="T349" s="127">
        <v>0</v>
      </c>
      <c r="U349" s="127">
        <v>0</v>
      </c>
      <c r="V349" s="127">
        <v>1</v>
      </c>
      <c r="W349" s="127">
        <v>1</v>
      </c>
      <c r="X349" s="127">
        <v>1</v>
      </c>
      <c r="Y349" s="127">
        <v>1</v>
      </c>
      <c r="Z349" s="127" t="s">
        <v>121</v>
      </c>
      <c r="AA349" s="127">
        <v>0</v>
      </c>
      <c r="AB349" s="127" t="s">
        <v>120</v>
      </c>
      <c r="AC349" s="127" t="s">
        <v>120</v>
      </c>
      <c r="AD349" s="127" t="s">
        <v>120</v>
      </c>
      <c r="AE349" s="127" t="s">
        <v>120</v>
      </c>
      <c r="AF349" s="127" t="s">
        <v>120</v>
      </c>
      <c r="AG349" s="127" t="s">
        <v>120</v>
      </c>
      <c r="AH349" s="127" t="s">
        <v>120</v>
      </c>
      <c r="AI349" s="127" t="s">
        <v>120</v>
      </c>
      <c r="AJ349" s="127" t="s">
        <v>120</v>
      </c>
      <c r="AK349" s="127" t="s">
        <v>120</v>
      </c>
      <c r="AL349" s="127" t="s">
        <v>120</v>
      </c>
      <c r="AM349" s="127" t="s">
        <v>120</v>
      </c>
      <c r="AN349" s="127" t="s">
        <v>120</v>
      </c>
      <c r="AO349" s="127" t="s">
        <v>120</v>
      </c>
      <c r="AP349" s="127" t="s">
        <v>120</v>
      </c>
      <c r="AQ349" s="127" t="s">
        <v>120</v>
      </c>
      <c r="AR349" s="127" t="s">
        <v>120</v>
      </c>
      <c r="AS349" s="127" t="s">
        <v>120</v>
      </c>
      <c r="AT349" s="127" t="s">
        <v>120</v>
      </c>
      <c r="AU349" s="127" t="s">
        <v>120</v>
      </c>
      <c r="AV349" s="127" t="s">
        <v>120</v>
      </c>
      <c r="AW349" s="127" t="s">
        <v>120</v>
      </c>
      <c r="AX349" s="127">
        <v>0</v>
      </c>
      <c r="AY349" s="127">
        <v>0</v>
      </c>
      <c r="AZ349" s="127">
        <v>0</v>
      </c>
      <c r="BA349" s="127">
        <v>0</v>
      </c>
      <c r="BB349" s="127">
        <v>2</v>
      </c>
      <c r="BC349" s="129" t="s">
        <v>536</v>
      </c>
      <c r="BD349" s="63"/>
      <c r="BE349" s="63"/>
    </row>
    <row r="350" spans="1:57" x14ac:dyDescent="0.25">
      <c r="A350" s="185">
        <v>44</v>
      </c>
      <c r="B350" s="185" t="s">
        <v>9</v>
      </c>
      <c r="C350" s="185" t="s">
        <v>172</v>
      </c>
      <c r="D350" s="185" t="s">
        <v>175</v>
      </c>
      <c r="E350" s="193" t="s">
        <v>12</v>
      </c>
      <c r="F350" s="196" t="s">
        <v>74</v>
      </c>
      <c r="G350" s="184">
        <v>17</v>
      </c>
      <c r="H350" s="185">
        <v>48.4</v>
      </c>
      <c r="I350" s="185">
        <v>6</v>
      </c>
      <c r="J350" s="185">
        <v>6</v>
      </c>
      <c r="K350" s="185">
        <v>1</v>
      </c>
      <c r="L350" s="185">
        <v>2</v>
      </c>
      <c r="M350" s="185">
        <v>17.5</v>
      </c>
      <c r="N350" s="185">
        <v>12.3</v>
      </c>
      <c r="O350" s="185">
        <v>1</v>
      </c>
      <c r="P350" s="185">
        <v>0</v>
      </c>
      <c r="Q350" s="185">
        <f>SUM(M350:P350)</f>
        <v>30.8</v>
      </c>
      <c r="R350" s="185">
        <v>12</v>
      </c>
      <c r="S350" s="185">
        <f>Q350/12</f>
        <v>2.5666666666666669</v>
      </c>
      <c r="T350" s="80">
        <v>6</v>
      </c>
      <c r="U350" s="80">
        <v>15</v>
      </c>
      <c r="V350" s="185">
        <v>0</v>
      </c>
      <c r="W350" s="185">
        <v>0</v>
      </c>
      <c r="X350" s="185">
        <v>0</v>
      </c>
      <c r="Y350" s="185">
        <v>0</v>
      </c>
      <c r="Z350" s="185" t="s">
        <v>451</v>
      </c>
      <c r="AA350" s="185">
        <v>14</v>
      </c>
      <c r="AB350" s="185">
        <v>0.7</v>
      </c>
      <c r="AC350" s="212">
        <v>43222</v>
      </c>
      <c r="AD350" s="185">
        <v>16</v>
      </c>
      <c r="AE350" s="185">
        <v>4.7</v>
      </c>
      <c r="AF350" s="185">
        <v>11.4</v>
      </c>
      <c r="AG350" s="185">
        <v>6.9</v>
      </c>
      <c r="AH350" s="185">
        <v>22.5</v>
      </c>
      <c r="AI350" s="185">
        <v>19.3</v>
      </c>
      <c r="AJ350" s="185">
        <v>18.600000000000001</v>
      </c>
      <c r="AK350" s="185">
        <v>0</v>
      </c>
      <c r="AL350" s="185">
        <v>83.4</v>
      </c>
      <c r="AM350" s="185">
        <v>5.2125000000000004</v>
      </c>
      <c r="AN350" s="185">
        <v>0</v>
      </c>
      <c r="AO350" s="185">
        <v>0</v>
      </c>
      <c r="AP350" s="185">
        <v>2</v>
      </c>
      <c r="AQ350" s="185">
        <v>0</v>
      </c>
      <c r="AR350" s="185">
        <v>1</v>
      </c>
      <c r="AS350" s="211" t="s">
        <v>796</v>
      </c>
      <c r="AT350" s="185">
        <v>1.792</v>
      </c>
      <c r="AU350" s="185">
        <v>0.58299999999999996</v>
      </c>
      <c r="AV350" s="185">
        <v>1.0940000000000001</v>
      </c>
      <c r="AW350" s="185">
        <v>0.77800000000000002</v>
      </c>
      <c r="AX350" s="185">
        <v>0</v>
      </c>
      <c r="AY350" s="185">
        <v>0</v>
      </c>
      <c r="AZ350" s="185">
        <v>0</v>
      </c>
      <c r="BA350" s="185">
        <v>0</v>
      </c>
      <c r="BB350" s="185">
        <v>1</v>
      </c>
      <c r="BC350" s="218" t="s">
        <v>529</v>
      </c>
      <c r="BD350" s="185"/>
      <c r="BE350" s="185"/>
    </row>
    <row r="351" spans="1:57" s="63" customFormat="1" ht="16.5" thickBot="1" x14ac:dyDescent="0.3">
      <c r="A351" s="63">
        <v>44</v>
      </c>
      <c r="B351" s="63" t="s">
        <v>9</v>
      </c>
      <c r="C351" s="63" t="s">
        <v>172</v>
      </c>
      <c r="D351" s="63" t="s">
        <v>175</v>
      </c>
      <c r="E351" s="139" t="s">
        <v>135</v>
      </c>
      <c r="F351" s="67" t="s">
        <v>97</v>
      </c>
      <c r="G351" s="175">
        <v>17</v>
      </c>
      <c r="H351" s="63">
        <v>69.8</v>
      </c>
      <c r="I351" s="63">
        <v>5</v>
      </c>
      <c r="J351" s="63">
        <v>4</v>
      </c>
      <c r="K351" s="63">
        <v>1</v>
      </c>
      <c r="L351" s="63">
        <v>1</v>
      </c>
      <c r="M351" s="63">
        <v>7.2</v>
      </c>
      <c r="N351" s="63">
        <v>28.5</v>
      </c>
      <c r="O351" s="63">
        <v>15</v>
      </c>
      <c r="P351" s="63">
        <v>0</v>
      </c>
      <c r="Q351" s="63">
        <f>SUM(M351:P351)</f>
        <v>50.7</v>
      </c>
      <c r="R351" s="63">
        <v>12</v>
      </c>
      <c r="S351" s="63">
        <f>Q351/12</f>
        <v>4.2250000000000005</v>
      </c>
      <c r="T351" s="63" t="s">
        <v>120</v>
      </c>
      <c r="U351" s="63" t="s">
        <v>120</v>
      </c>
      <c r="V351" s="63">
        <v>0</v>
      </c>
      <c r="W351" s="63">
        <v>0</v>
      </c>
      <c r="X351" s="63">
        <v>0</v>
      </c>
      <c r="Y351" s="63">
        <v>0</v>
      </c>
      <c r="Z351" s="63" t="s">
        <v>451</v>
      </c>
      <c r="AA351" s="63">
        <v>23</v>
      </c>
      <c r="AB351" s="63">
        <v>0.9</v>
      </c>
      <c r="AC351" s="65">
        <v>43222</v>
      </c>
      <c r="AD351" s="63">
        <v>16</v>
      </c>
      <c r="AE351" s="63">
        <v>17.2</v>
      </c>
      <c r="AF351" s="63">
        <v>19.600000000000001</v>
      </c>
      <c r="AG351" s="63">
        <v>8.1999999999999993</v>
      </c>
      <c r="AH351" s="63">
        <v>5.6</v>
      </c>
      <c r="AI351" s="63">
        <v>21.8</v>
      </c>
      <c r="AJ351" s="63">
        <v>14</v>
      </c>
      <c r="AK351" s="63">
        <v>0</v>
      </c>
      <c r="AL351" s="63">
        <f>SUM(AE351:AK351)</f>
        <v>86.4</v>
      </c>
      <c r="AM351" s="63">
        <f>AL351/AD351</f>
        <v>5.4</v>
      </c>
      <c r="AN351" s="63">
        <v>1</v>
      </c>
      <c r="AO351" s="63">
        <v>0</v>
      </c>
      <c r="AP351" s="63">
        <v>7</v>
      </c>
      <c r="AQ351" s="63">
        <v>1</v>
      </c>
      <c r="AR351" s="63">
        <v>0</v>
      </c>
      <c r="AS351" s="63">
        <v>239</v>
      </c>
      <c r="AT351" s="63">
        <v>1.35</v>
      </c>
      <c r="AU351" s="63">
        <v>0.81799999999999995</v>
      </c>
      <c r="AV351" s="63">
        <v>1.859</v>
      </c>
      <c r="AW351" s="63">
        <v>1.5469999999999999</v>
      </c>
      <c r="AX351" s="63">
        <v>0</v>
      </c>
      <c r="AY351" s="63">
        <v>0</v>
      </c>
      <c r="AZ351" s="63">
        <v>0</v>
      </c>
      <c r="BA351" s="63">
        <v>1</v>
      </c>
      <c r="BB351" s="63">
        <v>1</v>
      </c>
      <c r="BC351" s="71" t="s">
        <v>411</v>
      </c>
    </row>
    <row r="352" spans="1:57" x14ac:dyDescent="0.25">
      <c r="A352" s="191">
        <v>44</v>
      </c>
      <c r="B352" s="191" t="s">
        <v>12</v>
      </c>
      <c r="C352" s="191" t="s">
        <v>173</v>
      </c>
      <c r="D352" s="191" t="s">
        <v>175</v>
      </c>
      <c r="E352" s="191" t="s">
        <v>12</v>
      </c>
      <c r="F352" s="202" t="s">
        <v>74</v>
      </c>
      <c r="G352" s="208">
        <v>18</v>
      </c>
      <c r="H352" s="191">
        <v>55</v>
      </c>
      <c r="I352" s="191">
        <v>5</v>
      </c>
      <c r="J352" s="191">
        <v>5.8</v>
      </c>
      <c r="K352" s="191">
        <v>2</v>
      </c>
      <c r="L352" s="191">
        <v>3</v>
      </c>
      <c r="M352" s="191">
        <v>26</v>
      </c>
      <c r="N352" s="191">
        <v>47</v>
      </c>
      <c r="O352" s="191">
        <v>0</v>
      </c>
      <c r="P352" s="191">
        <v>0</v>
      </c>
      <c r="Q352" s="191">
        <f>SUM(M352:P352)</f>
        <v>73</v>
      </c>
      <c r="R352" s="191">
        <v>12</v>
      </c>
      <c r="S352" s="191">
        <f>Q352/12</f>
        <v>6.083333333333333</v>
      </c>
      <c r="T352" s="191">
        <v>10</v>
      </c>
      <c r="U352" s="191">
        <v>18</v>
      </c>
      <c r="V352" s="191">
        <v>0</v>
      </c>
      <c r="W352" s="191">
        <v>0</v>
      </c>
      <c r="X352" s="191">
        <v>0</v>
      </c>
      <c r="Y352" s="191" t="s">
        <v>120</v>
      </c>
      <c r="Z352" s="191" t="s">
        <v>120</v>
      </c>
      <c r="AA352" s="191" t="s">
        <v>120</v>
      </c>
      <c r="AB352" s="191" t="s">
        <v>120</v>
      </c>
      <c r="AC352" s="191" t="s">
        <v>120</v>
      </c>
      <c r="AD352" s="191" t="s">
        <v>120</v>
      </c>
      <c r="AE352" s="191" t="s">
        <v>120</v>
      </c>
      <c r="AF352" s="191" t="s">
        <v>120</v>
      </c>
      <c r="AG352" s="191" t="s">
        <v>120</v>
      </c>
      <c r="AH352" s="191" t="s">
        <v>120</v>
      </c>
      <c r="AI352" s="191" t="s">
        <v>120</v>
      </c>
      <c r="AJ352" s="191" t="s">
        <v>120</v>
      </c>
      <c r="AK352" s="191" t="s">
        <v>120</v>
      </c>
      <c r="AL352" s="191" t="s">
        <v>120</v>
      </c>
      <c r="AM352" s="191" t="s">
        <v>120</v>
      </c>
      <c r="AN352" s="191" t="s">
        <v>120</v>
      </c>
      <c r="AO352" s="191" t="s">
        <v>120</v>
      </c>
      <c r="AP352" s="191" t="s">
        <v>120</v>
      </c>
      <c r="AQ352" s="191" t="s">
        <v>120</v>
      </c>
      <c r="AR352" s="191" t="s">
        <v>120</v>
      </c>
      <c r="AS352" s="191" t="s">
        <v>120</v>
      </c>
      <c r="AT352" s="191" t="s">
        <v>120</v>
      </c>
      <c r="AU352" s="191" t="s">
        <v>120</v>
      </c>
      <c r="AV352" s="191" t="s">
        <v>120</v>
      </c>
      <c r="AW352" s="191" t="s">
        <v>120</v>
      </c>
      <c r="AX352" s="191">
        <v>0</v>
      </c>
      <c r="AY352" s="191">
        <v>0</v>
      </c>
      <c r="AZ352" s="191">
        <v>0</v>
      </c>
      <c r="BA352" s="191">
        <v>0</v>
      </c>
      <c r="BB352" s="191">
        <v>0</v>
      </c>
      <c r="BC352" s="224" t="s">
        <v>528</v>
      </c>
      <c r="BD352" s="185"/>
      <c r="BE352" s="185"/>
    </row>
    <row r="353" spans="1:57" s="63" customFormat="1" ht="16.5" thickBot="1" x14ac:dyDescent="0.3">
      <c r="A353" s="88">
        <v>44</v>
      </c>
      <c r="B353" s="88" t="s">
        <v>12</v>
      </c>
      <c r="C353" s="88" t="s">
        <v>173</v>
      </c>
      <c r="D353" s="88" t="s">
        <v>175</v>
      </c>
      <c r="E353" s="88" t="s">
        <v>135</v>
      </c>
      <c r="F353" s="89" t="s">
        <v>97</v>
      </c>
      <c r="G353" s="183">
        <v>18</v>
      </c>
      <c r="H353" s="88">
        <v>66.5</v>
      </c>
      <c r="I353" s="88">
        <v>5</v>
      </c>
      <c r="J353" s="88">
        <v>6</v>
      </c>
      <c r="K353" s="88">
        <v>2</v>
      </c>
      <c r="L353" s="88">
        <v>3</v>
      </c>
      <c r="M353" s="88">
        <v>22</v>
      </c>
      <c r="N353" s="88">
        <v>33</v>
      </c>
      <c r="O353" s="88">
        <v>2</v>
      </c>
      <c r="P353" s="88">
        <v>0</v>
      </c>
      <c r="Q353" s="88">
        <f>SUM(M353:P353)</f>
        <v>57</v>
      </c>
      <c r="R353" s="88">
        <v>12</v>
      </c>
      <c r="S353" s="88">
        <f>Q353/12</f>
        <v>4.75</v>
      </c>
      <c r="T353" s="88" t="s">
        <v>120</v>
      </c>
      <c r="U353" s="88" t="s">
        <v>120</v>
      </c>
      <c r="V353" s="88">
        <v>0</v>
      </c>
      <c r="W353" s="88">
        <v>0</v>
      </c>
      <c r="X353" s="88">
        <v>0</v>
      </c>
      <c r="Y353" s="88" t="s">
        <v>120</v>
      </c>
      <c r="Z353" s="88" t="s">
        <v>120</v>
      </c>
      <c r="AA353" s="88" t="s">
        <v>120</v>
      </c>
      <c r="AB353" s="88" t="s">
        <v>120</v>
      </c>
      <c r="AC353" s="88" t="s">
        <v>120</v>
      </c>
      <c r="AD353" s="88" t="s">
        <v>120</v>
      </c>
      <c r="AE353" s="88" t="s">
        <v>120</v>
      </c>
      <c r="AF353" s="88" t="s">
        <v>120</v>
      </c>
      <c r="AG353" s="88" t="s">
        <v>120</v>
      </c>
      <c r="AH353" s="88" t="s">
        <v>120</v>
      </c>
      <c r="AI353" s="88" t="s">
        <v>120</v>
      </c>
      <c r="AJ353" s="88" t="s">
        <v>120</v>
      </c>
      <c r="AK353" s="88" t="s">
        <v>120</v>
      </c>
      <c r="AL353" s="88" t="s">
        <v>120</v>
      </c>
      <c r="AM353" s="88" t="s">
        <v>120</v>
      </c>
      <c r="AN353" s="88" t="s">
        <v>120</v>
      </c>
      <c r="AO353" s="88" t="s">
        <v>120</v>
      </c>
      <c r="AP353" s="88" t="s">
        <v>120</v>
      </c>
      <c r="AQ353" s="88" t="s">
        <v>120</v>
      </c>
      <c r="AR353" s="88" t="s">
        <v>120</v>
      </c>
      <c r="AS353" s="88" t="s">
        <v>120</v>
      </c>
      <c r="AT353" s="88" t="s">
        <v>120</v>
      </c>
      <c r="AU353" s="88" t="s">
        <v>120</v>
      </c>
      <c r="AV353" s="88" t="s">
        <v>120</v>
      </c>
      <c r="AW353" s="88" t="s">
        <v>120</v>
      </c>
      <c r="AX353" s="88">
        <v>0</v>
      </c>
      <c r="AY353" s="88">
        <v>0</v>
      </c>
      <c r="AZ353" s="88">
        <v>0</v>
      </c>
      <c r="BA353" s="88">
        <v>0</v>
      </c>
      <c r="BB353" s="88">
        <v>0</v>
      </c>
      <c r="BC353" s="90"/>
    </row>
    <row r="354" spans="1:57" x14ac:dyDescent="0.25">
      <c r="A354" s="185">
        <v>44</v>
      </c>
      <c r="B354" s="185" t="s">
        <v>14</v>
      </c>
      <c r="C354" s="185" t="s">
        <v>172</v>
      </c>
      <c r="D354" s="185" t="s">
        <v>176</v>
      </c>
      <c r="E354" s="193" t="s">
        <v>12</v>
      </c>
      <c r="F354" s="196" t="s">
        <v>74</v>
      </c>
      <c r="G354" s="184">
        <v>17</v>
      </c>
      <c r="H354" s="185">
        <v>41.1</v>
      </c>
      <c r="I354" s="185">
        <v>4</v>
      </c>
      <c r="J354" s="185">
        <v>4</v>
      </c>
      <c r="K354" s="185">
        <v>1</v>
      </c>
      <c r="L354" s="185">
        <v>1</v>
      </c>
      <c r="M354" s="185">
        <v>7.6</v>
      </c>
      <c r="N354" s="185">
        <v>6.7</v>
      </c>
      <c r="O354" s="185">
        <v>0</v>
      </c>
      <c r="P354" s="185">
        <v>0</v>
      </c>
      <c r="Q354" s="185">
        <f>SUM(M354:P354)</f>
        <v>14.3</v>
      </c>
      <c r="R354" s="185">
        <v>12</v>
      </c>
      <c r="S354" s="185">
        <f>Q354/12</f>
        <v>1.1916666666666667</v>
      </c>
      <c r="T354" s="185">
        <v>1</v>
      </c>
      <c r="U354" s="185">
        <v>1</v>
      </c>
      <c r="V354" s="185">
        <v>0</v>
      </c>
      <c r="W354" s="185">
        <v>0</v>
      </c>
      <c r="X354" s="185">
        <v>0</v>
      </c>
      <c r="Y354" s="185">
        <v>0</v>
      </c>
      <c r="Z354" s="185" t="s">
        <v>451</v>
      </c>
      <c r="AA354" s="185">
        <v>1</v>
      </c>
      <c r="AB354" s="185">
        <v>0.4</v>
      </c>
      <c r="AC354" s="212">
        <v>43219</v>
      </c>
      <c r="AD354" s="185">
        <v>13</v>
      </c>
      <c r="AE354" s="185">
        <v>5.9</v>
      </c>
      <c r="AF354" s="185">
        <v>4.2</v>
      </c>
      <c r="AG354" s="185">
        <v>8.4</v>
      </c>
      <c r="AH354" s="185">
        <v>0</v>
      </c>
      <c r="AI354" s="185">
        <v>0</v>
      </c>
      <c r="AJ354" s="185">
        <v>0</v>
      </c>
      <c r="AK354" s="185">
        <v>0</v>
      </c>
      <c r="AL354" s="185">
        <f>SUM(AE354:AK354)</f>
        <v>18.5</v>
      </c>
      <c r="AM354" s="185">
        <f>AL354/AD354</f>
        <v>1.4230769230769231</v>
      </c>
      <c r="AN354" s="185">
        <v>0</v>
      </c>
      <c r="AO354" s="185">
        <v>0</v>
      </c>
      <c r="AP354" s="185">
        <v>0</v>
      </c>
      <c r="AQ354" s="185">
        <v>0</v>
      </c>
      <c r="AR354" s="185">
        <v>0</v>
      </c>
      <c r="AS354" s="185">
        <v>125</v>
      </c>
      <c r="AT354" s="185">
        <v>2.9000000000000001E-2</v>
      </c>
      <c r="AU354" s="185">
        <v>1.2E-2</v>
      </c>
      <c r="AV354" s="185">
        <v>9.0999999999999998E-2</v>
      </c>
      <c r="AW354" s="185">
        <v>0.05</v>
      </c>
      <c r="AX354" s="185">
        <v>0</v>
      </c>
      <c r="AY354" s="185">
        <v>0</v>
      </c>
      <c r="AZ354" s="185">
        <v>0</v>
      </c>
      <c r="BA354" s="185">
        <v>0</v>
      </c>
      <c r="BB354" s="185">
        <v>1</v>
      </c>
      <c r="BC354" s="218"/>
      <c r="BD354" s="185"/>
      <c r="BE354" s="185"/>
    </row>
    <row r="355" spans="1:57" s="63" customFormat="1" ht="16.5" thickBot="1" x14ac:dyDescent="0.3">
      <c r="A355" s="63">
        <v>44</v>
      </c>
      <c r="B355" s="63" t="s">
        <v>14</v>
      </c>
      <c r="C355" s="63" t="s">
        <v>172</v>
      </c>
      <c r="D355" s="63" t="s">
        <v>176</v>
      </c>
      <c r="E355" s="66" t="s">
        <v>135</v>
      </c>
      <c r="F355" s="67" t="s">
        <v>97</v>
      </c>
      <c r="G355" s="175">
        <v>17</v>
      </c>
      <c r="H355" s="63">
        <v>31.7</v>
      </c>
      <c r="I355" s="63">
        <v>3</v>
      </c>
      <c r="J355" s="63">
        <v>4.3</v>
      </c>
      <c r="K355" s="63">
        <v>1</v>
      </c>
      <c r="L355" s="63">
        <v>1</v>
      </c>
      <c r="M355" s="63">
        <v>7.7</v>
      </c>
      <c r="N355" s="63">
        <v>23.9</v>
      </c>
      <c r="O355" s="63">
        <v>0</v>
      </c>
      <c r="P355" s="63">
        <v>0</v>
      </c>
      <c r="Q355" s="63">
        <f>SUM(M355:P355)</f>
        <v>31.599999999999998</v>
      </c>
      <c r="R355" s="63">
        <v>12</v>
      </c>
      <c r="S355" s="63">
        <f>Q355/12</f>
        <v>2.6333333333333333</v>
      </c>
      <c r="T355" s="63">
        <v>0</v>
      </c>
      <c r="U355" s="63">
        <v>0</v>
      </c>
      <c r="V355" s="63">
        <v>0</v>
      </c>
      <c r="W355" s="63">
        <v>0</v>
      </c>
      <c r="X355" s="63">
        <v>1</v>
      </c>
      <c r="Y355" s="63">
        <v>1</v>
      </c>
      <c r="Z355" s="63" t="s">
        <v>121</v>
      </c>
      <c r="AA355" s="63">
        <v>0</v>
      </c>
      <c r="AB355" s="63">
        <v>0</v>
      </c>
      <c r="AC355" s="212">
        <v>43219</v>
      </c>
      <c r="AD355" s="185">
        <v>13</v>
      </c>
      <c r="AE355" s="63">
        <v>0</v>
      </c>
      <c r="AF355" s="63">
        <v>0</v>
      </c>
      <c r="AG355" s="63">
        <v>0</v>
      </c>
      <c r="AH355" s="63">
        <v>0</v>
      </c>
      <c r="AI355" s="63">
        <v>0</v>
      </c>
      <c r="AJ355" s="63">
        <v>0</v>
      </c>
      <c r="AK355" s="63">
        <v>0</v>
      </c>
      <c r="AL355" s="63">
        <v>0</v>
      </c>
      <c r="AM355" s="63">
        <v>0</v>
      </c>
      <c r="AN355" s="63">
        <v>0</v>
      </c>
      <c r="AO355" s="63">
        <v>0</v>
      </c>
      <c r="AP355" s="63">
        <v>0</v>
      </c>
      <c r="AQ355" s="63">
        <v>0</v>
      </c>
      <c r="AR355" s="63">
        <v>0</v>
      </c>
      <c r="AS355" s="63" t="s">
        <v>120</v>
      </c>
      <c r="AT355" s="63">
        <v>0</v>
      </c>
      <c r="AU355" s="63">
        <v>0</v>
      </c>
      <c r="AV355" s="63">
        <v>0</v>
      </c>
      <c r="AW355" s="63">
        <v>0</v>
      </c>
      <c r="AX355" s="63">
        <v>0</v>
      </c>
      <c r="AY355" s="63">
        <v>0</v>
      </c>
      <c r="AZ355" s="63">
        <v>0</v>
      </c>
      <c r="BA355" s="63">
        <v>0</v>
      </c>
      <c r="BB355" s="63">
        <v>1</v>
      </c>
      <c r="BC355" s="71"/>
    </row>
    <row r="356" spans="1:57" s="124" customFormat="1" x14ac:dyDescent="0.25">
      <c r="A356" s="186">
        <v>44</v>
      </c>
      <c r="B356" s="186" t="s">
        <v>15</v>
      </c>
      <c r="C356" s="186" t="s">
        <v>173</v>
      </c>
      <c r="D356" s="186" t="s">
        <v>176</v>
      </c>
      <c r="E356" s="186" t="s">
        <v>12</v>
      </c>
      <c r="F356" s="197" t="s">
        <v>74</v>
      </c>
      <c r="G356" s="206">
        <v>18</v>
      </c>
      <c r="H356" s="186">
        <v>22.9</v>
      </c>
      <c r="I356" s="186">
        <v>4</v>
      </c>
      <c r="J356" s="186">
        <v>3.8</v>
      </c>
      <c r="K356" s="186">
        <v>0</v>
      </c>
      <c r="L356" s="186" t="s">
        <v>120</v>
      </c>
      <c r="M356" s="186" t="s">
        <v>120</v>
      </c>
      <c r="N356" s="186" t="s">
        <v>120</v>
      </c>
      <c r="O356" s="186" t="s">
        <v>120</v>
      </c>
      <c r="P356" s="186" t="s">
        <v>120</v>
      </c>
      <c r="Q356" s="186" t="s">
        <v>120</v>
      </c>
      <c r="R356" s="186" t="s">
        <v>120</v>
      </c>
      <c r="S356" s="186" t="s">
        <v>120</v>
      </c>
      <c r="T356" s="125">
        <v>0</v>
      </c>
      <c r="U356" s="125">
        <v>0</v>
      </c>
      <c r="V356" s="186">
        <v>1</v>
      </c>
      <c r="W356" s="186">
        <v>1</v>
      </c>
      <c r="X356" s="186">
        <v>1</v>
      </c>
      <c r="Y356" s="186">
        <v>1</v>
      </c>
      <c r="Z356" s="186" t="s">
        <v>121</v>
      </c>
      <c r="AA356" s="186">
        <v>0</v>
      </c>
      <c r="AB356" s="186" t="s">
        <v>120</v>
      </c>
      <c r="AC356" s="186" t="s">
        <v>120</v>
      </c>
      <c r="AD356" s="186" t="s">
        <v>120</v>
      </c>
      <c r="AE356" s="186" t="s">
        <v>120</v>
      </c>
      <c r="AF356" s="186" t="s">
        <v>120</v>
      </c>
      <c r="AG356" s="186" t="s">
        <v>120</v>
      </c>
      <c r="AH356" s="186" t="s">
        <v>120</v>
      </c>
      <c r="AI356" s="186" t="s">
        <v>120</v>
      </c>
      <c r="AJ356" s="186" t="s">
        <v>120</v>
      </c>
      <c r="AK356" s="186" t="s">
        <v>120</v>
      </c>
      <c r="AL356" s="186" t="s">
        <v>120</v>
      </c>
      <c r="AM356" s="186" t="s">
        <v>120</v>
      </c>
      <c r="AN356" s="186" t="s">
        <v>120</v>
      </c>
      <c r="AO356" s="186" t="s">
        <v>120</v>
      </c>
      <c r="AP356" s="186" t="s">
        <v>120</v>
      </c>
      <c r="AQ356" s="186" t="s">
        <v>120</v>
      </c>
      <c r="AR356" s="186" t="s">
        <v>120</v>
      </c>
      <c r="AS356" s="186" t="s">
        <v>120</v>
      </c>
      <c r="AT356" s="186" t="s">
        <v>120</v>
      </c>
      <c r="AU356" s="186" t="s">
        <v>120</v>
      </c>
      <c r="AV356" s="186" t="s">
        <v>120</v>
      </c>
      <c r="AW356" s="186" t="s">
        <v>120</v>
      </c>
      <c r="AX356" s="186">
        <v>0</v>
      </c>
      <c r="AY356" s="186">
        <v>0</v>
      </c>
      <c r="AZ356" s="186">
        <v>0</v>
      </c>
      <c r="BA356" s="186">
        <v>0</v>
      </c>
      <c r="BB356" s="186">
        <v>2</v>
      </c>
      <c r="BC356" s="219"/>
      <c r="BD356" s="185"/>
      <c r="BE356" s="185"/>
    </row>
    <row r="357" spans="1:57" s="127" customFormat="1" ht="16.5" thickBot="1" x14ac:dyDescent="0.3">
      <c r="A357" s="127">
        <v>44</v>
      </c>
      <c r="B357" s="127" t="s">
        <v>15</v>
      </c>
      <c r="C357" s="127" t="s">
        <v>173</v>
      </c>
      <c r="D357" s="127" t="s">
        <v>176</v>
      </c>
      <c r="E357" s="127" t="s">
        <v>135</v>
      </c>
      <c r="F357" s="128" t="s">
        <v>97</v>
      </c>
      <c r="G357" s="177">
        <v>18</v>
      </c>
      <c r="H357" s="127">
        <v>58.5</v>
      </c>
      <c r="I357" s="127">
        <v>4</v>
      </c>
      <c r="J357" s="127">
        <v>3.9</v>
      </c>
      <c r="K357" s="127">
        <v>0</v>
      </c>
      <c r="L357" s="127" t="s">
        <v>120</v>
      </c>
      <c r="M357" s="127" t="s">
        <v>120</v>
      </c>
      <c r="N357" s="127" t="s">
        <v>120</v>
      </c>
      <c r="O357" s="127" t="s">
        <v>120</v>
      </c>
      <c r="P357" s="127" t="s">
        <v>120</v>
      </c>
      <c r="Q357" s="127" t="s">
        <v>120</v>
      </c>
      <c r="R357" s="127" t="s">
        <v>120</v>
      </c>
      <c r="S357" s="127" t="s">
        <v>120</v>
      </c>
      <c r="T357" s="127" t="s">
        <v>120</v>
      </c>
      <c r="U357" s="127" t="s">
        <v>120</v>
      </c>
      <c r="V357" s="127">
        <v>1</v>
      </c>
      <c r="W357" s="127">
        <v>1</v>
      </c>
      <c r="X357" s="127">
        <v>1</v>
      </c>
      <c r="Y357" s="127">
        <v>1</v>
      </c>
      <c r="Z357" s="127" t="s">
        <v>121</v>
      </c>
      <c r="AA357" s="127">
        <v>0</v>
      </c>
      <c r="AB357" s="127" t="s">
        <v>120</v>
      </c>
      <c r="AC357" s="127" t="s">
        <v>120</v>
      </c>
      <c r="AD357" s="127" t="s">
        <v>120</v>
      </c>
      <c r="AE357" s="127" t="s">
        <v>120</v>
      </c>
      <c r="AF357" s="127" t="s">
        <v>120</v>
      </c>
      <c r="AG357" s="127" t="s">
        <v>120</v>
      </c>
      <c r="AH357" s="127" t="s">
        <v>120</v>
      </c>
      <c r="AI357" s="127" t="s">
        <v>120</v>
      </c>
      <c r="AJ357" s="127" t="s">
        <v>120</v>
      </c>
      <c r="AK357" s="127" t="s">
        <v>120</v>
      </c>
      <c r="AL357" s="127" t="s">
        <v>120</v>
      </c>
      <c r="AM357" s="127" t="s">
        <v>120</v>
      </c>
      <c r="AN357" s="127" t="s">
        <v>120</v>
      </c>
      <c r="AO357" s="127" t="s">
        <v>120</v>
      </c>
      <c r="AP357" s="127" t="s">
        <v>120</v>
      </c>
      <c r="AQ357" s="127" t="s">
        <v>120</v>
      </c>
      <c r="AR357" s="127" t="s">
        <v>120</v>
      </c>
      <c r="AS357" s="127" t="s">
        <v>120</v>
      </c>
      <c r="AT357" s="127" t="s">
        <v>120</v>
      </c>
      <c r="AU357" s="127" t="s">
        <v>120</v>
      </c>
      <c r="AV357" s="127" t="s">
        <v>120</v>
      </c>
      <c r="AW357" s="127" t="s">
        <v>120</v>
      </c>
      <c r="AX357" s="127">
        <v>0</v>
      </c>
      <c r="AY357" s="127">
        <v>0</v>
      </c>
      <c r="AZ357" s="127">
        <v>0</v>
      </c>
      <c r="BA357" s="127">
        <v>0</v>
      </c>
      <c r="BB357" s="127">
        <v>2</v>
      </c>
      <c r="BC357" s="129"/>
      <c r="BD357" s="63"/>
      <c r="BE357" s="63"/>
    </row>
    <row r="358" spans="1:57" x14ac:dyDescent="0.25">
      <c r="A358" s="185">
        <v>45</v>
      </c>
      <c r="B358" s="185" t="s">
        <v>9</v>
      </c>
      <c r="C358" s="185" t="s">
        <v>172</v>
      </c>
      <c r="D358" s="185" t="s">
        <v>175</v>
      </c>
      <c r="E358" s="193" t="s">
        <v>12</v>
      </c>
      <c r="F358" s="185" t="s">
        <v>186</v>
      </c>
      <c r="G358" s="184">
        <v>17</v>
      </c>
      <c r="H358" s="185">
        <v>113.5</v>
      </c>
      <c r="I358" s="185">
        <v>5</v>
      </c>
      <c r="J358" s="185">
        <v>3.7</v>
      </c>
      <c r="K358" s="185">
        <v>1</v>
      </c>
      <c r="L358" s="185" t="s">
        <v>120</v>
      </c>
      <c r="M358" s="185" t="s">
        <v>120</v>
      </c>
      <c r="N358" s="185" t="s">
        <v>120</v>
      </c>
      <c r="O358" s="185" t="s">
        <v>120</v>
      </c>
      <c r="P358" s="185" t="s">
        <v>120</v>
      </c>
      <c r="Q358" s="185" t="s">
        <v>120</v>
      </c>
      <c r="R358" s="185" t="s">
        <v>120</v>
      </c>
      <c r="S358" s="185" t="s">
        <v>120</v>
      </c>
      <c r="T358" s="80">
        <v>10</v>
      </c>
      <c r="U358" s="80">
        <v>24</v>
      </c>
      <c r="V358" s="185">
        <v>0</v>
      </c>
      <c r="W358" s="185">
        <v>0</v>
      </c>
      <c r="X358" s="185">
        <v>0</v>
      </c>
      <c r="Y358" s="185">
        <v>0</v>
      </c>
      <c r="Z358" s="185" t="s">
        <v>451</v>
      </c>
      <c r="AA358" s="185">
        <v>27</v>
      </c>
      <c r="AB358" s="185">
        <v>0.9</v>
      </c>
      <c r="AC358" s="212">
        <v>43219</v>
      </c>
      <c r="AD358" s="185">
        <v>13</v>
      </c>
      <c r="AE358" s="185">
        <v>0.4</v>
      </c>
      <c r="AF358" s="185">
        <v>9.1</v>
      </c>
      <c r="AG358" s="185">
        <v>29.7</v>
      </c>
      <c r="AH358" s="185">
        <v>20.9</v>
      </c>
      <c r="AI358" s="185">
        <v>3.9</v>
      </c>
      <c r="AJ358" s="185">
        <v>24.2</v>
      </c>
      <c r="AK358" s="185">
        <v>0</v>
      </c>
      <c r="AL358" s="185">
        <f>SUM(AE358:AK358)</f>
        <v>88.2</v>
      </c>
      <c r="AM358" s="185">
        <f>AL358/AD358</f>
        <v>6.7846153846153845</v>
      </c>
      <c r="AN358" s="185">
        <v>1</v>
      </c>
      <c r="AO358" s="185">
        <v>1</v>
      </c>
      <c r="AP358" s="185">
        <v>8</v>
      </c>
      <c r="AQ358" s="185">
        <v>0</v>
      </c>
      <c r="AR358" s="185">
        <v>0</v>
      </c>
      <c r="AS358" s="185">
        <v>162</v>
      </c>
      <c r="AT358" s="185">
        <v>4.7080000000000002</v>
      </c>
      <c r="AU358" s="185">
        <v>1.621</v>
      </c>
      <c r="AV358" s="185">
        <v>2.29</v>
      </c>
      <c r="AW358" s="185">
        <v>0.83299999999999996</v>
      </c>
      <c r="AX358" s="185" t="s">
        <v>120</v>
      </c>
      <c r="AY358" s="185">
        <v>0</v>
      </c>
      <c r="AZ358" s="185">
        <v>0</v>
      </c>
      <c r="BA358" s="185">
        <v>0</v>
      </c>
      <c r="BB358" s="185">
        <v>1</v>
      </c>
      <c r="BC358" s="218" t="s">
        <v>169</v>
      </c>
      <c r="BD358" s="185"/>
      <c r="BE358" s="185"/>
    </row>
    <row r="359" spans="1:57" s="63" customFormat="1" ht="16.5" thickBot="1" x14ac:dyDescent="0.3">
      <c r="A359" s="63">
        <v>45</v>
      </c>
      <c r="B359" s="63" t="s">
        <v>9</v>
      </c>
      <c r="C359" s="63" t="s">
        <v>172</v>
      </c>
      <c r="D359" s="63" t="s">
        <v>175</v>
      </c>
      <c r="E359" s="66" t="s">
        <v>135</v>
      </c>
      <c r="F359" s="67" t="s">
        <v>102</v>
      </c>
      <c r="G359" s="175">
        <v>17</v>
      </c>
      <c r="H359" s="63">
        <v>111.7</v>
      </c>
      <c r="I359" s="63">
        <v>4</v>
      </c>
      <c r="J359" s="63">
        <v>5.5</v>
      </c>
      <c r="K359" s="63">
        <v>2</v>
      </c>
      <c r="L359" s="63">
        <v>3</v>
      </c>
      <c r="M359" s="63">
        <v>16</v>
      </c>
      <c r="N359" s="63">
        <v>19</v>
      </c>
      <c r="O359" s="63">
        <v>38</v>
      </c>
      <c r="P359" s="63">
        <v>3</v>
      </c>
      <c r="Q359" s="63">
        <f>SUM(M359:P359)</f>
        <v>76</v>
      </c>
      <c r="R359" s="63">
        <v>12</v>
      </c>
      <c r="S359" s="63">
        <f>Q359/12</f>
        <v>6.333333333333333</v>
      </c>
      <c r="T359" s="63" t="s">
        <v>120</v>
      </c>
      <c r="U359" s="63" t="s">
        <v>120</v>
      </c>
      <c r="V359" s="63">
        <v>0</v>
      </c>
      <c r="W359" s="63">
        <v>0</v>
      </c>
      <c r="X359" s="63">
        <v>0</v>
      </c>
      <c r="Y359" s="63">
        <v>0</v>
      </c>
      <c r="Z359" s="63" t="s">
        <v>451</v>
      </c>
      <c r="AA359" s="63">
        <v>21</v>
      </c>
      <c r="AB359" s="63">
        <v>1</v>
      </c>
      <c r="AC359" s="65">
        <v>43219</v>
      </c>
      <c r="AD359" s="63">
        <v>13</v>
      </c>
      <c r="AE359" s="63">
        <v>7.9</v>
      </c>
      <c r="AF359" s="63">
        <v>30.3</v>
      </c>
      <c r="AG359" s="63">
        <v>17.399999999999999</v>
      </c>
      <c r="AH359" s="63">
        <v>27.7</v>
      </c>
      <c r="AI359" s="63">
        <v>10.4</v>
      </c>
      <c r="AJ359" s="63">
        <v>0</v>
      </c>
      <c r="AK359" s="63">
        <v>0</v>
      </c>
      <c r="AL359" s="63">
        <f>SUM(AE359:AK359)</f>
        <v>93.7</v>
      </c>
      <c r="AM359" s="63">
        <f>AL359/AD359</f>
        <v>7.2076923076923078</v>
      </c>
      <c r="AN359" s="63">
        <v>1</v>
      </c>
      <c r="AO359" s="63">
        <v>1</v>
      </c>
      <c r="AP359" s="63">
        <v>4</v>
      </c>
      <c r="AQ359" s="63">
        <v>0</v>
      </c>
      <c r="AR359" s="63">
        <v>0</v>
      </c>
      <c r="AS359" s="63">
        <v>161</v>
      </c>
      <c r="AT359" s="63">
        <v>4.99</v>
      </c>
      <c r="AU359" s="63">
        <v>2.0459999999999998</v>
      </c>
      <c r="AV359" s="63">
        <v>2.2109999999999999</v>
      </c>
      <c r="AW359" s="63">
        <v>1.0680000000000001</v>
      </c>
      <c r="AX359" s="63">
        <v>0</v>
      </c>
      <c r="AY359" s="63">
        <v>0</v>
      </c>
      <c r="AZ359" s="63">
        <v>0</v>
      </c>
      <c r="BA359" s="63">
        <v>0</v>
      </c>
      <c r="BB359" s="63">
        <v>1</v>
      </c>
      <c r="BC359" s="71" t="s">
        <v>529</v>
      </c>
    </row>
    <row r="360" spans="1:57" x14ac:dyDescent="0.25">
      <c r="A360" s="185">
        <v>45</v>
      </c>
      <c r="B360" s="185" t="s">
        <v>12</v>
      </c>
      <c r="C360" s="185" t="s">
        <v>173</v>
      </c>
      <c r="D360" s="185" t="s">
        <v>175</v>
      </c>
      <c r="E360" s="193" t="s">
        <v>12</v>
      </c>
      <c r="F360" s="185" t="s">
        <v>186</v>
      </c>
      <c r="G360" s="184">
        <v>18</v>
      </c>
      <c r="H360" s="185">
        <v>96.4</v>
      </c>
      <c r="I360" s="185">
        <v>4</v>
      </c>
      <c r="J360" s="185">
        <v>3.9</v>
      </c>
      <c r="K360" s="185">
        <v>1</v>
      </c>
      <c r="L360" s="185">
        <v>3</v>
      </c>
      <c r="M360" s="185">
        <v>8.3000000000000007</v>
      </c>
      <c r="N360" s="185">
        <v>38.200000000000003</v>
      </c>
      <c r="O360" s="185">
        <v>13</v>
      </c>
      <c r="P360" s="185">
        <v>0</v>
      </c>
      <c r="Q360" s="185">
        <f>SUM(M360:P360)</f>
        <v>59.5</v>
      </c>
      <c r="R360" s="185">
        <v>12</v>
      </c>
      <c r="S360" s="185">
        <f>Q360/12</f>
        <v>4.958333333333333</v>
      </c>
      <c r="T360" s="80">
        <v>5</v>
      </c>
      <c r="U360" s="80">
        <v>9</v>
      </c>
      <c r="V360" s="185">
        <v>0</v>
      </c>
      <c r="W360" s="185">
        <v>0</v>
      </c>
      <c r="X360" s="185">
        <v>0</v>
      </c>
      <c r="Y360" s="185">
        <v>0</v>
      </c>
      <c r="Z360" s="185" t="s">
        <v>451</v>
      </c>
      <c r="AA360" s="185">
        <v>24</v>
      </c>
      <c r="AB360" s="185">
        <v>0.9</v>
      </c>
      <c r="AC360" s="212">
        <v>43222</v>
      </c>
      <c r="AD360" s="185">
        <v>16</v>
      </c>
      <c r="AE360" s="185">
        <v>22.4</v>
      </c>
      <c r="AF360" s="185">
        <v>1.6</v>
      </c>
      <c r="AG360" s="185">
        <v>10.199999999999999</v>
      </c>
      <c r="AH360" s="185">
        <v>21.7</v>
      </c>
      <c r="AI360" s="185">
        <v>13.1</v>
      </c>
      <c r="AJ360" s="185">
        <v>15.1</v>
      </c>
      <c r="AK360" s="185">
        <v>6</v>
      </c>
      <c r="AL360" s="185">
        <f>SUM(AE360:AK360)</f>
        <v>90.1</v>
      </c>
      <c r="AM360" s="185">
        <f>AL360/AD360</f>
        <v>5.6312499999999996</v>
      </c>
      <c r="AN360" s="185">
        <v>1</v>
      </c>
      <c r="AO360" s="185">
        <v>0</v>
      </c>
      <c r="AP360" s="185">
        <v>2</v>
      </c>
      <c r="AQ360" s="185">
        <v>1</v>
      </c>
      <c r="AR360" s="185">
        <v>0</v>
      </c>
      <c r="AS360" s="185">
        <v>234</v>
      </c>
      <c r="AT360" s="185">
        <v>2.0099999999999998</v>
      </c>
      <c r="AU360" s="185">
        <v>1.2569999999999999</v>
      </c>
      <c r="AV360" s="185">
        <v>2</v>
      </c>
      <c r="AW360" s="185">
        <v>1.288</v>
      </c>
      <c r="AX360" s="185">
        <v>0</v>
      </c>
      <c r="AY360" s="185">
        <v>0</v>
      </c>
      <c r="AZ360" s="185">
        <v>0</v>
      </c>
      <c r="BA360" s="185">
        <v>0</v>
      </c>
      <c r="BB360" s="185">
        <v>1</v>
      </c>
      <c r="BC360" s="218"/>
      <c r="BD360" s="185"/>
      <c r="BE360" s="185"/>
    </row>
    <row r="361" spans="1:57" s="63" customFormat="1" ht="16.5" thickBot="1" x14ac:dyDescent="0.3">
      <c r="A361" s="63">
        <v>45</v>
      </c>
      <c r="B361" s="63" t="s">
        <v>12</v>
      </c>
      <c r="C361" s="63" t="s">
        <v>173</v>
      </c>
      <c r="D361" s="63" t="s">
        <v>175</v>
      </c>
      <c r="E361" s="66" t="s">
        <v>135</v>
      </c>
      <c r="F361" s="67" t="s">
        <v>102</v>
      </c>
      <c r="G361" s="175">
        <v>18</v>
      </c>
      <c r="H361" s="63">
        <v>99.1</v>
      </c>
      <c r="I361" s="63">
        <v>4</v>
      </c>
      <c r="J361" s="63">
        <v>5.5</v>
      </c>
      <c r="K361" s="63">
        <v>2</v>
      </c>
      <c r="L361" s="63">
        <v>2</v>
      </c>
      <c r="M361" s="63">
        <v>7.4</v>
      </c>
      <c r="N361" s="63">
        <v>45.1</v>
      </c>
      <c r="O361" s="63">
        <v>15.1</v>
      </c>
      <c r="P361" s="63">
        <v>0</v>
      </c>
      <c r="Q361" s="63">
        <f>SUM(M361:P361)</f>
        <v>67.599999999999994</v>
      </c>
      <c r="R361" s="63">
        <v>12</v>
      </c>
      <c r="S361" s="63">
        <f>Q361/12</f>
        <v>5.6333333333333329</v>
      </c>
      <c r="T361" s="63" t="s">
        <v>120</v>
      </c>
      <c r="U361" s="63" t="s">
        <v>120</v>
      </c>
      <c r="V361" s="63">
        <v>0</v>
      </c>
      <c r="W361" s="63">
        <v>0</v>
      </c>
      <c r="X361" s="63">
        <v>0</v>
      </c>
      <c r="Y361" s="63">
        <v>0</v>
      </c>
      <c r="Z361" s="63" t="s">
        <v>451</v>
      </c>
      <c r="AA361" s="63">
        <v>8</v>
      </c>
      <c r="AB361" s="63">
        <v>0.8</v>
      </c>
      <c r="AC361" s="65">
        <v>43222</v>
      </c>
      <c r="AD361" s="63">
        <v>16</v>
      </c>
      <c r="AE361" s="63">
        <v>7.6</v>
      </c>
      <c r="AF361" s="63">
        <v>20.100000000000001</v>
      </c>
      <c r="AG361" s="63">
        <v>2.2000000000000002</v>
      </c>
      <c r="AH361" s="63">
        <v>23.8</v>
      </c>
      <c r="AI361" s="63">
        <v>25.2</v>
      </c>
      <c r="AJ361" s="63">
        <v>0</v>
      </c>
      <c r="AK361" s="63">
        <v>0</v>
      </c>
      <c r="AL361" s="63">
        <f>SUM(AE361:AK361)</f>
        <v>78.900000000000006</v>
      </c>
      <c r="AM361" s="63">
        <f>AL361/AD361</f>
        <v>4.9312500000000004</v>
      </c>
      <c r="AN361" s="63">
        <v>1</v>
      </c>
      <c r="AO361" s="63">
        <v>0</v>
      </c>
      <c r="AP361" s="63">
        <v>0</v>
      </c>
      <c r="AQ361" s="63">
        <v>0</v>
      </c>
      <c r="AR361" s="63">
        <v>0</v>
      </c>
      <c r="AS361" s="63">
        <v>233</v>
      </c>
      <c r="AT361" s="63">
        <v>0.57299999999999995</v>
      </c>
      <c r="AU361" s="63">
        <v>0.76800000000000002</v>
      </c>
      <c r="AV361" s="63">
        <v>0.62</v>
      </c>
      <c r="AW361" s="63">
        <v>0.6</v>
      </c>
      <c r="AX361" s="63">
        <v>0</v>
      </c>
      <c r="AY361" s="63">
        <v>0</v>
      </c>
      <c r="AZ361" s="63">
        <v>0</v>
      </c>
      <c r="BA361" s="63">
        <v>0</v>
      </c>
      <c r="BB361" s="63">
        <v>1</v>
      </c>
      <c r="BC361" s="71"/>
    </row>
    <row r="362" spans="1:57" x14ac:dyDescent="0.25">
      <c r="A362" s="185">
        <v>45</v>
      </c>
      <c r="B362" s="185" t="s">
        <v>14</v>
      </c>
      <c r="C362" s="185" t="s">
        <v>172</v>
      </c>
      <c r="D362" s="185" t="s">
        <v>176</v>
      </c>
      <c r="E362" s="193" t="s">
        <v>12</v>
      </c>
      <c r="F362" s="185" t="s">
        <v>186</v>
      </c>
      <c r="G362" s="184">
        <v>17</v>
      </c>
      <c r="H362" s="185">
        <v>117.7</v>
      </c>
      <c r="I362" s="185">
        <v>6</v>
      </c>
      <c r="J362" s="185">
        <v>4.4000000000000004</v>
      </c>
      <c r="K362" s="185">
        <v>2</v>
      </c>
      <c r="L362" s="185">
        <v>3</v>
      </c>
      <c r="M362" s="185">
        <v>39.5</v>
      </c>
      <c r="N362" s="185">
        <v>4</v>
      </c>
      <c r="O362" s="185">
        <v>33</v>
      </c>
      <c r="P362" s="185">
        <v>0</v>
      </c>
      <c r="Q362" s="185">
        <f>SUM(M362:P362)</f>
        <v>76.5</v>
      </c>
      <c r="R362" s="185">
        <v>12</v>
      </c>
      <c r="S362" s="185">
        <f>Q362/12</f>
        <v>6.375</v>
      </c>
      <c r="T362" s="80">
        <v>9</v>
      </c>
      <c r="U362" s="80">
        <v>18</v>
      </c>
      <c r="V362" s="185">
        <v>0</v>
      </c>
      <c r="W362" s="185">
        <v>0</v>
      </c>
      <c r="X362" s="185">
        <v>0</v>
      </c>
      <c r="Y362" s="185">
        <v>0</v>
      </c>
      <c r="Z362" s="185" t="s">
        <v>451</v>
      </c>
      <c r="AA362" s="185">
        <v>2</v>
      </c>
      <c r="AB362" s="185">
        <v>0.6</v>
      </c>
      <c r="AC362" s="212">
        <v>43220</v>
      </c>
      <c r="AD362" s="185">
        <v>14</v>
      </c>
      <c r="AE362" s="185">
        <v>2.8</v>
      </c>
      <c r="AF362" s="185">
        <v>13.9</v>
      </c>
      <c r="AG362" s="185">
        <v>5.2</v>
      </c>
      <c r="AH362" s="185">
        <v>13.8</v>
      </c>
      <c r="AI362" s="185">
        <v>0</v>
      </c>
      <c r="AJ362" s="185">
        <v>0</v>
      </c>
      <c r="AK362" s="185">
        <v>0</v>
      </c>
      <c r="AL362" s="185">
        <f>SUM(AE362:AK362)</f>
        <v>35.700000000000003</v>
      </c>
      <c r="AM362" s="185">
        <f>AL362/AD362</f>
        <v>2.5500000000000003</v>
      </c>
      <c r="AN362" s="185">
        <v>1</v>
      </c>
      <c r="AO362" s="185">
        <v>0</v>
      </c>
      <c r="AP362" s="185">
        <v>0</v>
      </c>
      <c r="AQ362" s="185">
        <v>1</v>
      </c>
      <c r="AR362" s="185">
        <v>0</v>
      </c>
      <c r="AS362" s="185">
        <v>184</v>
      </c>
      <c r="AT362" s="185">
        <v>0.115</v>
      </c>
      <c r="AU362" s="185">
        <v>9.8000000000000004E-2</v>
      </c>
      <c r="AV362" s="185">
        <v>0.38100000000000001</v>
      </c>
      <c r="AW362" s="185">
        <v>0.29599999999999999</v>
      </c>
      <c r="AX362" s="185">
        <v>0</v>
      </c>
      <c r="AY362" s="185">
        <v>0</v>
      </c>
      <c r="AZ362" s="185">
        <v>0</v>
      </c>
      <c r="BA362" s="185">
        <v>0</v>
      </c>
      <c r="BB362" s="185">
        <v>1</v>
      </c>
      <c r="BC362" s="72" t="s">
        <v>423</v>
      </c>
      <c r="BD362" s="185"/>
      <c r="BE362" s="185"/>
    </row>
    <row r="363" spans="1:57" s="63" customFormat="1" ht="16.5" thickBot="1" x14ac:dyDescent="0.3">
      <c r="A363" s="63">
        <v>45</v>
      </c>
      <c r="B363" s="63" t="s">
        <v>14</v>
      </c>
      <c r="C363" s="63" t="s">
        <v>172</v>
      </c>
      <c r="D363" s="63" t="s">
        <v>176</v>
      </c>
      <c r="E363" s="139" t="s">
        <v>135</v>
      </c>
      <c r="F363" s="67" t="s">
        <v>102</v>
      </c>
      <c r="G363" s="175">
        <v>17</v>
      </c>
      <c r="H363" s="63">
        <v>97.5</v>
      </c>
      <c r="I363" s="63">
        <v>4</v>
      </c>
      <c r="J363" s="63">
        <v>6</v>
      </c>
      <c r="K363" s="63">
        <v>2</v>
      </c>
      <c r="L363" s="63">
        <v>2</v>
      </c>
      <c r="M363" s="63">
        <v>9</v>
      </c>
      <c r="N363" s="63">
        <v>35</v>
      </c>
      <c r="O363" s="63">
        <v>25</v>
      </c>
      <c r="P363" s="63">
        <v>0</v>
      </c>
      <c r="Q363" s="63">
        <f>SUM(M363:P363)</f>
        <v>69</v>
      </c>
      <c r="R363" s="63">
        <v>12</v>
      </c>
      <c r="S363" s="63">
        <f>Q363/12</f>
        <v>5.75</v>
      </c>
      <c r="T363" s="63" t="s">
        <v>120</v>
      </c>
      <c r="U363" s="63" t="s">
        <v>120</v>
      </c>
      <c r="V363" s="63">
        <v>0</v>
      </c>
      <c r="W363" s="63">
        <v>0</v>
      </c>
      <c r="X363" s="63">
        <v>0</v>
      </c>
      <c r="Y363" s="63">
        <v>0</v>
      </c>
      <c r="Z363" s="63" t="s">
        <v>451</v>
      </c>
      <c r="AA363" s="63">
        <v>16</v>
      </c>
      <c r="AB363" s="63">
        <v>0.9</v>
      </c>
      <c r="AC363" s="65">
        <v>43220</v>
      </c>
      <c r="AD363" s="63">
        <v>14</v>
      </c>
      <c r="AE363" s="63">
        <v>8.8000000000000007</v>
      </c>
      <c r="AF363" s="63">
        <v>19.8</v>
      </c>
      <c r="AG363" s="63">
        <v>1.3</v>
      </c>
      <c r="AH363" s="63">
        <v>20.399999999999999</v>
      </c>
      <c r="AI363" s="63">
        <v>0</v>
      </c>
      <c r="AJ363" s="63">
        <v>0</v>
      </c>
      <c r="AK363" s="63">
        <v>0</v>
      </c>
      <c r="AL363" s="63">
        <v>50.3</v>
      </c>
      <c r="AM363" s="63">
        <v>3.5928571428571425</v>
      </c>
      <c r="AN363" s="63">
        <v>1</v>
      </c>
      <c r="AO363" s="63">
        <v>0</v>
      </c>
      <c r="AP363" s="63">
        <v>0</v>
      </c>
      <c r="AQ363" s="63">
        <v>1</v>
      </c>
      <c r="AR363" s="63">
        <v>0</v>
      </c>
      <c r="AS363" s="63" t="s">
        <v>797</v>
      </c>
      <c r="AT363" s="63">
        <v>0.73599999999999999</v>
      </c>
      <c r="AU363" s="63">
        <v>0.65999999999999992</v>
      </c>
      <c r="AV363" s="63">
        <v>1.286</v>
      </c>
      <c r="AW363" s="63">
        <v>0.68699999999999994</v>
      </c>
      <c r="AX363" s="63">
        <v>0</v>
      </c>
      <c r="AY363" s="63">
        <v>0</v>
      </c>
      <c r="AZ363" s="63">
        <v>0</v>
      </c>
      <c r="BA363" s="63">
        <v>0</v>
      </c>
      <c r="BB363" s="63">
        <v>1</v>
      </c>
      <c r="BC363" s="71"/>
    </row>
    <row r="364" spans="1:57" s="100" customFormat="1" x14ac:dyDescent="0.25">
      <c r="A364" s="187">
        <v>45</v>
      </c>
      <c r="B364" s="257" t="s">
        <v>15</v>
      </c>
      <c r="C364" s="257" t="s">
        <v>173</v>
      </c>
      <c r="D364" s="257" t="s">
        <v>176</v>
      </c>
      <c r="E364" s="257" t="s">
        <v>450</v>
      </c>
      <c r="F364" s="263" t="s">
        <v>120</v>
      </c>
      <c r="G364" s="264">
        <v>18</v>
      </c>
      <c r="H364" s="263" t="s">
        <v>120</v>
      </c>
      <c r="I364" s="263" t="s">
        <v>120</v>
      </c>
      <c r="J364" s="263" t="s">
        <v>120</v>
      </c>
      <c r="K364" s="263" t="s">
        <v>120</v>
      </c>
      <c r="L364" s="263" t="s">
        <v>120</v>
      </c>
      <c r="M364" s="263" t="s">
        <v>120</v>
      </c>
      <c r="N364" s="263" t="s">
        <v>120</v>
      </c>
      <c r="O364" s="263" t="s">
        <v>120</v>
      </c>
      <c r="P364" s="263" t="s">
        <v>120</v>
      </c>
      <c r="Q364" s="263" t="s">
        <v>120</v>
      </c>
      <c r="R364" s="263" t="s">
        <v>120</v>
      </c>
      <c r="S364" s="263" t="s">
        <v>120</v>
      </c>
      <c r="T364" s="263" t="s">
        <v>120</v>
      </c>
      <c r="U364" s="263" t="s">
        <v>120</v>
      </c>
      <c r="V364" s="263" t="s">
        <v>120</v>
      </c>
      <c r="W364" s="263" t="s">
        <v>120</v>
      </c>
      <c r="X364" s="263" t="s">
        <v>120</v>
      </c>
      <c r="Y364" s="263" t="s">
        <v>120</v>
      </c>
      <c r="Z364" s="187" t="s">
        <v>451</v>
      </c>
      <c r="AA364" s="187">
        <v>1</v>
      </c>
      <c r="AB364" s="187">
        <v>0.4</v>
      </c>
      <c r="AC364" s="230">
        <v>43582</v>
      </c>
      <c r="AD364" s="187">
        <v>11</v>
      </c>
      <c r="AE364" s="187">
        <v>6.3</v>
      </c>
      <c r="AF364" s="187">
        <v>7</v>
      </c>
      <c r="AG364" s="187">
        <v>12.6</v>
      </c>
      <c r="AH364" s="187">
        <v>0</v>
      </c>
      <c r="AI364" s="187">
        <v>0</v>
      </c>
      <c r="AJ364" s="187">
        <v>0</v>
      </c>
      <c r="AK364" s="187">
        <v>0</v>
      </c>
      <c r="AL364" s="187">
        <v>25.9</v>
      </c>
      <c r="AM364" s="187">
        <v>2.3545454545454545</v>
      </c>
      <c r="AN364" s="187">
        <v>0</v>
      </c>
      <c r="AO364" s="187">
        <v>0</v>
      </c>
      <c r="AP364" s="187">
        <v>0</v>
      </c>
      <c r="AQ364" s="187">
        <v>1</v>
      </c>
      <c r="AR364" s="187">
        <v>0</v>
      </c>
      <c r="AS364" s="187">
        <v>76</v>
      </c>
      <c r="AT364" s="187">
        <v>6.9000000000000006E-2</v>
      </c>
      <c r="AU364" s="187">
        <v>2.9000000000000001E-2</v>
      </c>
      <c r="AV364" s="187">
        <v>6.0000000000000001E-3</v>
      </c>
      <c r="AW364" s="187">
        <v>1.7000000000000001E-2</v>
      </c>
      <c r="AX364" s="187" t="s">
        <v>120</v>
      </c>
      <c r="AY364" s="187" t="s">
        <v>120</v>
      </c>
      <c r="AZ364" s="187" t="s">
        <v>120</v>
      </c>
      <c r="BA364" s="187" t="s">
        <v>120</v>
      </c>
      <c r="BB364" s="187">
        <v>0</v>
      </c>
      <c r="BC364" s="220"/>
      <c r="BD364" s="187"/>
      <c r="BE364" s="187"/>
    </row>
    <row r="365" spans="1:57" s="100" customFormat="1" x14ac:dyDescent="0.25">
      <c r="A365" s="100">
        <v>45</v>
      </c>
      <c r="B365" s="100" t="s">
        <v>15</v>
      </c>
      <c r="C365" s="100" t="s">
        <v>173</v>
      </c>
      <c r="D365" s="100" t="s">
        <v>176</v>
      </c>
      <c r="E365" s="100" t="s">
        <v>12</v>
      </c>
      <c r="F365" s="100" t="s">
        <v>186</v>
      </c>
      <c r="G365" s="178">
        <v>18</v>
      </c>
      <c r="H365" s="100">
        <v>109.4</v>
      </c>
      <c r="I365" s="100">
        <v>4</v>
      </c>
      <c r="J365" s="100">
        <v>4</v>
      </c>
      <c r="K365" s="100">
        <v>1</v>
      </c>
      <c r="L365" s="100">
        <v>2</v>
      </c>
      <c r="M365" s="100">
        <v>52.2</v>
      </c>
      <c r="N365" s="100">
        <v>2</v>
      </c>
      <c r="O365" s="100">
        <v>0</v>
      </c>
      <c r="P365" s="100">
        <v>0</v>
      </c>
      <c r="Q365" s="100">
        <f>SUM(M365:P365)</f>
        <v>54.2</v>
      </c>
      <c r="R365" s="100">
        <v>12</v>
      </c>
      <c r="S365" s="100">
        <f>Q365/12</f>
        <v>4.5166666666666666</v>
      </c>
      <c r="T365" s="187">
        <v>7</v>
      </c>
      <c r="U365" s="187">
        <v>9</v>
      </c>
      <c r="V365" s="100">
        <v>0</v>
      </c>
      <c r="W365" s="100">
        <v>0</v>
      </c>
      <c r="X365" s="100">
        <v>0</v>
      </c>
      <c r="Y365" s="100" t="s">
        <v>120</v>
      </c>
      <c r="Z365" s="100" t="s">
        <v>451</v>
      </c>
      <c r="AA365" s="100">
        <v>6</v>
      </c>
      <c r="AB365" s="100">
        <v>0.7</v>
      </c>
      <c r="AC365" s="102">
        <v>43582</v>
      </c>
      <c r="AD365" s="100">
        <v>11</v>
      </c>
      <c r="AE365" s="100">
        <v>10.9</v>
      </c>
      <c r="AF365" s="100">
        <v>17.7</v>
      </c>
      <c r="AG365" s="100">
        <v>2.2000000000000002</v>
      </c>
      <c r="AH365" s="100">
        <v>18.8</v>
      </c>
      <c r="AI365" s="100">
        <v>0</v>
      </c>
      <c r="AJ365" s="100">
        <v>0</v>
      </c>
      <c r="AK365" s="100">
        <v>0</v>
      </c>
      <c r="AL365" s="100">
        <v>49.6</v>
      </c>
      <c r="AM365" s="100">
        <v>4.5090909090909088</v>
      </c>
      <c r="AN365" s="100">
        <v>0</v>
      </c>
      <c r="AO365" s="100">
        <v>0</v>
      </c>
      <c r="AP365" s="100">
        <v>0</v>
      </c>
      <c r="AQ365" s="100">
        <v>1</v>
      </c>
      <c r="AR365" s="100">
        <v>0</v>
      </c>
      <c r="AS365" s="100">
        <v>77</v>
      </c>
      <c r="AT365" s="100">
        <v>0.66700000000000004</v>
      </c>
      <c r="AU365" s="100">
        <v>0.245</v>
      </c>
      <c r="AV365" s="100">
        <v>0.34899999999999998</v>
      </c>
      <c r="AW365" s="100">
        <v>0.223</v>
      </c>
      <c r="AX365" s="100" t="s">
        <v>120</v>
      </c>
      <c r="AY365" s="100" t="s">
        <v>120</v>
      </c>
      <c r="AZ365" s="100" t="s">
        <v>120</v>
      </c>
      <c r="BA365" s="187" t="s">
        <v>120</v>
      </c>
      <c r="BB365" s="100">
        <v>0</v>
      </c>
      <c r="BC365" s="103"/>
    </row>
    <row r="366" spans="1:57" s="100" customFormat="1" x14ac:dyDescent="0.25">
      <c r="A366" s="187">
        <v>45</v>
      </c>
      <c r="B366" s="187" t="s">
        <v>15</v>
      </c>
      <c r="C366" s="187" t="s">
        <v>173</v>
      </c>
      <c r="D366" s="187" t="s">
        <v>176</v>
      </c>
      <c r="E366" s="187" t="s">
        <v>135</v>
      </c>
      <c r="F366" s="226" t="s">
        <v>102</v>
      </c>
      <c r="G366" s="204">
        <v>18</v>
      </c>
      <c r="H366" s="187">
        <v>70.3</v>
      </c>
      <c r="I366" s="187">
        <v>3</v>
      </c>
      <c r="J366" s="187">
        <v>6</v>
      </c>
      <c r="K366" s="187">
        <v>2</v>
      </c>
      <c r="L366" s="187">
        <v>2</v>
      </c>
      <c r="M366" s="187">
        <v>32</v>
      </c>
      <c r="N366" s="187">
        <v>37</v>
      </c>
      <c r="O366" s="187">
        <v>4</v>
      </c>
      <c r="P366" s="187">
        <v>0</v>
      </c>
      <c r="Q366" s="187">
        <f>SUM(M366:P366)</f>
        <v>73</v>
      </c>
      <c r="R366" s="187">
        <v>12</v>
      </c>
      <c r="S366" s="187">
        <f>Q366/12</f>
        <v>6.083333333333333</v>
      </c>
      <c r="T366" s="187" t="s">
        <v>120</v>
      </c>
      <c r="U366" s="187" t="s">
        <v>120</v>
      </c>
      <c r="V366" s="187">
        <v>0</v>
      </c>
      <c r="W366" s="187">
        <v>0</v>
      </c>
      <c r="X366" s="187">
        <v>0</v>
      </c>
      <c r="Y366" s="187" t="s">
        <v>120</v>
      </c>
      <c r="Z366" s="187" t="s">
        <v>451</v>
      </c>
      <c r="AA366" s="187">
        <v>5</v>
      </c>
      <c r="AB366" s="187">
        <v>0.6</v>
      </c>
      <c r="AC366" s="230">
        <v>43217</v>
      </c>
      <c r="AD366" s="187">
        <v>11</v>
      </c>
      <c r="AE366" s="187">
        <v>8.5</v>
      </c>
      <c r="AF366" s="187">
        <v>1.2</v>
      </c>
      <c r="AG366" s="187">
        <v>7.4</v>
      </c>
      <c r="AH366" s="187">
        <v>0</v>
      </c>
      <c r="AI366" s="187">
        <v>0</v>
      </c>
      <c r="AJ366" s="187">
        <v>0</v>
      </c>
      <c r="AK366" s="187">
        <v>0</v>
      </c>
      <c r="AL366" s="187">
        <f>SUM(AE366:AK366)</f>
        <v>17.100000000000001</v>
      </c>
      <c r="AM366" s="187">
        <f>AL366/AD366</f>
        <v>1.5545454545454547</v>
      </c>
      <c r="AN366" s="187">
        <v>1</v>
      </c>
      <c r="AO366" s="187">
        <v>1</v>
      </c>
      <c r="AP366" s="187">
        <v>0</v>
      </c>
      <c r="AQ366" s="187">
        <v>1</v>
      </c>
      <c r="AR366" s="187">
        <v>0</v>
      </c>
      <c r="AS366" s="187">
        <v>74</v>
      </c>
      <c r="AT366" s="187">
        <v>0.24399999999999999</v>
      </c>
      <c r="AU366" s="187">
        <v>7.3999999999999996E-2</v>
      </c>
      <c r="AV366" s="187">
        <v>0.251</v>
      </c>
      <c r="AW366" s="187">
        <v>0.13600000000000001</v>
      </c>
      <c r="AX366" s="187" t="s">
        <v>120</v>
      </c>
      <c r="AY366" s="187" t="s">
        <v>120</v>
      </c>
      <c r="AZ366" s="187" t="s">
        <v>120</v>
      </c>
      <c r="BA366" s="187" t="s">
        <v>120</v>
      </c>
      <c r="BB366" s="187">
        <v>0</v>
      </c>
      <c r="BC366" s="220"/>
      <c r="BD366" s="187"/>
      <c r="BE366" s="187"/>
    </row>
    <row r="367" spans="1:57" s="75" customFormat="1" x14ac:dyDescent="0.25">
      <c r="A367" s="188">
        <v>46</v>
      </c>
      <c r="B367" s="188" t="s">
        <v>9</v>
      </c>
      <c r="C367" s="188" t="s">
        <v>172</v>
      </c>
      <c r="D367" s="188" t="s">
        <v>175</v>
      </c>
      <c r="E367" s="188" t="s">
        <v>12</v>
      </c>
      <c r="F367" s="198" t="s">
        <v>79</v>
      </c>
      <c r="G367" s="203">
        <v>19</v>
      </c>
      <c r="H367" s="188">
        <v>62.7</v>
      </c>
      <c r="I367" s="188">
        <v>4</v>
      </c>
      <c r="J367" s="188">
        <v>6</v>
      </c>
      <c r="K367" s="188">
        <v>2</v>
      </c>
      <c r="L367" s="188">
        <v>4</v>
      </c>
      <c r="M367" s="188">
        <v>32.9</v>
      </c>
      <c r="N367" s="188">
        <v>11.6</v>
      </c>
      <c r="O367" s="188">
        <v>16.100000000000001</v>
      </c>
      <c r="P367" s="188">
        <v>0</v>
      </c>
      <c r="Q367" s="188">
        <f>SUM(M367:P367)</f>
        <v>60.6</v>
      </c>
      <c r="R367" s="188">
        <v>12</v>
      </c>
      <c r="S367" s="188">
        <f>Q367/12</f>
        <v>5.05</v>
      </c>
      <c r="T367" s="188" t="s">
        <v>120</v>
      </c>
      <c r="U367" s="188" t="s">
        <v>120</v>
      </c>
      <c r="V367" s="188">
        <v>0</v>
      </c>
      <c r="W367" s="188">
        <v>0</v>
      </c>
      <c r="X367" s="188">
        <v>0</v>
      </c>
      <c r="Y367" s="188" t="s">
        <v>120</v>
      </c>
      <c r="Z367" s="188" t="s">
        <v>434</v>
      </c>
      <c r="AA367" s="188" t="s">
        <v>120</v>
      </c>
      <c r="AB367" s="188" t="s">
        <v>120</v>
      </c>
      <c r="AC367" s="188" t="s">
        <v>120</v>
      </c>
      <c r="AD367" s="188" t="s">
        <v>120</v>
      </c>
      <c r="AE367" s="188" t="s">
        <v>120</v>
      </c>
      <c r="AF367" s="188" t="s">
        <v>120</v>
      </c>
      <c r="AG367" s="188" t="s">
        <v>120</v>
      </c>
      <c r="AH367" s="188" t="s">
        <v>120</v>
      </c>
      <c r="AI367" s="188" t="s">
        <v>120</v>
      </c>
      <c r="AJ367" s="188" t="s">
        <v>120</v>
      </c>
      <c r="AK367" s="188" t="s">
        <v>120</v>
      </c>
      <c r="AL367" s="188" t="s">
        <v>120</v>
      </c>
      <c r="AM367" s="188" t="s">
        <v>120</v>
      </c>
      <c r="AN367" s="188" t="s">
        <v>120</v>
      </c>
      <c r="AO367" s="188" t="s">
        <v>120</v>
      </c>
      <c r="AP367" s="188" t="s">
        <v>120</v>
      </c>
      <c r="AQ367" s="188" t="s">
        <v>120</v>
      </c>
      <c r="AR367" s="188" t="s">
        <v>120</v>
      </c>
      <c r="AS367" s="188" t="s">
        <v>120</v>
      </c>
      <c r="AT367" s="188" t="s">
        <v>120</v>
      </c>
      <c r="AU367" s="188" t="s">
        <v>120</v>
      </c>
      <c r="AV367" s="188" t="s">
        <v>120</v>
      </c>
      <c r="AW367" s="188" t="s">
        <v>120</v>
      </c>
      <c r="AX367" s="188">
        <v>0</v>
      </c>
      <c r="AY367" s="188">
        <v>0</v>
      </c>
      <c r="AZ367" s="188">
        <v>0</v>
      </c>
      <c r="BA367" s="188">
        <v>0</v>
      </c>
      <c r="BB367" s="188">
        <v>0</v>
      </c>
      <c r="BC367" s="221"/>
      <c r="BD367" s="185"/>
      <c r="BE367" s="185"/>
    </row>
    <row r="368" spans="1:57" s="76" customFormat="1" ht="16.5" thickBot="1" x14ac:dyDescent="0.3">
      <c r="A368" s="76">
        <v>46</v>
      </c>
      <c r="B368" s="76" t="s">
        <v>9</v>
      </c>
      <c r="C368" s="76" t="s">
        <v>172</v>
      </c>
      <c r="D368" s="76" t="s">
        <v>175</v>
      </c>
      <c r="E368" s="76" t="s">
        <v>135</v>
      </c>
      <c r="F368" s="77" t="s">
        <v>97</v>
      </c>
      <c r="G368" s="176">
        <v>19</v>
      </c>
      <c r="H368" s="76">
        <v>63.9</v>
      </c>
      <c r="I368" s="76">
        <v>3</v>
      </c>
      <c r="J368" s="76">
        <v>4.0999999999999996</v>
      </c>
      <c r="K368" s="76">
        <v>0</v>
      </c>
      <c r="L368" s="76" t="s">
        <v>120</v>
      </c>
      <c r="M368" s="76" t="s">
        <v>120</v>
      </c>
      <c r="N368" s="76" t="s">
        <v>120</v>
      </c>
      <c r="O368" s="76" t="s">
        <v>120</v>
      </c>
      <c r="P368" s="76" t="s">
        <v>120</v>
      </c>
      <c r="Q368" s="76" t="s">
        <v>120</v>
      </c>
      <c r="R368" s="76" t="s">
        <v>120</v>
      </c>
      <c r="S368" s="76" t="s">
        <v>120</v>
      </c>
      <c r="T368" s="76" t="s">
        <v>120</v>
      </c>
      <c r="U368" s="76" t="s">
        <v>120</v>
      </c>
      <c r="V368" s="76">
        <v>1</v>
      </c>
      <c r="W368" s="76">
        <v>0</v>
      </c>
      <c r="X368" s="76">
        <v>0</v>
      </c>
      <c r="Y368" s="76" t="s">
        <v>120</v>
      </c>
      <c r="Z368" s="76" t="s">
        <v>434</v>
      </c>
      <c r="AA368" s="76" t="s">
        <v>120</v>
      </c>
      <c r="AB368" s="76" t="s">
        <v>120</v>
      </c>
      <c r="AC368" s="76" t="s">
        <v>120</v>
      </c>
      <c r="AD368" s="76" t="s">
        <v>120</v>
      </c>
      <c r="AE368" s="76" t="s">
        <v>120</v>
      </c>
      <c r="AF368" s="76" t="s">
        <v>120</v>
      </c>
      <c r="AG368" s="76" t="s">
        <v>120</v>
      </c>
      <c r="AH368" s="76" t="s">
        <v>120</v>
      </c>
      <c r="AI368" s="76" t="s">
        <v>120</v>
      </c>
      <c r="AJ368" s="76" t="s">
        <v>120</v>
      </c>
      <c r="AK368" s="76" t="s">
        <v>120</v>
      </c>
      <c r="AL368" s="76" t="s">
        <v>120</v>
      </c>
      <c r="AM368" s="76" t="s">
        <v>120</v>
      </c>
      <c r="AN368" s="76" t="s">
        <v>120</v>
      </c>
      <c r="AO368" s="76" t="s">
        <v>120</v>
      </c>
      <c r="AP368" s="76" t="s">
        <v>120</v>
      </c>
      <c r="AQ368" s="76" t="s">
        <v>120</v>
      </c>
      <c r="AR368" s="76" t="s">
        <v>120</v>
      </c>
      <c r="AS368" s="76" t="s">
        <v>120</v>
      </c>
      <c r="AT368" s="76" t="s">
        <v>120</v>
      </c>
      <c r="AU368" s="76" t="s">
        <v>120</v>
      </c>
      <c r="AV368" s="76" t="s">
        <v>120</v>
      </c>
      <c r="AW368" s="76" t="s">
        <v>120</v>
      </c>
      <c r="AX368" s="76">
        <v>0</v>
      </c>
      <c r="AY368" s="76">
        <v>0</v>
      </c>
      <c r="AZ368" s="76">
        <v>0</v>
      </c>
      <c r="BA368" s="76">
        <v>0</v>
      </c>
      <c r="BB368" s="76">
        <v>0</v>
      </c>
      <c r="BC368" s="78"/>
      <c r="BD368" s="63"/>
      <c r="BE368" s="63"/>
    </row>
    <row r="369" spans="1:57" s="94" customFormat="1" x14ac:dyDescent="0.25">
      <c r="A369" s="190">
        <v>46</v>
      </c>
      <c r="B369" s="190" t="s">
        <v>12</v>
      </c>
      <c r="C369" s="190" t="s">
        <v>173</v>
      </c>
      <c r="D369" s="190" t="s">
        <v>175</v>
      </c>
      <c r="E369" s="190" t="s">
        <v>12</v>
      </c>
      <c r="F369" s="200" t="s">
        <v>79</v>
      </c>
      <c r="G369" s="207">
        <v>20</v>
      </c>
      <c r="H369" s="190">
        <v>54.2</v>
      </c>
      <c r="I369" s="190">
        <v>4</v>
      </c>
      <c r="J369" s="190">
        <v>6</v>
      </c>
      <c r="K369" s="190">
        <v>1</v>
      </c>
      <c r="L369" s="190">
        <v>2</v>
      </c>
      <c r="M369" s="190">
        <v>16</v>
      </c>
      <c r="N369" s="190">
        <v>23</v>
      </c>
      <c r="O369" s="190">
        <v>0</v>
      </c>
      <c r="P369" s="190">
        <v>0</v>
      </c>
      <c r="Q369" s="190">
        <f>SUM(M369:P369)</f>
        <v>39</v>
      </c>
      <c r="R369" s="190">
        <v>12</v>
      </c>
      <c r="S369" s="190">
        <f>Q369/12</f>
        <v>3.25</v>
      </c>
      <c r="T369" s="161">
        <v>2</v>
      </c>
      <c r="U369" s="161">
        <v>4</v>
      </c>
      <c r="V369" s="190">
        <v>0</v>
      </c>
      <c r="W369" s="190">
        <v>0</v>
      </c>
      <c r="X369" s="190">
        <v>0</v>
      </c>
      <c r="Y369" s="190">
        <v>0</v>
      </c>
      <c r="Z369" s="190" t="s">
        <v>451</v>
      </c>
      <c r="AA369" s="190">
        <v>19</v>
      </c>
      <c r="AB369" s="190">
        <v>0.9</v>
      </c>
      <c r="AC369" s="213">
        <v>43223</v>
      </c>
      <c r="AD369" s="190">
        <v>17</v>
      </c>
      <c r="AE369" s="190">
        <v>7</v>
      </c>
      <c r="AF369" s="190">
        <v>3.3</v>
      </c>
      <c r="AG369" s="190">
        <v>13.6</v>
      </c>
      <c r="AH369" s="190">
        <v>12.5</v>
      </c>
      <c r="AI369" s="190">
        <v>25.8</v>
      </c>
      <c r="AJ369" s="190">
        <v>5.3</v>
      </c>
      <c r="AK369" s="190">
        <v>27</v>
      </c>
      <c r="AL369" s="190">
        <f>SUM(AE369:AK369)</f>
        <v>94.5</v>
      </c>
      <c r="AM369" s="190">
        <f>AL369/AD369</f>
        <v>5.5588235294117645</v>
      </c>
      <c r="AN369" s="190">
        <v>1</v>
      </c>
      <c r="AO369" s="190">
        <v>1</v>
      </c>
      <c r="AP369" s="190">
        <v>0</v>
      </c>
      <c r="AQ369" s="190">
        <v>1</v>
      </c>
      <c r="AR369" s="190">
        <v>0</v>
      </c>
      <c r="AS369" s="190">
        <v>250</v>
      </c>
      <c r="AT369" s="190">
        <v>2.1230000000000002</v>
      </c>
      <c r="AU369" s="190">
        <v>0.69699999999999995</v>
      </c>
      <c r="AV369" s="190">
        <v>1.3080000000000001</v>
      </c>
      <c r="AW369" s="190">
        <v>0.92300000000000004</v>
      </c>
      <c r="AX369" s="190">
        <v>0</v>
      </c>
      <c r="AY369" s="190">
        <v>0</v>
      </c>
      <c r="AZ369" s="190">
        <v>0</v>
      </c>
      <c r="BA369" s="190">
        <v>0</v>
      </c>
      <c r="BB369" s="190">
        <v>0</v>
      </c>
      <c r="BC369" s="223"/>
      <c r="BD369" s="190"/>
      <c r="BE369" s="190"/>
    </row>
    <row r="370" spans="1:57" s="95" customFormat="1" ht="16.5" thickBot="1" x14ac:dyDescent="0.3">
      <c r="A370" s="95">
        <v>46</v>
      </c>
      <c r="B370" s="95" t="s">
        <v>12</v>
      </c>
      <c r="C370" s="95" t="s">
        <v>173</v>
      </c>
      <c r="D370" s="95" t="s">
        <v>175</v>
      </c>
      <c r="E370" s="95" t="s">
        <v>135</v>
      </c>
      <c r="F370" s="96" t="s">
        <v>97</v>
      </c>
      <c r="G370" s="180">
        <v>20</v>
      </c>
      <c r="H370" s="95">
        <v>46.5</v>
      </c>
      <c r="I370" s="95">
        <v>3</v>
      </c>
      <c r="J370" s="95">
        <v>3.6</v>
      </c>
      <c r="K370" s="95">
        <v>1</v>
      </c>
      <c r="L370" s="95">
        <v>1</v>
      </c>
      <c r="M370" s="95">
        <v>40</v>
      </c>
      <c r="N370" s="95">
        <v>16.5</v>
      </c>
      <c r="O370" s="95">
        <v>16.5</v>
      </c>
      <c r="P370" s="95">
        <v>0</v>
      </c>
      <c r="Q370" s="95">
        <f>SUM(M370:P370)</f>
        <v>73</v>
      </c>
      <c r="R370" s="95">
        <v>12</v>
      </c>
      <c r="S370" s="95">
        <f>Q370/12</f>
        <v>6.083333333333333</v>
      </c>
      <c r="T370" s="190" t="s">
        <v>120</v>
      </c>
      <c r="U370" s="190" t="s">
        <v>120</v>
      </c>
      <c r="V370" s="95">
        <v>0</v>
      </c>
      <c r="W370" s="95">
        <v>0</v>
      </c>
      <c r="X370" s="95">
        <v>0</v>
      </c>
      <c r="Y370" s="95">
        <v>1</v>
      </c>
      <c r="Z370" s="95" t="s">
        <v>121</v>
      </c>
      <c r="AA370" s="95">
        <v>0</v>
      </c>
      <c r="AB370" s="95">
        <v>0</v>
      </c>
      <c r="AC370" s="213">
        <v>43223</v>
      </c>
      <c r="AD370" s="190">
        <v>17</v>
      </c>
      <c r="AE370" s="95">
        <v>0</v>
      </c>
      <c r="AF370" s="95">
        <v>0</v>
      </c>
      <c r="AG370" s="95">
        <v>0</v>
      </c>
      <c r="AH370" s="95">
        <v>0</v>
      </c>
      <c r="AI370" s="95">
        <v>0</v>
      </c>
      <c r="AJ370" s="95">
        <v>0</v>
      </c>
      <c r="AK370" s="95">
        <v>0</v>
      </c>
      <c r="AL370" s="95">
        <v>0</v>
      </c>
      <c r="AM370" s="95">
        <v>0</v>
      </c>
      <c r="AN370" s="95">
        <v>0</v>
      </c>
      <c r="AO370" s="95">
        <v>0</v>
      </c>
      <c r="AP370" s="95">
        <v>0</v>
      </c>
      <c r="AQ370" s="95">
        <v>0</v>
      </c>
      <c r="AR370" s="95">
        <v>0</v>
      </c>
      <c r="AS370" s="95" t="s">
        <v>120</v>
      </c>
      <c r="AT370" s="95" t="s">
        <v>120</v>
      </c>
      <c r="AU370" s="95">
        <v>1.099</v>
      </c>
      <c r="AV370" s="95" t="s">
        <v>120</v>
      </c>
      <c r="AW370" s="95">
        <v>0.95899999999999996</v>
      </c>
      <c r="AX370" s="95">
        <v>0</v>
      </c>
      <c r="AY370" s="95">
        <v>0</v>
      </c>
      <c r="AZ370" s="95">
        <v>0</v>
      </c>
      <c r="BA370" s="95">
        <v>0</v>
      </c>
      <c r="BB370" s="95">
        <v>0</v>
      </c>
      <c r="BC370" s="74" t="s">
        <v>667</v>
      </c>
    </row>
    <row r="371" spans="1:57" x14ac:dyDescent="0.25">
      <c r="A371" s="185">
        <v>46</v>
      </c>
      <c r="B371" s="185" t="s">
        <v>14</v>
      </c>
      <c r="C371" s="185" t="s">
        <v>172</v>
      </c>
      <c r="D371" s="185" t="s">
        <v>176</v>
      </c>
      <c r="E371" s="193" t="s">
        <v>12</v>
      </c>
      <c r="F371" s="196" t="s">
        <v>79</v>
      </c>
      <c r="G371" s="184">
        <v>19</v>
      </c>
      <c r="H371" s="185">
        <v>58.1</v>
      </c>
      <c r="I371" s="185">
        <v>5</v>
      </c>
      <c r="J371" s="185">
        <v>4.0999999999999996</v>
      </c>
      <c r="K371" s="185">
        <v>3</v>
      </c>
      <c r="L371" s="185">
        <v>3</v>
      </c>
      <c r="M371" s="185">
        <v>18.3</v>
      </c>
      <c r="N371" s="185">
        <v>10.8</v>
      </c>
      <c r="O371" s="185">
        <v>0</v>
      </c>
      <c r="P371" s="185">
        <v>0</v>
      </c>
      <c r="Q371" s="185">
        <f>SUM(M371:P371)</f>
        <v>29.1</v>
      </c>
      <c r="R371" s="185">
        <v>12</v>
      </c>
      <c r="S371" s="185">
        <f>Q371/12</f>
        <v>2.4250000000000003</v>
      </c>
      <c r="T371" s="80">
        <v>8</v>
      </c>
      <c r="U371" s="80">
        <v>10</v>
      </c>
      <c r="V371" s="185">
        <v>0</v>
      </c>
      <c r="W371" s="185">
        <v>0</v>
      </c>
      <c r="X371" s="185">
        <v>0</v>
      </c>
      <c r="Y371" s="185">
        <v>0</v>
      </c>
      <c r="Z371" s="185" t="s">
        <v>451</v>
      </c>
      <c r="AA371" s="185">
        <v>30</v>
      </c>
      <c r="AB371" s="185">
        <v>0.7</v>
      </c>
      <c r="AC371" s="212">
        <v>43217</v>
      </c>
      <c r="AD371" s="185">
        <v>11</v>
      </c>
      <c r="AE371" s="185">
        <v>16.399999999999999</v>
      </c>
      <c r="AF371" s="185">
        <v>1</v>
      </c>
      <c r="AG371" s="185">
        <v>10.6</v>
      </c>
      <c r="AH371" s="185">
        <v>0</v>
      </c>
      <c r="AI371" s="185">
        <v>0</v>
      </c>
      <c r="AJ371" s="185">
        <v>0</v>
      </c>
      <c r="AK371" s="185">
        <v>0</v>
      </c>
      <c r="AL371" s="185">
        <f>SUM(AE371:AK371)</f>
        <v>28</v>
      </c>
      <c r="AM371" s="185">
        <f>AL371/AD371</f>
        <v>2.5454545454545454</v>
      </c>
      <c r="AN371" s="185">
        <v>0</v>
      </c>
      <c r="AO371" s="185">
        <v>0</v>
      </c>
      <c r="AP371" s="185">
        <v>0</v>
      </c>
      <c r="AQ371" s="185">
        <v>0</v>
      </c>
      <c r="AR371" s="185">
        <v>0</v>
      </c>
      <c r="AS371" s="185">
        <v>71</v>
      </c>
      <c r="AT371" s="185">
        <v>0.46899999999999997</v>
      </c>
      <c r="AU371" s="185">
        <v>0.17299999999999999</v>
      </c>
      <c r="AV371" s="185">
        <v>0.56200000000000006</v>
      </c>
      <c r="AW371" s="185">
        <v>0.63900000000000001</v>
      </c>
      <c r="AX371" s="185">
        <v>0</v>
      </c>
      <c r="AY371" s="185">
        <v>0</v>
      </c>
      <c r="AZ371" s="185">
        <v>0</v>
      </c>
      <c r="BA371" s="185">
        <v>0</v>
      </c>
      <c r="BB371" s="185">
        <v>1</v>
      </c>
      <c r="BC371" s="218"/>
      <c r="BD371" s="185"/>
      <c r="BE371" s="185"/>
    </row>
    <row r="372" spans="1:57" s="63" customFormat="1" ht="16.5" thickBot="1" x14ac:dyDescent="0.3">
      <c r="A372" s="63">
        <v>46</v>
      </c>
      <c r="B372" s="63" t="s">
        <v>14</v>
      </c>
      <c r="C372" s="63" t="s">
        <v>172</v>
      </c>
      <c r="D372" s="63" t="s">
        <v>176</v>
      </c>
      <c r="E372" s="66" t="s">
        <v>135</v>
      </c>
      <c r="F372" s="67" t="s">
        <v>97</v>
      </c>
      <c r="G372" s="175">
        <v>19</v>
      </c>
      <c r="H372" s="63">
        <v>45.9</v>
      </c>
      <c r="I372" s="63">
        <v>3</v>
      </c>
      <c r="J372" s="63">
        <v>3.1</v>
      </c>
      <c r="K372" s="63">
        <v>1</v>
      </c>
      <c r="L372" s="63">
        <v>2</v>
      </c>
      <c r="M372" s="63">
        <v>28.9</v>
      </c>
      <c r="N372" s="63">
        <v>19.899999999999999</v>
      </c>
      <c r="O372" s="63">
        <v>0</v>
      </c>
      <c r="P372" s="63">
        <v>0</v>
      </c>
      <c r="Q372" s="63">
        <f>SUM(M372:P372)</f>
        <v>48.8</v>
      </c>
      <c r="R372" s="63">
        <v>12</v>
      </c>
      <c r="S372" s="63">
        <f>Q372/12</f>
        <v>4.0666666666666664</v>
      </c>
      <c r="T372" s="63" t="s">
        <v>120</v>
      </c>
      <c r="U372" s="63" t="s">
        <v>120</v>
      </c>
      <c r="V372" s="63">
        <v>0</v>
      </c>
      <c r="W372" s="63">
        <v>0</v>
      </c>
      <c r="X372" s="63">
        <v>0</v>
      </c>
      <c r="Y372" s="63">
        <v>0</v>
      </c>
      <c r="Z372" s="63" t="s">
        <v>451</v>
      </c>
      <c r="AA372" s="63">
        <v>2</v>
      </c>
      <c r="AB372" s="63">
        <v>0.2</v>
      </c>
      <c r="AC372" s="65">
        <v>43217</v>
      </c>
      <c r="AD372" s="63">
        <v>11</v>
      </c>
      <c r="AE372" s="63" t="s">
        <v>120</v>
      </c>
      <c r="AF372" s="63" t="s">
        <v>120</v>
      </c>
      <c r="AG372" s="63" t="s">
        <v>120</v>
      </c>
      <c r="AH372" s="63" t="s">
        <v>120</v>
      </c>
      <c r="AI372" s="63" t="s">
        <v>120</v>
      </c>
      <c r="AJ372" s="63" t="s">
        <v>120</v>
      </c>
      <c r="AK372" s="63" t="s">
        <v>120</v>
      </c>
      <c r="AL372" s="63" t="s">
        <v>120</v>
      </c>
      <c r="AM372" s="63" t="s">
        <v>120</v>
      </c>
      <c r="AN372" s="63">
        <v>0</v>
      </c>
      <c r="AO372" s="63">
        <v>0</v>
      </c>
      <c r="AP372" s="63">
        <v>1</v>
      </c>
      <c r="AQ372" s="63">
        <v>0</v>
      </c>
      <c r="AR372" s="63">
        <v>0</v>
      </c>
      <c r="AS372" s="63">
        <v>69</v>
      </c>
      <c r="AT372" s="63">
        <v>0</v>
      </c>
      <c r="AU372" s="63">
        <v>6.0000000000000001E-3</v>
      </c>
      <c r="AV372" s="63">
        <v>0.17</v>
      </c>
      <c r="AW372" s="63">
        <v>0.20200000000000001</v>
      </c>
      <c r="AX372" s="63">
        <v>0</v>
      </c>
      <c r="AY372" s="63">
        <v>0</v>
      </c>
      <c r="AZ372" s="63">
        <v>0</v>
      </c>
      <c r="BA372" s="63">
        <v>0</v>
      </c>
      <c r="BB372" s="63">
        <v>1</v>
      </c>
      <c r="BC372" s="71" t="s">
        <v>469</v>
      </c>
    </row>
    <row r="373" spans="1:57" s="75" customFormat="1" x14ac:dyDescent="0.25">
      <c r="A373" s="188">
        <v>46</v>
      </c>
      <c r="B373" s="188" t="s">
        <v>15</v>
      </c>
      <c r="C373" s="188" t="s">
        <v>173</v>
      </c>
      <c r="D373" s="188" t="s">
        <v>176</v>
      </c>
      <c r="E373" s="188" t="s">
        <v>12</v>
      </c>
      <c r="F373" s="198" t="s">
        <v>79</v>
      </c>
      <c r="G373" s="203">
        <v>20</v>
      </c>
      <c r="H373" s="188">
        <v>76.400000000000006</v>
      </c>
      <c r="I373" s="188">
        <v>4</v>
      </c>
      <c r="J373" s="188">
        <v>6</v>
      </c>
      <c r="K373" s="188">
        <v>1</v>
      </c>
      <c r="L373" s="188">
        <v>1</v>
      </c>
      <c r="M373" s="188">
        <v>10.1</v>
      </c>
      <c r="N373" s="188">
        <v>1.4</v>
      </c>
      <c r="O373" s="188">
        <v>0</v>
      </c>
      <c r="P373" s="188">
        <v>0</v>
      </c>
      <c r="Q373" s="188">
        <f>SUM(M373:P373)</f>
        <v>11.5</v>
      </c>
      <c r="R373" s="188">
        <v>12</v>
      </c>
      <c r="S373" s="188">
        <f>Q373/12</f>
        <v>0.95833333333333337</v>
      </c>
      <c r="T373" s="188" t="s">
        <v>120</v>
      </c>
      <c r="U373" s="188" t="s">
        <v>120</v>
      </c>
      <c r="V373" s="188">
        <v>0</v>
      </c>
      <c r="W373" s="188">
        <v>0</v>
      </c>
      <c r="X373" s="188">
        <v>0</v>
      </c>
      <c r="Y373" s="188" t="s">
        <v>120</v>
      </c>
      <c r="Z373" s="188" t="s">
        <v>434</v>
      </c>
      <c r="AA373" s="188" t="s">
        <v>120</v>
      </c>
      <c r="AB373" s="188" t="s">
        <v>120</v>
      </c>
      <c r="AC373" s="188" t="s">
        <v>120</v>
      </c>
      <c r="AD373" s="188" t="s">
        <v>120</v>
      </c>
      <c r="AE373" s="188" t="s">
        <v>120</v>
      </c>
      <c r="AF373" s="188" t="s">
        <v>120</v>
      </c>
      <c r="AG373" s="188" t="s">
        <v>120</v>
      </c>
      <c r="AH373" s="188" t="s">
        <v>120</v>
      </c>
      <c r="AI373" s="188" t="s">
        <v>120</v>
      </c>
      <c r="AJ373" s="188" t="s">
        <v>120</v>
      </c>
      <c r="AK373" s="188" t="s">
        <v>120</v>
      </c>
      <c r="AL373" s="188" t="s">
        <v>120</v>
      </c>
      <c r="AM373" s="188" t="s">
        <v>120</v>
      </c>
      <c r="AN373" s="188" t="s">
        <v>120</v>
      </c>
      <c r="AO373" s="188" t="s">
        <v>120</v>
      </c>
      <c r="AP373" s="188" t="s">
        <v>120</v>
      </c>
      <c r="AQ373" s="188" t="s">
        <v>120</v>
      </c>
      <c r="AR373" s="188" t="s">
        <v>120</v>
      </c>
      <c r="AS373" s="188" t="s">
        <v>120</v>
      </c>
      <c r="AT373" s="188" t="s">
        <v>120</v>
      </c>
      <c r="AU373" s="188" t="s">
        <v>120</v>
      </c>
      <c r="AV373" s="188" t="s">
        <v>120</v>
      </c>
      <c r="AW373" s="188" t="s">
        <v>120</v>
      </c>
      <c r="AX373" s="188">
        <v>0</v>
      </c>
      <c r="AY373" s="188">
        <v>0</v>
      </c>
      <c r="AZ373" s="188">
        <v>0</v>
      </c>
      <c r="BA373" s="188">
        <v>0</v>
      </c>
      <c r="BB373" s="188">
        <v>0</v>
      </c>
      <c r="BC373" s="221"/>
      <c r="BD373" s="185"/>
      <c r="BE373" s="185"/>
    </row>
    <row r="374" spans="1:57" s="76" customFormat="1" ht="16.5" thickBot="1" x14ac:dyDescent="0.3">
      <c r="A374" s="76">
        <v>46</v>
      </c>
      <c r="B374" s="76" t="s">
        <v>15</v>
      </c>
      <c r="C374" s="76" t="s">
        <v>173</v>
      </c>
      <c r="D374" s="76" t="s">
        <v>176</v>
      </c>
      <c r="E374" s="76" t="s">
        <v>135</v>
      </c>
      <c r="F374" s="77" t="s">
        <v>97</v>
      </c>
      <c r="G374" s="176">
        <v>20</v>
      </c>
      <c r="H374" s="76">
        <v>35.6</v>
      </c>
      <c r="I374" s="76">
        <v>3</v>
      </c>
      <c r="J374" s="76">
        <v>2.2999999999999998</v>
      </c>
      <c r="K374" s="76">
        <v>0</v>
      </c>
      <c r="L374" s="76" t="s">
        <v>120</v>
      </c>
      <c r="M374" s="76" t="s">
        <v>120</v>
      </c>
      <c r="N374" s="76" t="s">
        <v>120</v>
      </c>
      <c r="O374" s="76" t="s">
        <v>120</v>
      </c>
      <c r="P374" s="76" t="s">
        <v>120</v>
      </c>
      <c r="Q374" s="76" t="s">
        <v>120</v>
      </c>
      <c r="R374" s="76" t="s">
        <v>120</v>
      </c>
      <c r="S374" s="76" t="s">
        <v>120</v>
      </c>
      <c r="T374" s="76" t="s">
        <v>120</v>
      </c>
      <c r="U374" s="76" t="s">
        <v>120</v>
      </c>
      <c r="V374" s="76">
        <v>0</v>
      </c>
      <c r="W374" s="76">
        <v>0</v>
      </c>
      <c r="X374" s="76">
        <v>0</v>
      </c>
      <c r="Y374" s="76" t="s">
        <v>120</v>
      </c>
      <c r="Z374" s="76" t="s">
        <v>434</v>
      </c>
      <c r="AA374" s="76" t="s">
        <v>120</v>
      </c>
      <c r="AB374" s="76" t="s">
        <v>120</v>
      </c>
      <c r="AC374" s="76" t="s">
        <v>120</v>
      </c>
      <c r="AD374" s="76" t="s">
        <v>120</v>
      </c>
      <c r="AE374" s="76" t="s">
        <v>120</v>
      </c>
      <c r="AF374" s="76" t="s">
        <v>120</v>
      </c>
      <c r="AG374" s="76" t="s">
        <v>120</v>
      </c>
      <c r="AH374" s="76" t="s">
        <v>120</v>
      </c>
      <c r="AI374" s="76" t="s">
        <v>120</v>
      </c>
      <c r="AJ374" s="76" t="s">
        <v>120</v>
      </c>
      <c r="AK374" s="76" t="s">
        <v>120</v>
      </c>
      <c r="AL374" s="76" t="s">
        <v>120</v>
      </c>
      <c r="AM374" s="76" t="s">
        <v>120</v>
      </c>
      <c r="AN374" s="76" t="s">
        <v>120</v>
      </c>
      <c r="AO374" s="76" t="s">
        <v>120</v>
      </c>
      <c r="AP374" s="76" t="s">
        <v>120</v>
      </c>
      <c r="AQ374" s="76" t="s">
        <v>120</v>
      </c>
      <c r="AR374" s="76" t="s">
        <v>120</v>
      </c>
      <c r="AS374" s="76" t="s">
        <v>120</v>
      </c>
      <c r="AT374" s="76" t="s">
        <v>120</v>
      </c>
      <c r="AU374" s="76" t="s">
        <v>120</v>
      </c>
      <c r="AV374" s="76" t="s">
        <v>120</v>
      </c>
      <c r="AW374" s="76" t="s">
        <v>120</v>
      </c>
      <c r="AX374" s="76">
        <v>0</v>
      </c>
      <c r="AY374" s="76">
        <v>0</v>
      </c>
      <c r="AZ374" s="76">
        <v>0</v>
      </c>
      <c r="BA374" s="76">
        <v>0</v>
      </c>
      <c r="BB374" s="76">
        <v>0</v>
      </c>
      <c r="BC374" s="78"/>
      <c r="BD374" s="63"/>
      <c r="BE374" s="63"/>
    </row>
    <row r="375" spans="1:57" x14ac:dyDescent="0.25">
      <c r="A375" s="185">
        <v>47</v>
      </c>
      <c r="B375" s="185" t="s">
        <v>9</v>
      </c>
      <c r="C375" s="185" t="s">
        <v>172</v>
      </c>
      <c r="D375" s="185" t="s">
        <v>175</v>
      </c>
      <c r="E375" s="194" t="s">
        <v>135</v>
      </c>
      <c r="F375" s="185" t="s">
        <v>184</v>
      </c>
      <c r="G375" s="184">
        <v>19</v>
      </c>
      <c r="H375" s="185">
        <v>66</v>
      </c>
      <c r="I375" s="185">
        <v>6</v>
      </c>
      <c r="J375" s="185">
        <v>6</v>
      </c>
      <c r="K375" s="185">
        <v>2</v>
      </c>
      <c r="L375" s="185">
        <v>2</v>
      </c>
      <c r="M375" s="185">
        <v>17</v>
      </c>
      <c r="N375" s="185">
        <v>17.3</v>
      </c>
      <c r="O375" s="185">
        <v>0</v>
      </c>
      <c r="P375" s="185">
        <v>0</v>
      </c>
      <c r="Q375" s="185">
        <f>SUM(M375:P375)</f>
        <v>34.299999999999997</v>
      </c>
      <c r="R375" s="185">
        <v>12</v>
      </c>
      <c r="S375" s="185">
        <f>Q375/12</f>
        <v>2.8583333333333329</v>
      </c>
      <c r="T375" s="80" t="s">
        <v>120</v>
      </c>
      <c r="U375" s="80" t="s">
        <v>120</v>
      </c>
      <c r="V375" s="185">
        <v>0</v>
      </c>
      <c r="W375" s="185">
        <v>0</v>
      </c>
      <c r="X375" s="185">
        <v>0</v>
      </c>
      <c r="Y375" s="185">
        <v>0</v>
      </c>
      <c r="Z375" s="185" t="s">
        <v>451</v>
      </c>
      <c r="AA375" s="185">
        <v>11</v>
      </c>
      <c r="AB375" s="185">
        <v>0.9</v>
      </c>
      <c r="AC375" s="212">
        <v>43220</v>
      </c>
      <c r="AD375" s="185">
        <v>14</v>
      </c>
      <c r="AE375" s="185">
        <v>8.5</v>
      </c>
      <c r="AF375" s="185">
        <v>26.5</v>
      </c>
      <c r="AG375" s="185">
        <v>18.2</v>
      </c>
      <c r="AH375" s="185">
        <v>23</v>
      </c>
      <c r="AI375" s="185">
        <v>0</v>
      </c>
      <c r="AJ375" s="185">
        <v>0</v>
      </c>
      <c r="AK375" s="185">
        <v>0</v>
      </c>
      <c r="AL375" s="185">
        <f>SUM(AE375:AK375)</f>
        <v>76.2</v>
      </c>
      <c r="AM375" s="185">
        <f>AL375/AD375</f>
        <v>5.4428571428571431</v>
      </c>
      <c r="AN375" s="185">
        <v>1</v>
      </c>
      <c r="AO375" s="185">
        <v>0</v>
      </c>
      <c r="AP375" s="185">
        <v>0</v>
      </c>
      <c r="AQ375" s="185">
        <v>1</v>
      </c>
      <c r="AR375" s="185">
        <v>0</v>
      </c>
      <c r="AS375" s="185">
        <v>198</v>
      </c>
      <c r="AT375" s="185">
        <v>3.1320000000000001</v>
      </c>
      <c r="AU375" s="214" t="s">
        <v>120</v>
      </c>
      <c r="AV375" s="185">
        <v>1.2669999999999999</v>
      </c>
      <c r="AW375" s="185">
        <v>2.399</v>
      </c>
      <c r="AX375" s="185">
        <v>1</v>
      </c>
      <c r="AY375" s="185">
        <v>0</v>
      </c>
      <c r="AZ375" s="185">
        <v>0</v>
      </c>
      <c r="BA375" s="185">
        <v>0</v>
      </c>
      <c r="BB375" s="185">
        <v>3</v>
      </c>
      <c r="BC375" s="218" t="s">
        <v>666</v>
      </c>
      <c r="BD375" s="185"/>
      <c r="BE375" s="185"/>
    </row>
    <row r="376" spans="1:57" s="63" customFormat="1" ht="16.5" thickBot="1" x14ac:dyDescent="0.3">
      <c r="A376" s="63">
        <v>47</v>
      </c>
      <c r="B376" s="63" t="s">
        <v>9</v>
      </c>
      <c r="C376" s="63" t="s">
        <v>172</v>
      </c>
      <c r="D376" s="63" t="s">
        <v>175</v>
      </c>
      <c r="E376" s="192" t="s">
        <v>12</v>
      </c>
      <c r="F376" s="63" t="s">
        <v>185</v>
      </c>
      <c r="G376" s="175">
        <v>19</v>
      </c>
      <c r="H376" s="63">
        <v>110.3</v>
      </c>
      <c r="I376" s="63">
        <v>5</v>
      </c>
      <c r="J376" s="63">
        <v>6</v>
      </c>
      <c r="K376" s="63">
        <v>1</v>
      </c>
      <c r="L376" s="63">
        <v>1</v>
      </c>
      <c r="M376" s="63">
        <v>35.5</v>
      </c>
      <c r="N376" s="63">
        <v>26</v>
      </c>
      <c r="O376" s="63">
        <v>0</v>
      </c>
      <c r="P376" s="63">
        <v>0</v>
      </c>
      <c r="Q376" s="63">
        <f>SUM(M376:P376)</f>
        <v>61.5</v>
      </c>
      <c r="R376" s="63">
        <v>12</v>
      </c>
      <c r="S376" s="63">
        <f>Q376/12</f>
        <v>5.125</v>
      </c>
      <c r="T376" s="185">
        <v>12</v>
      </c>
      <c r="U376" s="185">
        <v>19</v>
      </c>
      <c r="V376" s="63">
        <v>0</v>
      </c>
      <c r="W376" s="63">
        <v>0</v>
      </c>
      <c r="X376" s="63">
        <v>0</v>
      </c>
      <c r="Y376" s="63">
        <v>0</v>
      </c>
      <c r="Z376" s="63" t="s">
        <v>451</v>
      </c>
      <c r="AA376" s="63">
        <v>22</v>
      </c>
      <c r="AB376" s="63">
        <v>0.9</v>
      </c>
      <c r="AC376" s="65">
        <v>43220</v>
      </c>
      <c r="AD376" s="63">
        <v>14</v>
      </c>
      <c r="AE376" s="63">
        <v>11</v>
      </c>
      <c r="AF376" s="63">
        <v>23.5</v>
      </c>
      <c r="AG376" s="63">
        <v>11.6</v>
      </c>
      <c r="AH376" s="63">
        <v>23.2</v>
      </c>
      <c r="AI376" s="63">
        <v>0</v>
      </c>
      <c r="AJ376" s="63">
        <v>0</v>
      </c>
      <c r="AK376" s="63">
        <v>0</v>
      </c>
      <c r="AL376" s="63">
        <f>SUM(AE376:AK376)</f>
        <v>69.3</v>
      </c>
      <c r="AM376" s="63">
        <f>AL376/AD376</f>
        <v>4.95</v>
      </c>
      <c r="AN376" s="63">
        <v>0</v>
      </c>
      <c r="AO376" s="63">
        <v>0</v>
      </c>
      <c r="AP376" s="63">
        <v>1</v>
      </c>
      <c r="AQ376" s="63">
        <v>0</v>
      </c>
      <c r="AR376" s="63">
        <v>0</v>
      </c>
      <c r="AS376" s="63">
        <v>219</v>
      </c>
      <c r="AT376" s="63">
        <v>2.7330000000000001</v>
      </c>
      <c r="AU376" s="63">
        <v>1.6319999999999999</v>
      </c>
      <c r="AV376" s="63">
        <v>2.1</v>
      </c>
      <c r="AW376" s="63">
        <v>1.403</v>
      </c>
      <c r="AX376" s="63">
        <v>0</v>
      </c>
      <c r="AY376" s="63">
        <v>0</v>
      </c>
      <c r="AZ376" s="63">
        <v>0</v>
      </c>
      <c r="BA376" s="63">
        <v>0</v>
      </c>
      <c r="BB376" s="63">
        <v>3</v>
      </c>
      <c r="BC376" s="71"/>
    </row>
    <row r="377" spans="1:57" x14ac:dyDescent="0.25">
      <c r="A377" s="185">
        <v>47</v>
      </c>
      <c r="B377" s="185" t="s">
        <v>12</v>
      </c>
      <c r="C377" s="185" t="s">
        <v>173</v>
      </c>
      <c r="D377" s="185" t="s">
        <v>175</v>
      </c>
      <c r="E377" s="194" t="s">
        <v>135</v>
      </c>
      <c r="F377" s="185" t="s">
        <v>184</v>
      </c>
      <c r="G377" s="184">
        <v>20</v>
      </c>
      <c r="H377" s="185">
        <v>69</v>
      </c>
      <c r="I377" s="185">
        <v>5</v>
      </c>
      <c r="J377" s="185">
        <v>6</v>
      </c>
      <c r="K377" s="185">
        <v>2</v>
      </c>
      <c r="L377" s="185">
        <v>3</v>
      </c>
      <c r="M377" s="185">
        <v>8</v>
      </c>
      <c r="N377" s="185">
        <v>38</v>
      </c>
      <c r="O377" s="185">
        <v>13.5</v>
      </c>
      <c r="P377" s="185">
        <v>0</v>
      </c>
      <c r="Q377" s="185">
        <f>SUM(M377:P377)</f>
        <v>59.5</v>
      </c>
      <c r="R377" s="185">
        <v>12</v>
      </c>
      <c r="S377" s="185">
        <f>Q377/12</f>
        <v>4.958333333333333</v>
      </c>
      <c r="T377" s="80" t="s">
        <v>120</v>
      </c>
      <c r="U377" s="80" t="s">
        <v>120</v>
      </c>
      <c r="V377" s="185">
        <v>0</v>
      </c>
      <c r="W377" s="185">
        <v>0</v>
      </c>
      <c r="X377" s="185">
        <v>0</v>
      </c>
      <c r="Y377" s="185">
        <v>0</v>
      </c>
      <c r="Z377" s="185" t="s">
        <v>451</v>
      </c>
      <c r="AA377" s="185">
        <v>12</v>
      </c>
      <c r="AB377" s="185">
        <v>1</v>
      </c>
      <c r="AC377" s="212">
        <v>43214</v>
      </c>
      <c r="AD377" s="185">
        <v>8</v>
      </c>
      <c r="AE377" s="185">
        <v>3.4</v>
      </c>
      <c r="AF377" s="185">
        <v>16.2</v>
      </c>
      <c r="AG377" s="185">
        <v>15.5</v>
      </c>
      <c r="AH377" s="185">
        <v>12.5</v>
      </c>
      <c r="AI377" s="185">
        <v>0</v>
      </c>
      <c r="AJ377" s="185">
        <v>0</v>
      </c>
      <c r="AK377" s="185">
        <v>0</v>
      </c>
      <c r="AL377" s="185">
        <f>SUM(AE377:AK377)</f>
        <v>47.599999999999994</v>
      </c>
      <c r="AM377" s="185">
        <f>AL377/AD377</f>
        <v>5.9499999999999993</v>
      </c>
      <c r="AN377" s="185">
        <v>1</v>
      </c>
      <c r="AO377" s="185">
        <v>0</v>
      </c>
      <c r="AP377" s="185">
        <v>0</v>
      </c>
      <c r="AQ377" s="185">
        <v>0</v>
      </c>
      <c r="AR377" s="185">
        <v>0</v>
      </c>
      <c r="AS377" s="185">
        <v>46</v>
      </c>
      <c r="AT377" s="185">
        <v>3.5249999999999999</v>
      </c>
      <c r="AU377" s="185">
        <v>0.61799999999999999</v>
      </c>
      <c r="AV377" s="185">
        <v>1.2509999999999999</v>
      </c>
      <c r="AW377" s="185">
        <v>0.64</v>
      </c>
      <c r="AX377" s="185">
        <v>0</v>
      </c>
      <c r="AY377" s="185">
        <v>0</v>
      </c>
      <c r="AZ377" s="185">
        <v>0</v>
      </c>
      <c r="BA377" s="185">
        <v>0</v>
      </c>
      <c r="BB377" s="185">
        <v>3</v>
      </c>
      <c r="BC377" s="218"/>
      <c r="BD377" s="185"/>
      <c r="BE377" s="185"/>
    </row>
    <row r="378" spans="1:57" s="63" customFormat="1" ht="16.5" thickBot="1" x14ac:dyDescent="0.3">
      <c r="A378" s="63">
        <v>47</v>
      </c>
      <c r="B378" s="63" t="s">
        <v>12</v>
      </c>
      <c r="C378" s="63" t="s">
        <v>173</v>
      </c>
      <c r="D378" s="63" t="s">
        <v>175</v>
      </c>
      <c r="E378" s="192" t="s">
        <v>12</v>
      </c>
      <c r="F378" s="63" t="s">
        <v>185</v>
      </c>
      <c r="G378" s="175">
        <v>20</v>
      </c>
      <c r="H378" s="63">
        <v>89.9</v>
      </c>
      <c r="I378" s="63">
        <v>3</v>
      </c>
      <c r="J378" s="63">
        <v>4.0999999999999996</v>
      </c>
      <c r="K378" s="63">
        <v>1</v>
      </c>
      <c r="L378" s="63">
        <v>2</v>
      </c>
      <c r="M378" s="63">
        <v>19.5</v>
      </c>
      <c r="N378" s="63">
        <v>8</v>
      </c>
      <c r="O378" s="63">
        <v>51</v>
      </c>
      <c r="P378" s="63">
        <v>0</v>
      </c>
      <c r="Q378" s="63">
        <f>SUM(M378:P378)</f>
        <v>78.5</v>
      </c>
      <c r="R378" s="63">
        <v>12</v>
      </c>
      <c r="S378" s="63">
        <f>Q378/12</f>
        <v>6.541666666666667</v>
      </c>
      <c r="T378" s="185">
        <v>9</v>
      </c>
      <c r="U378" s="185">
        <v>11</v>
      </c>
      <c r="V378" s="63">
        <v>0</v>
      </c>
      <c r="W378" s="63">
        <v>0</v>
      </c>
      <c r="X378" s="63">
        <v>0</v>
      </c>
      <c r="Y378" s="63">
        <v>0</v>
      </c>
      <c r="Z378" s="63" t="s">
        <v>451</v>
      </c>
      <c r="AA378" s="63">
        <v>16</v>
      </c>
      <c r="AB378" s="63">
        <v>0.9</v>
      </c>
      <c r="AC378" s="65">
        <v>43214</v>
      </c>
      <c r="AD378" s="63">
        <v>8</v>
      </c>
      <c r="AE378" s="63">
        <v>12.2</v>
      </c>
      <c r="AF378" s="63">
        <v>10.9</v>
      </c>
      <c r="AG378" s="63">
        <v>5.2</v>
      </c>
      <c r="AH378" s="63">
        <v>0</v>
      </c>
      <c r="AI378" s="63">
        <v>0</v>
      </c>
      <c r="AJ378" s="63">
        <v>0</v>
      </c>
      <c r="AK378" s="63">
        <v>0</v>
      </c>
      <c r="AL378" s="63">
        <f>SUM(AE378:AK378)</f>
        <v>28.3</v>
      </c>
      <c r="AM378" s="63">
        <f>AL378/AD378</f>
        <v>3.5375000000000001</v>
      </c>
      <c r="AN378" s="63">
        <v>1</v>
      </c>
      <c r="AO378" s="63">
        <v>0</v>
      </c>
      <c r="AP378" s="63">
        <v>0</v>
      </c>
      <c r="AQ378" s="63">
        <v>1</v>
      </c>
      <c r="AR378" s="63">
        <v>0</v>
      </c>
      <c r="AS378" s="63">
        <v>45</v>
      </c>
      <c r="AT378" s="63">
        <v>2.4260000000000002</v>
      </c>
      <c r="AU378" s="63">
        <v>0.441</v>
      </c>
      <c r="AV378" s="63">
        <v>0.84599999999999997</v>
      </c>
      <c r="AW378" s="63">
        <v>0.627</v>
      </c>
      <c r="AX378" s="63">
        <v>0</v>
      </c>
      <c r="AY378" s="63">
        <v>0</v>
      </c>
      <c r="AZ378" s="63">
        <v>0</v>
      </c>
      <c r="BA378" s="63">
        <v>0</v>
      </c>
      <c r="BB378" s="63">
        <v>3</v>
      </c>
      <c r="BC378" s="71"/>
    </row>
    <row r="379" spans="1:57" x14ac:dyDescent="0.25">
      <c r="A379" s="185">
        <v>47</v>
      </c>
      <c r="B379" s="185" t="s">
        <v>14</v>
      </c>
      <c r="C379" s="185" t="s">
        <v>172</v>
      </c>
      <c r="D379" s="185" t="s">
        <v>176</v>
      </c>
      <c r="E379" s="194" t="s">
        <v>135</v>
      </c>
      <c r="F379" s="185" t="s">
        <v>184</v>
      </c>
      <c r="G379" s="184">
        <v>19</v>
      </c>
      <c r="H379" s="185">
        <v>70.5</v>
      </c>
      <c r="I379" s="185">
        <v>4</v>
      </c>
      <c r="J379" s="185">
        <v>6</v>
      </c>
      <c r="K379" s="185">
        <v>1</v>
      </c>
      <c r="L379" s="185">
        <v>2</v>
      </c>
      <c r="M379" s="185">
        <v>29.5</v>
      </c>
      <c r="N379" s="185">
        <v>3</v>
      </c>
      <c r="O379" s="185">
        <v>27</v>
      </c>
      <c r="P379" s="185">
        <v>0</v>
      </c>
      <c r="Q379" s="185">
        <f>SUM(M379:P379)</f>
        <v>59.5</v>
      </c>
      <c r="R379" s="185">
        <v>12</v>
      </c>
      <c r="S379" s="185">
        <f>Q379/12</f>
        <v>4.958333333333333</v>
      </c>
      <c r="T379" s="80" t="s">
        <v>120</v>
      </c>
      <c r="U379" s="80" t="s">
        <v>120</v>
      </c>
      <c r="V379" s="185">
        <v>0</v>
      </c>
      <c r="W379" s="185">
        <v>0</v>
      </c>
      <c r="X379" s="185">
        <v>0</v>
      </c>
      <c r="Y379" s="185">
        <v>0</v>
      </c>
      <c r="Z379" s="185" t="s">
        <v>451</v>
      </c>
      <c r="AA379" s="185">
        <v>4</v>
      </c>
      <c r="AB379" s="185">
        <v>1</v>
      </c>
      <c r="AC379" s="212">
        <v>43213</v>
      </c>
      <c r="AD379" s="185">
        <v>7</v>
      </c>
      <c r="AE379" s="185">
        <v>16</v>
      </c>
      <c r="AF379" s="185">
        <v>16</v>
      </c>
      <c r="AG379" s="185">
        <v>15.5</v>
      </c>
      <c r="AH379" s="185">
        <v>0</v>
      </c>
      <c r="AI379" s="185">
        <v>0</v>
      </c>
      <c r="AJ379" s="185">
        <v>0</v>
      </c>
      <c r="AK379" s="185">
        <v>0</v>
      </c>
      <c r="AL379" s="185">
        <f>SUM(AE379:AK379)</f>
        <v>47.5</v>
      </c>
      <c r="AM379" s="185">
        <f>AL379/AD379</f>
        <v>6.7857142857142856</v>
      </c>
      <c r="AN379" s="185">
        <v>0</v>
      </c>
      <c r="AO379" s="185">
        <v>0</v>
      </c>
      <c r="AP379" s="185">
        <v>0</v>
      </c>
      <c r="AQ379" s="185">
        <v>0</v>
      </c>
      <c r="AR379" s="185">
        <v>0</v>
      </c>
      <c r="AS379" s="185">
        <v>10</v>
      </c>
      <c r="AT379" s="185">
        <v>0.34200000000000003</v>
      </c>
      <c r="AU379" s="185">
        <v>0.307</v>
      </c>
      <c r="AV379" s="185">
        <v>0.89900000000000002</v>
      </c>
      <c r="AW379" s="185">
        <v>0.91800000000000004</v>
      </c>
      <c r="AX379" s="185">
        <v>0</v>
      </c>
      <c r="AY379" s="185">
        <v>0</v>
      </c>
      <c r="AZ379" s="185">
        <v>0</v>
      </c>
      <c r="BA379" s="185">
        <v>0</v>
      </c>
      <c r="BB379" s="185">
        <v>3</v>
      </c>
      <c r="BC379" s="218"/>
      <c r="BD379" s="168"/>
      <c r="BE379" s="185"/>
    </row>
    <row r="380" spans="1:57" s="63" customFormat="1" ht="16.5" thickBot="1" x14ac:dyDescent="0.3">
      <c r="A380" s="63">
        <v>47</v>
      </c>
      <c r="B380" s="63" t="s">
        <v>14</v>
      </c>
      <c r="C380" s="63" t="s">
        <v>172</v>
      </c>
      <c r="D380" s="63" t="s">
        <v>176</v>
      </c>
      <c r="E380" s="192" t="s">
        <v>12</v>
      </c>
      <c r="F380" s="63" t="s">
        <v>185</v>
      </c>
      <c r="G380" s="175">
        <v>19</v>
      </c>
      <c r="H380" s="63">
        <v>83.5</v>
      </c>
      <c r="I380" s="63">
        <v>4</v>
      </c>
      <c r="J380" s="63">
        <v>6</v>
      </c>
      <c r="K380" s="63">
        <v>1</v>
      </c>
      <c r="L380" s="63">
        <v>1</v>
      </c>
      <c r="M380" s="63">
        <v>9</v>
      </c>
      <c r="N380" s="63">
        <v>4</v>
      </c>
      <c r="O380" s="63">
        <v>0</v>
      </c>
      <c r="P380" s="63">
        <v>0</v>
      </c>
      <c r="Q380" s="63">
        <f>SUM(M380:P380)</f>
        <v>13</v>
      </c>
      <c r="R380" s="63">
        <v>12</v>
      </c>
      <c r="S380" s="63">
        <f>Q380/12</f>
        <v>1.0833333333333333</v>
      </c>
      <c r="T380" s="185">
        <v>5</v>
      </c>
      <c r="U380" s="185">
        <v>7</v>
      </c>
      <c r="V380" s="63">
        <v>0</v>
      </c>
      <c r="W380" s="63">
        <v>0</v>
      </c>
      <c r="X380" s="63">
        <v>0</v>
      </c>
      <c r="Y380" s="63">
        <v>0</v>
      </c>
      <c r="Z380" s="63" t="s">
        <v>451</v>
      </c>
      <c r="AA380" s="63">
        <v>5</v>
      </c>
      <c r="AB380" s="63">
        <v>0.5</v>
      </c>
      <c r="AC380" s="65">
        <v>43213</v>
      </c>
      <c r="AD380" s="63">
        <v>7</v>
      </c>
      <c r="AE380" s="63">
        <v>26</v>
      </c>
      <c r="AF380" s="63">
        <v>23.5</v>
      </c>
      <c r="AG380" s="63">
        <v>14.5</v>
      </c>
      <c r="AH380" s="63">
        <v>2.5</v>
      </c>
      <c r="AI380" s="63">
        <v>7</v>
      </c>
      <c r="AJ380" s="63">
        <v>0</v>
      </c>
      <c r="AK380" s="63">
        <v>0</v>
      </c>
      <c r="AL380" s="63">
        <f>SUM(AE380:AK380)</f>
        <v>73.5</v>
      </c>
      <c r="AM380" s="63">
        <f>AL380/AD380</f>
        <v>10.5</v>
      </c>
      <c r="AN380" s="63">
        <v>0</v>
      </c>
      <c r="AO380" s="63">
        <v>1</v>
      </c>
      <c r="AP380" s="63">
        <v>0</v>
      </c>
      <c r="AQ380" s="63">
        <v>0</v>
      </c>
      <c r="AR380" s="63">
        <v>0</v>
      </c>
      <c r="AS380" s="63">
        <v>4</v>
      </c>
      <c r="AT380" s="63">
        <v>8.1000000000000003E-2</v>
      </c>
      <c r="AU380" s="63">
        <v>3.5000000000000003E-2</v>
      </c>
      <c r="AV380" s="63">
        <v>0.15</v>
      </c>
      <c r="AW380" s="63">
        <v>6.4000000000000001E-2</v>
      </c>
      <c r="AX380" s="63">
        <v>0</v>
      </c>
      <c r="AY380" s="63">
        <v>0</v>
      </c>
      <c r="AZ380" s="63">
        <v>0</v>
      </c>
      <c r="BA380" s="63">
        <v>0</v>
      </c>
      <c r="BB380" s="63">
        <v>3</v>
      </c>
      <c r="BC380" s="71"/>
    </row>
    <row r="381" spans="1:57" x14ac:dyDescent="0.25">
      <c r="A381" s="185">
        <v>47</v>
      </c>
      <c r="B381" s="185" t="s">
        <v>15</v>
      </c>
      <c r="C381" s="185" t="s">
        <v>173</v>
      </c>
      <c r="D381" s="185" t="s">
        <v>176</v>
      </c>
      <c r="E381" s="194" t="s">
        <v>135</v>
      </c>
      <c r="F381" s="185" t="s">
        <v>184</v>
      </c>
      <c r="G381" s="184">
        <v>20</v>
      </c>
      <c r="H381" s="185">
        <v>56.6</v>
      </c>
      <c r="I381" s="185">
        <v>5</v>
      </c>
      <c r="J381" s="185">
        <v>4.7</v>
      </c>
      <c r="K381" s="185">
        <v>1</v>
      </c>
      <c r="L381" s="185">
        <v>2</v>
      </c>
      <c r="M381" s="185">
        <v>26.5</v>
      </c>
      <c r="N381" s="185">
        <v>29</v>
      </c>
      <c r="O381" s="185">
        <v>4.7</v>
      </c>
      <c r="P381" s="185">
        <v>0</v>
      </c>
      <c r="Q381" s="185">
        <f>SUM(M381:P381)</f>
        <v>60.2</v>
      </c>
      <c r="R381" s="185">
        <v>12</v>
      </c>
      <c r="S381" s="185">
        <f>Q381/12</f>
        <v>5.0166666666666666</v>
      </c>
      <c r="T381" s="80" t="s">
        <v>120</v>
      </c>
      <c r="U381" s="80" t="s">
        <v>120</v>
      </c>
      <c r="V381" s="185">
        <v>0</v>
      </c>
      <c r="W381" s="185">
        <v>0</v>
      </c>
      <c r="X381" s="185">
        <v>0</v>
      </c>
      <c r="Y381" s="185">
        <v>0</v>
      </c>
      <c r="Z381" s="185" t="s">
        <v>451</v>
      </c>
      <c r="AA381" s="185">
        <v>2</v>
      </c>
      <c r="AB381" s="185">
        <v>0.5</v>
      </c>
      <c r="AC381" s="212">
        <v>43219</v>
      </c>
      <c r="AD381" s="185">
        <v>13</v>
      </c>
      <c r="AE381" s="185">
        <v>9</v>
      </c>
      <c r="AF381" s="185">
        <v>2.1</v>
      </c>
      <c r="AG381" s="185">
        <v>10.5</v>
      </c>
      <c r="AH381" s="185">
        <v>0</v>
      </c>
      <c r="AI381" s="185">
        <v>0</v>
      </c>
      <c r="AJ381" s="185">
        <v>0</v>
      </c>
      <c r="AK381" s="185">
        <v>0</v>
      </c>
      <c r="AL381" s="185">
        <f>SUM(AE381:AK381)</f>
        <v>21.6</v>
      </c>
      <c r="AM381" s="185">
        <f>AL381/AD381</f>
        <v>1.6615384615384616</v>
      </c>
      <c r="AN381" s="185">
        <v>0</v>
      </c>
      <c r="AO381" s="185">
        <v>0</v>
      </c>
      <c r="AP381" s="185">
        <v>0</v>
      </c>
      <c r="AQ381" s="185">
        <v>0</v>
      </c>
      <c r="AR381" s="185">
        <v>0</v>
      </c>
      <c r="AS381" s="185">
        <v>122</v>
      </c>
      <c r="AT381" s="185">
        <v>9.7000000000000003E-2</v>
      </c>
      <c r="AU381" s="185">
        <v>4.8000000000000001E-2</v>
      </c>
      <c r="AV381" s="185">
        <v>9.7000000000000003E-2</v>
      </c>
      <c r="AW381" s="185">
        <v>6.7000000000000004E-2</v>
      </c>
      <c r="AX381" s="185">
        <v>0</v>
      </c>
      <c r="AY381" s="185">
        <v>0</v>
      </c>
      <c r="AZ381" s="185">
        <v>0</v>
      </c>
      <c r="BA381" s="185">
        <v>0</v>
      </c>
      <c r="BB381" s="185">
        <v>3</v>
      </c>
      <c r="BC381" s="218"/>
      <c r="BD381" s="185"/>
      <c r="BE381" s="185"/>
    </row>
    <row r="382" spans="1:57" s="63" customFormat="1" ht="16.5" thickBot="1" x14ac:dyDescent="0.3">
      <c r="A382" s="63">
        <v>47</v>
      </c>
      <c r="B382" s="63" t="s">
        <v>15</v>
      </c>
      <c r="C382" s="63" t="s">
        <v>173</v>
      </c>
      <c r="D382" s="63" t="s">
        <v>176</v>
      </c>
      <c r="E382" s="192" t="s">
        <v>12</v>
      </c>
      <c r="F382" s="151" t="s">
        <v>185</v>
      </c>
      <c r="G382" s="205">
        <v>20</v>
      </c>
      <c r="H382" s="63">
        <v>96.6</v>
      </c>
      <c r="I382" s="63">
        <v>3</v>
      </c>
      <c r="J382" s="63">
        <v>6</v>
      </c>
      <c r="K382" s="63">
        <v>1</v>
      </c>
      <c r="L382" s="63">
        <v>2</v>
      </c>
      <c r="M382" s="63">
        <v>37</v>
      </c>
      <c r="N382" s="63">
        <v>34.5</v>
      </c>
      <c r="O382" s="63">
        <v>0</v>
      </c>
      <c r="P382" s="63">
        <v>0</v>
      </c>
      <c r="Q382" s="63">
        <f>SUM(M382:P382)</f>
        <v>71.5</v>
      </c>
      <c r="R382" s="63">
        <v>12</v>
      </c>
      <c r="S382" s="63">
        <f>Q382/12</f>
        <v>5.958333333333333</v>
      </c>
      <c r="T382" s="185">
        <v>5</v>
      </c>
      <c r="U382" s="185">
        <v>4</v>
      </c>
      <c r="V382" s="63">
        <v>0</v>
      </c>
      <c r="W382" s="63">
        <v>0</v>
      </c>
      <c r="X382" s="63">
        <v>0</v>
      </c>
      <c r="Y382" s="63">
        <v>0</v>
      </c>
      <c r="Z382" s="63" t="s">
        <v>451</v>
      </c>
      <c r="AA382" s="63">
        <v>2</v>
      </c>
      <c r="AB382" s="63">
        <v>0.4</v>
      </c>
      <c r="AC382" s="65">
        <v>43219</v>
      </c>
      <c r="AD382" s="63">
        <v>13</v>
      </c>
      <c r="AE382" s="63">
        <v>11.6</v>
      </c>
      <c r="AF382" s="63">
        <v>8.1</v>
      </c>
      <c r="AG382" s="63">
        <v>2.1</v>
      </c>
      <c r="AH382" s="63">
        <v>7.8</v>
      </c>
      <c r="AI382" s="63">
        <v>8.1999999999999993</v>
      </c>
      <c r="AJ382" s="63">
        <v>0</v>
      </c>
      <c r="AK382" s="63">
        <v>0</v>
      </c>
      <c r="AL382" s="63">
        <f>SUM(AE382:AK382)</f>
        <v>37.799999999999997</v>
      </c>
      <c r="AM382" s="63">
        <f>AL382/AD382</f>
        <v>2.9076923076923076</v>
      </c>
      <c r="AN382" s="63">
        <v>0</v>
      </c>
      <c r="AO382" s="63">
        <v>0</v>
      </c>
      <c r="AP382" s="63">
        <v>0</v>
      </c>
      <c r="AQ382" s="63">
        <v>0</v>
      </c>
      <c r="AR382" s="63">
        <v>0</v>
      </c>
      <c r="AS382" s="63">
        <v>123</v>
      </c>
      <c r="AT382" s="63">
        <v>5.8000000000000003E-2</v>
      </c>
      <c r="AU382" s="63">
        <v>4.1000000000000002E-2</v>
      </c>
      <c r="AV382" s="63">
        <v>0.122</v>
      </c>
      <c r="AW382" s="63">
        <v>4.9000000000000002E-2</v>
      </c>
      <c r="AX382" s="63">
        <v>0</v>
      </c>
      <c r="AY382" s="63">
        <v>0</v>
      </c>
      <c r="AZ382" s="63">
        <v>0</v>
      </c>
      <c r="BA382" s="63">
        <v>0</v>
      </c>
      <c r="BB382" s="63">
        <v>3</v>
      </c>
      <c r="BC382" s="71"/>
    </row>
    <row r="383" spans="1:57" s="59" customFormat="1" x14ac:dyDescent="0.25">
      <c r="A383" s="225">
        <v>48</v>
      </c>
      <c r="B383" s="225" t="s">
        <v>9</v>
      </c>
      <c r="C383" s="225" t="s">
        <v>172</v>
      </c>
      <c r="D383" s="225" t="s">
        <v>175</v>
      </c>
      <c r="E383" s="225" t="s">
        <v>12</v>
      </c>
      <c r="F383" s="227" t="s">
        <v>51</v>
      </c>
      <c r="G383" s="229">
        <v>19</v>
      </c>
      <c r="H383" s="225">
        <v>77.8</v>
      </c>
      <c r="I383" s="225">
        <v>3</v>
      </c>
      <c r="J383" s="225">
        <v>4.3</v>
      </c>
      <c r="K383" s="225">
        <v>2</v>
      </c>
      <c r="L383" s="225">
        <v>3</v>
      </c>
      <c r="M383" s="225">
        <v>1.4</v>
      </c>
      <c r="N383" s="225">
        <v>9.3000000000000007</v>
      </c>
      <c r="O383" s="225">
        <v>26.3</v>
      </c>
      <c r="P383" s="225">
        <v>18.2</v>
      </c>
      <c r="Q383" s="225">
        <f>SUM(M383:P383)</f>
        <v>55.2</v>
      </c>
      <c r="R383" s="225">
        <v>12</v>
      </c>
      <c r="S383" s="225">
        <f>Q383/12</f>
        <v>4.6000000000000005</v>
      </c>
      <c r="T383" s="91">
        <v>4</v>
      </c>
      <c r="U383" s="91">
        <v>14</v>
      </c>
      <c r="V383" s="225">
        <v>0</v>
      </c>
      <c r="W383" s="225">
        <v>0</v>
      </c>
      <c r="X383" s="225">
        <v>0</v>
      </c>
      <c r="Y383" s="225" t="s">
        <v>120</v>
      </c>
      <c r="Z383" s="225" t="s">
        <v>120</v>
      </c>
      <c r="AA383" s="225" t="s">
        <v>120</v>
      </c>
      <c r="AB383" s="225" t="s">
        <v>120</v>
      </c>
      <c r="AC383" s="225" t="s">
        <v>120</v>
      </c>
      <c r="AD383" s="225" t="s">
        <v>120</v>
      </c>
      <c r="AE383" s="225" t="s">
        <v>120</v>
      </c>
      <c r="AF383" s="225" t="s">
        <v>120</v>
      </c>
      <c r="AG383" s="225" t="s">
        <v>120</v>
      </c>
      <c r="AH383" s="225" t="s">
        <v>120</v>
      </c>
      <c r="AI383" s="225" t="s">
        <v>120</v>
      </c>
      <c r="AJ383" s="225" t="s">
        <v>120</v>
      </c>
      <c r="AK383" s="225" t="s">
        <v>120</v>
      </c>
      <c r="AL383" s="225" t="s">
        <v>120</v>
      </c>
      <c r="AM383" s="225" t="s">
        <v>120</v>
      </c>
      <c r="AN383" s="225" t="s">
        <v>120</v>
      </c>
      <c r="AO383" s="225" t="s">
        <v>120</v>
      </c>
      <c r="AP383" s="225" t="s">
        <v>120</v>
      </c>
      <c r="AQ383" s="225" t="s">
        <v>120</v>
      </c>
      <c r="AR383" s="225" t="s">
        <v>120</v>
      </c>
      <c r="AS383" s="225" t="s">
        <v>120</v>
      </c>
      <c r="AT383" s="225" t="s">
        <v>120</v>
      </c>
      <c r="AU383" s="225" t="s">
        <v>120</v>
      </c>
      <c r="AV383" s="225" t="s">
        <v>120</v>
      </c>
      <c r="AW383" s="225" t="s">
        <v>120</v>
      </c>
      <c r="AX383" s="225">
        <v>0</v>
      </c>
      <c r="AY383" s="225">
        <v>0</v>
      </c>
      <c r="AZ383" s="225">
        <v>0</v>
      </c>
      <c r="BA383" s="225">
        <v>1</v>
      </c>
      <c r="BB383" s="225">
        <v>0</v>
      </c>
      <c r="BC383" s="234" t="s">
        <v>537</v>
      </c>
      <c r="BD383" s="185"/>
      <c r="BE383" s="185"/>
    </row>
    <row r="384" spans="1:57" s="69" customFormat="1" ht="16.5" thickBot="1" x14ac:dyDescent="0.3">
      <c r="A384" s="69">
        <v>48</v>
      </c>
      <c r="B384" s="69" t="s">
        <v>9</v>
      </c>
      <c r="C384" s="69" t="s">
        <v>172</v>
      </c>
      <c r="D384" s="69" t="s">
        <v>175</v>
      </c>
      <c r="E384" s="69" t="s">
        <v>135</v>
      </c>
      <c r="F384" s="93" t="s">
        <v>62</v>
      </c>
      <c r="G384" s="181">
        <v>19</v>
      </c>
      <c r="H384" s="69">
        <v>29.4</v>
      </c>
      <c r="I384" s="69">
        <v>4</v>
      </c>
      <c r="J384" s="69">
        <v>2.9</v>
      </c>
      <c r="K384" s="69">
        <v>1</v>
      </c>
      <c r="L384" s="69">
        <v>1</v>
      </c>
      <c r="M384" s="69">
        <v>7.5</v>
      </c>
      <c r="N384" s="69">
        <v>3</v>
      </c>
      <c r="O384" s="69">
        <v>0</v>
      </c>
      <c r="P384" s="69">
        <v>0</v>
      </c>
      <c r="Q384" s="69">
        <f>SUM(M384:P384)</f>
        <v>10.5</v>
      </c>
      <c r="R384" s="69">
        <v>12</v>
      </c>
      <c r="S384" s="69">
        <f>Q384/12</f>
        <v>0.875</v>
      </c>
      <c r="T384" s="69" t="s">
        <v>120</v>
      </c>
      <c r="U384" s="69" t="s">
        <v>120</v>
      </c>
      <c r="V384" s="69">
        <v>0</v>
      </c>
      <c r="W384" s="69">
        <v>0</v>
      </c>
      <c r="X384" s="69">
        <v>0</v>
      </c>
      <c r="Y384" s="69" t="s">
        <v>120</v>
      </c>
      <c r="Z384" s="69" t="s">
        <v>120</v>
      </c>
      <c r="AA384" s="69" t="s">
        <v>120</v>
      </c>
      <c r="AB384" s="69" t="s">
        <v>120</v>
      </c>
      <c r="AC384" s="69" t="s">
        <v>120</v>
      </c>
      <c r="AD384" s="69" t="s">
        <v>120</v>
      </c>
      <c r="AE384" s="69" t="s">
        <v>120</v>
      </c>
      <c r="AF384" s="69" t="s">
        <v>120</v>
      </c>
      <c r="AG384" s="69" t="s">
        <v>120</v>
      </c>
      <c r="AH384" s="69" t="s">
        <v>120</v>
      </c>
      <c r="AI384" s="69" t="s">
        <v>120</v>
      </c>
      <c r="AJ384" s="69" t="s">
        <v>120</v>
      </c>
      <c r="AK384" s="69" t="s">
        <v>120</v>
      </c>
      <c r="AL384" s="69" t="s">
        <v>120</v>
      </c>
      <c r="AM384" s="69" t="s">
        <v>120</v>
      </c>
      <c r="AN384" s="69" t="s">
        <v>120</v>
      </c>
      <c r="AO384" s="69" t="s">
        <v>120</v>
      </c>
      <c r="AP384" s="69" t="s">
        <v>120</v>
      </c>
      <c r="AQ384" s="69" t="s">
        <v>120</v>
      </c>
      <c r="AR384" s="69" t="s">
        <v>120</v>
      </c>
      <c r="AS384" s="69" t="s">
        <v>120</v>
      </c>
      <c r="AT384" s="69" t="s">
        <v>120</v>
      </c>
      <c r="AU384" s="69" t="s">
        <v>120</v>
      </c>
      <c r="AV384" s="69" t="s">
        <v>120</v>
      </c>
      <c r="AW384" s="69" t="s">
        <v>120</v>
      </c>
      <c r="AX384" s="69">
        <v>0</v>
      </c>
      <c r="AY384" s="69">
        <v>0</v>
      </c>
      <c r="AZ384" s="69">
        <v>0</v>
      </c>
      <c r="BA384" s="69">
        <v>1</v>
      </c>
      <c r="BB384" s="69">
        <v>0</v>
      </c>
      <c r="BC384" s="92"/>
      <c r="BD384" s="63"/>
      <c r="BE384" s="63"/>
    </row>
    <row r="385" spans="1:57" x14ac:dyDescent="0.25">
      <c r="A385" s="185">
        <v>48</v>
      </c>
      <c r="B385" s="185" t="s">
        <v>12</v>
      </c>
      <c r="C385" s="185" t="s">
        <v>173</v>
      </c>
      <c r="D385" s="185" t="s">
        <v>175</v>
      </c>
      <c r="E385" s="193" t="s">
        <v>12</v>
      </c>
      <c r="F385" s="196" t="s">
        <v>51</v>
      </c>
      <c r="G385" s="184">
        <v>20</v>
      </c>
      <c r="H385" s="185">
        <v>59.7</v>
      </c>
      <c r="I385" s="185">
        <v>4</v>
      </c>
      <c r="J385" s="185">
        <v>4.9000000000000004</v>
      </c>
      <c r="K385" s="185">
        <v>2</v>
      </c>
      <c r="L385" s="185">
        <v>3</v>
      </c>
      <c r="M385" s="185">
        <v>32.200000000000003</v>
      </c>
      <c r="N385" s="185">
        <v>26.5</v>
      </c>
      <c r="O385" s="185">
        <v>1.6</v>
      </c>
      <c r="P385" s="185">
        <v>0</v>
      </c>
      <c r="Q385" s="185">
        <f>SUM(M385:P385)</f>
        <v>60.300000000000004</v>
      </c>
      <c r="R385" s="185">
        <v>12</v>
      </c>
      <c r="S385" s="185">
        <f>Q385/12</f>
        <v>5.0250000000000004</v>
      </c>
      <c r="T385" s="185">
        <v>3</v>
      </c>
      <c r="U385" s="185">
        <v>6</v>
      </c>
      <c r="V385" s="185">
        <v>0</v>
      </c>
      <c r="W385" s="185">
        <v>0</v>
      </c>
      <c r="X385" s="185">
        <v>0</v>
      </c>
      <c r="Y385" s="185">
        <v>0</v>
      </c>
      <c r="Z385" s="185" t="s">
        <v>451</v>
      </c>
      <c r="AA385" s="185">
        <v>24</v>
      </c>
      <c r="AB385" s="185">
        <v>0.9</v>
      </c>
      <c r="AC385" s="212">
        <v>43224</v>
      </c>
      <c r="AD385" s="185">
        <v>18</v>
      </c>
      <c r="AE385" s="185">
        <v>20.5</v>
      </c>
      <c r="AF385" s="185">
        <v>25.2</v>
      </c>
      <c r="AG385" s="185">
        <v>10.199999999999999</v>
      </c>
      <c r="AH385" s="185">
        <v>25</v>
      </c>
      <c r="AI385" s="185">
        <v>0</v>
      </c>
      <c r="AJ385" s="185">
        <v>0</v>
      </c>
      <c r="AK385" s="185">
        <v>0</v>
      </c>
      <c r="AL385" s="185">
        <f>SUM(AE385:AK385)</f>
        <v>80.900000000000006</v>
      </c>
      <c r="AM385" s="185">
        <f>AL385/AD385</f>
        <v>4.4944444444444445</v>
      </c>
      <c r="AN385" s="185">
        <v>1</v>
      </c>
      <c r="AO385" s="185">
        <v>0</v>
      </c>
      <c r="AP385" s="185">
        <v>7</v>
      </c>
      <c r="AQ385" s="185">
        <v>0</v>
      </c>
      <c r="AR385" s="185">
        <v>0</v>
      </c>
      <c r="AS385" s="185">
        <v>280</v>
      </c>
      <c r="AT385" s="185">
        <v>1.8879999999999999</v>
      </c>
      <c r="AU385" s="185">
        <v>1.585</v>
      </c>
      <c r="AV385" s="185">
        <v>1.7150000000000001</v>
      </c>
      <c r="AW385" s="185">
        <v>1.4379999999999999</v>
      </c>
      <c r="AX385" s="185">
        <v>0</v>
      </c>
      <c r="AY385" s="185">
        <v>0</v>
      </c>
      <c r="AZ385" s="185">
        <v>0</v>
      </c>
      <c r="BA385" s="185">
        <v>0</v>
      </c>
      <c r="BB385" s="185">
        <v>1</v>
      </c>
      <c r="BC385" s="218" t="s">
        <v>479</v>
      </c>
      <c r="BD385" s="185"/>
      <c r="BE385" s="185"/>
    </row>
    <row r="386" spans="1:57" s="63" customFormat="1" ht="16.5" thickBot="1" x14ac:dyDescent="0.3">
      <c r="A386" s="63">
        <v>48</v>
      </c>
      <c r="B386" s="63" t="s">
        <v>12</v>
      </c>
      <c r="C386" s="63" t="s">
        <v>173</v>
      </c>
      <c r="D386" s="63" t="s">
        <v>175</v>
      </c>
      <c r="E386" s="66" t="s">
        <v>135</v>
      </c>
      <c r="F386" s="67" t="s">
        <v>62</v>
      </c>
      <c r="G386" s="175">
        <v>20</v>
      </c>
      <c r="H386" s="63">
        <v>38.299999999999997</v>
      </c>
      <c r="I386" s="63">
        <v>4</v>
      </c>
      <c r="J386" s="63">
        <v>4.5999999999999996</v>
      </c>
      <c r="K386" s="63">
        <v>1</v>
      </c>
      <c r="L386" s="63">
        <v>1</v>
      </c>
      <c r="M386" s="63">
        <v>6.5</v>
      </c>
      <c r="N386" s="63">
        <v>16.7</v>
      </c>
      <c r="O386" s="63">
        <v>1.1000000000000001</v>
      </c>
      <c r="P386" s="63">
        <v>0</v>
      </c>
      <c r="Q386" s="63">
        <f>SUM(M386:P386)</f>
        <v>24.3</v>
      </c>
      <c r="R386" s="63">
        <v>12</v>
      </c>
      <c r="S386" s="63">
        <f>Q386/12</f>
        <v>2.0249999999999999</v>
      </c>
      <c r="T386" s="63">
        <v>0</v>
      </c>
      <c r="U386" s="63">
        <v>0</v>
      </c>
      <c r="V386" s="63">
        <v>0</v>
      </c>
      <c r="W386" s="63">
        <v>1</v>
      </c>
      <c r="X386" s="63">
        <v>1</v>
      </c>
      <c r="Y386" s="63">
        <v>1</v>
      </c>
      <c r="Z386" s="63" t="s">
        <v>121</v>
      </c>
      <c r="AA386" s="63">
        <v>0</v>
      </c>
      <c r="AB386" s="63">
        <v>0</v>
      </c>
      <c r="AC386" s="212">
        <v>43224</v>
      </c>
      <c r="AD386" s="185">
        <v>18</v>
      </c>
      <c r="AE386" s="63">
        <v>0</v>
      </c>
      <c r="AF386" s="63">
        <v>0</v>
      </c>
      <c r="AG386" s="63">
        <v>0</v>
      </c>
      <c r="AH386" s="63">
        <v>0</v>
      </c>
      <c r="AI386" s="63">
        <v>0</v>
      </c>
      <c r="AJ386" s="63">
        <v>0</v>
      </c>
      <c r="AK386" s="63">
        <v>0</v>
      </c>
      <c r="AL386" s="63">
        <v>0</v>
      </c>
      <c r="AM386" s="63">
        <v>0</v>
      </c>
      <c r="AN386" s="63">
        <v>0</v>
      </c>
      <c r="AO386" s="63">
        <v>0</v>
      </c>
      <c r="AP386" s="63">
        <v>0</v>
      </c>
      <c r="AQ386" s="63">
        <v>0</v>
      </c>
      <c r="AR386" s="63">
        <v>0</v>
      </c>
      <c r="AS386" s="63" t="s">
        <v>120</v>
      </c>
      <c r="AT386" s="63">
        <v>0</v>
      </c>
      <c r="AU386" s="63">
        <v>0</v>
      </c>
      <c r="AV386" s="63">
        <v>0</v>
      </c>
      <c r="AW386" s="63">
        <v>0</v>
      </c>
      <c r="AX386" s="63">
        <v>0</v>
      </c>
      <c r="AY386" s="63">
        <v>0</v>
      </c>
      <c r="AZ386" s="63">
        <v>0</v>
      </c>
      <c r="BA386" s="63">
        <v>0</v>
      </c>
      <c r="BB386" s="63">
        <v>1</v>
      </c>
      <c r="BC386" s="71"/>
    </row>
    <row r="387" spans="1:57" x14ac:dyDescent="0.25">
      <c r="A387" s="185">
        <v>48</v>
      </c>
      <c r="B387" s="185" t="s">
        <v>14</v>
      </c>
      <c r="C387" s="185" t="s">
        <v>172</v>
      </c>
      <c r="D387" s="185" t="s">
        <v>176</v>
      </c>
      <c r="E387" s="193" t="s">
        <v>12</v>
      </c>
      <c r="F387" s="196" t="s">
        <v>51</v>
      </c>
      <c r="G387" s="184">
        <v>19</v>
      </c>
      <c r="H387" s="185">
        <v>55.5</v>
      </c>
      <c r="I387" s="185">
        <v>2</v>
      </c>
      <c r="J387" s="185">
        <v>3.1</v>
      </c>
      <c r="K387" s="185">
        <v>2</v>
      </c>
      <c r="L387" s="185">
        <v>2</v>
      </c>
      <c r="M387" s="185">
        <v>25.6</v>
      </c>
      <c r="N387" s="185">
        <v>17.100000000000001</v>
      </c>
      <c r="O387" s="185">
        <v>0</v>
      </c>
      <c r="P387" s="185">
        <v>0</v>
      </c>
      <c r="Q387" s="185">
        <f>SUM(M387:P387)</f>
        <v>42.7</v>
      </c>
      <c r="R387" s="185">
        <v>12</v>
      </c>
      <c r="S387" s="185">
        <f>Q387/12</f>
        <v>3.5583333333333336</v>
      </c>
      <c r="T387" s="80">
        <v>9</v>
      </c>
      <c r="U387" s="80">
        <v>15</v>
      </c>
      <c r="V387" s="185">
        <v>0</v>
      </c>
      <c r="W387" s="185">
        <v>0</v>
      </c>
      <c r="X387" s="185">
        <v>0</v>
      </c>
      <c r="Y387" s="185">
        <v>0</v>
      </c>
      <c r="Z387" s="185" t="s">
        <v>451</v>
      </c>
      <c r="AA387" s="185">
        <v>7</v>
      </c>
      <c r="AB387" s="185">
        <v>0.9</v>
      </c>
      <c r="AC387" s="212">
        <v>43213</v>
      </c>
      <c r="AD387" s="185">
        <v>7</v>
      </c>
      <c r="AE387" s="185">
        <v>1.9</v>
      </c>
      <c r="AF387" s="185">
        <v>10.1</v>
      </c>
      <c r="AG387" s="185">
        <v>9.9</v>
      </c>
      <c r="AH387" s="185">
        <v>8.4</v>
      </c>
      <c r="AI387" s="185">
        <v>0</v>
      </c>
      <c r="AJ387" s="185">
        <v>0</v>
      </c>
      <c r="AK387" s="185">
        <v>0</v>
      </c>
      <c r="AL387" s="185">
        <f>SUM(AE387:AK387)</f>
        <v>30.299999999999997</v>
      </c>
      <c r="AM387" s="185">
        <f>AL387/AD387</f>
        <v>4.3285714285714283</v>
      </c>
      <c r="AN387" s="185">
        <v>1</v>
      </c>
      <c r="AO387" s="185">
        <v>0</v>
      </c>
      <c r="AP387" s="185">
        <v>0</v>
      </c>
      <c r="AQ387" s="185">
        <v>0</v>
      </c>
      <c r="AR387" s="185">
        <v>0</v>
      </c>
      <c r="AS387" s="185">
        <v>12</v>
      </c>
      <c r="AT387" s="185">
        <v>0.86899999999999999</v>
      </c>
      <c r="AU387" s="185">
        <v>0.223</v>
      </c>
      <c r="AV387" s="185">
        <v>0.55700000000000005</v>
      </c>
      <c r="AW387" s="185">
        <v>0.20300000000000001</v>
      </c>
      <c r="AX387" s="185">
        <v>0</v>
      </c>
      <c r="AY387" s="185">
        <v>0</v>
      </c>
      <c r="AZ387" s="185">
        <v>0</v>
      </c>
      <c r="BA387" s="185">
        <v>0</v>
      </c>
      <c r="BB387" s="185">
        <v>1</v>
      </c>
      <c r="BC387" s="218" t="s">
        <v>529</v>
      </c>
      <c r="BD387" s="185"/>
      <c r="BE387" s="185"/>
    </row>
    <row r="388" spans="1:57" s="63" customFormat="1" ht="16.5" thickBot="1" x14ac:dyDescent="0.3">
      <c r="A388" s="63">
        <v>48</v>
      </c>
      <c r="B388" s="63" t="s">
        <v>14</v>
      </c>
      <c r="C388" s="63" t="s">
        <v>172</v>
      </c>
      <c r="D388" s="63" t="s">
        <v>176</v>
      </c>
      <c r="E388" s="66" t="s">
        <v>135</v>
      </c>
      <c r="F388" s="67" t="s">
        <v>62</v>
      </c>
      <c r="G388" s="175">
        <v>19</v>
      </c>
      <c r="H388" s="63">
        <v>23.4</v>
      </c>
      <c r="I388" s="63">
        <v>3</v>
      </c>
      <c r="J388" s="63">
        <v>6</v>
      </c>
      <c r="K388" s="63">
        <v>1</v>
      </c>
      <c r="L388" s="63">
        <v>3</v>
      </c>
      <c r="M388" s="63">
        <v>13</v>
      </c>
      <c r="N388" s="63">
        <v>20.3</v>
      </c>
      <c r="O388" s="63">
        <v>5.4</v>
      </c>
      <c r="P388" s="63">
        <v>0</v>
      </c>
      <c r="Q388" s="63">
        <f>SUM(M388:P388)</f>
        <v>38.699999999999996</v>
      </c>
      <c r="R388" s="63">
        <v>12</v>
      </c>
      <c r="S388" s="63">
        <f>Q388/12</f>
        <v>3.2249999999999996</v>
      </c>
      <c r="T388" s="63" t="s">
        <v>120</v>
      </c>
      <c r="U388" s="63" t="s">
        <v>120</v>
      </c>
      <c r="V388" s="63">
        <v>0</v>
      </c>
      <c r="W388" s="63">
        <v>0</v>
      </c>
      <c r="X388" s="63">
        <v>0</v>
      </c>
      <c r="Y388" s="63">
        <v>0</v>
      </c>
      <c r="Z388" s="63" t="s">
        <v>451</v>
      </c>
      <c r="AA388" s="63">
        <v>4</v>
      </c>
      <c r="AB388" s="63">
        <v>0.6</v>
      </c>
      <c r="AC388" s="65">
        <v>43213</v>
      </c>
      <c r="AD388" s="63">
        <v>7</v>
      </c>
      <c r="AE388" s="63">
        <v>6.5</v>
      </c>
      <c r="AF388" s="63">
        <v>3.6</v>
      </c>
      <c r="AG388" s="63">
        <v>5.9</v>
      </c>
      <c r="AH388" s="63">
        <v>0</v>
      </c>
      <c r="AI388" s="63">
        <v>0</v>
      </c>
      <c r="AJ388" s="63">
        <v>0</v>
      </c>
      <c r="AK388" s="63">
        <v>0</v>
      </c>
      <c r="AL388" s="63">
        <f>SUM(AE388:AK388)</f>
        <v>16</v>
      </c>
      <c r="AM388" s="63">
        <f>AL388/AD388</f>
        <v>2.2857142857142856</v>
      </c>
      <c r="AN388" s="63">
        <v>1</v>
      </c>
      <c r="AO388" s="63">
        <v>0</v>
      </c>
      <c r="AP388" s="63">
        <v>0</v>
      </c>
      <c r="AQ388" s="63">
        <v>0</v>
      </c>
      <c r="AR388" s="63">
        <v>0</v>
      </c>
      <c r="AS388" s="63">
        <v>13</v>
      </c>
      <c r="AT388" s="63">
        <v>0.255</v>
      </c>
      <c r="AU388" s="63">
        <v>4.9000000000000002E-2</v>
      </c>
      <c r="AV388" s="63">
        <v>0.221</v>
      </c>
      <c r="AW388" s="63">
        <v>9.9000000000000005E-2</v>
      </c>
      <c r="AX388" s="63">
        <v>0</v>
      </c>
      <c r="AY388" s="63">
        <v>0</v>
      </c>
      <c r="AZ388" s="63">
        <v>0</v>
      </c>
      <c r="BA388" s="63">
        <v>0</v>
      </c>
      <c r="BB388" s="63">
        <v>1</v>
      </c>
      <c r="BC388" s="71"/>
    </row>
    <row r="389" spans="1:57" s="75" customFormat="1" x14ac:dyDescent="0.25">
      <c r="A389" s="188">
        <v>48</v>
      </c>
      <c r="B389" s="188" t="s">
        <v>15</v>
      </c>
      <c r="C389" s="188" t="s">
        <v>173</v>
      </c>
      <c r="D389" s="188" t="s">
        <v>176</v>
      </c>
      <c r="E389" s="188" t="s">
        <v>12</v>
      </c>
      <c r="F389" s="198" t="s">
        <v>51</v>
      </c>
      <c r="G389" s="203">
        <v>20</v>
      </c>
      <c r="H389" s="188">
        <v>29.9</v>
      </c>
      <c r="I389" s="188">
        <v>3</v>
      </c>
      <c r="J389" s="188">
        <v>4.5999999999999996</v>
      </c>
      <c r="K389" s="188">
        <v>1</v>
      </c>
      <c r="L389" s="188">
        <v>2</v>
      </c>
      <c r="M389" s="188">
        <v>37.9</v>
      </c>
      <c r="N389" s="188">
        <v>20.5</v>
      </c>
      <c r="O389" s="188">
        <v>0</v>
      </c>
      <c r="P389" s="188">
        <v>0</v>
      </c>
      <c r="Q389" s="188">
        <f>SUM(M389:P389)</f>
        <v>58.4</v>
      </c>
      <c r="R389" s="188">
        <v>12</v>
      </c>
      <c r="S389" s="188">
        <f>Q389/12</f>
        <v>4.8666666666666663</v>
      </c>
      <c r="T389" s="188" t="s">
        <v>120</v>
      </c>
      <c r="U389" s="188" t="s">
        <v>120</v>
      </c>
      <c r="V389" s="188">
        <v>0</v>
      </c>
      <c r="W389" s="188">
        <v>0</v>
      </c>
      <c r="X389" s="188">
        <v>0</v>
      </c>
      <c r="Y389" s="188" t="s">
        <v>120</v>
      </c>
      <c r="Z389" s="188" t="s">
        <v>434</v>
      </c>
      <c r="AA389" s="188" t="s">
        <v>120</v>
      </c>
      <c r="AB389" s="188" t="s">
        <v>120</v>
      </c>
      <c r="AC389" s="188" t="s">
        <v>120</v>
      </c>
      <c r="AD389" s="188" t="s">
        <v>120</v>
      </c>
      <c r="AE389" s="188" t="s">
        <v>120</v>
      </c>
      <c r="AF389" s="188" t="s">
        <v>120</v>
      </c>
      <c r="AG389" s="188" t="s">
        <v>120</v>
      </c>
      <c r="AH389" s="188" t="s">
        <v>120</v>
      </c>
      <c r="AI389" s="188" t="s">
        <v>120</v>
      </c>
      <c r="AJ389" s="188" t="s">
        <v>120</v>
      </c>
      <c r="AK389" s="188" t="s">
        <v>120</v>
      </c>
      <c r="AL389" s="188" t="s">
        <v>120</v>
      </c>
      <c r="AM389" s="188" t="s">
        <v>120</v>
      </c>
      <c r="AN389" s="188" t="s">
        <v>120</v>
      </c>
      <c r="AO389" s="188" t="s">
        <v>120</v>
      </c>
      <c r="AP389" s="188" t="s">
        <v>120</v>
      </c>
      <c r="AQ389" s="188" t="s">
        <v>120</v>
      </c>
      <c r="AR389" s="188" t="s">
        <v>120</v>
      </c>
      <c r="AS389" s="188" t="s">
        <v>120</v>
      </c>
      <c r="AT389" s="188" t="s">
        <v>120</v>
      </c>
      <c r="AU389" s="188" t="s">
        <v>120</v>
      </c>
      <c r="AV389" s="188" t="s">
        <v>120</v>
      </c>
      <c r="AW389" s="188" t="s">
        <v>120</v>
      </c>
      <c r="AX389" s="188">
        <v>0</v>
      </c>
      <c r="AY389" s="188">
        <v>0</v>
      </c>
      <c r="AZ389" s="188">
        <v>0</v>
      </c>
      <c r="BA389" s="188">
        <v>0</v>
      </c>
      <c r="BB389" s="188">
        <v>0</v>
      </c>
      <c r="BC389" s="221" t="s">
        <v>149</v>
      </c>
      <c r="BD389" s="185"/>
      <c r="BE389" s="185"/>
    </row>
    <row r="390" spans="1:57" s="76" customFormat="1" ht="16.5" thickBot="1" x14ac:dyDescent="0.3">
      <c r="A390" s="76">
        <v>48</v>
      </c>
      <c r="B390" s="76" t="s">
        <v>15</v>
      </c>
      <c r="C390" s="76" t="s">
        <v>173</v>
      </c>
      <c r="D390" s="76" t="s">
        <v>176</v>
      </c>
      <c r="E390" s="76" t="s">
        <v>135</v>
      </c>
      <c r="F390" s="77" t="s">
        <v>62</v>
      </c>
      <c r="G390" s="176">
        <v>20</v>
      </c>
      <c r="H390" s="76">
        <v>23.1</v>
      </c>
      <c r="I390" s="76">
        <v>4</v>
      </c>
      <c r="J390" s="76">
        <v>5.2</v>
      </c>
      <c r="K390" s="76">
        <v>0</v>
      </c>
      <c r="L390" s="76" t="s">
        <v>120</v>
      </c>
      <c r="M390" s="76" t="s">
        <v>120</v>
      </c>
      <c r="N390" s="76" t="s">
        <v>120</v>
      </c>
      <c r="O390" s="76" t="s">
        <v>120</v>
      </c>
      <c r="P390" s="76" t="s">
        <v>120</v>
      </c>
      <c r="Q390" s="76" t="s">
        <v>120</v>
      </c>
      <c r="R390" s="76" t="s">
        <v>120</v>
      </c>
      <c r="S390" s="76" t="s">
        <v>120</v>
      </c>
      <c r="T390" s="76" t="s">
        <v>120</v>
      </c>
      <c r="U390" s="76" t="s">
        <v>120</v>
      </c>
      <c r="V390" s="76">
        <v>1</v>
      </c>
      <c r="W390" s="76">
        <v>0</v>
      </c>
      <c r="X390" s="76">
        <v>0</v>
      </c>
      <c r="Y390" s="76" t="s">
        <v>120</v>
      </c>
      <c r="Z390" s="76" t="s">
        <v>434</v>
      </c>
      <c r="AA390" s="76" t="s">
        <v>120</v>
      </c>
      <c r="AB390" s="76" t="s">
        <v>120</v>
      </c>
      <c r="AC390" s="76" t="s">
        <v>120</v>
      </c>
      <c r="AD390" s="76" t="s">
        <v>120</v>
      </c>
      <c r="AE390" s="76" t="s">
        <v>120</v>
      </c>
      <c r="AF390" s="76" t="s">
        <v>120</v>
      </c>
      <c r="AG390" s="76" t="s">
        <v>120</v>
      </c>
      <c r="AH390" s="76" t="s">
        <v>120</v>
      </c>
      <c r="AI390" s="76" t="s">
        <v>120</v>
      </c>
      <c r="AJ390" s="76" t="s">
        <v>120</v>
      </c>
      <c r="AK390" s="76" t="s">
        <v>120</v>
      </c>
      <c r="AL390" s="76" t="s">
        <v>120</v>
      </c>
      <c r="AM390" s="76" t="s">
        <v>120</v>
      </c>
      <c r="AN390" s="76" t="s">
        <v>120</v>
      </c>
      <c r="AO390" s="76" t="s">
        <v>120</v>
      </c>
      <c r="AP390" s="76" t="s">
        <v>120</v>
      </c>
      <c r="AQ390" s="76" t="s">
        <v>120</v>
      </c>
      <c r="AR390" s="76" t="s">
        <v>120</v>
      </c>
      <c r="AS390" s="76" t="s">
        <v>120</v>
      </c>
      <c r="AT390" s="76" t="s">
        <v>120</v>
      </c>
      <c r="AU390" s="76" t="s">
        <v>120</v>
      </c>
      <c r="AV390" s="76" t="s">
        <v>120</v>
      </c>
      <c r="AW390" s="76" t="s">
        <v>120</v>
      </c>
      <c r="AX390" s="76">
        <v>0</v>
      </c>
      <c r="AY390" s="76">
        <v>0</v>
      </c>
      <c r="AZ390" s="76">
        <v>0</v>
      </c>
      <c r="BA390" s="76">
        <v>0</v>
      </c>
      <c r="BB390" s="76">
        <v>0</v>
      </c>
      <c r="BC390" s="78"/>
      <c r="BD390" s="63"/>
      <c r="BE390" s="63"/>
    </row>
    <row r="391" spans="1:57" x14ac:dyDescent="0.25">
      <c r="A391" s="185">
        <v>49</v>
      </c>
      <c r="B391" s="185" t="s">
        <v>9</v>
      </c>
      <c r="C391" s="185" t="s">
        <v>172</v>
      </c>
      <c r="D391" s="185" t="s">
        <v>175</v>
      </c>
      <c r="E391" s="195" t="s">
        <v>135</v>
      </c>
      <c r="F391" s="185" t="s">
        <v>118</v>
      </c>
      <c r="G391" s="184">
        <v>19</v>
      </c>
      <c r="H391" s="185">
        <v>56.1</v>
      </c>
      <c r="I391" s="185">
        <v>4</v>
      </c>
      <c r="J391" s="185">
        <v>5.9</v>
      </c>
      <c r="K391" s="185">
        <v>1</v>
      </c>
      <c r="L391" s="185">
        <v>3</v>
      </c>
      <c r="M391" s="185">
        <v>8.5</v>
      </c>
      <c r="N391" s="185">
        <v>1</v>
      </c>
      <c r="O391" s="185">
        <v>20.5</v>
      </c>
      <c r="P391" s="185">
        <v>0</v>
      </c>
      <c r="Q391" s="185">
        <f>SUM(M391:P391)</f>
        <v>30</v>
      </c>
      <c r="R391" s="185">
        <v>12</v>
      </c>
      <c r="S391" s="185">
        <f>Q391/12</f>
        <v>2.5</v>
      </c>
      <c r="T391" s="185">
        <v>0</v>
      </c>
      <c r="U391" s="185">
        <v>0</v>
      </c>
      <c r="V391" s="185">
        <v>0</v>
      </c>
      <c r="W391" s="185">
        <v>0</v>
      </c>
      <c r="X391" s="185">
        <v>0</v>
      </c>
      <c r="Y391" s="185">
        <v>0</v>
      </c>
      <c r="Z391" s="185" t="s">
        <v>451</v>
      </c>
      <c r="AA391" s="185">
        <v>11</v>
      </c>
      <c r="AB391" s="185">
        <v>0.8</v>
      </c>
      <c r="AC391" s="212">
        <v>43219</v>
      </c>
      <c r="AD391" s="185">
        <v>13</v>
      </c>
      <c r="AE391" s="185">
        <v>2.7</v>
      </c>
      <c r="AF391" s="185">
        <v>20</v>
      </c>
      <c r="AG391" s="185">
        <v>19</v>
      </c>
      <c r="AH391" s="185">
        <v>5.2</v>
      </c>
      <c r="AI391" s="185">
        <v>14</v>
      </c>
      <c r="AJ391" s="185">
        <v>12.4</v>
      </c>
      <c r="AK391" s="185">
        <v>4.2</v>
      </c>
      <c r="AL391" s="185">
        <v>77.500000000000014</v>
      </c>
      <c r="AM391" s="185">
        <v>5.9615384615384626</v>
      </c>
      <c r="AN391" s="185">
        <v>1</v>
      </c>
      <c r="AO391" s="185">
        <v>0</v>
      </c>
      <c r="AP391" s="185">
        <v>0</v>
      </c>
      <c r="AQ391" s="185">
        <v>0</v>
      </c>
      <c r="AR391" s="185">
        <v>0</v>
      </c>
      <c r="AS391" s="185" t="s">
        <v>798</v>
      </c>
      <c r="AT391" s="185">
        <v>0.78899999999999992</v>
      </c>
      <c r="AU391" s="185">
        <v>0.78</v>
      </c>
      <c r="AV391" s="185">
        <v>0.68199999999999994</v>
      </c>
      <c r="AW391" s="185">
        <v>0.55000000000000004</v>
      </c>
      <c r="AX391" s="185">
        <v>0</v>
      </c>
      <c r="AY391" s="185">
        <v>0</v>
      </c>
      <c r="AZ391" s="185">
        <v>0</v>
      </c>
      <c r="BA391" s="185">
        <v>0</v>
      </c>
      <c r="BB391" s="185">
        <v>1</v>
      </c>
      <c r="BC391" s="218" t="s">
        <v>609</v>
      </c>
      <c r="BD391" s="185"/>
      <c r="BE391" s="185"/>
    </row>
    <row r="392" spans="1:57" s="63" customFormat="1" ht="16.5" thickBot="1" x14ac:dyDescent="0.3">
      <c r="A392" s="63">
        <v>49</v>
      </c>
      <c r="B392" s="63" t="s">
        <v>9</v>
      </c>
      <c r="C392" s="63" t="s">
        <v>172</v>
      </c>
      <c r="D392" s="63" t="s">
        <v>175</v>
      </c>
      <c r="E392" s="192" t="s">
        <v>12</v>
      </c>
      <c r="F392" s="67" t="s">
        <v>57</v>
      </c>
      <c r="G392" s="175">
        <v>19</v>
      </c>
      <c r="H392" s="63">
        <v>24.4</v>
      </c>
      <c r="I392" s="63">
        <v>3</v>
      </c>
      <c r="J392" s="63">
        <v>2.9</v>
      </c>
      <c r="K392" s="63">
        <v>2</v>
      </c>
      <c r="L392" s="63">
        <v>1</v>
      </c>
      <c r="M392" s="63">
        <v>11</v>
      </c>
      <c r="N392" s="63">
        <v>17.5</v>
      </c>
      <c r="O392" s="63">
        <v>0</v>
      </c>
      <c r="P392" s="63">
        <v>0</v>
      </c>
      <c r="Q392" s="63">
        <f>SUM(M392:P392)</f>
        <v>28.5</v>
      </c>
      <c r="R392" s="63">
        <v>12</v>
      </c>
      <c r="S392" s="63">
        <f>Q392/12</f>
        <v>2.375</v>
      </c>
      <c r="T392" s="63">
        <v>7</v>
      </c>
      <c r="U392" s="63">
        <v>11</v>
      </c>
      <c r="V392" s="63">
        <v>0</v>
      </c>
      <c r="W392" s="63">
        <v>0</v>
      </c>
      <c r="X392" s="63">
        <v>0</v>
      </c>
      <c r="Y392" s="63">
        <v>0</v>
      </c>
      <c r="Z392" s="63" t="s">
        <v>451</v>
      </c>
      <c r="AA392" s="63">
        <v>7</v>
      </c>
      <c r="AB392" s="63">
        <v>0.5</v>
      </c>
      <c r="AC392" s="65">
        <v>43219</v>
      </c>
      <c r="AD392" s="63">
        <v>13</v>
      </c>
      <c r="AE392" s="63">
        <v>34</v>
      </c>
      <c r="AF392" s="63">
        <v>37.6</v>
      </c>
      <c r="AG392" s="63">
        <v>27</v>
      </c>
      <c r="AH392" s="63">
        <v>30</v>
      </c>
      <c r="AI392" s="63">
        <v>12</v>
      </c>
      <c r="AJ392" s="63">
        <v>14</v>
      </c>
      <c r="AK392" s="63">
        <v>13.5</v>
      </c>
      <c r="AL392" s="63">
        <f>SUM(AE392:AK392)</f>
        <v>168.1</v>
      </c>
      <c r="AM392" s="63">
        <f>AL392/AD392</f>
        <v>12.930769230769231</v>
      </c>
      <c r="AN392" s="63">
        <v>0</v>
      </c>
      <c r="AO392" s="63">
        <v>0</v>
      </c>
      <c r="AP392" s="63">
        <v>0</v>
      </c>
      <c r="AQ392" s="63">
        <v>0</v>
      </c>
      <c r="AR392" s="63">
        <v>0</v>
      </c>
      <c r="AS392" s="63">
        <v>116</v>
      </c>
      <c r="AT392" s="63">
        <v>0.39700000000000002</v>
      </c>
      <c r="AU392" s="63">
        <v>0.376</v>
      </c>
      <c r="AV392" s="63">
        <v>0.18</v>
      </c>
      <c r="AW392" s="63">
        <v>0.39</v>
      </c>
      <c r="AX392" s="63">
        <v>0</v>
      </c>
      <c r="AY392" s="63">
        <v>0</v>
      </c>
      <c r="AZ392" s="63">
        <v>0</v>
      </c>
      <c r="BA392" s="63">
        <v>0</v>
      </c>
      <c r="BB392" s="63">
        <v>1</v>
      </c>
      <c r="BC392" s="71"/>
    </row>
    <row r="393" spans="1:57" s="124" customFormat="1" x14ac:dyDescent="0.25">
      <c r="A393" s="186">
        <v>49</v>
      </c>
      <c r="B393" s="186" t="s">
        <v>12</v>
      </c>
      <c r="C393" s="186" t="s">
        <v>173</v>
      </c>
      <c r="D393" s="186" t="s">
        <v>175</v>
      </c>
      <c r="E393" s="186" t="s">
        <v>135</v>
      </c>
      <c r="F393" s="186" t="s">
        <v>118</v>
      </c>
      <c r="G393" s="206">
        <v>20</v>
      </c>
      <c r="H393" s="186">
        <v>45.6</v>
      </c>
      <c r="I393" s="186">
        <v>3</v>
      </c>
      <c r="J393" s="186">
        <v>4.8</v>
      </c>
      <c r="K393" s="186">
        <v>2</v>
      </c>
      <c r="L393" s="186">
        <v>2</v>
      </c>
      <c r="M393" s="186" t="s">
        <v>120</v>
      </c>
      <c r="N393" s="186" t="s">
        <v>120</v>
      </c>
      <c r="O393" s="186" t="s">
        <v>120</v>
      </c>
      <c r="P393" s="186" t="s">
        <v>120</v>
      </c>
      <c r="Q393" s="186" t="s">
        <v>120</v>
      </c>
      <c r="R393" s="186">
        <v>12</v>
      </c>
      <c r="S393" s="186" t="s">
        <v>120</v>
      </c>
      <c r="T393" s="186">
        <v>0</v>
      </c>
      <c r="U393" s="186">
        <v>0</v>
      </c>
      <c r="V393" s="186">
        <v>0</v>
      </c>
      <c r="W393" s="186">
        <v>0</v>
      </c>
      <c r="X393" s="186">
        <v>1</v>
      </c>
      <c r="Y393" s="186">
        <v>1</v>
      </c>
      <c r="Z393" s="186" t="s">
        <v>121</v>
      </c>
      <c r="AA393" s="186">
        <v>0</v>
      </c>
      <c r="AB393" s="186" t="s">
        <v>120</v>
      </c>
      <c r="AC393" s="186" t="s">
        <v>120</v>
      </c>
      <c r="AD393" s="186" t="s">
        <v>120</v>
      </c>
      <c r="AE393" s="186" t="s">
        <v>120</v>
      </c>
      <c r="AF393" s="186" t="s">
        <v>120</v>
      </c>
      <c r="AG393" s="186" t="s">
        <v>120</v>
      </c>
      <c r="AH393" s="186" t="s">
        <v>120</v>
      </c>
      <c r="AI393" s="186" t="s">
        <v>120</v>
      </c>
      <c r="AJ393" s="186" t="s">
        <v>120</v>
      </c>
      <c r="AK393" s="186" t="s">
        <v>120</v>
      </c>
      <c r="AL393" s="186" t="s">
        <v>120</v>
      </c>
      <c r="AM393" s="186" t="s">
        <v>120</v>
      </c>
      <c r="AN393" s="186" t="s">
        <v>120</v>
      </c>
      <c r="AO393" s="186" t="s">
        <v>120</v>
      </c>
      <c r="AP393" s="186" t="s">
        <v>120</v>
      </c>
      <c r="AQ393" s="186" t="s">
        <v>120</v>
      </c>
      <c r="AR393" s="186" t="s">
        <v>120</v>
      </c>
      <c r="AS393" s="186" t="s">
        <v>120</v>
      </c>
      <c r="AT393" s="186" t="s">
        <v>120</v>
      </c>
      <c r="AU393" s="186" t="s">
        <v>120</v>
      </c>
      <c r="AV393" s="186" t="s">
        <v>120</v>
      </c>
      <c r="AW393" s="186" t="s">
        <v>120</v>
      </c>
      <c r="AX393" s="186">
        <v>0</v>
      </c>
      <c r="AY393" s="186">
        <v>0</v>
      </c>
      <c r="AZ393" s="186">
        <v>0</v>
      </c>
      <c r="BA393" s="186">
        <v>0</v>
      </c>
      <c r="BB393" s="186">
        <v>2</v>
      </c>
      <c r="BC393" s="219" t="s">
        <v>136</v>
      </c>
      <c r="BD393" s="185"/>
      <c r="BE393" s="185"/>
    </row>
    <row r="394" spans="1:57" s="127" customFormat="1" ht="16.5" thickBot="1" x14ac:dyDescent="0.3">
      <c r="A394" s="127">
        <v>49</v>
      </c>
      <c r="B394" s="127" t="s">
        <v>12</v>
      </c>
      <c r="C394" s="127" t="s">
        <v>173</v>
      </c>
      <c r="D394" s="127" t="s">
        <v>175</v>
      </c>
      <c r="E394" s="127" t="s">
        <v>12</v>
      </c>
      <c r="F394" s="128" t="s">
        <v>57</v>
      </c>
      <c r="G394" s="177">
        <v>20</v>
      </c>
      <c r="H394" s="127">
        <v>56.8</v>
      </c>
      <c r="I394" s="127">
        <v>3</v>
      </c>
      <c r="J394" s="127">
        <v>2.7</v>
      </c>
      <c r="K394" s="127">
        <v>1</v>
      </c>
      <c r="L394" s="127">
        <v>1</v>
      </c>
      <c r="M394" s="127">
        <v>19.5</v>
      </c>
      <c r="N394" s="127">
        <v>31</v>
      </c>
      <c r="O394" s="127">
        <v>3</v>
      </c>
      <c r="P394" s="127">
        <v>0</v>
      </c>
      <c r="Q394" s="127">
        <f>SUM(M394:P394)</f>
        <v>53.5</v>
      </c>
      <c r="R394" s="127">
        <v>12</v>
      </c>
      <c r="S394" s="127">
        <f>Q394/12</f>
        <v>4.458333333333333</v>
      </c>
      <c r="T394" s="127">
        <v>0</v>
      </c>
      <c r="U394" s="127">
        <v>0</v>
      </c>
      <c r="V394" s="127">
        <v>0</v>
      </c>
      <c r="W394" s="127">
        <v>0</v>
      </c>
      <c r="X394" s="127">
        <v>1</v>
      </c>
      <c r="Y394" s="127">
        <v>1</v>
      </c>
      <c r="Z394" s="127" t="s">
        <v>121</v>
      </c>
      <c r="AA394" s="127">
        <v>0</v>
      </c>
      <c r="AB394" s="127" t="s">
        <v>120</v>
      </c>
      <c r="AC394" s="127" t="s">
        <v>120</v>
      </c>
      <c r="AD394" s="127" t="s">
        <v>120</v>
      </c>
      <c r="AE394" s="127" t="s">
        <v>120</v>
      </c>
      <c r="AF394" s="127" t="s">
        <v>120</v>
      </c>
      <c r="AG394" s="127" t="s">
        <v>120</v>
      </c>
      <c r="AH394" s="127" t="s">
        <v>120</v>
      </c>
      <c r="AI394" s="127" t="s">
        <v>120</v>
      </c>
      <c r="AJ394" s="127" t="s">
        <v>120</v>
      </c>
      <c r="AK394" s="127" t="s">
        <v>120</v>
      </c>
      <c r="AL394" s="127" t="s">
        <v>120</v>
      </c>
      <c r="AM394" s="127" t="s">
        <v>120</v>
      </c>
      <c r="AN394" s="127" t="s">
        <v>120</v>
      </c>
      <c r="AO394" s="127" t="s">
        <v>120</v>
      </c>
      <c r="AP394" s="127" t="s">
        <v>120</v>
      </c>
      <c r="AQ394" s="127" t="s">
        <v>120</v>
      </c>
      <c r="AR394" s="127" t="s">
        <v>120</v>
      </c>
      <c r="AS394" s="127" t="s">
        <v>120</v>
      </c>
      <c r="AT394" s="127" t="s">
        <v>120</v>
      </c>
      <c r="AU394" s="127" t="s">
        <v>120</v>
      </c>
      <c r="AV394" s="127" t="s">
        <v>120</v>
      </c>
      <c r="AW394" s="127" t="s">
        <v>120</v>
      </c>
      <c r="AX394" s="127">
        <v>0</v>
      </c>
      <c r="AY394" s="127">
        <v>0</v>
      </c>
      <c r="AZ394" s="127">
        <v>0</v>
      </c>
      <c r="BA394" s="127">
        <v>0</v>
      </c>
      <c r="BB394" s="127">
        <v>2</v>
      </c>
      <c r="BC394" s="129"/>
      <c r="BD394" s="63"/>
      <c r="BE394" s="63"/>
    </row>
    <row r="395" spans="1:57" x14ac:dyDescent="0.25">
      <c r="A395" s="185">
        <v>49</v>
      </c>
      <c r="B395" s="185" t="s">
        <v>14</v>
      </c>
      <c r="C395" s="185" t="s">
        <v>172</v>
      </c>
      <c r="D395" s="185" t="s">
        <v>176</v>
      </c>
      <c r="E395" s="194" t="s">
        <v>135</v>
      </c>
      <c r="F395" s="185" t="s">
        <v>118</v>
      </c>
      <c r="G395" s="184">
        <v>19</v>
      </c>
      <c r="H395" s="185">
        <v>68.400000000000006</v>
      </c>
      <c r="I395" s="185">
        <v>4</v>
      </c>
      <c r="J395" s="185">
        <v>6</v>
      </c>
      <c r="K395" s="185">
        <v>0</v>
      </c>
      <c r="L395" s="185">
        <v>1</v>
      </c>
      <c r="M395" s="185">
        <v>20</v>
      </c>
      <c r="N395" s="185">
        <v>16.5</v>
      </c>
      <c r="O395" s="185">
        <v>0.5</v>
      </c>
      <c r="P395" s="185">
        <v>0</v>
      </c>
      <c r="Q395" s="185">
        <f>SUM(M395:P395)</f>
        <v>37</v>
      </c>
      <c r="R395" s="185">
        <v>12</v>
      </c>
      <c r="S395" s="185">
        <f>Q395/12</f>
        <v>3.0833333333333335</v>
      </c>
      <c r="T395" s="80" t="s">
        <v>120</v>
      </c>
      <c r="U395" s="80" t="s">
        <v>120</v>
      </c>
      <c r="V395" s="185">
        <v>0</v>
      </c>
      <c r="W395" s="185">
        <v>0</v>
      </c>
      <c r="X395" s="185">
        <v>0</v>
      </c>
      <c r="Y395" s="185">
        <v>0</v>
      </c>
      <c r="Z395" s="185" t="s">
        <v>451</v>
      </c>
      <c r="AA395" s="185">
        <v>8</v>
      </c>
      <c r="AB395" s="185">
        <v>0.6</v>
      </c>
      <c r="AC395" s="212">
        <v>43224</v>
      </c>
      <c r="AD395" s="185">
        <v>18</v>
      </c>
      <c r="AE395" s="185">
        <v>18.600000000000001</v>
      </c>
      <c r="AF395" s="185">
        <v>10.6</v>
      </c>
      <c r="AG395" s="185">
        <v>16</v>
      </c>
      <c r="AH395" s="185">
        <v>6.1</v>
      </c>
      <c r="AI395" s="185">
        <v>0</v>
      </c>
      <c r="AJ395" s="185">
        <v>0</v>
      </c>
      <c r="AK395" s="185">
        <v>0</v>
      </c>
      <c r="AL395" s="185">
        <f>SUM(AE395:AK395)</f>
        <v>51.300000000000004</v>
      </c>
      <c r="AM395" s="185">
        <f>AL395/AD395</f>
        <v>2.85</v>
      </c>
      <c r="AN395" s="185">
        <v>1</v>
      </c>
      <c r="AO395" s="185">
        <v>0</v>
      </c>
      <c r="AP395" s="185">
        <v>1</v>
      </c>
      <c r="AQ395" s="185">
        <v>0</v>
      </c>
      <c r="AR395" s="185">
        <v>0</v>
      </c>
      <c r="AS395" s="185">
        <v>284</v>
      </c>
      <c r="AT395" s="185">
        <v>0.32</v>
      </c>
      <c r="AU395" s="185">
        <v>0.307</v>
      </c>
      <c r="AV395" s="185">
        <v>0.495</v>
      </c>
      <c r="AW395" s="185">
        <v>0.308</v>
      </c>
      <c r="AX395" s="185">
        <v>0</v>
      </c>
      <c r="AY395" s="185">
        <v>0</v>
      </c>
      <c r="AZ395" s="185">
        <v>0</v>
      </c>
      <c r="BA395" s="185">
        <v>0</v>
      </c>
      <c r="BB395" s="185">
        <v>1</v>
      </c>
      <c r="BC395" s="218"/>
      <c r="BD395" s="185"/>
      <c r="BE395" s="185"/>
    </row>
    <row r="396" spans="1:57" s="63" customFormat="1" ht="16.5" thickBot="1" x14ac:dyDescent="0.3">
      <c r="A396" s="63">
        <v>49</v>
      </c>
      <c r="B396" s="63" t="s">
        <v>14</v>
      </c>
      <c r="C396" s="63" t="s">
        <v>172</v>
      </c>
      <c r="D396" s="63" t="s">
        <v>176</v>
      </c>
      <c r="E396" s="192" t="s">
        <v>12</v>
      </c>
      <c r="F396" s="67" t="s">
        <v>57</v>
      </c>
      <c r="G396" s="175">
        <v>19</v>
      </c>
      <c r="H396" s="63">
        <v>49.6</v>
      </c>
      <c r="I396" s="63">
        <v>3</v>
      </c>
      <c r="J396" s="63">
        <v>2.9</v>
      </c>
      <c r="K396" s="63">
        <v>2</v>
      </c>
      <c r="L396" s="63">
        <v>2</v>
      </c>
      <c r="M396" s="63">
        <v>23.5</v>
      </c>
      <c r="N396" s="63">
        <v>11.5</v>
      </c>
      <c r="O396" s="63">
        <v>0</v>
      </c>
      <c r="P396" s="63">
        <v>0</v>
      </c>
      <c r="Q396" s="63">
        <f>SUM(M396:P396)</f>
        <v>35</v>
      </c>
      <c r="R396" s="63">
        <v>12</v>
      </c>
      <c r="S396" s="63">
        <f>Q396/12</f>
        <v>2.9166666666666665</v>
      </c>
      <c r="T396" s="63">
        <v>8</v>
      </c>
      <c r="U396" s="63">
        <v>11</v>
      </c>
      <c r="V396" s="63">
        <v>0</v>
      </c>
      <c r="W396" s="63">
        <v>0</v>
      </c>
      <c r="X396" s="63">
        <v>0</v>
      </c>
      <c r="Y396" s="63">
        <v>0</v>
      </c>
      <c r="Z396" s="63" t="s">
        <v>451</v>
      </c>
      <c r="AA396" s="63">
        <v>4</v>
      </c>
      <c r="AB396" s="63">
        <v>0.6</v>
      </c>
      <c r="AC396" s="65">
        <v>43224</v>
      </c>
      <c r="AD396" s="63">
        <v>18</v>
      </c>
      <c r="AE396" s="63">
        <v>4</v>
      </c>
      <c r="AF396" s="63">
        <v>13.5</v>
      </c>
      <c r="AG396" s="63">
        <v>10.5</v>
      </c>
      <c r="AH396" s="63">
        <v>17.5</v>
      </c>
      <c r="AI396" s="63">
        <v>0</v>
      </c>
      <c r="AJ396" s="63">
        <v>0</v>
      </c>
      <c r="AK396" s="63">
        <v>0</v>
      </c>
      <c r="AL396" s="63">
        <f>SUM(AE396:AK396)</f>
        <v>45.5</v>
      </c>
      <c r="AM396" s="63">
        <f>AL396/AD396</f>
        <v>2.5277777777777777</v>
      </c>
      <c r="AN396" s="63">
        <v>0</v>
      </c>
      <c r="AO396" s="63">
        <v>0</v>
      </c>
      <c r="AP396" s="63">
        <v>0</v>
      </c>
      <c r="AQ396" s="63">
        <v>0</v>
      </c>
      <c r="AR396" s="63">
        <v>0</v>
      </c>
      <c r="AS396" s="63">
        <v>283</v>
      </c>
      <c r="AT396" s="63">
        <v>0.11600000000000001</v>
      </c>
      <c r="AU396" s="63">
        <v>0.13700000000000001</v>
      </c>
      <c r="AV396" s="63">
        <v>0.32800000000000001</v>
      </c>
      <c r="AW396" s="63">
        <v>0.224</v>
      </c>
      <c r="AX396" s="63">
        <v>0</v>
      </c>
      <c r="AY396" s="63">
        <v>0</v>
      </c>
      <c r="AZ396" s="63">
        <v>0</v>
      </c>
      <c r="BA396" s="63">
        <v>0</v>
      </c>
      <c r="BB396" s="63">
        <v>1</v>
      </c>
      <c r="BC396" s="71"/>
    </row>
    <row r="397" spans="1:57" s="75" customFormat="1" x14ac:dyDescent="0.25">
      <c r="A397" s="188">
        <v>49</v>
      </c>
      <c r="B397" s="188" t="s">
        <v>15</v>
      </c>
      <c r="C397" s="188" t="s">
        <v>173</v>
      </c>
      <c r="D397" s="188" t="s">
        <v>176</v>
      </c>
      <c r="E397" s="188" t="s">
        <v>135</v>
      </c>
      <c r="F397" s="188" t="s">
        <v>118</v>
      </c>
      <c r="G397" s="203">
        <v>20</v>
      </c>
      <c r="H397" s="188">
        <v>46.8</v>
      </c>
      <c r="I397" s="188">
        <v>4</v>
      </c>
      <c r="J397" s="188">
        <v>6</v>
      </c>
      <c r="K397" s="188">
        <v>0</v>
      </c>
      <c r="L397" s="188" t="s">
        <v>120</v>
      </c>
      <c r="M397" s="188" t="s">
        <v>120</v>
      </c>
      <c r="N397" s="188" t="s">
        <v>120</v>
      </c>
      <c r="O397" s="188" t="s">
        <v>120</v>
      </c>
      <c r="P397" s="188" t="s">
        <v>120</v>
      </c>
      <c r="Q397" s="188" t="s">
        <v>120</v>
      </c>
      <c r="R397" s="188" t="s">
        <v>120</v>
      </c>
      <c r="S397" s="188" t="s">
        <v>120</v>
      </c>
      <c r="T397" s="188" t="s">
        <v>120</v>
      </c>
      <c r="U397" s="188" t="s">
        <v>120</v>
      </c>
      <c r="V397" s="188">
        <v>1</v>
      </c>
      <c r="W397" s="188">
        <v>0</v>
      </c>
      <c r="X397" s="188">
        <v>0</v>
      </c>
      <c r="Y397" s="188" t="s">
        <v>120</v>
      </c>
      <c r="Z397" s="188" t="s">
        <v>434</v>
      </c>
      <c r="AA397" s="188" t="s">
        <v>120</v>
      </c>
      <c r="AB397" s="188" t="s">
        <v>120</v>
      </c>
      <c r="AC397" s="188" t="s">
        <v>120</v>
      </c>
      <c r="AD397" s="188" t="s">
        <v>120</v>
      </c>
      <c r="AE397" s="188" t="s">
        <v>120</v>
      </c>
      <c r="AF397" s="188" t="s">
        <v>120</v>
      </c>
      <c r="AG397" s="188" t="s">
        <v>120</v>
      </c>
      <c r="AH397" s="188" t="s">
        <v>120</v>
      </c>
      <c r="AI397" s="188" t="s">
        <v>120</v>
      </c>
      <c r="AJ397" s="188" t="s">
        <v>120</v>
      </c>
      <c r="AK397" s="188" t="s">
        <v>120</v>
      </c>
      <c r="AL397" s="188" t="s">
        <v>120</v>
      </c>
      <c r="AM397" s="188" t="s">
        <v>120</v>
      </c>
      <c r="AN397" s="188" t="s">
        <v>120</v>
      </c>
      <c r="AO397" s="188" t="s">
        <v>120</v>
      </c>
      <c r="AP397" s="188" t="s">
        <v>120</v>
      </c>
      <c r="AQ397" s="188" t="s">
        <v>120</v>
      </c>
      <c r="AR397" s="188" t="s">
        <v>120</v>
      </c>
      <c r="AS397" s="188" t="s">
        <v>120</v>
      </c>
      <c r="AT397" s="188" t="s">
        <v>120</v>
      </c>
      <c r="AU397" s="188" t="s">
        <v>120</v>
      </c>
      <c r="AV397" s="188" t="s">
        <v>120</v>
      </c>
      <c r="AW397" s="188" t="s">
        <v>120</v>
      </c>
      <c r="AX397" s="188">
        <v>0</v>
      </c>
      <c r="AY397" s="188">
        <v>0</v>
      </c>
      <c r="AZ397" s="188">
        <v>0</v>
      </c>
      <c r="BA397" s="188">
        <v>0</v>
      </c>
      <c r="BB397" s="188">
        <v>0</v>
      </c>
      <c r="BC397" s="221"/>
      <c r="BD397" s="185"/>
      <c r="BE397" s="185"/>
    </row>
    <row r="398" spans="1:57" s="76" customFormat="1" ht="16.5" thickBot="1" x14ac:dyDescent="0.3">
      <c r="A398" s="76">
        <v>49</v>
      </c>
      <c r="B398" s="76" t="s">
        <v>15</v>
      </c>
      <c r="C398" s="76" t="s">
        <v>173</v>
      </c>
      <c r="D398" s="76" t="s">
        <v>176</v>
      </c>
      <c r="E398" s="76" t="s">
        <v>12</v>
      </c>
      <c r="F398" s="77" t="s">
        <v>57</v>
      </c>
      <c r="G398" s="176">
        <v>20</v>
      </c>
      <c r="H398" s="76">
        <v>35.5</v>
      </c>
      <c r="I398" s="76">
        <v>4</v>
      </c>
      <c r="J398" s="76">
        <v>4.0999999999999996</v>
      </c>
      <c r="K398" s="76">
        <v>1</v>
      </c>
      <c r="L398" s="76">
        <v>1</v>
      </c>
      <c r="M398" s="76">
        <v>37.700000000000003</v>
      </c>
      <c r="N398" s="76">
        <v>0</v>
      </c>
      <c r="O398" s="76">
        <v>0</v>
      </c>
      <c r="P398" s="76">
        <v>0</v>
      </c>
      <c r="Q398" s="76">
        <f>SUM(M398:P398)</f>
        <v>37.700000000000003</v>
      </c>
      <c r="R398" s="76">
        <v>12</v>
      </c>
      <c r="S398" s="76">
        <f>Q398/12</f>
        <v>3.1416666666666671</v>
      </c>
      <c r="T398" s="76" t="s">
        <v>120</v>
      </c>
      <c r="U398" s="76" t="s">
        <v>120</v>
      </c>
      <c r="V398" s="76">
        <v>0</v>
      </c>
      <c r="W398" s="76">
        <v>0</v>
      </c>
      <c r="X398" s="76">
        <v>0</v>
      </c>
      <c r="Y398" s="76" t="s">
        <v>120</v>
      </c>
      <c r="Z398" s="76" t="s">
        <v>434</v>
      </c>
      <c r="AA398" s="76" t="s">
        <v>120</v>
      </c>
      <c r="AB398" s="76" t="s">
        <v>120</v>
      </c>
      <c r="AC398" s="76" t="s">
        <v>120</v>
      </c>
      <c r="AD398" s="76" t="s">
        <v>120</v>
      </c>
      <c r="AE398" s="76" t="s">
        <v>120</v>
      </c>
      <c r="AF398" s="76" t="s">
        <v>120</v>
      </c>
      <c r="AG398" s="76" t="s">
        <v>120</v>
      </c>
      <c r="AH398" s="76" t="s">
        <v>120</v>
      </c>
      <c r="AI398" s="76" t="s">
        <v>120</v>
      </c>
      <c r="AJ398" s="76" t="s">
        <v>120</v>
      </c>
      <c r="AK398" s="76" t="s">
        <v>120</v>
      </c>
      <c r="AL398" s="76" t="s">
        <v>120</v>
      </c>
      <c r="AM398" s="76" t="s">
        <v>120</v>
      </c>
      <c r="AN398" s="76" t="s">
        <v>120</v>
      </c>
      <c r="AO398" s="76" t="s">
        <v>120</v>
      </c>
      <c r="AP398" s="76" t="s">
        <v>120</v>
      </c>
      <c r="AQ398" s="76" t="s">
        <v>120</v>
      </c>
      <c r="AR398" s="76" t="s">
        <v>120</v>
      </c>
      <c r="AS398" s="76" t="s">
        <v>120</v>
      </c>
      <c r="AT398" s="76" t="s">
        <v>120</v>
      </c>
      <c r="AU398" s="76" t="s">
        <v>120</v>
      </c>
      <c r="AV398" s="76" t="s">
        <v>120</v>
      </c>
      <c r="AW398" s="76" t="s">
        <v>120</v>
      </c>
      <c r="AX398" s="76">
        <v>0</v>
      </c>
      <c r="AY398" s="76">
        <v>0</v>
      </c>
      <c r="AZ398" s="76">
        <v>0</v>
      </c>
      <c r="BA398" s="76">
        <v>0</v>
      </c>
      <c r="BB398" s="76">
        <v>0</v>
      </c>
      <c r="BC398" s="78" t="s">
        <v>149</v>
      </c>
      <c r="BD398" s="63"/>
      <c r="BE398" s="63"/>
    </row>
    <row r="399" spans="1:57" s="94" customFormat="1" x14ac:dyDescent="0.25">
      <c r="A399" s="190">
        <v>50</v>
      </c>
      <c r="B399" s="190" t="s">
        <v>9</v>
      </c>
      <c r="C399" s="190" t="s">
        <v>172</v>
      </c>
      <c r="D399" s="190" t="s">
        <v>175</v>
      </c>
      <c r="E399" s="190" t="s">
        <v>135</v>
      </c>
      <c r="F399" s="200" t="s">
        <v>41</v>
      </c>
      <c r="G399" s="207">
        <v>19</v>
      </c>
      <c r="H399" s="190">
        <v>55.6</v>
      </c>
      <c r="I399" s="190">
        <v>4</v>
      </c>
      <c r="J399" s="190">
        <v>3.1</v>
      </c>
      <c r="K399" s="190">
        <v>2</v>
      </c>
      <c r="L399" s="190">
        <v>1</v>
      </c>
      <c r="M399" s="190">
        <v>2.8</v>
      </c>
      <c r="N399" s="190">
        <v>0</v>
      </c>
      <c r="O399" s="190">
        <v>0</v>
      </c>
      <c r="P399" s="190">
        <v>0</v>
      </c>
      <c r="Q399" s="190">
        <f>SUM(M399:P399)</f>
        <v>2.8</v>
      </c>
      <c r="R399" s="190">
        <v>12</v>
      </c>
      <c r="S399" s="190">
        <f>Q399/12</f>
        <v>0.23333333333333331</v>
      </c>
      <c r="T399" s="190">
        <v>0</v>
      </c>
      <c r="U399" s="190">
        <v>0</v>
      </c>
      <c r="V399" s="190">
        <v>0</v>
      </c>
      <c r="W399" s="190">
        <v>1</v>
      </c>
      <c r="X399" s="190">
        <v>1</v>
      </c>
      <c r="Y399" s="190">
        <v>1</v>
      </c>
      <c r="Z399" s="190" t="s">
        <v>121</v>
      </c>
      <c r="AA399" s="190">
        <v>11</v>
      </c>
      <c r="AB399" s="190">
        <v>0.8</v>
      </c>
      <c r="AC399" s="213">
        <v>43217</v>
      </c>
      <c r="AD399" s="190">
        <v>11</v>
      </c>
      <c r="AE399" s="190">
        <v>5.8</v>
      </c>
      <c r="AF399" s="190">
        <v>14.8</v>
      </c>
      <c r="AG399" s="190">
        <v>8.1999999999999993</v>
      </c>
      <c r="AH399" s="190">
        <v>14.5</v>
      </c>
      <c r="AI399" s="190">
        <v>6</v>
      </c>
      <c r="AJ399" s="190">
        <v>0</v>
      </c>
      <c r="AK399" s="190">
        <v>0</v>
      </c>
      <c r="AL399" s="190">
        <f>SUM(AE399:AK399)</f>
        <v>49.3</v>
      </c>
      <c r="AM399" s="190">
        <f>AL399/AD399</f>
        <v>4.4818181818181815</v>
      </c>
      <c r="AN399" s="190">
        <v>1</v>
      </c>
      <c r="AO399" s="190">
        <v>1</v>
      </c>
      <c r="AP399" s="190">
        <v>5</v>
      </c>
      <c r="AQ399" s="190">
        <v>1</v>
      </c>
      <c r="AR399" s="190">
        <v>0</v>
      </c>
      <c r="AS399" s="190">
        <v>68</v>
      </c>
      <c r="AT399" s="190">
        <v>1.865</v>
      </c>
      <c r="AU399" s="190">
        <v>0.55500000000000005</v>
      </c>
      <c r="AV399" s="190">
        <v>0.998</v>
      </c>
      <c r="AW399" s="190">
        <v>0.61599999999999999</v>
      </c>
      <c r="AX399" s="190">
        <v>0</v>
      </c>
      <c r="AY399" s="190">
        <v>0</v>
      </c>
      <c r="AZ399" s="190">
        <v>0</v>
      </c>
      <c r="BA399" s="190">
        <v>1</v>
      </c>
      <c r="BB399" s="190">
        <v>0</v>
      </c>
      <c r="BC399" s="223"/>
      <c r="BD399" s="185"/>
      <c r="BE399" s="185"/>
    </row>
    <row r="400" spans="1:57" s="95" customFormat="1" ht="16.5" thickBot="1" x14ac:dyDescent="0.3">
      <c r="A400" s="95">
        <v>50</v>
      </c>
      <c r="B400" s="95" t="s">
        <v>9</v>
      </c>
      <c r="C400" s="95" t="s">
        <v>172</v>
      </c>
      <c r="D400" s="95" t="s">
        <v>175</v>
      </c>
      <c r="E400" s="95" t="s">
        <v>12</v>
      </c>
      <c r="F400" s="95" t="s">
        <v>113</v>
      </c>
      <c r="G400" s="180">
        <v>19</v>
      </c>
      <c r="H400" s="95">
        <v>74.400000000000006</v>
      </c>
      <c r="I400" s="95">
        <v>4</v>
      </c>
      <c r="J400" s="95">
        <v>6</v>
      </c>
      <c r="K400" s="95">
        <v>3</v>
      </c>
      <c r="L400" s="95">
        <v>2</v>
      </c>
      <c r="M400" s="95">
        <v>18.5</v>
      </c>
      <c r="N400" s="95">
        <v>8.6999999999999993</v>
      </c>
      <c r="O400" s="95">
        <v>0</v>
      </c>
      <c r="P400" s="95">
        <v>0</v>
      </c>
      <c r="Q400" s="95">
        <f>SUM(M400:P400)</f>
        <v>27.2</v>
      </c>
      <c r="R400" s="95">
        <v>12</v>
      </c>
      <c r="S400" s="95">
        <f>Q400/12</f>
        <v>2.2666666666666666</v>
      </c>
      <c r="T400" s="95">
        <v>4</v>
      </c>
      <c r="U400" s="95">
        <v>9</v>
      </c>
      <c r="V400" s="95">
        <v>0</v>
      </c>
      <c r="W400" s="95">
        <v>0</v>
      </c>
      <c r="X400" s="95">
        <v>0</v>
      </c>
      <c r="Y400" s="95">
        <v>0</v>
      </c>
      <c r="Z400" s="95" t="s">
        <v>451</v>
      </c>
      <c r="AA400" s="95">
        <v>20</v>
      </c>
      <c r="AB400" s="95">
        <v>1</v>
      </c>
      <c r="AC400" s="97">
        <v>43217</v>
      </c>
      <c r="AD400" s="95">
        <v>11</v>
      </c>
      <c r="AE400" s="95">
        <v>14.7</v>
      </c>
      <c r="AF400" s="95">
        <v>13.7</v>
      </c>
      <c r="AG400" s="95">
        <v>0</v>
      </c>
      <c r="AH400" s="95">
        <v>0</v>
      </c>
      <c r="AI400" s="95">
        <v>0</v>
      </c>
      <c r="AJ400" s="95">
        <v>0</v>
      </c>
      <c r="AK400" s="95">
        <v>0</v>
      </c>
      <c r="AL400" s="95">
        <f>SUM(AE400:AK400)</f>
        <v>28.4</v>
      </c>
      <c r="AM400" s="95">
        <f>AL400/AD400</f>
        <v>2.5818181818181816</v>
      </c>
      <c r="AN400" s="95">
        <v>1</v>
      </c>
      <c r="AO400" s="95">
        <v>0</v>
      </c>
      <c r="AP400" s="95">
        <v>3</v>
      </c>
      <c r="AQ400" s="95">
        <v>1</v>
      </c>
      <c r="AR400" s="95">
        <v>0</v>
      </c>
      <c r="AS400" s="95">
        <v>67</v>
      </c>
      <c r="AT400" s="95">
        <v>2.9119999999999999</v>
      </c>
      <c r="AU400" s="95">
        <v>1.1100000000000001</v>
      </c>
      <c r="AV400" s="95">
        <v>1.595</v>
      </c>
      <c r="AW400" s="95">
        <v>1.0509999999999999</v>
      </c>
      <c r="AX400" s="95">
        <v>0</v>
      </c>
      <c r="AY400" s="95">
        <v>0</v>
      </c>
      <c r="AZ400" s="95">
        <v>0</v>
      </c>
      <c r="BA400" s="95">
        <v>1</v>
      </c>
      <c r="BB400" s="95">
        <v>0</v>
      </c>
      <c r="BC400" s="74" t="s">
        <v>537</v>
      </c>
      <c r="BD400" s="63"/>
      <c r="BE400" s="63"/>
    </row>
    <row r="401" spans="1:57" s="75" customFormat="1" x14ac:dyDescent="0.25">
      <c r="A401" s="188">
        <v>50</v>
      </c>
      <c r="B401" s="188" t="s">
        <v>12</v>
      </c>
      <c r="C401" s="188" t="s">
        <v>173</v>
      </c>
      <c r="D401" s="188" t="s">
        <v>175</v>
      </c>
      <c r="E401" s="188" t="s">
        <v>135</v>
      </c>
      <c r="F401" s="198" t="s">
        <v>41</v>
      </c>
      <c r="G401" s="203">
        <v>20</v>
      </c>
      <c r="H401" s="188">
        <v>39.4</v>
      </c>
      <c r="I401" s="188">
        <v>4</v>
      </c>
      <c r="J401" s="188">
        <v>4.9000000000000004</v>
      </c>
      <c r="K401" s="188">
        <v>0</v>
      </c>
      <c r="L401" s="188" t="s">
        <v>120</v>
      </c>
      <c r="M401" s="188" t="s">
        <v>120</v>
      </c>
      <c r="N401" s="188" t="s">
        <v>120</v>
      </c>
      <c r="O401" s="188" t="s">
        <v>120</v>
      </c>
      <c r="P401" s="188" t="s">
        <v>120</v>
      </c>
      <c r="Q401" s="188" t="s">
        <v>120</v>
      </c>
      <c r="R401" s="188" t="s">
        <v>120</v>
      </c>
      <c r="S401" s="188" t="s">
        <v>120</v>
      </c>
      <c r="T401" s="188" t="s">
        <v>120</v>
      </c>
      <c r="U401" s="188" t="s">
        <v>120</v>
      </c>
      <c r="V401" s="188">
        <v>1</v>
      </c>
      <c r="W401" s="188">
        <v>0</v>
      </c>
      <c r="X401" s="188">
        <v>0</v>
      </c>
      <c r="Y401" s="188" t="s">
        <v>120</v>
      </c>
      <c r="Z401" s="188" t="s">
        <v>434</v>
      </c>
      <c r="AA401" s="188" t="s">
        <v>120</v>
      </c>
      <c r="AB401" s="188" t="s">
        <v>120</v>
      </c>
      <c r="AC401" s="188" t="s">
        <v>120</v>
      </c>
      <c r="AD401" s="188" t="s">
        <v>120</v>
      </c>
      <c r="AE401" s="188" t="s">
        <v>120</v>
      </c>
      <c r="AF401" s="188" t="s">
        <v>120</v>
      </c>
      <c r="AG401" s="188" t="s">
        <v>120</v>
      </c>
      <c r="AH401" s="188" t="s">
        <v>120</v>
      </c>
      <c r="AI401" s="188" t="s">
        <v>120</v>
      </c>
      <c r="AJ401" s="188" t="s">
        <v>120</v>
      </c>
      <c r="AK401" s="188" t="s">
        <v>120</v>
      </c>
      <c r="AL401" s="188" t="s">
        <v>120</v>
      </c>
      <c r="AM401" s="188" t="s">
        <v>120</v>
      </c>
      <c r="AN401" s="188" t="s">
        <v>120</v>
      </c>
      <c r="AO401" s="188" t="s">
        <v>120</v>
      </c>
      <c r="AP401" s="188" t="s">
        <v>120</v>
      </c>
      <c r="AQ401" s="188" t="s">
        <v>120</v>
      </c>
      <c r="AR401" s="188" t="s">
        <v>120</v>
      </c>
      <c r="AS401" s="188" t="s">
        <v>120</v>
      </c>
      <c r="AT401" s="188" t="s">
        <v>120</v>
      </c>
      <c r="AU401" s="188" t="s">
        <v>120</v>
      </c>
      <c r="AV401" s="188" t="s">
        <v>120</v>
      </c>
      <c r="AW401" s="188" t="s">
        <v>120</v>
      </c>
      <c r="AX401" s="188">
        <v>0</v>
      </c>
      <c r="AY401" s="188">
        <v>0</v>
      </c>
      <c r="AZ401" s="188">
        <v>0</v>
      </c>
      <c r="BA401" s="188">
        <v>0</v>
      </c>
      <c r="BB401" s="188">
        <v>0</v>
      </c>
      <c r="BC401" s="221"/>
      <c r="BD401" s="185"/>
      <c r="BE401" s="185"/>
    </row>
    <row r="402" spans="1:57" s="76" customFormat="1" ht="16.5" thickBot="1" x14ac:dyDescent="0.3">
      <c r="A402" s="76">
        <v>50</v>
      </c>
      <c r="B402" s="76" t="s">
        <v>12</v>
      </c>
      <c r="C402" s="76" t="s">
        <v>173</v>
      </c>
      <c r="D402" s="76" t="s">
        <v>175</v>
      </c>
      <c r="E402" s="76" t="s">
        <v>12</v>
      </c>
      <c r="F402" s="76" t="s">
        <v>113</v>
      </c>
      <c r="G402" s="176">
        <v>20</v>
      </c>
      <c r="H402" s="76">
        <v>80.599999999999994</v>
      </c>
      <c r="I402" s="76">
        <v>5</v>
      </c>
      <c r="J402" s="76">
        <v>4.9000000000000004</v>
      </c>
      <c r="K402" s="76">
        <v>1</v>
      </c>
      <c r="L402" s="76">
        <v>2</v>
      </c>
      <c r="M402" s="76">
        <v>28.9</v>
      </c>
      <c r="N402" s="76">
        <v>0</v>
      </c>
      <c r="O402" s="76">
        <v>0</v>
      </c>
      <c r="P402" s="76">
        <v>0</v>
      </c>
      <c r="Q402" s="76">
        <f>SUM(M402:P402)</f>
        <v>28.9</v>
      </c>
      <c r="R402" s="76">
        <v>12</v>
      </c>
      <c r="S402" s="76">
        <f>Q402/12</f>
        <v>2.4083333333333332</v>
      </c>
      <c r="T402" s="76" t="s">
        <v>120</v>
      </c>
      <c r="U402" s="76" t="s">
        <v>120</v>
      </c>
      <c r="V402" s="76">
        <v>0</v>
      </c>
      <c r="W402" s="76">
        <v>0</v>
      </c>
      <c r="X402" s="76">
        <v>0</v>
      </c>
      <c r="Y402" s="76" t="s">
        <v>120</v>
      </c>
      <c r="Z402" s="76" t="s">
        <v>434</v>
      </c>
      <c r="AA402" s="76" t="s">
        <v>120</v>
      </c>
      <c r="AB402" s="76" t="s">
        <v>120</v>
      </c>
      <c r="AC402" s="76" t="s">
        <v>120</v>
      </c>
      <c r="AD402" s="76" t="s">
        <v>120</v>
      </c>
      <c r="AE402" s="76" t="s">
        <v>120</v>
      </c>
      <c r="AF402" s="76" t="s">
        <v>120</v>
      </c>
      <c r="AG402" s="76" t="s">
        <v>120</v>
      </c>
      <c r="AH402" s="76" t="s">
        <v>120</v>
      </c>
      <c r="AI402" s="76" t="s">
        <v>120</v>
      </c>
      <c r="AJ402" s="76" t="s">
        <v>120</v>
      </c>
      <c r="AK402" s="76" t="s">
        <v>120</v>
      </c>
      <c r="AL402" s="76" t="s">
        <v>120</v>
      </c>
      <c r="AM402" s="76" t="s">
        <v>120</v>
      </c>
      <c r="AN402" s="76" t="s">
        <v>120</v>
      </c>
      <c r="AO402" s="76" t="s">
        <v>120</v>
      </c>
      <c r="AP402" s="76" t="s">
        <v>120</v>
      </c>
      <c r="AQ402" s="76" t="s">
        <v>120</v>
      </c>
      <c r="AR402" s="76" t="s">
        <v>120</v>
      </c>
      <c r="AS402" s="76" t="s">
        <v>120</v>
      </c>
      <c r="AT402" s="76" t="s">
        <v>120</v>
      </c>
      <c r="AU402" s="76" t="s">
        <v>120</v>
      </c>
      <c r="AV402" s="76" t="s">
        <v>120</v>
      </c>
      <c r="AW402" s="76" t="s">
        <v>120</v>
      </c>
      <c r="AX402" s="76">
        <v>0</v>
      </c>
      <c r="AY402" s="76">
        <v>0</v>
      </c>
      <c r="AZ402" s="76">
        <v>0</v>
      </c>
      <c r="BA402" s="76">
        <v>0</v>
      </c>
      <c r="BB402" s="76">
        <v>0</v>
      </c>
      <c r="BC402" s="78"/>
      <c r="BD402" s="63"/>
      <c r="BE402" s="63"/>
    </row>
    <row r="403" spans="1:57" ht="16.5" thickBot="1" x14ac:dyDescent="0.3">
      <c r="A403" s="185">
        <v>50</v>
      </c>
      <c r="B403" s="185" t="s">
        <v>14</v>
      </c>
      <c r="C403" s="185" t="s">
        <v>172</v>
      </c>
      <c r="D403" s="185" t="s">
        <v>176</v>
      </c>
      <c r="E403" s="194" t="s">
        <v>135</v>
      </c>
      <c r="F403" s="196" t="s">
        <v>41</v>
      </c>
      <c r="G403" s="184">
        <v>19</v>
      </c>
      <c r="H403" s="185">
        <v>49.9</v>
      </c>
      <c r="I403" s="185">
        <v>4</v>
      </c>
      <c r="J403" s="185">
        <v>6</v>
      </c>
      <c r="K403" s="185">
        <v>2</v>
      </c>
      <c r="L403" s="185">
        <v>3</v>
      </c>
      <c r="M403" s="185">
        <v>2.6</v>
      </c>
      <c r="N403" s="185">
        <v>22</v>
      </c>
      <c r="O403" s="185">
        <v>11.6</v>
      </c>
      <c r="P403" s="185">
        <v>0</v>
      </c>
      <c r="Q403" s="185">
        <f>SUM(M403:P403)</f>
        <v>36.200000000000003</v>
      </c>
      <c r="R403" s="185">
        <v>12</v>
      </c>
      <c r="S403" s="185">
        <f>Q403/12</f>
        <v>3.0166666666666671</v>
      </c>
      <c r="T403" s="185">
        <v>5</v>
      </c>
      <c r="U403" s="185">
        <v>5</v>
      </c>
      <c r="V403" s="185">
        <v>0</v>
      </c>
      <c r="W403" s="185">
        <v>0</v>
      </c>
      <c r="X403" s="185">
        <v>0</v>
      </c>
      <c r="Y403" s="185">
        <v>0</v>
      </c>
      <c r="Z403" s="185" t="s">
        <v>451</v>
      </c>
      <c r="AA403" s="185">
        <v>5</v>
      </c>
      <c r="AB403" s="185">
        <v>0.5</v>
      </c>
      <c r="AC403" s="65">
        <v>43224</v>
      </c>
      <c r="AD403" s="63">
        <v>18</v>
      </c>
      <c r="AE403" s="185">
        <v>7.2</v>
      </c>
      <c r="AF403" s="185">
        <v>16.5</v>
      </c>
      <c r="AG403" s="185">
        <v>14</v>
      </c>
      <c r="AH403" s="185">
        <v>0</v>
      </c>
      <c r="AI403" s="185">
        <v>0</v>
      </c>
      <c r="AJ403" s="185">
        <v>0</v>
      </c>
      <c r="AK403" s="185">
        <v>0</v>
      </c>
      <c r="AL403" s="185">
        <f>SUM(AE403:AK403)</f>
        <v>37.700000000000003</v>
      </c>
      <c r="AM403" s="185">
        <f>AL403/AD403</f>
        <v>2.0944444444444446</v>
      </c>
      <c r="AN403" s="185">
        <v>0</v>
      </c>
      <c r="AO403" s="185">
        <v>0</v>
      </c>
      <c r="AP403" s="185">
        <v>1</v>
      </c>
      <c r="AQ403" s="185">
        <v>0</v>
      </c>
      <c r="AR403" s="185">
        <v>0</v>
      </c>
      <c r="AS403" s="185">
        <v>269</v>
      </c>
      <c r="AT403" s="185">
        <v>8.5000000000000006E-2</v>
      </c>
      <c r="AU403" s="185">
        <v>9.5000000000000001E-2</v>
      </c>
      <c r="AV403" s="185">
        <v>0.16400000000000001</v>
      </c>
      <c r="AW403" s="185">
        <v>0.15</v>
      </c>
      <c r="AX403" s="185">
        <v>0</v>
      </c>
      <c r="AY403" s="185">
        <v>0</v>
      </c>
      <c r="AZ403" s="185">
        <v>0</v>
      </c>
      <c r="BA403" s="185">
        <v>0</v>
      </c>
      <c r="BB403" s="185">
        <v>1</v>
      </c>
      <c r="BC403" s="218"/>
      <c r="BD403" s="185"/>
      <c r="BE403" s="185"/>
    </row>
    <row r="404" spans="1:57" s="63" customFormat="1" ht="16.5" thickBot="1" x14ac:dyDescent="0.3">
      <c r="A404" s="63">
        <v>50</v>
      </c>
      <c r="B404" s="63" t="s">
        <v>14</v>
      </c>
      <c r="C404" s="63" t="s">
        <v>172</v>
      </c>
      <c r="D404" s="63" t="s">
        <v>176</v>
      </c>
      <c r="E404" s="192" t="s">
        <v>12</v>
      </c>
      <c r="F404" s="63" t="s">
        <v>113</v>
      </c>
      <c r="G404" s="175">
        <v>19</v>
      </c>
      <c r="H404" s="63">
        <v>74.2</v>
      </c>
      <c r="I404" s="63">
        <v>4</v>
      </c>
      <c r="J404" s="63">
        <v>5.7</v>
      </c>
      <c r="K404" s="63">
        <v>1</v>
      </c>
      <c r="L404" s="63">
        <v>2</v>
      </c>
      <c r="M404" s="63">
        <v>21</v>
      </c>
      <c r="N404" s="63">
        <v>19</v>
      </c>
      <c r="O404" s="63">
        <v>0</v>
      </c>
      <c r="P404" s="63">
        <v>0</v>
      </c>
      <c r="Q404" s="63">
        <f>SUM(M404:P404)</f>
        <v>40</v>
      </c>
      <c r="R404" s="63">
        <v>12</v>
      </c>
      <c r="S404" s="63">
        <f>Q404/12</f>
        <v>3.3333333333333335</v>
      </c>
      <c r="T404" s="63">
        <v>0</v>
      </c>
      <c r="U404" s="63">
        <v>0</v>
      </c>
      <c r="V404" s="63">
        <v>0</v>
      </c>
      <c r="W404" s="63">
        <v>1</v>
      </c>
      <c r="X404" s="63">
        <v>1</v>
      </c>
      <c r="Y404" s="63">
        <v>1</v>
      </c>
      <c r="Z404" s="63" t="s">
        <v>121</v>
      </c>
      <c r="AA404" s="63">
        <v>0</v>
      </c>
      <c r="AB404" s="63">
        <v>0</v>
      </c>
      <c r="AC404" s="65">
        <v>43224</v>
      </c>
      <c r="AD404" s="63">
        <v>18</v>
      </c>
      <c r="AE404" s="63">
        <v>0</v>
      </c>
      <c r="AF404" s="63">
        <v>0</v>
      </c>
      <c r="AG404" s="63">
        <v>0</v>
      </c>
      <c r="AH404" s="63">
        <v>0</v>
      </c>
      <c r="AI404" s="63">
        <v>0</v>
      </c>
      <c r="AJ404" s="63">
        <v>0</v>
      </c>
      <c r="AK404" s="63">
        <v>0</v>
      </c>
      <c r="AL404" s="63">
        <v>0</v>
      </c>
      <c r="AM404" s="63">
        <v>0</v>
      </c>
      <c r="AN404" s="63">
        <v>0</v>
      </c>
      <c r="AO404" s="63">
        <v>0</v>
      </c>
      <c r="AP404" s="63">
        <v>0</v>
      </c>
      <c r="AQ404" s="63">
        <v>0</v>
      </c>
      <c r="AR404" s="63">
        <v>0</v>
      </c>
      <c r="AS404" s="63" t="s">
        <v>120</v>
      </c>
      <c r="AT404" s="63">
        <v>0</v>
      </c>
      <c r="AU404" s="63">
        <v>0</v>
      </c>
      <c r="AV404" s="63">
        <v>0</v>
      </c>
      <c r="AW404" s="63">
        <v>0</v>
      </c>
      <c r="AX404" s="63">
        <v>0</v>
      </c>
      <c r="AY404" s="63">
        <v>0</v>
      </c>
      <c r="AZ404" s="63">
        <v>0</v>
      </c>
      <c r="BA404" s="63">
        <v>0</v>
      </c>
      <c r="BB404" s="63">
        <v>1</v>
      </c>
      <c r="BC404" s="71"/>
    </row>
    <row r="405" spans="1:57" x14ac:dyDescent="0.25">
      <c r="A405" s="185">
        <v>50</v>
      </c>
      <c r="B405" s="185" t="s">
        <v>15</v>
      </c>
      <c r="C405" s="185" t="s">
        <v>173</v>
      </c>
      <c r="D405" s="185" t="s">
        <v>176</v>
      </c>
      <c r="E405" s="194" t="s">
        <v>135</v>
      </c>
      <c r="F405" s="196" t="s">
        <v>41</v>
      </c>
      <c r="G405" s="184">
        <v>20</v>
      </c>
      <c r="H405" s="185">
        <v>27.8</v>
      </c>
      <c r="I405" s="185">
        <v>3</v>
      </c>
      <c r="J405" s="185">
        <v>4.5</v>
      </c>
      <c r="K405" s="185">
        <v>1</v>
      </c>
      <c r="L405" s="185">
        <v>1</v>
      </c>
      <c r="M405" s="185">
        <v>20.5</v>
      </c>
      <c r="N405" s="185">
        <v>30.4</v>
      </c>
      <c r="O405" s="185">
        <v>0</v>
      </c>
      <c r="P405" s="185">
        <v>0</v>
      </c>
      <c r="Q405" s="185">
        <f>SUM(M405:P405)</f>
        <v>50.9</v>
      </c>
      <c r="R405" s="185">
        <v>12</v>
      </c>
      <c r="S405" s="185">
        <f>Q405/12</f>
        <v>4.2416666666666663</v>
      </c>
      <c r="T405" s="80" t="s">
        <v>120</v>
      </c>
      <c r="U405" s="80" t="s">
        <v>120</v>
      </c>
      <c r="V405" s="185">
        <v>0</v>
      </c>
      <c r="W405" s="185">
        <v>0</v>
      </c>
      <c r="X405" s="185">
        <v>0</v>
      </c>
      <c r="Y405" s="185">
        <v>0</v>
      </c>
      <c r="Z405" s="185" t="s">
        <v>451</v>
      </c>
      <c r="AA405" s="185">
        <v>2</v>
      </c>
      <c r="AB405" s="185">
        <v>0.4</v>
      </c>
      <c r="AC405" s="212">
        <v>43224</v>
      </c>
      <c r="AD405" s="185">
        <v>18</v>
      </c>
      <c r="AE405" s="185">
        <v>9.5</v>
      </c>
      <c r="AF405" s="185">
        <v>9.5</v>
      </c>
      <c r="AG405" s="185">
        <v>4.2</v>
      </c>
      <c r="AH405" s="185">
        <v>0</v>
      </c>
      <c r="AI405" s="185">
        <v>0</v>
      </c>
      <c r="AJ405" s="185">
        <v>0</v>
      </c>
      <c r="AK405" s="185">
        <v>0</v>
      </c>
      <c r="AL405" s="185">
        <f>SUM(AE405:AK405)</f>
        <v>23.2</v>
      </c>
      <c r="AM405" s="185">
        <f>AL405/AD405</f>
        <v>1.2888888888888888</v>
      </c>
      <c r="AN405" s="185">
        <v>0</v>
      </c>
      <c r="AO405" s="185">
        <v>0</v>
      </c>
      <c r="AP405" s="185">
        <v>0</v>
      </c>
      <c r="AQ405" s="185">
        <v>0</v>
      </c>
      <c r="AR405" s="185">
        <v>0</v>
      </c>
      <c r="AS405" s="185">
        <v>179</v>
      </c>
      <c r="AT405" s="185">
        <v>2.3E-2</v>
      </c>
      <c r="AU405" s="185">
        <v>2.7E-2</v>
      </c>
      <c r="AV405" s="185">
        <v>4.4999999999999998E-2</v>
      </c>
      <c r="AW405" s="185">
        <v>0.06</v>
      </c>
      <c r="AX405" s="185">
        <v>0</v>
      </c>
      <c r="AY405" s="185">
        <v>0</v>
      </c>
      <c r="AZ405" s="185">
        <v>0</v>
      </c>
      <c r="BA405" s="185">
        <v>0</v>
      </c>
      <c r="BB405" s="185">
        <v>1</v>
      </c>
      <c r="BC405" s="218"/>
      <c r="BD405" s="185"/>
      <c r="BE405" s="185"/>
    </row>
    <row r="406" spans="1:57" s="63" customFormat="1" ht="16.5" thickBot="1" x14ac:dyDescent="0.3">
      <c r="A406" s="63">
        <v>50</v>
      </c>
      <c r="B406" s="63" t="s">
        <v>15</v>
      </c>
      <c r="C406" s="63" t="s">
        <v>173</v>
      </c>
      <c r="D406" s="63" t="s">
        <v>176</v>
      </c>
      <c r="E406" s="192" t="s">
        <v>12</v>
      </c>
      <c r="F406" s="63" t="s">
        <v>113</v>
      </c>
      <c r="G406" s="175">
        <v>20</v>
      </c>
      <c r="H406" s="63">
        <v>97.7</v>
      </c>
      <c r="I406" s="63">
        <v>4</v>
      </c>
      <c r="J406" s="63">
        <v>4</v>
      </c>
      <c r="K406" s="63">
        <v>1</v>
      </c>
      <c r="L406" s="63">
        <v>2</v>
      </c>
      <c r="M406" s="63">
        <v>35</v>
      </c>
      <c r="N406" s="63">
        <v>34.4</v>
      </c>
      <c r="O406" s="63">
        <v>0</v>
      </c>
      <c r="P406" s="63">
        <v>0</v>
      </c>
      <c r="Q406" s="63">
        <f>SUM(M406:P406)</f>
        <v>69.400000000000006</v>
      </c>
      <c r="R406" s="63">
        <v>12</v>
      </c>
      <c r="S406" s="63">
        <f>Q406/12</f>
        <v>5.7833333333333341</v>
      </c>
      <c r="T406" s="63">
        <v>3</v>
      </c>
      <c r="U406" s="63">
        <v>3</v>
      </c>
      <c r="V406" s="63">
        <v>0</v>
      </c>
      <c r="W406" s="63">
        <v>0</v>
      </c>
      <c r="X406" s="63">
        <v>0</v>
      </c>
      <c r="Y406" s="63">
        <v>0</v>
      </c>
      <c r="Z406" s="63" t="s">
        <v>451</v>
      </c>
      <c r="AA406" s="63">
        <v>2</v>
      </c>
      <c r="AB406" s="63">
        <v>0.5</v>
      </c>
      <c r="AC406" s="65">
        <v>43224</v>
      </c>
      <c r="AD406" s="63">
        <v>18</v>
      </c>
      <c r="AE406" s="63">
        <v>6.5</v>
      </c>
      <c r="AF406" s="63">
        <v>19</v>
      </c>
      <c r="AG406" s="63">
        <v>20.2</v>
      </c>
      <c r="AH406" s="63">
        <v>11</v>
      </c>
      <c r="AI406" s="63">
        <v>0</v>
      </c>
      <c r="AJ406" s="63">
        <v>0</v>
      </c>
      <c r="AK406" s="63">
        <v>0</v>
      </c>
      <c r="AL406" s="63">
        <f>SUM(AE406:AK406)</f>
        <v>56.7</v>
      </c>
      <c r="AM406" s="63">
        <f>AL406/AD406</f>
        <v>3.1500000000000004</v>
      </c>
      <c r="AN406" s="63">
        <v>1</v>
      </c>
      <c r="AO406" s="63">
        <v>0</v>
      </c>
      <c r="AP406" s="63">
        <v>0</v>
      </c>
      <c r="AQ406" s="63">
        <v>0</v>
      </c>
      <c r="AR406" s="63">
        <v>0</v>
      </c>
      <c r="AS406" s="63">
        <v>270</v>
      </c>
      <c r="AT406" s="63">
        <v>5.1999999999999998E-2</v>
      </c>
      <c r="AU406" s="63">
        <v>0.155</v>
      </c>
      <c r="AV406" s="63">
        <v>0.21299999999999999</v>
      </c>
      <c r="AW406" s="63">
        <v>0.14699999999999999</v>
      </c>
      <c r="AX406" s="63">
        <v>0</v>
      </c>
      <c r="AY406" s="63">
        <v>0</v>
      </c>
      <c r="AZ406" s="63">
        <v>0</v>
      </c>
      <c r="BA406" s="63">
        <v>0</v>
      </c>
      <c r="BB406" s="63">
        <v>1</v>
      </c>
      <c r="BC406" s="71"/>
    </row>
    <row r="407" spans="1:57" x14ac:dyDescent="0.25">
      <c r="AZ407" s="32"/>
      <c r="BD407" s="32"/>
    </row>
    <row r="408" spans="1:57" x14ac:dyDescent="0.25">
      <c r="AZ408" s="32"/>
      <c r="BD408" s="32"/>
    </row>
    <row r="409" spans="1:57" x14ac:dyDescent="0.25">
      <c r="AZ409" s="32"/>
      <c r="BD409" s="32"/>
    </row>
    <row r="410" spans="1:57" x14ac:dyDescent="0.25">
      <c r="AZ410" s="32"/>
      <c r="BD410" s="32"/>
    </row>
    <row r="411" spans="1:57" x14ac:dyDescent="0.25">
      <c r="AZ411" s="32"/>
      <c r="BD411" s="32"/>
    </row>
    <row r="412" spans="1:57" x14ac:dyDescent="0.25">
      <c r="AZ412" s="32"/>
      <c r="BD412" s="32"/>
    </row>
    <row r="413" spans="1:57" x14ac:dyDescent="0.25">
      <c r="AZ413" s="32"/>
      <c r="BD413" s="32"/>
    </row>
    <row r="414" spans="1:57" x14ac:dyDescent="0.25">
      <c r="AZ414" s="32"/>
      <c r="BD414" s="32"/>
    </row>
    <row r="415" spans="1:57" x14ac:dyDescent="0.25">
      <c r="AZ415" s="32"/>
      <c r="BD415" s="32"/>
    </row>
    <row r="416" spans="1:57" x14ac:dyDescent="0.25">
      <c r="AZ416" s="32"/>
      <c r="BD416" s="32"/>
    </row>
    <row r="417" spans="52:56" x14ac:dyDescent="0.25">
      <c r="AZ417" s="32"/>
      <c r="BD417" s="32"/>
    </row>
    <row r="418" spans="52:56" x14ac:dyDescent="0.25">
      <c r="AZ418" s="32"/>
      <c r="BD418" s="32"/>
    </row>
    <row r="419" spans="52:56" x14ac:dyDescent="0.25">
      <c r="AZ419" s="32"/>
      <c r="BD419" s="32"/>
    </row>
    <row r="420" spans="52:56" x14ac:dyDescent="0.25">
      <c r="AZ420" s="32"/>
      <c r="BD420" s="32"/>
    </row>
    <row r="421" spans="52:56" x14ac:dyDescent="0.25">
      <c r="AZ421" s="32"/>
      <c r="BD421" s="32"/>
    </row>
    <row r="422" spans="52:56" x14ac:dyDescent="0.25">
      <c r="AZ422" s="32"/>
      <c r="BD422" s="32"/>
    </row>
    <row r="423" spans="52:56" x14ac:dyDescent="0.25">
      <c r="AZ423" s="32"/>
      <c r="BD423" s="32"/>
    </row>
    <row r="424" spans="52:56" x14ac:dyDescent="0.25">
      <c r="AZ424" s="32"/>
      <c r="BD424" s="32"/>
    </row>
    <row r="425" spans="52:56" x14ac:dyDescent="0.25">
      <c r="AZ425" s="32"/>
      <c r="BD425" s="32"/>
    </row>
    <row r="426" spans="52:56" x14ac:dyDescent="0.25">
      <c r="AZ426" s="32"/>
      <c r="BD426" s="32"/>
    </row>
    <row r="427" spans="52:56" x14ac:dyDescent="0.25">
      <c r="AZ427" s="32"/>
      <c r="BD427" s="32"/>
    </row>
    <row r="428" spans="52:56" x14ac:dyDescent="0.25">
      <c r="AZ428" s="32"/>
      <c r="BD428" s="32"/>
    </row>
    <row r="429" spans="52:56" x14ac:dyDescent="0.25">
      <c r="AZ429" s="32"/>
      <c r="BD429" s="32"/>
    </row>
    <row r="430" spans="52:56" x14ac:dyDescent="0.25">
      <c r="AZ430" s="32"/>
      <c r="BD430" s="32"/>
    </row>
    <row r="431" spans="52:56" x14ac:dyDescent="0.25">
      <c r="AZ431" s="32"/>
      <c r="BD431" s="32"/>
    </row>
    <row r="432" spans="52:56" x14ac:dyDescent="0.25">
      <c r="AZ432" s="32"/>
      <c r="BD432" s="32"/>
    </row>
    <row r="433" spans="52:56" x14ac:dyDescent="0.25">
      <c r="AZ433" s="32"/>
      <c r="BD433" s="32"/>
    </row>
    <row r="434" spans="52:56" x14ac:dyDescent="0.25">
      <c r="AZ434" s="32"/>
      <c r="BD434" s="32"/>
    </row>
    <row r="435" spans="52:56" x14ac:dyDescent="0.25">
      <c r="AZ435" s="32"/>
      <c r="BD435" s="32"/>
    </row>
    <row r="436" spans="52:56" x14ac:dyDescent="0.25">
      <c r="AZ436" s="32"/>
      <c r="BD436" s="32"/>
    </row>
    <row r="437" spans="52:56" x14ac:dyDescent="0.25">
      <c r="AZ437" s="32"/>
      <c r="BD437" s="32"/>
    </row>
    <row r="438" spans="52:56" x14ac:dyDescent="0.25">
      <c r="AZ438" s="32"/>
      <c r="BD438" s="32"/>
    </row>
    <row r="439" spans="52:56" x14ac:dyDescent="0.25">
      <c r="AZ439" s="32"/>
      <c r="BD439" s="32"/>
    </row>
    <row r="440" spans="52:56" x14ac:dyDescent="0.25">
      <c r="AZ440" s="32"/>
      <c r="BD440" s="32"/>
    </row>
    <row r="441" spans="52:56" x14ac:dyDescent="0.25">
      <c r="AZ441" s="32"/>
      <c r="BD441" s="32"/>
    </row>
    <row r="442" spans="52:56" x14ac:dyDescent="0.25">
      <c r="AZ442" s="32"/>
      <c r="BD442" s="32"/>
    </row>
    <row r="443" spans="52:56" x14ac:dyDescent="0.25">
      <c r="AZ443" s="32"/>
      <c r="BD443" s="32"/>
    </row>
    <row r="444" spans="52:56" x14ac:dyDescent="0.25">
      <c r="AZ444" s="32"/>
      <c r="BD444" s="32"/>
    </row>
    <row r="445" spans="52:56" x14ac:dyDescent="0.25">
      <c r="AZ445" s="32"/>
      <c r="BD445" s="32"/>
    </row>
    <row r="446" spans="52:56" x14ac:dyDescent="0.25">
      <c r="AZ446" s="32"/>
      <c r="BD446" s="32"/>
    </row>
    <row r="447" spans="52:56" x14ac:dyDescent="0.25">
      <c r="AZ447" s="32"/>
      <c r="BD447" s="32"/>
    </row>
    <row r="448" spans="52:56" x14ac:dyDescent="0.25">
      <c r="AZ448" s="32"/>
      <c r="BD448" s="32"/>
    </row>
    <row r="449" spans="52:56" x14ac:dyDescent="0.25">
      <c r="AZ449" s="32"/>
      <c r="BD449" s="32"/>
    </row>
    <row r="450" spans="52:56" x14ac:dyDescent="0.25">
      <c r="AZ450" s="32"/>
      <c r="BD450" s="32"/>
    </row>
    <row r="451" spans="52:56" x14ac:dyDescent="0.25">
      <c r="AZ451" s="32"/>
      <c r="BD451" s="32"/>
    </row>
    <row r="452" spans="52:56" x14ac:dyDescent="0.25">
      <c r="AZ452" s="32"/>
      <c r="BD452" s="32"/>
    </row>
    <row r="453" spans="52:56" x14ac:dyDescent="0.25">
      <c r="AZ453" s="32"/>
      <c r="BD453" s="32"/>
    </row>
    <row r="454" spans="52:56" x14ac:dyDescent="0.25">
      <c r="AZ454" s="32"/>
      <c r="BD454" s="32"/>
    </row>
    <row r="455" spans="52:56" x14ac:dyDescent="0.25">
      <c r="AZ455" s="32"/>
      <c r="BD455" s="32"/>
    </row>
    <row r="456" spans="52:56" x14ac:dyDescent="0.25">
      <c r="AZ456" s="32"/>
      <c r="BD456" s="32"/>
    </row>
    <row r="457" spans="52:56" x14ac:dyDescent="0.25">
      <c r="AZ457" s="32"/>
      <c r="BD457" s="32"/>
    </row>
    <row r="458" spans="52:56" x14ac:dyDescent="0.25">
      <c r="AZ458" s="32"/>
      <c r="BD458" s="32"/>
    </row>
    <row r="459" spans="52:56" x14ac:dyDescent="0.25">
      <c r="AZ459" s="32"/>
      <c r="BD459" s="32"/>
    </row>
    <row r="460" spans="52:56" x14ac:dyDescent="0.25">
      <c r="AZ460" s="32"/>
      <c r="BD460" s="32"/>
    </row>
    <row r="461" spans="52:56" x14ac:dyDescent="0.25">
      <c r="AZ461" s="32"/>
      <c r="BD461" s="32"/>
    </row>
    <row r="462" spans="52:56" x14ac:dyDescent="0.25">
      <c r="AZ462" s="32"/>
      <c r="BD462" s="32"/>
    </row>
    <row r="463" spans="52:56" x14ac:dyDescent="0.25">
      <c r="AZ463" s="32"/>
      <c r="BD463" s="32"/>
    </row>
    <row r="464" spans="52:56" x14ac:dyDescent="0.25">
      <c r="AZ464" s="32"/>
      <c r="BD464" s="32"/>
    </row>
    <row r="465" spans="52:56" x14ac:dyDescent="0.25">
      <c r="AZ465" s="32"/>
      <c r="BD465" s="32"/>
    </row>
    <row r="466" spans="52:56" x14ac:dyDescent="0.25">
      <c r="AZ466" s="32"/>
      <c r="BD466" s="32"/>
    </row>
    <row r="467" spans="52:56" x14ac:dyDescent="0.25">
      <c r="AZ467" s="32"/>
      <c r="BD467" s="32"/>
    </row>
    <row r="468" spans="52:56" x14ac:dyDescent="0.25">
      <c r="AZ468" s="32"/>
      <c r="BD468" s="32"/>
    </row>
    <row r="469" spans="52:56" x14ac:dyDescent="0.25">
      <c r="AZ469" s="32"/>
      <c r="BD469" s="32"/>
    </row>
    <row r="470" spans="52:56" x14ac:dyDescent="0.25">
      <c r="AZ470" s="32"/>
      <c r="BD470" s="32"/>
    </row>
    <row r="471" spans="52:56" x14ac:dyDescent="0.25">
      <c r="AZ471" s="32"/>
      <c r="BD471" s="32"/>
    </row>
    <row r="472" spans="52:56" x14ac:dyDescent="0.25">
      <c r="AZ472" s="32"/>
      <c r="BD472" s="32"/>
    </row>
    <row r="473" spans="52:56" x14ac:dyDescent="0.25">
      <c r="AZ473" s="32"/>
      <c r="BD473" s="32"/>
    </row>
    <row r="474" spans="52:56" x14ac:dyDescent="0.25">
      <c r="AZ474" s="32"/>
      <c r="BD474" s="32"/>
    </row>
    <row r="475" spans="52:56" x14ac:dyDescent="0.25">
      <c r="AZ475" s="32"/>
      <c r="BD475" s="32"/>
    </row>
    <row r="476" spans="52:56" x14ac:dyDescent="0.25">
      <c r="AZ476" s="32"/>
      <c r="BD476" s="32"/>
    </row>
    <row r="477" spans="52:56" x14ac:dyDescent="0.25">
      <c r="AZ477" s="32"/>
      <c r="BD477" s="32"/>
    </row>
    <row r="478" spans="52:56" x14ac:dyDescent="0.25">
      <c r="AZ478" s="32"/>
      <c r="BD478" s="32"/>
    </row>
    <row r="479" spans="52:56" x14ac:dyDescent="0.25">
      <c r="AZ479" s="32"/>
      <c r="BD479" s="32"/>
    </row>
    <row r="480" spans="52:56" x14ac:dyDescent="0.25">
      <c r="AZ480" s="32"/>
      <c r="BD480" s="32"/>
    </row>
    <row r="481" spans="52:56" x14ac:dyDescent="0.25">
      <c r="AZ481" s="32"/>
      <c r="BD481" s="32"/>
    </row>
    <row r="482" spans="52:56" x14ac:dyDescent="0.25">
      <c r="AZ482" s="32"/>
      <c r="BD482" s="32"/>
    </row>
    <row r="483" spans="52:56" x14ac:dyDescent="0.25">
      <c r="AZ483" s="32"/>
      <c r="BD483" s="32"/>
    </row>
    <row r="484" spans="52:56" x14ac:dyDescent="0.25">
      <c r="AZ484" s="32"/>
      <c r="BD484" s="32"/>
    </row>
    <row r="485" spans="52:56" x14ac:dyDescent="0.25">
      <c r="AZ485" s="32"/>
      <c r="BD485" s="32"/>
    </row>
    <row r="486" spans="52:56" x14ac:dyDescent="0.25">
      <c r="AZ486" s="32"/>
      <c r="BD486" s="32"/>
    </row>
    <row r="487" spans="52:56" x14ac:dyDescent="0.25">
      <c r="AZ487" s="32"/>
      <c r="BD487" s="32"/>
    </row>
    <row r="488" spans="52:56" x14ac:dyDescent="0.25">
      <c r="AZ488" s="32"/>
      <c r="BD488" s="32"/>
    </row>
    <row r="489" spans="52:56" x14ac:dyDescent="0.25">
      <c r="AZ489" s="32"/>
      <c r="BD489" s="32"/>
    </row>
    <row r="490" spans="52:56" x14ac:dyDescent="0.25">
      <c r="AZ490" s="32"/>
      <c r="BD490" s="32"/>
    </row>
    <row r="491" spans="52:56" x14ac:dyDescent="0.25">
      <c r="AZ491" s="32"/>
      <c r="BD491" s="32"/>
    </row>
    <row r="492" spans="52:56" x14ac:dyDescent="0.25">
      <c r="AZ492" s="32"/>
      <c r="BD492" s="32"/>
    </row>
    <row r="493" spans="52:56" x14ac:dyDescent="0.25">
      <c r="AZ493" s="32"/>
      <c r="BD493" s="32"/>
    </row>
    <row r="494" spans="52:56" x14ac:dyDescent="0.25">
      <c r="AZ494" s="32"/>
      <c r="BD494" s="32"/>
    </row>
    <row r="495" spans="52:56" x14ac:dyDescent="0.25">
      <c r="AZ495" s="32"/>
      <c r="BD495" s="32"/>
    </row>
    <row r="496" spans="52:56" x14ac:dyDescent="0.25">
      <c r="AZ496" s="32"/>
      <c r="BD496" s="32"/>
    </row>
    <row r="497" spans="52:56" x14ac:dyDescent="0.25">
      <c r="AZ497" s="32"/>
      <c r="BD497" s="32"/>
    </row>
    <row r="498" spans="52:56" x14ac:dyDescent="0.25">
      <c r="AZ498" s="32"/>
      <c r="BD498" s="32"/>
    </row>
    <row r="499" spans="52:56" x14ac:dyDescent="0.25">
      <c r="AZ499" s="32"/>
      <c r="BD499" s="32"/>
    </row>
    <row r="500" spans="52:56" x14ac:dyDescent="0.25">
      <c r="AZ500" s="32"/>
      <c r="BD500" s="32"/>
    </row>
    <row r="501" spans="52:56" x14ac:dyDescent="0.25">
      <c r="AZ501" s="32"/>
      <c r="BD501" s="32"/>
    </row>
    <row r="502" spans="52:56" x14ac:dyDescent="0.25">
      <c r="AZ502" s="32"/>
      <c r="BD502" s="32"/>
    </row>
    <row r="503" spans="52:56" x14ac:dyDescent="0.25">
      <c r="AZ503" s="32"/>
      <c r="BD503" s="32"/>
    </row>
    <row r="504" spans="52:56" x14ac:dyDescent="0.25">
      <c r="AZ504" s="32"/>
      <c r="BD504" s="32"/>
    </row>
    <row r="505" spans="52:56" x14ac:dyDescent="0.25">
      <c r="AZ505" s="32"/>
      <c r="BD505" s="32"/>
    </row>
    <row r="506" spans="52:56" x14ac:dyDescent="0.25">
      <c r="AZ506" s="32"/>
      <c r="BD506" s="32"/>
    </row>
    <row r="507" spans="52:56" x14ac:dyDescent="0.25">
      <c r="AZ507" s="32"/>
      <c r="BD507" s="32"/>
    </row>
    <row r="508" spans="52:56" x14ac:dyDescent="0.25">
      <c r="AZ508" s="32"/>
      <c r="BD508" s="32"/>
    </row>
    <row r="509" spans="52:56" x14ac:dyDescent="0.25">
      <c r="AZ509" s="32"/>
      <c r="BD509" s="32"/>
    </row>
    <row r="510" spans="52:56" x14ac:dyDescent="0.25">
      <c r="AZ510" s="32"/>
      <c r="BD510" s="32"/>
    </row>
    <row r="511" spans="52:56" x14ac:dyDescent="0.25">
      <c r="AZ511" s="32"/>
      <c r="BD511" s="32"/>
    </row>
    <row r="512" spans="52:56" x14ac:dyDescent="0.25">
      <c r="AZ512" s="32"/>
      <c r="BD512" s="32"/>
    </row>
    <row r="513" spans="52:56" x14ac:dyDescent="0.25">
      <c r="AZ513" s="32"/>
      <c r="BD513" s="32"/>
    </row>
    <row r="514" spans="52:56" x14ac:dyDescent="0.25">
      <c r="AZ514" s="32"/>
      <c r="BD514" s="32"/>
    </row>
    <row r="515" spans="52:56" x14ac:dyDescent="0.25">
      <c r="AZ515" s="32"/>
      <c r="BD515" s="32"/>
    </row>
    <row r="516" spans="52:56" x14ac:dyDescent="0.25">
      <c r="AZ516" s="32"/>
      <c r="BD516" s="32"/>
    </row>
    <row r="517" spans="52:56" x14ac:dyDescent="0.25">
      <c r="AZ517" s="32"/>
      <c r="BD517" s="32"/>
    </row>
    <row r="518" spans="52:56" x14ac:dyDescent="0.25">
      <c r="AZ518" s="32"/>
      <c r="BD518" s="32"/>
    </row>
    <row r="519" spans="52:56" x14ac:dyDescent="0.25">
      <c r="AZ519" s="32"/>
      <c r="BD519" s="32"/>
    </row>
    <row r="520" spans="52:56" x14ac:dyDescent="0.25">
      <c r="AZ520" s="32"/>
      <c r="BD520" s="32"/>
    </row>
    <row r="521" spans="52:56" x14ac:dyDescent="0.25">
      <c r="AZ521" s="32"/>
      <c r="BD521" s="32"/>
    </row>
    <row r="522" spans="52:56" x14ac:dyDescent="0.25">
      <c r="AZ522" s="32"/>
      <c r="BD522" s="32"/>
    </row>
    <row r="523" spans="52:56" x14ac:dyDescent="0.25">
      <c r="AZ523" s="32"/>
      <c r="BD523" s="32"/>
    </row>
    <row r="524" spans="52:56" x14ac:dyDescent="0.25">
      <c r="AZ524" s="32"/>
      <c r="BD524" s="32"/>
    </row>
    <row r="525" spans="52:56" x14ac:dyDescent="0.25">
      <c r="AZ525" s="32"/>
      <c r="BD525" s="32"/>
    </row>
    <row r="526" spans="52:56" x14ac:dyDescent="0.25">
      <c r="AZ526" s="32"/>
      <c r="BD526" s="32"/>
    </row>
    <row r="527" spans="52:56" x14ac:dyDescent="0.25">
      <c r="AZ527" s="32"/>
      <c r="BD527" s="32"/>
    </row>
    <row r="528" spans="52:56" x14ac:dyDescent="0.25">
      <c r="AZ528" s="32"/>
      <c r="BD528" s="32"/>
    </row>
    <row r="529" spans="52:56" x14ac:dyDescent="0.25">
      <c r="AZ529" s="32"/>
      <c r="BD529" s="32"/>
    </row>
    <row r="530" spans="52:56" x14ac:dyDescent="0.25">
      <c r="AZ530" s="32"/>
      <c r="BD530" s="32"/>
    </row>
    <row r="531" spans="52:56" x14ac:dyDescent="0.25">
      <c r="AZ531" s="32"/>
      <c r="BD531" s="32"/>
    </row>
    <row r="532" spans="52:56" x14ac:dyDescent="0.25">
      <c r="AZ532" s="32"/>
      <c r="BD532" s="32"/>
    </row>
    <row r="533" spans="52:56" x14ac:dyDescent="0.25">
      <c r="AZ533" s="32"/>
      <c r="BD533" s="32"/>
    </row>
    <row r="534" spans="52:56" x14ac:dyDescent="0.25">
      <c r="AZ534" s="32"/>
      <c r="BD534" s="32"/>
    </row>
    <row r="535" spans="52:56" x14ac:dyDescent="0.25">
      <c r="AZ535" s="32"/>
      <c r="BD535" s="32"/>
    </row>
    <row r="536" spans="52:56" x14ac:dyDescent="0.25">
      <c r="AZ536" s="32"/>
      <c r="BD536" s="32"/>
    </row>
    <row r="537" spans="52:56" x14ac:dyDescent="0.25">
      <c r="AZ537" s="32"/>
      <c r="BD537" s="32"/>
    </row>
    <row r="538" spans="52:56" x14ac:dyDescent="0.25">
      <c r="AZ538" s="32"/>
      <c r="BD538" s="32"/>
    </row>
    <row r="539" spans="52:56" x14ac:dyDescent="0.25">
      <c r="AZ539" s="32"/>
      <c r="BD539" s="32"/>
    </row>
    <row r="540" spans="52:56" x14ac:dyDescent="0.25">
      <c r="AZ540" s="32"/>
      <c r="BD540" s="32"/>
    </row>
    <row r="541" spans="52:56" x14ac:dyDescent="0.25">
      <c r="AZ541" s="32"/>
      <c r="BD541" s="32"/>
    </row>
    <row r="542" spans="52:56" x14ac:dyDescent="0.25">
      <c r="AZ542" s="32"/>
      <c r="BD542" s="32"/>
    </row>
    <row r="543" spans="52:56" x14ac:dyDescent="0.25">
      <c r="AZ543" s="32"/>
      <c r="BD543" s="32"/>
    </row>
    <row r="544" spans="52:56" x14ac:dyDescent="0.25">
      <c r="AZ544" s="32"/>
      <c r="BD544" s="32"/>
    </row>
    <row r="545" spans="52:56" x14ac:dyDescent="0.25">
      <c r="AZ545" s="32"/>
      <c r="BD545" s="32"/>
    </row>
    <row r="546" spans="52:56" x14ac:dyDescent="0.25">
      <c r="AZ546" s="32"/>
      <c r="BD546" s="32"/>
    </row>
    <row r="547" spans="52:56" x14ac:dyDescent="0.25">
      <c r="AZ547" s="32"/>
      <c r="BD547" s="32"/>
    </row>
    <row r="548" spans="52:56" x14ac:dyDescent="0.25">
      <c r="AZ548" s="32"/>
      <c r="BD548" s="32"/>
    </row>
    <row r="549" spans="52:56" x14ac:dyDescent="0.25">
      <c r="AZ549" s="32"/>
      <c r="BD549" s="32"/>
    </row>
    <row r="550" spans="52:56" x14ac:dyDescent="0.25">
      <c r="AZ550" s="32"/>
      <c r="BD550" s="32"/>
    </row>
    <row r="551" spans="52:56" x14ac:dyDescent="0.25">
      <c r="AZ551" s="32"/>
      <c r="BD551" s="32"/>
    </row>
    <row r="552" spans="52:56" x14ac:dyDescent="0.25">
      <c r="AZ552" s="32"/>
      <c r="BD552" s="32"/>
    </row>
    <row r="553" spans="52:56" x14ac:dyDescent="0.25">
      <c r="AZ553" s="32"/>
      <c r="BD553" s="32"/>
    </row>
    <row r="554" spans="52:56" x14ac:dyDescent="0.25">
      <c r="AZ554" s="32"/>
      <c r="BD554" s="32"/>
    </row>
    <row r="555" spans="52:56" x14ac:dyDescent="0.25">
      <c r="AZ555" s="32"/>
      <c r="BD555" s="32"/>
    </row>
    <row r="556" spans="52:56" x14ac:dyDescent="0.25">
      <c r="AZ556" s="32"/>
      <c r="BD556" s="32"/>
    </row>
    <row r="557" spans="52:56" x14ac:dyDescent="0.25">
      <c r="AZ557" s="32"/>
      <c r="BD557" s="32"/>
    </row>
    <row r="558" spans="52:56" x14ac:dyDescent="0.25">
      <c r="AZ558" s="32"/>
      <c r="BD558" s="32"/>
    </row>
    <row r="559" spans="52:56" x14ac:dyDescent="0.25">
      <c r="AZ559" s="32"/>
      <c r="BD559" s="32"/>
    </row>
    <row r="560" spans="52:56" x14ac:dyDescent="0.25">
      <c r="AZ560" s="32"/>
      <c r="BD560" s="32"/>
    </row>
    <row r="561" spans="52:56" x14ac:dyDescent="0.25">
      <c r="AZ561" s="32"/>
      <c r="BD561" s="32"/>
    </row>
    <row r="562" spans="52:56" x14ac:dyDescent="0.25">
      <c r="AZ562" s="32"/>
      <c r="BD562" s="32"/>
    </row>
    <row r="563" spans="52:56" x14ac:dyDescent="0.25">
      <c r="AZ563" s="32"/>
      <c r="BD563" s="32"/>
    </row>
    <row r="564" spans="52:56" x14ac:dyDescent="0.25">
      <c r="AZ564" s="32"/>
      <c r="BD564" s="32"/>
    </row>
    <row r="565" spans="52:56" x14ac:dyDescent="0.25">
      <c r="AZ565" s="32"/>
      <c r="BD565" s="32"/>
    </row>
    <row r="566" spans="52:56" x14ac:dyDescent="0.25">
      <c r="AZ566" s="32"/>
      <c r="BD566" s="32"/>
    </row>
    <row r="567" spans="52:56" x14ac:dyDescent="0.25">
      <c r="AZ567" s="32"/>
      <c r="BD567" s="32"/>
    </row>
    <row r="568" spans="52:56" x14ac:dyDescent="0.25">
      <c r="AZ568" s="32"/>
      <c r="BD568" s="32"/>
    </row>
    <row r="569" spans="52:56" x14ac:dyDescent="0.25">
      <c r="AZ569" s="32"/>
      <c r="BD569" s="32"/>
    </row>
    <row r="570" spans="52:56" x14ac:dyDescent="0.25">
      <c r="AZ570" s="32"/>
      <c r="BD570" s="32"/>
    </row>
    <row r="571" spans="52:56" x14ac:dyDescent="0.25">
      <c r="AZ571" s="32"/>
      <c r="BD571" s="32"/>
    </row>
    <row r="572" spans="52:56" x14ac:dyDescent="0.25">
      <c r="AZ572" s="32"/>
      <c r="BD572" s="32"/>
    </row>
    <row r="573" spans="52:56" x14ac:dyDescent="0.25">
      <c r="AZ573" s="32"/>
      <c r="BD573" s="32"/>
    </row>
    <row r="574" spans="52:56" x14ac:dyDescent="0.25">
      <c r="AZ574" s="32"/>
      <c r="BD574" s="32"/>
    </row>
    <row r="575" spans="52:56" x14ac:dyDescent="0.25">
      <c r="AZ575" s="32"/>
      <c r="BD575" s="32"/>
    </row>
    <row r="576" spans="52:56" x14ac:dyDescent="0.25">
      <c r="AZ576" s="32"/>
      <c r="BD576" s="32"/>
    </row>
    <row r="577" spans="52:56" x14ac:dyDescent="0.25">
      <c r="AZ577" s="32"/>
      <c r="BD577" s="32"/>
    </row>
    <row r="578" spans="52:56" x14ac:dyDescent="0.25">
      <c r="AZ578" s="32"/>
      <c r="BD578" s="32"/>
    </row>
    <row r="579" spans="52:56" x14ac:dyDescent="0.25">
      <c r="AZ579" s="32"/>
      <c r="BD579" s="32"/>
    </row>
    <row r="580" spans="52:56" x14ac:dyDescent="0.25">
      <c r="AZ580" s="32"/>
      <c r="BD580" s="32"/>
    </row>
    <row r="581" spans="52:56" x14ac:dyDescent="0.25">
      <c r="AZ581" s="32"/>
      <c r="BD581" s="32"/>
    </row>
    <row r="582" spans="52:56" x14ac:dyDescent="0.25">
      <c r="AZ582" s="32"/>
      <c r="BD582" s="32"/>
    </row>
    <row r="583" spans="52:56" x14ac:dyDescent="0.25">
      <c r="AZ583" s="32"/>
      <c r="BD583" s="32"/>
    </row>
    <row r="584" spans="52:56" x14ac:dyDescent="0.25">
      <c r="AZ584" s="32"/>
      <c r="BD584" s="32"/>
    </row>
    <row r="585" spans="52:56" x14ac:dyDescent="0.25">
      <c r="AZ585" s="32"/>
      <c r="BD585" s="32"/>
    </row>
    <row r="586" spans="52:56" x14ac:dyDescent="0.25">
      <c r="AZ586" s="32"/>
      <c r="BD586" s="32"/>
    </row>
    <row r="587" spans="52:56" x14ac:dyDescent="0.25">
      <c r="AZ587" s="32"/>
      <c r="BD587" s="32"/>
    </row>
    <row r="588" spans="52:56" x14ac:dyDescent="0.25">
      <c r="AZ588" s="32"/>
      <c r="BD588" s="32"/>
    </row>
    <row r="589" spans="52:56" x14ac:dyDescent="0.25">
      <c r="AZ589" s="32"/>
      <c r="BD589" s="32"/>
    </row>
    <row r="590" spans="52:56" x14ac:dyDescent="0.25">
      <c r="AZ590" s="32"/>
      <c r="BD590" s="32"/>
    </row>
    <row r="591" spans="52:56" x14ac:dyDescent="0.25">
      <c r="AZ591" s="32"/>
      <c r="BD591" s="32"/>
    </row>
    <row r="592" spans="52:56" x14ac:dyDescent="0.25">
      <c r="AZ592" s="32"/>
      <c r="BD592" s="32"/>
    </row>
    <row r="593" spans="52:56" x14ac:dyDescent="0.25">
      <c r="AZ593" s="32"/>
      <c r="BD593" s="32"/>
    </row>
    <row r="594" spans="52:56" x14ac:dyDescent="0.25">
      <c r="AZ594" s="32"/>
      <c r="BD594" s="32"/>
    </row>
    <row r="595" spans="52:56" x14ac:dyDescent="0.25">
      <c r="AZ595" s="32"/>
      <c r="BD595" s="32"/>
    </row>
    <row r="596" spans="52:56" x14ac:dyDescent="0.25">
      <c r="AZ596" s="32"/>
      <c r="BD596" s="32"/>
    </row>
    <row r="597" spans="52:56" x14ac:dyDescent="0.25">
      <c r="AZ597" s="32"/>
      <c r="BD597" s="32"/>
    </row>
    <row r="598" spans="52:56" x14ac:dyDescent="0.25">
      <c r="AZ598" s="32"/>
      <c r="BD598" s="32"/>
    </row>
    <row r="599" spans="52:56" x14ac:dyDescent="0.25">
      <c r="AZ599" s="32"/>
      <c r="BD599" s="32"/>
    </row>
    <row r="600" spans="52:56" x14ac:dyDescent="0.25">
      <c r="AZ600" s="32"/>
      <c r="BD600" s="32"/>
    </row>
    <row r="601" spans="52:56" x14ac:dyDescent="0.25">
      <c r="AZ601" s="32"/>
      <c r="BD601" s="32"/>
    </row>
    <row r="602" spans="52:56" x14ac:dyDescent="0.25">
      <c r="AZ602" s="32"/>
      <c r="BD602" s="32"/>
    </row>
    <row r="603" spans="52:56" x14ac:dyDescent="0.25">
      <c r="AZ603" s="32"/>
      <c r="BD603" s="32"/>
    </row>
    <row r="604" spans="52:56" x14ac:dyDescent="0.25">
      <c r="AZ604" s="32"/>
      <c r="BD604" s="32"/>
    </row>
    <row r="605" spans="52:56" x14ac:dyDescent="0.25">
      <c r="AZ605" s="32"/>
      <c r="BD605" s="32"/>
    </row>
    <row r="606" spans="52:56" x14ac:dyDescent="0.25">
      <c r="AZ606" s="32"/>
      <c r="BD606" s="32"/>
    </row>
    <row r="607" spans="52:56" x14ac:dyDescent="0.25">
      <c r="AZ607" s="32"/>
      <c r="BD607" s="32"/>
    </row>
    <row r="608" spans="52:56" x14ac:dyDescent="0.25">
      <c r="AZ608" s="32"/>
      <c r="BD608" s="32"/>
    </row>
    <row r="609" spans="52:56" x14ac:dyDescent="0.25">
      <c r="AZ609" s="32"/>
      <c r="BD609" s="32"/>
    </row>
    <row r="610" spans="52:56" x14ac:dyDescent="0.25">
      <c r="AZ610" s="32"/>
      <c r="BD610" s="32"/>
    </row>
    <row r="611" spans="52:56" x14ac:dyDescent="0.25">
      <c r="AZ611" s="32"/>
      <c r="BD611" s="32"/>
    </row>
    <row r="612" spans="52:56" x14ac:dyDescent="0.25">
      <c r="AZ612" s="32"/>
      <c r="BD612" s="32"/>
    </row>
    <row r="613" spans="52:56" x14ac:dyDescent="0.25">
      <c r="AZ613" s="32"/>
      <c r="BD613" s="32"/>
    </row>
    <row r="614" spans="52:56" x14ac:dyDescent="0.25">
      <c r="AZ614" s="32"/>
      <c r="BD614" s="32"/>
    </row>
    <row r="615" spans="52:56" x14ac:dyDescent="0.25">
      <c r="AZ615" s="32"/>
      <c r="BD615" s="32"/>
    </row>
    <row r="616" spans="52:56" x14ac:dyDescent="0.25">
      <c r="AZ616" s="32"/>
      <c r="BD616" s="32"/>
    </row>
    <row r="617" spans="52:56" x14ac:dyDescent="0.25">
      <c r="AZ617" s="32"/>
      <c r="BD617" s="32"/>
    </row>
    <row r="618" spans="52:56" x14ac:dyDescent="0.25">
      <c r="AZ618" s="32"/>
      <c r="BD618" s="32"/>
    </row>
    <row r="619" spans="52:56" x14ac:dyDescent="0.25">
      <c r="AZ619" s="32"/>
      <c r="BD619" s="32"/>
    </row>
    <row r="620" spans="52:56" x14ac:dyDescent="0.25">
      <c r="AZ620" s="32"/>
      <c r="BD620" s="32"/>
    </row>
    <row r="621" spans="52:56" x14ac:dyDescent="0.25">
      <c r="AZ621" s="32"/>
      <c r="BD621" s="32"/>
    </row>
    <row r="622" spans="52:56" x14ac:dyDescent="0.25">
      <c r="AZ622" s="32"/>
      <c r="BD622" s="32"/>
    </row>
    <row r="623" spans="52:56" x14ac:dyDescent="0.25">
      <c r="AZ623" s="32"/>
      <c r="BD623" s="32"/>
    </row>
    <row r="624" spans="52:56" x14ac:dyDescent="0.25">
      <c r="AZ624" s="32"/>
      <c r="BD624" s="32"/>
    </row>
    <row r="625" spans="52:56" x14ac:dyDescent="0.25">
      <c r="AZ625" s="32"/>
      <c r="BD625" s="32"/>
    </row>
    <row r="626" spans="52:56" x14ac:dyDescent="0.25">
      <c r="AZ626" s="32"/>
      <c r="BD626" s="32"/>
    </row>
    <row r="627" spans="52:56" x14ac:dyDescent="0.25">
      <c r="AZ627" s="32"/>
      <c r="BD627" s="32"/>
    </row>
    <row r="628" spans="52:56" x14ac:dyDescent="0.25">
      <c r="AZ628" s="32"/>
      <c r="BD628" s="32"/>
    </row>
    <row r="629" spans="52:56" x14ac:dyDescent="0.25">
      <c r="AZ629" s="32"/>
      <c r="BD629" s="32"/>
    </row>
    <row r="630" spans="52:56" x14ac:dyDescent="0.25">
      <c r="AZ630" s="32"/>
      <c r="BD630" s="32"/>
    </row>
    <row r="631" spans="52:56" x14ac:dyDescent="0.25">
      <c r="AZ631" s="32"/>
      <c r="BD631" s="32"/>
    </row>
    <row r="632" spans="52:56" x14ac:dyDescent="0.25">
      <c r="AZ632" s="32"/>
      <c r="BD632" s="32"/>
    </row>
    <row r="633" spans="52:56" x14ac:dyDescent="0.25">
      <c r="AZ633" s="32"/>
      <c r="BD633" s="32"/>
    </row>
    <row r="634" spans="52:56" x14ac:dyDescent="0.25">
      <c r="AZ634" s="32"/>
      <c r="BD634" s="32"/>
    </row>
    <row r="635" spans="52:56" x14ac:dyDescent="0.25">
      <c r="AZ635" s="32"/>
      <c r="BD635" s="32"/>
    </row>
    <row r="636" spans="52:56" x14ac:dyDescent="0.25">
      <c r="AZ636" s="32"/>
      <c r="BD636" s="32"/>
    </row>
    <row r="637" spans="52:56" x14ac:dyDescent="0.25">
      <c r="AZ637" s="32"/>
      <c r="BD637" s="32"/>
    </row>
    <row r="638" spans="52:56" x14ac:dyDescent="0.25">
      <c r="AZ638" s="32"/>
      <c r="BD638" s="32"/>
    </row>
    <row r="639" spans="52:56" x14ac:dyDescent="0.25">
      <c r="AZ639" s="32"/>
      <c r="BD639" s="32"/>
    </row>
    <row r="640" spans="52:56" x14ac:dyDescent="0.25">
      <c r="AZ640" s="32"/>
      <c r="BD640" s="32"/>
    </row>
    <row r="641" spans="52:56" x14ac:dyDescent="0.25">
      <c r="AZ641" s="32"/>
      <c r="BD641" s="32"/>
    </row>
    <row r="642" spans="52:56" x14ac:dyDescent="0.25">
      <c r="AZ642" s="32"/>
      <c r="BD642" s="32"/>
    </row>
    <row r="643" spans="52:56" x14ac:dyDescent="0.25">
      <c r="AZ643" s="32"/>
      <c r="BD643" s="32"/>
    </row>
    <row r="644" spans="52:56" x14ac:dyDescent="0.25">
      <c r="AZ644" s="32"/>
      <c r="BD644" s="32"/>
    </row>
    <row r="645" spans="52:56" x14ac:dyDescent="0.25">
      <c r="AZ645" s="32"/>
      <c r="BD645" s="32"/>
    </row>
    <row r="646" spans="52:56" x14ac:dyDescent="0.25">
      <c r="AZ646" s="32"/>
      <c r="BD646" s="32"/>
    </row>
    <row r="647" spans="52:56" x14ac:dyDescent="0.25">
      <c r="AZ647" s="32"/>
      <c r="BD647" s="32"/>
    </row>
    <row r="648" spans="52:56" x14ac:dyDescent="0.25">
      <c r="AZ648" s="32"/>
      <c r="BD648" s="32"/>
    </row>
    <row r="649" spans="52:56" x14ac:dyDescent="0.25">
      <c r="AZ649" s="32"/>
      <c r="BD649" s="32"/>
    </row>
    <row r="650" spans="52:56" x14ac:dyDescent="0.25">
      <c r="AZ650" s="32"/>
      <c r="BD650" s="32"/>
    </row>
    <row r="651" spans="52:56" x14ac:dyDescent="0.25">
      <c r="AZ651" s="32"/>
      <c r="BD651" s="32"/>
    </row>
    <row r="652" spans="52:56" x14ac:dyDescent="0.25">
      <c r="AZ652" s="32"/>
      <c r="BD652" s="32"/>
    </row>
    <row r="653" spans="52:56" x14ac:dyDescent="0.25">
      <c r="AZ653" s="32"/>
      <c r="BD653" s="32"/>
    </row>
    <row r="654" spans="52:56" x14ac:dyDescent="0.25">
      <c r="AZ654" s="32"/>
      <c r="BD654" s="32"/>
    </row>
    <row r="655" spans="52:56" x14ac:dyDescent="0.25">
      <c r="AZ655" s="32"/>
      <c r="BD655" s="32"/>
    </row>
    <row r="656" spans="52:56" x14ac:dyDescent="0.25">
      <c r="AZ656" s="32"/>
      <c r="BD656" s="32"/>
    </row>
    <row r="657" spans="52:56" x14ac:dyDescent="0.25">
      <c r="AZ657" s="32"/>
      <c r="BD657" s="32"/>
    </row>
    <row r="658" spans="52:56" x14ac:dyDescent="0.25">
      <c r="AZ658" s="32"/>
      <c r="BD658" s="32"/>
    </row>
    <row r="659" spans="52:56" x14ac:dyDescent="0.25">
      <c r="AZ659" s="32"/>
      <c r="BD659" s="32"/>
    </row>
    <row r="660" spans="52:56" x14ac:dyDescent="0.25">
      <c r="AZ660" s="32"/>
      <c r="BD660" s="32"/>
    </row>
    <row r="661" spans="52:56" x14ac:dyDescent="0.25">
      <c r="AZ661" s="32"/>
      <c r="BD661" s="32"/>
    </row>
    <row r="662" spans="52:56" x14ac:dyDescent="0.25">
      <c r="AZ662" s="32"/>
      <c r="BD662" s="32"/>
    </row>
    <row r="663" spans="52:56" x14ac:dyDescent="0.25">
      <c r="AZ663" s="32"/>
      <c r="BD663" s="32"/>
    </row>
    <row r="664" spans="52:56" x14ac:dyDescent="0.25">
      <c r="AZ664" s="32"/>
      <c r="BD664" s="32"/>
    </row>
    <row r="665" spans="52:56" x14ac:dyDescent="0.25">
      <c r="AZ665" s="32"/>
      <c r="BD665" s="32"/>
    </row>
    <row r="666" spans="52:56" x14ac:dyDescent="0.25">
      <c r="AZ666" s="32"/>
      <c r="BD666" s="32"/>
    </row>
    <row r="667" spans="52:56" x14ac:dyDescent="0.25">
      <c r="AZ667" s="32"/>
      <c r="BD667" s="32"/>
    </row>
    <row r="668" spans="52:56" x14ac:dyDescent="0.25">
      <c r="AZ668" s="32"/>
      <c r="BD668" s="32"/>
    </row>
    <row r="669" spans="52:56" x14ac:dyDescent="0.25">
      <c r="AZ669" s="32"/>
      <c r="BD669" s="32"/>
    </row>
    <row r="670" spans="52:56" x14ac:dyDescent="0.25">
      <c r="AZ670" s="32"/>
      <c r="BD670" s="32"/>
    </row>
    <row r="671" spans="52:56" x14ac:dyDescent="0.25">
      <c r="AZ671" s="32"/>
      <c r="BD671" s="32"/>
    </row>
    <row r="672" spans="52:56" x14ac:dyDescent="0.25">
      <c r="AZ672" s="32"/>
      <c r="BD672" s="32"/>
    </row>
    <row r="673" spans="52:56" x14ac:dyDescent="0.25">
      <c r="AZ673" s="32"/>
      <c r="BD673" s="32"/>
    </row>
    <row r="674" spans="52:56" x14ac:dyDescent="0.25">
      <c r="AZ674" s="32"/>
      <c r="BD674" s="32"/>
    </row>
    <row r="675" spans="52:56" x14ac:dyDescent="0.25">
      <c r="AZ675" s="32"/>
      <c r="BD675" s="32"/>
    </row>
    <row r="676" spans="52:56" x14ac:dyDescent="0.25">
      <c r="AZ676" s="32"/>
      <c r="BD676" s="32"/>
    </row>
    <row r="677" spans="52:56" x14ac:dyDescent="0.25">
      <c r="AZ677" s="32"/>
      <c r="BD677" s="32"/>
    </row>
    <row r="678" spans="52:56" x14ac:dyDescent="0.25">
      <c r="AZ678" s="32"/>
      <c r="BD678" s="32"/>
    </row>
    <row r="679" spans="52:56" x14ac:dyDescent="0.25">
      <c r="AZ679" s="32"/>
      <c r="BD679" s="32"/>
    </row>
    <row r="680" spans="52:56" x14ac:dyDescent="0.25">
      <c r="AZ680" s="32"/>
      <c r="BD680" s="32"/>
    </row>
    <row r="681" spans="52:56" x14ac:dyDescent="0.25">
      <c r="AZ681" s="32"/>
      <c r="BD681" s="32"/>
    </row>
    <row r="682" spans="52:56" x14ac:dyDescent="0.25">
      <c r="AZ682" s="32"/>
      <c r="BD682" s="32"/>
    </row>
    <row r="683" spans="52:56" x14ac:dyDescent="0.25">
      <c r="AZ683" s="32"/>
      <c r="BD683" s="32"/>
    </row>
    <row r="684" spans="52:56" x14ac:dyDescent="0.25">
      <c r="AZ684" s="32"/>
      <c r="BD684" s="32"/>
    </row>
    <row r="685" spans="52:56" x14ac:dyDescent="0.25">
      <c r="AZ685" s="32"/>
      <c r="BD685" s="32"/>
    </row>
    <row r="686" spans="52:56" x14ac:dyDescent="0.25">
      <c r="AZ686" s="32"/>
      <c r="BD686" s="32"/>
    </row>
    <row r="687" spans="52:56" x14ac:dyDescent="0.25">
      <c r="AZ687" s="32"/>
      <c r="BD687" s="32"/>
    </row>
    <row r="688" spans="52:56" x14ac:dyDescent="0.25">
      <c r="AZ688" s="32"/>
      <c r="BD688" s="32"/>
    </row>
    <row r="689" spans="52:56" x14ac:dyDescent="0.25">
      <c r="AZ689" s="32"/>
      <c r="BD689" s="32"/>
    </row>
    <row r="690" spans="52:56" x14ac:dyDescent="0.25">
      <c r="AZ690" s="32"/>
      <c r="BD690" s="32"/>
    </row>
    <row r="691" spans="52:56" x14ac:dyDescent="0.25">
      <c r="AZ691" s="32"/>
      <c r="BD691" s="32"/>
    </row>
    <row r="692" spans="52:56" x14ac:dyDescent="0.25">
      <c r="AZ692" s="32"/>
      <c r="BD692" s="32"/>
    </row>
    <row r="693" spans="52:56" x14ac:dyDescent="0.25">
      <c r="AZ693" s="32"/>
      <c r="BD693" s="32"/>
    </row>
    <row r="694" spans="52:56" x14ac:dyDescent="0.25">
      <c r="AZ694" s="32"/>
      <c r="BD694" s="32"/>
    </row>
    <row r="695" spans="52:56" x14ac:dyDescent="0.25">
      <c r="AZ695" s="32"/>
      <c r="BD695" s="32"/>
    </row>
    <row r="696" spans="52:56" x14ac:dyDescent="0.25">
      <c r="AZ696" s="32"/>
      <c r="BD696" s="32"/>
    </row>
    <row r="697" spans="52:56" x14ac:dyDescent="0.25">
      <c r="AZ697" s="32"/>
      <c r="BD697" s="32"/>
    </row>
    <row r="698" spans="52:56" x14ac:dyDescent="0.25">
      <c r="AZ698" s="32"/>
      <c r="BD698" s="32"/>
    </row>
    <row r="699" spans="52:56" x14ac:dyDescent="0.25">
      <c r="AZ699" s="32"/>
      <c r="BD699" s="32"/>
    </row>
    <row r="700" spans="52:56" x14ac:dyDescent="0.25">
      <c r="AZ700" s="32"/>
      <c r="BD700" s="32"/>
    </row>
    <row r="701" spans="52:56" x14ac:dyDescent="0.25">
      <c r="AZ701" s="32"/>
      <c r="BD701" s="32"/>
    </row>
    <row r="702" spans="52:56" x14ac:dyDescent="0.25">
      <c r="AZ702" s="32"/>
      <c r="BD702" s="32"/>
    </row>
    <row r="703" spans="52:56" x14ac:dyDescent="0.25">
      <c r="AZ703" s="32"/>
      <c r="BD703" s="32"/>
    </row>
    <row r="704" spans="52:56" x14ac:dyDescent="0.25">
      <c r="AZ704" s="32"/>
      <c r="BD704" s="32"/>
    </row>
    <row r="705" spans="52:56" x14ac:dyDescent="0.25">
      <c r="AZ705" s="32"/>
      <c r="BD705" s="32"/>
    </row>
    <row r="706" spans="52:56" x14ac:dyDescent="0.25">
      <c r="AZ706" s="32"/>
      <c r="BD706" s="32"/>
    </row>
    <row r="707" spans="52:56" x14ac:dyDescent="0.25">
      <c r="AZ707" s="32"/>
      <c r="BD707" s="32"/>
    </row>
    <row r="708" spans="52:56" x14ac:dyDescent="0.25">
      <c r="AZ708" s="32"/>
      <c r="BD708" s="32"/>
    </row>
    <row r="709" spans="52:56" x14ac:dyDescent="0.25">
      <c r="AZ709" s="32"/>
      <c r="BD709" s="32"/>
    </row>
    <row r="710" spans="52:56" x14ac:dyDescent="0.25">
      <c r="AZ710" s="32"/>
      <c r="BD710" s="32"/>
    </row>
    <row r="711" spans="52:56" x14ac:dyDescent="0.25">
      <c r="AZ711" s="32"/>
      <c r="BD711" s="32"/>
    </row>
    <row r="712" spans="52:56" x14ac:dyDescent="0.25">
      <c r="AZ712" s="32"/>
      <c r="BD712" s="32"/>
    </row>
    <row r="713" spans="52:56" x14ac:dyDescent="0.25">
      <c r="AZ713" s="32"/>
      <c r="BD713" s="32"/>
    </row>
    <row r="714" spans="52:56" x14ac:dyDescent="0.25">
      <c r="AZ714" s="32"/>
      <c r="BD714" s="32"/>
    </row>
    <row r="715" spans="52:56" x14ac:dyDescent="0.25">
      <c r="AZ715" s="32"/>
      <c r="BD715" s="32"/>
    </row>
    <row r="716" spans="52:56" x14ac:dyDescent="0.25">
      <c r="AZ716" s="32"/>
      <c r="BD716" s="32"/>
    </row>
    <row r="717" spans="52:56" x14ac:dyDescent="0.25">
      <c r="AZ717" s="32"/>
      <c r="BD717" s="32"/>
    </row>
    <row r="718" spans="52:56" x14ac:dyDescent="0.25">
      <c r="AZ718" s="32"/>
      <c r="BD718" s="32"/>
    </row>
    <row r="719" spans="52:56" x14ac:dyDescent="0.25">
      <c r="AZ719" s="32"/>
      <c r="BD719" s="32"/>
    </row>
    <row r="720" spans="52:56" x14ac:dyDescent="0.25">
      <c r="AZ720" s="32"/>
      <c r="BD720" s="32"/>
    </row>
    <row r="721" spans="52:56" x14ac:dyDescent="0.25">
      <c r="AZ721" s="32"/>
      <c r="BD721" s="32"/>
    </row>
    <row r="722" spans="52:56" x14ac:dyDescent="0.25">
      <c r="AZ722" s="32"/>
      <c r="BD722" s="32"/>
    </row>
    <row r="723" spans="52:56" x14ac:dyDescent="0.25">
      <c r="AZ723" s="32"/>
      <c r="BD723" s="32"/>
    </row>
    <row r="724" spans="52:56" x14ac:dyDescent="0.25">
      <c r="AZ724" s="32"/>
      <c r="BD724" s="32"/>
    </row>
    <row r="725" spans="52:56" x14ac:dyDescent="0.25">
      <c r="AZ725" s="32"/>
      <c r="BD725" s="32"/>
    </row>
    <row r="726" spans="52:56" x14ac:dyDescent="0.25">
      <c r="AZ726" s="32"/>
      <c r="BD726" s="32"/>
    </row>
    <row r="727" spans="52:56" x14ac:dyDescent="0.25">
      <c r="AZ727" s="32"/>
      <c r="BD727" s="32"/>
    </row>
    <row r="728" spans="52:56" x14ac:dyDescent="0.25">
      <c r="AZ728" s="32"/>
      <c r="BD728" s="32"/>
    </row>
    <row r="729" spans="52:56" x14ac:dyDescent="0.25">
      <c r="AZ729" s="32"/>
      <c r="BD729" s="32"/>
    </row>
    <row r="730" spans="52:56" x14ac:dyDescent="0.25">
      <c r="AZ730" s="32"/>
      <c r="BD730" s="32"/>
    </row>
    <row r="731" spans="52:56" x14ac:dyDescent="0.25">
      <c r="AZ731" s="32"/>
      <c r="BD731" s="32"/>
    </row>
    <row r="732" spans="52:56" x14ac:dyDescent="0.25">
      <c r="AZ732" s="32"/>
      <c r="BD732" s="32"/>
    </row>
    <row r="733" spans="52:56" x14ac:dyDescent="0.25">
      <c r="AZ733" s="32"/>
      <c r="BD733" s="32"/>
    </row>
    <row r="734" spans="52:56" x14ac:dyDescent="0.25">
      <c r="AZ734" s="32"/>
      <c r="BD734" s="32"/>
    </row>
    <row r="735" spans="52:56" x14ac:dyDescent="0.25">
      <c r="AZ735" s="32"/>
      <c r="BD735" s="32"/>
    </row>
    <row r="736" spans="52:56" x14ac:dyDescent="0.25">
      <c r="AZ736" s="32"/>
      <c r="BD736" s="32"/>
    </row>
    <row r="737" spans="52:56" x14ac:dyDescent="0.25">
      <c r="AZ737" s="32"/>
      <c r="BD737" s="32"/>
    </row>
    <row r="738" spans="52:56" x14ac:dyDescent="0.25">
      <c r="AZ738" s="32"/>
      <c r="BD738" s="32"/>
    </row>
    <row r="739" spans="52:56" x14ac:dyDescent="0.25">
      <c r="AZ739" s="32"/>
      <c r="BD739" s="32"/>
    </row>
    <row r="740" spans="52:56" x14ac:dyDescent="0.25">
      <c r="AZ740" s="32"/>
      <c r="BD740" s="32"/>
    </row>
    <row r="741" spans="52:56" x14ac:dyDescent="0.25">
      <c r="AZ741" s="32"/>
      <c r="BD741" s="32"/>
    </row>
    <row r="742" spans="52:56" x14ac:dyDescent="0.25">
      <c r="AZ742" s="32"/>
      <c r="BD742" s="32"/>
    </row>
    <row r="743" spans="52:56" x14ac:dyDescent="0.25">
      <c r="AZ743" s="32"/>
      <c r="BD743" s="32"/>
    </row>
    <row r="744" spans="52:56" x14ac:dyDescent="0.25">
      <c r="AZ744" s="32"/>
      <c r="BD744" s="32"/>
    </row>
    <row r="745" spans="52:56" x14ac:dyDescent="0.25">
      <c r="AZ745" s="32"/>
      <c r="BD745" s="32"/>
    </row>
    <row r="746" spans="52:56" x14ac:dyDescent="0.25">
      <c r="AZ746" s="32"/>
      <c r="BD746" s="32"/>
    </row>
    <row r="747" spans="52:56" x14ac:dyDescent="0.25">
      <c r="AZ747" s="32"/>
      <c r="BD747" s="32"/>
    </row>
    <row r="748" spans="52:56" x14ac:dyDescent="0.25">
      <c r="AZ748" s="32"/>
      <c r="BD748" s="32"/>
    </row>
    <row r="749" spans="52:56" x14ac:dyDescent="0.25">
      <c r="AZ749" s="32"/>
      <c r="BD749" s="32"/>
    </row>
    <row r="750" spans="52:56" x14ac:dyDescent="0.25">
      <c r="AZ750" s="32"/>
      <c r="BD750" s="32"/>
    </row>
    <row r="751" spans="52:56" x14ac:dyDescent="0.25">
      <c r="AZ751" s="32"/>
      <c r="BD751" s="32"/>
    </row>
    <row r="752" spans="52:56" x14ac:dyDescent="0.25">
      <c r="AZ752" s="32"/>
      <c r="BD752" s="32"/>
    </row>
    <row r="753" spans="52:56" x14ac:dyDescent="0.25">
      <c r="AZ753" s="32"/>
      <c r="BD753" s="32"/>
    </row>
    <row r="754" spans="52:56" x14ac:dyDescent="0.25">
      <c r="AZ754" s="32"/>
      <c r="BD754" s="32"/>
    </row>
    <row r="755" spans="52:56" x14ac:dyDescent="0.25">
      <c r="AZ755" s="32"/>
      <c r="BD755" s="32"/>
    </row>
    <row r="756" spans="52:56" x14ac:dyDescent="0.25">
      <c r="AZ756" s="32"/>
      <c r="BD756" s="32"/>
    </row>
    <row r="757" spans="52:56" x14ac:dyDescent="0.25">
      <c r="AZ757" s="32"/>
      <c r="BD757" s="32"/>
    </row>
    <row r="758" spans="52:56" x14ac:dyDescent="0.25">
      <c r="AZ758" s="32"/>
      <c r="BD758" s="32"/>
    </row>
    <row r="759" spans="52:56" x14ac:dyDescent="0.25">
      <c r="AZ759" s="32"/>
      <c r="BD759" s="32"/>
    </row>
    <row r="760" spans="52:56" x14ac:dyDescent="0.25">
      <c r="AZ760" s="32"/>
      <c r="BD760" s="32"/>
    </row>
    <row r="761" spans="52:56" x14ac:dyDescent="0.25">
      <c r="AZ761" s="32"/>
      <c r="BD761" s="32"/>
    </row>
    <row r="762" spans="52:56" x14ac:dyDescent="0.25">
      <c r="AZ762" s="32"/>
      <c r="BD762" s="32"/>
    </row>
    <row r="763" spans="52:56" x14ac:dyDescent="0.25">
      <c r="AZ763" s="32"/>
      <c r="BD763" s="32"/>
    </row>
    <row r="764" spans="52:56" x14ac:dyDescent="0.25">
      <c r="AZ764" s="32"/>
      <c r="BD764" s="32"/>
    </row>
    <row r="765" spans="52:56" x14ac:dyDescent="0.25">
      <c r="AZ765" s="32"/>
      <c r="BD765" s="32"/>
    </row>
    <row r="766" spans="52:56" x14ac:dyDescent="0.25">
      <c r="AZ766" s="32"/>
      <c r="BD766" s="32"/>
    </row>
    <row r="767" spans="52:56" x14ac:dyDescent="0.25">
      <c r="AZ767" s="32"/>
      <c r="BD767" s="32"/>
    </row>
    <row r="768" spans="52:56" x14ac:dyDescent="0.25">
      <c r="AZ768" s="32"/>
      <c r="BD768" s="32"/>
    </row>
    <row r="769" spans="52:56" x14ac:dyDescent="0.25">
      <c r="AZ769" s="32"/>
      <c r="BD769" s="32"/>
    </row>
    <row r="770" spans="52:56" x14ac:dyDescent="0.25">
      <c r="AZ770" s="32"/>
      <c r="BD770" s="32"/>
    </row>
    <row r="771" spans="52:56" x14ac:dyDescent="0.25">
      <c r="AZ771" s="32"/>
      <c r="BD771" s="32"/>
    </row>
    <row r="772" spans="52:56" x14ac:dyDescent="0.25">
      <c r="AZ772" s="32"/>
      <c r="BD772" s="32"/>
    </row>
    <row r="773" spans="52:56" x14ac:dyDescent="0.25">
      <c r="AZ773" s="32"/>
      <c r="BD773" s="32"/>
    </row>
    <row r="774" spans="52:56" x14ac:dyDescent="0.25">
      <c r="AZ774" s="32"/>
      <c r="BD774" s="32"/>
    </row>
    <row r="775" spans="52:56" x14ac:dyDescent="0.25">
      <c r="AZ775" s="32"/>
      <c r="BD775" s="32"/>
    </row>
    <row r="776" spans="52:56" x14ac:dyDescent="0.25">
      <c r="AZ776" s="32"/>
      <c r="BD776" s="32"/>
    </row>
    <row r="777" spans="52:56" x14ac:dyDescent="0.25">
      <c r="AZ777" s="32"/>
      <c r="BD777" s="32"/>
    </row>
    <row r="778" spans="52:56" x14ac:dyDescent="0.25">
      <c r="AZ778" s="32"/>
      <c r="BD778" s="32"/>
    </row>
    <row r="779" spans="52:56" x14ac:dyDescent="0.25">
      <c r="AZ779" s="32"/>
      <c r="BD779" s="32"/>
    </row>
    <row r="780" spans="52:56" x14ac:dyDescent="0.25">
      <c r="AZ780" s="32"/>
      <c r="BD780" s="32"/>
    </row>
    <row r="781" spans="52:56" x14ac:dyDescent="0.25">
      <c r="AZ781" s="32"/>
      <c r="BD781" s="32"/>
    </row>
    <row r="782" spans="52:56" x14ac:dyDescent="0.25">
      <c r="AZ782" s="32"/>
      <c r="BD782" s="32"/>
    </row>
    <row r="783" spans="52:56" x14ac:dyDescent="0.25">
      <c r="AZ783" s="32"/>
      <c r="BD783" s="32"/>
    </row>
    <row r="784" spans="52:56" x14ac:dyDescent="0.25">
      <c r="AZ784" s="32"/>
      <c r="BD784" s="32"/>
    </row>
    <row r="785" spans="52:56" x14ac:dyDescent="0.25">
      <c r="AZ785" s="32"/>
      <c r="BD785" s="32"/>
    </row>
    <row r="786" spans="52:56" x14ac:dyDescent="0.25">
      <c r="AZ786" s="32"/>
      <c r="BD786" s="32"/>
    </row>
    <row r="787" spans="52:56" x14ac:dyDescent="0.25">
      <c r="AZ787" s="32"/>
      <c r="BD787" s="32"/>
    </row>
    <row r="788" spans="52:56" x14ac:dyDescent="0.25">
      <c r="AZ788" s="32"/>
      <c r="BD788" s="32"/>
    </row>
    <row r="789" spans="52:56" x14ac:dyDescent="0.25">
      <c r="AZ789" s="32"/>
      <c r="BD789" s="32"/>
    </row>
    <row r="790" spans="52:56" x14ac:dyDescent="0.25">
      <c r="AZ790" s="32"/>
      <c r="BD790" s="32"/>
    </row>
    <row r="791" spans="52:56" x14ac:dyDescent="0.25">
      <c r="AZ791" s="32"/>
      <c r="BD791" s="32"/>
    </row>
    <row r="792" spans="52:56" x14ac:dyDescent="0.25">
      <c r="AZ792" s="32"/>
      <c r="BD792" s="32"/>
    </row>
    <row r="793" spans="52:56" x14ac:dyDescent="0.25">
      <c r="AZ793" s="32"/>
      <c r="BD793" s="32"/>
    </row>
    <row r="794" spans="52:56" x14ac:dyDescent="0.25">
      <c r="AZ794" s="32"/>
      <c r="BD794" s="32"/>
    </row>
    <row r="795" spans="52:56" x14ac:dyDescent="0.25">
      <c r="AZ795" s="32"/>
      <c r="BD795" s="32"/>
    </row>
    <row r="796" spans="52:56" x14ac:dyDescent="0.25">
      <c r="AZ796" s="32"/>
      <c r="BD796" s="32"/>
    </row>
    <row r="797" spans="52:56" x14ac:dyDescent="0.25">
      <c r="AZ797" s="32"/>
      <c r="BD797" s="32"/>
    </row>
    <row r="798" spans="52:56" x14ac:dyDescent="0.25">
      <c r="AZ798" s="32"/>
      <c r="BD798" s="32"/>
    </row>
    <row r="799" spans="52:56" x14ac:dyDescent="0.25">
      <c r="AZ799" s="32"/>
      <c r="BD799" s="32"/>
    </row>
    <row r="800" spans="52:56" x14ac:dyDescent="0.25">
      <c r="AZ800" s="32"/>
      <c r="BD800" s="32"/>
    </row>
    <row r="801" spans="52:56" x14ac:dyDescent="0.25">
      <c r="AZ801" s="32"/>
      <c r="BD801" s="32"/>
    </row>
    <row r="802" spans="52:56" x14ac:dyDescent="0.25">
      <c r="AZ802" s="32"/>
      <c r="BD802" s="32"/>
    </row>
    <row r="803" spans="52:56" x14ac:dyDescent="0.25">
      <c r="AZ803" s="32"/>
      <c r="BD803" s="32"/>
    </row>
    <row r="804" spans="52:56" x14ac:dyDescent="0.25">
      <c r="AZ804" s="32"/>
      <c r="BD804" s="32"/>
    </row>
    <row r="805" spans="52:56" x14ac:dyDescent="0.25">
      <c r="AZ805" s="32"/>
      <c r="BD805" s="32"/>
    </row>
    <row r="806" spans="52:56" x14ac:dyDescent="0.25">
      <c r="AZ806" s="32"/>
      <c r="BD806" s="32"/>
    </row>
    <row r="807" spans="52:56" x14ac:dyDescent="0.25">
      <c r="AZ807" s="32"/>
      <c r="BD807" s="32"/>
    </row>
    <row r="808" spans="52:56" x14ac:dyDescent="0.25">
      <c r="AZ808" s="32"/>
      <c r="BD808" s="32"/>
    </row>
    <row r="809" spans="52:56" x14ac:dyDescent="0.25">
      <c r="AZ809" s="32"/>
      <c r="BD809" s="32"/>
    </row>
    <row r="810" spans="52:56" x14ac:dyDescent="0.25">
      <c r="AZ810" s="32"/>
      <c r="BD810" s="32"/>
    </row>
    <row r="811" spans="52:56" x14ac:dyDescent="0.25">
      <c r="AZ811" s="32"/>
      <c r="BD811" s="32"/>
    </row>
    <row r="812" spans="52:56" x14ac:dyDescent="0.25">
      <c r="AZ812" s="32"/>
      <c r="BD812" s="32"/>
    </row>
    <row r="813" spans="52:56" x14ac:dyDescent="0.25">
      <c r="AZ813" s="32"/>
      <c r="BD813" s="32"/>
    </row>
    <row r="814" spans="52:56" x14ac:dyDescent="0.25">
      <c r="AZ814" s="32"/>
      <c r="BD814" s="32"/>
    </row>
    <row r="815" spans="52:56" x14ac:dyDescent="0.25">
      <c r="AZ815" s="32"/>
      <c r="BD815" s="32"/>
    </row>
    <row r="816" spans="52:56" x14ac:dyDescent="0.25">
      <c r="AZ816" s="32"/>
      <c r="BD816" s="32"/>
    </row>
    <row r="817" spans="52:56" x14ac:dyDescent="0.25">
      <c r="AZ817" s="32"/>
      <c r="BD817" s="32"/>
    </row>
    <row r="818" spans="52:56" x14ac:dyDescent="0.25">
      <c r="AZ818" s="32"/>
      <c r="BD818" s="32"/>
    </row>
    <row r="819" spans="52:56" x14ac:dyDescent="0.25">
      <c r="AZ819" s="32"/>
      <c r="BD819" s="32"/>
    </row>
    <row r="820" spans="52:56" x14ac:dyDescent="0.25">
      <c r="AZ820" s="32"/>
      <c r="BD820" s="32"/>
    </row>
    <row r="821" spans="52:56" x14ac:dyDescent="0.25">
      <c r="AZ821" s="32"/>
      <c r="BD821" s="32"/>
    </row>
    <row r="822" spans="52:56" x14ac:dyDescent="0.25">
      <c r="AZ822" s="32"/>
      <c r="BD822" s="32"/>
    </row>
    <row r="823" spans="52:56" x14ac:dyDescent="0.25">
      <c r="AZ823" s="32"/>
      <c r="BD823" s="32"/>
    </row>
    <row r="824" spans="52:56" x14ac:dyDescent="0.25">
      <c r="AZ824" s="32"/>
      <c r="BD824" s="32"/>
    </row>
    <row r="825" spans="52:56" x14ac:dyDescent="0.25">
      <c r="AZ825" s="32"/>
      <c r="BD825" s="32"/>
    </row>
    <row r="826" spans="52:56" x14ac:dyDescent="0.25">
      <c r="AZ826" s="32"/>
      <c r="BD826" s="32"/>
    </row>
    <row r="827" spans="52:56" x14ac:dyDescent="0.25">
      <c r="AZ827" s="32"/>
      <c r="BD827" s="32"/>
    </row>
    <row r="828" spans="52:56" x14ac:dyDescent="0.25">
      <c r="AZ828" s="32"/>
      <c r="BD828" s="32"/>
    </row>
    <row r="829" spans="52:56" x14ac:dyDescent="0.25">
      <c r="AZ829" s="32"/>
      <c r="BD829" s="32"/>
    </row>
    <row r="830" spans="52:56" x14ac:dyDescent="0.25">
      <c r="AZ830" s="32"/>
      <c r="BD830" s="32"/>
    </row>
    <row r="831" spans="52:56" x14ac:dyDescent="0.25">
      <c r="AZ831" s="32"/>
      <c r="BD831" s="32"/>
    </row>
    <row r="832" spans="52:56" x14ac:dyDescent="0.25">
      <c r="AZ832" s="32"/>
      <c r="BD832" s="32"/>
    </row>
    <row r="833" spans="52:56" x14ac:dyDescent="0.25">
      <c r="AZ833" s="32"/>
      <c r="BD833" s="32"/>
    </row>
    <row r="834" spans="52:56" x14ac:dyDescent="0.25">
      <c r="AZ834" s="32"/>
      <c r="BD834" s="32"/>
    </row>
    <row r="835" spans="52:56" x14ac:dyDescent="0.25">
      <c r="AZ835" s="32"/>
      <c r="BD835" s="32"/>
    </row>
    <row r="836" spans="52:56" x14ac:dyDescent="0.25">
      <c r="AZ836" s="32"/>
      <c r="BD836" s="32"/>
    </row>
    <row r="837" spans="52:56" x14ac:dyDescent="0.25">
      <c r="AZ837" s="32"/>
      <c r="BD837" s="32"/>
    </row>
    <row r="838" spans="52:56" x14ac:dyDescent="0.25">
      <c r="AZ838" s="32"/>
      <c r="BD838" s="32"/>
    </row>
    <row r="839" spans="52:56" x14ac:dyDescent="0.25">
      <c r="AZ839" s="32"/>
      <c r="BD839" s="32"/>
    </row>
    <row r="840" spans="52:56" x14ac:dyDescent="0.25">
      <c r="AZ840" s="32"/>
      <c r="BD840" s="32"/>
    </row>
    <row r="841" spans="52:56" x14ac:dyDescent="0.25">
      <c r="AZ841" s="32"/>
      <c r="BD841" s="32"/>
    </row>
    <row r="842" spans="52:56" x14ac:dyDescent="0.25">
      <c r="AZ842" s="32"/>
      <c r="BD842" s="32"/>
    </row>
    <row r="843" spans="52:56" x14ac:dyDescent="0.25">
      <c r="AZ843" s="32"/>
      <c r="BD843" s="32"/>
    </row>
    <row r="844" spans="52:56" x14ac:dyDescent="0.25">
      <c r="AZ844" s="32"/>
      <c r="BD844" s="32"/>
    </row>
    <row r="845" spans="52:56" x14ac:dyDescent="0.25">
      <c r="AZ845" s="32"/>
      <c r="BD845" s="32"/>
    </row>
    <row r="846" spans="52:56" x14ac:dyDescent="0.25">
      <c r="AZ846" s="32"/>
      <c r="BD846" s="32"/>
    </row>
    <row r="847" spans="52:56" x14ac:dyDescent="0.25">
      <c r="AZ847" s="32"/>
      <c r="BD847" s="32"/>
    </row>
    <row r="848" spans="52:56" x14ac:dyDescent="0.25">
      <c r="AZ848" s="32"/>
      <c r="BD848" s="32"/>
    </row>
    <row r="849" spans="52:56" x14ac:dyDescent="0.25">
      <c r="AZ849" s="32"/>
      <c r="BD849" s="32"/>
    </row>
    <row r="850" spans="52:56" x14ac:dyDescent="0.25">
      <c r="AZ850" s="32"/>
      <c r="BD850" s="32"/>
    </row>
    <row r="851" spans="52:56" x14ac:dyDescent="0.25">
      <c r="AZ851" s="32"/>
      <c r="BD851" s="32"/>
    </row>
    <row r="852" spans="52:56" x14ac:dyDescent="0.25">
      <c r="AZ852" s="32"/>
      <c r="BD852" s="32"/>
    </row>
    <row r="853" spans="52:56" x14ac:dyDescent="0.25">
      <c r="AZ853" s="32"/>
      <c r="BD853" s="32"/>
    </row>
    <row r="854" spans="52:56" x14ac:dyDescent="0.25">
      <c r="AZ854" s="32"/>
      <c r="BD854" s="32"/>
    </row>
    <row r="855" spans="52:56" x14ac:dyDescent="0.25">
      <c r="AZ855" s="32"/>
      <c r="BD855" s="32"/>
    </row>
    <row r="856" spans="52:56" x14ac:dyDescent="0.25">
      <c r="AZ856" s="32"/>
      <c r="BD856" s="32"/>
    </row>
    <row r="857" spans="52:56" x14ac:dyDescent="0.25">
      <c r="AZ857" s="32"/>
      <c r="BD857" s="32"/>
    </row>
    <row r="858" spans="52:56" x14ac:dyDescent="0.25">
      <c r="AZ858" s="32"/>
      <c r="BD858" s="32"/>
    </row>
    <row r="859" spans="52:56" x14ac:dyDescent="0.25">
      <c r="AZ859" s="32"/>
      <c r="BD859" s="32"/>
    </row>
    <row r="860" spans="52:56" x14ac:dyDescent="0.25">
      <c r="AZ860" s="32"/>
      <c r="BD860" s="32"/>
    </row>
    <row r="861" spans="52:56" x14ac:dyDescent="0.25">
      <c r="AZ861" s="32"/>
      <c r="BD861" s="32"/>
    </row>
    <row r="862" spans="52:56" x14ac:dyDescent="0.25">
      <c r="AZ862" s="32"/>
      <c r="BD862" s="32"/>
    </row>
    <row r="863" spans="52:56" x14ac:dyDescent="0.25">
      <c r="AZ863" s="32"/>
      <c r="BD863" s="32"/>
    </row>
    <row r="864" spans="52:56" x14ac:dyDescent="0.25">
      <c r="AZ864" s="32"/>
      <c r="BD864" s="32"/>
    </row>
    <row r="865" spans="52:56" x14ac:dyDescent="0.25">
      <c r="AZ865" s="32"/>
      <c r="BD865" s="32"/>
    </row>
    <row r="866" spans="52:56" x14ac:dyDescent="0.25">
      <c r="AZ866" s="32"/>
      <c r="BD866" s="32"/>
    </row>
    <row r="867" spans="52:56" x14ac:dyDescent="0.25">
      <c r="AZ867" s="32"/>
      <c r="BD867" s="32"/>
    </row>
    <row r="868" spans="52:56" x14ac:dyDescent="0.25">
      <c r="AZ868" s="32"/>
      <c r="BD868" s="32"/>
    </row>
    <row r="869" spans="52:56" x14ac:dyDescent="0.25">
      <c r="AZ869" s="32"/>
      <c r="BD869" s="32"/>
    </row>
    <row r="870" spans="52:56" x14ac:dyDescent="0.25">
      <c r="AZ870" s="32"/>
      <c r="BD870" s="32"/>
    </row>
    <row r="871" spans="52:56" x14ac:dyDescent="0.25">
      <c r="AZ871" s="32"/>
      <c r="BD871" s="32"/>
    </row>
    <row r="872" spans="52:56" x14ac:dyDescent="0.25">
      <c r="AZ872" s="32"/>
      <c r="BD872" s="32"/>
    </row>
    <row r="873" spans="52:56" x14ac:dyDescent="0.25">
      <c r="AZ873" s="32"/>
      <c r="BD873" s="32"/>
    </row>
    <row r="874" spans="52:56" x14ac:dyDescent="0.25">
      <c r="AZ874" s="32"/>
      <c r="BD874" s="32"/>
    </row>
    <row r="875" spans="52:56" x14ac:dyDescent="0.25">
      <c r="AZ875" s="32"/>
      <c r="BD875" s="32"/>
    </row>
    <row r="876" spans="52:56" x14ac:dyDescent="0.25">
      <c r="AZ876" s="32"/>
      <c r="BD876" s="32"/>
    </row>
    <row r="877" spans="52:56" x14ac:dyDescent="0.25">
      <c r="AZ877" s="32"/>
      <c r="BD877" s="32"/>
    </row>
    <row r="878" spans="52:56" x14ac:dyDescent="0.25">
      <c r="AZ878" s="32"/>
      <c r="BD878" s="32"/>
    </row>
    <row r="879" spans="52:56" x14ac:dyDescent="0.25">
      <c r="AZ879" s="32"/>
      <c r="BD879" s="32"/>
    </row>
    <row r="880" spans="52:56" x14ac:dyDescent="0.25">
      <c r="AZ880" s="32"/>
      <c r="BD880" s="32"/>
    </row>
    <row r="881" spans="52:56" x14ac:dyDescent="0.25">
      <c r="AZ881" s="32"/>
      <c r="BD881" s="32"/>
    </row>
    <row r="882" spans="52:56" x14ac:dyDescent="0.25">
      <c r="AZ882" s="32"/>
      <c r="BD882" s="32"/>
    </row>
    <row r="883" spans="52:56" x14ac:dyDescent="0.25">
      <c r="AZ883" s="32"/>
      <c r="BD883" s="32"/>
    </row>
    <row r="884" spans="52:56" x14ac:dyDescent="0.25">
      <c r="AZ884" s="32"/>
      <c r="BD884" s="32"/>
    </row>
    <row r="885" spans="52:56" x14ac:dyDescent="0.25">
      <c r="AZ885" s="32"/>
      <c r="BD885" s="32"/>
    </row>
    <row r="886" spans="52:56" x14ac:dyDescent="0.25">
      <c r="AZ886" s="32"/>
      <c r="BD886" s="32"/>
    </row>
    <row r="887" spans="52:56" x14ac:dyDescent="0.25">
      <c r="AZ887" s="32"/>
      <c r="BD887" s="32"/>
    </row>
    <row r="888" spans="52:56" x14ac:dyDescent="0.25">
      <c r="AZ888" s="32"/>
      <c r="BD888" s="32"/>
    </row>
    <row r="889" spans="52:56" x14ac:dyDescent="0.25">
      <c r="AZ889" s="32"/>
      <c r="BD889" s="32"/>
    </row>
    <row r="890" spans="52:56" x14ac:dyDescent="0.25">
      <c r="AZ890" s="32"/>
      <c r="BD890" s="32"/>
    </row>
    <row r="891" spans="52:56" x14ac:dyDescent="0.25">
      <c r="AZ891" s="32"/>
      <c r="BD891" s="32"/>
    </row>
    <row r="892" spans="52:56" x14ac:dyDescent="0.25">
      <c r="AZ892" s="32"/>
      <c r="BD892" s="32"/>
    </row>
    <row r="893" spans="52:56" x14ac:dyDescent="0.25">
      <c r="AZ893" s="32"/>
      <c r="BD893" s="32"/>
    </row>
    <row r="894" spans="52:56" x14ac:dyDescent="0.25">
      <c r="AZ894" s="32"/>
      <c r="BD894" s="32"/>
    </row>
    <row r="895" spans="52:56" x14ac:dyDescent="0.25">
      <c r="AZ895" s="32"/>
      <c r="BD895" s="32"/>
    </row>
    <row r="896" spans="52:56" x14ac:dyDescent="0.25">
      <c r="AZ896" s="32"/>
      <c r="BD896" s="32"/>
    </row>
    <row r="897" spans="52:56" x14ac:dyDescent="0.25">
      <c r="AZ897" s="32"/>
      <c r="BD897" s="32"/>
    </row>
    <row r="898" spans="52:56" x14ac:dyDescent="0.25">
      <c r="AZ898" s="32"/>
      <c r="BD898" s="32"/>
    </row>
    <row r="899" spans="52:56" x14ac:dyDescent="0.25">
      <c r="AZ899" s="32"/>
      <c r="BD899" s="32"/>
    </row>
    <row r="900" spans="52:56" x14ac:dyDescent="0.25">
      <c r="AZ900" s="32"/>
      <c r="BD900" s="32"/>
    </row>
    <row r="901" spans="52:56" x14ac:dyDescent="0.25">
      <c r="AZ901" s="32"/>
      <c r="BD901" s="32"/>
    </row>
    <row r="902" spans="52:56" x14ac:dyDescent="0.25">
      <c r="AZ902" s="32"/>
      <c r="BD902" s="32"/>
    </row>
    <row r="903" spans="52:56" x14ac:dyDescent="0.25">
      <c r="AZ903" s="32"/>
      <c r="BD903" s="32"/>
    </row>
    <row r="904" spans="52:56" x14ac:dyDescent="0.25">
      <c r="AZ904" s="32"/>
      <c r="BD904" s="32"/>
    </row>
    <row r="905" spans="52:56" x14ac:dyDescent="0.25">
      <c r="AZ905" s="32"/>
      <c r="BD905" s="32"/>
    </row>
    <row r="906" spans="52:56" x14ac:dyDescent="0.25">
      <c r="AZ906" s="32"/>
      <c r="BD906" s="32"/>
    </row>
    <row r="907" spans="52:56" x14ac:dyDescent="0.25">
      <c r="AZ907" s="32"/>
      <c r="BD907" s="32"/>
    </row>
    <row r="908" spans="52:56" x14ac:dyDescent="0.25">
      <c r="AZ908" s="32"/>
      <c r="BD908" s="32"/>
    </row>
    <row r="909" spans="52:56" x14ac:dyDescent="0.25">
      <c r="AZ909" s="32"/>
      <c r="BD909" s="32"/>
    </row>
    <row r="910" spans="52:56" x14ac:dyDescent="0.25">
      <c r="AZ910" s="32"/>
      <c r="BD910" s="32"/>
    </row>
    <row r="911" spans="52:56" x14ac:dyDescent="0.25">
      <c r="AZ911" s="32"/>
      <c r="BD911" s="32"/>
    </row>
    <row r="912" spans="52:56" x14ac:dyDescent="0.25">
      <c r="AZ912" s="32"/>
      <c r="BD912" s="32"/>
    </row>
    <row r="913" spans="52:56" x14ac:dyDescent="0.25">
      <c r="AZ913" s="32"/>
      <c r="BD913" s="32"/>
    </row>
    <row r="914" spans="52:56" x14ac:dyDescent="0.25">
      <c r="AZ914" s="32"/>
      <c r="BD914" s="32"/>
    </row>
    <row r="915" spans="52:56" x14ac:dyDescent="0.25">
      <c r="AZ915" s="32"/>
      <c r="BD915" s="32"/>
    </row>
    <row r="916" spans="52:56" x14ac:dyDescent="0.25">
      <c r="AZ916" s="32"/>
      <c r="BD916" s="32"/>
    </row>
    <row r="917" spans="52:56" x14ac:dyDescent="0.25">
      <c r="AZ917" s="32"/>
      <c r="BD917" s="32"/>
    </row>
    <row r="918" spans="52:56" x14ac:dyDescent="0.25">
      <c r="AZ918" s="32"/>
      <c r="BD918" s="32"/>
    </row>
    <row r="919" spans="52:56" x14ac:dyDescent="0.25">
      <c r="AZ919" s="32"/>
      <c r="BD919" s="32"/>
    </row>
    <row r="920" spans="52:56" x14ac:dyDescent="0.25">
      <c r="AZ920" s="32"/>
      <c r="BD920" s="32"/>
    </row>
    <row r="921" spans="52:56" x14ac:dyDescent="0.25">
      <c r="AZ921" s="32"/>
      <c r="BD921" s="32"/>
    </row>
    <row r="922" spans="52:56" x14ac:dyDescent="0.25">
      <c r="AZ922" s="32"/>
      <c r="BD922" s="32"/>
    </row>
    <row r="923" spans="52:56" x14ac:dyDescent="0.25">
      <c r="AZ923" s="32"/>
      <c r="BD923" s="32"/>
    </row>
    <row r="924" spans="52:56" x14ac:dyDescent="0.25">
      <c r="AZ924" s="32"/>
      <c r="BD924" s="32"/>
    </row>
    <row r="925" spans="52:56" x14ac:dyDescent="0.25">
      <c r="AZ925" s="32"/>
      <c r="BD925" s="32"/>
    </row>
    <row r="926" spans="52:56" x14ac:dyDescent="0.25">
      <c r="AZ926" s="32"/>
      <c r="BD926" s="32"/>
    </row>
    <row r="927" spans="52:56" x14ac:dyDescent="0.25">
      <c r="AZ927" s="32"/>
      <c r="BD927" s="32"/>
    </row>
    <row r="928" spans="52:56" x14ac:dyDescent="0.25">
      <c r="AZ928" s="32"/>
      <c r="BD928" s="32"/>
    </row>
    <row r="929" spans="52:56" x14ac:dyDescent="0.25">
      <c r="AZ929" s="32"/>
      <c r="BD929" s="32"/>
    </row>
    <row r="930" spans="52:56" x14ac:dyDescent="0.25">
      <c r="AZ930" s="32"/>
      <c r="BD930" s="32"/>
    </row>
    <row r="931" spans="52:56" x14ac:dyDescent="0.25">
      <c r="AZ931" s="32"/>
      <c r="BD931" s="32"/>
    </row>
    <row r="932" spans="52:56" x14ac:dyDescent="0.25">
      <c r="AZ932" s="32"/>
      <c r="BD932" s="32"/>
    </row>
    <row r="933" spans="52:56" x14ac:dyDescent="0.25">
      <c r="AZ933" s="32"/>
      <c r="BD933" s="32"/>
    </row>
    <row r="934" spans="52:56" x14ac:dyDescent="0.25">
      <c r="AZ934" s="32"/>
      <c r="BD934" s="32"/>
    </row>
    <row r="935" spans="52:56" x14ac:dyDescent="0.25">
      <c r="AZ935" s="32"/>
      <c r="BD935" s="32"/>
    </row>
    <row r="936" spans="52:56" x14ac:dyDescent="0.25">
      <c r="AZ936" s="32"/>
      <c r="BD936" s="32"/>
    </row>
    <row r="937" spans="52:56" x14ac:dyDescent="0.25">
      <c r="AZ937" s="32"/>
      <c r="BD937" s="32"/>
    </row>
    <row r="938" spans="52:56" x14ac:dyDescent="0.25">
      <c r="AZ938" s="32"/>
      <c r="BD938" s="32"/>
    </row>
    <row r="939" spans="52:56" x14ac:dyDescent="0.25">
      <c r="AZ939" s="32"/>
      <c r="BD939" s="32"/>
    </row>
    <row r="940" spans="52:56" x14ac:dyDescent="0.25">
      <c r="AZ940" s="32"/>
      <c r="BD940" s="32"/>
    </row>
    <row r="941" spans="52:56" x14ac:dyDescent="0.25">
      <c r="AZ941" s="32"/>
      <c r="BD941" s="32"/>
    </row>
    <row r="942" spans="52:56" x14ac:dyDescent="0.25">
      <c r="AZ942" s="32"/>
      <c r="BD942" s="32"/>
    </row>
    <row r="943" spans="52:56" x14ac:dyDescent="0.25">
      <c r="AZ943" s="32"/>
      <c r="BD943" s="32"/>
    </row>
    <row r="944" spans="52:56" x14ac:dyDescent="0.25">
      <c r="AZ944" s="32"/>
      <c r="BD944" s="32"/>
    </row>
    <row r="945" spans="52:56" x14ac:dyDescent="0.25">
      <c r="AZ945" s="32"/>
      <c r="BD945" s="32"/>
    </row>
    <row r="946" spans="52:56" x14ac:dyDescent="0.25">
      <c r="AZ946" s="32"/>
      <c r="BD946" s="32"/>
    </row>
    <row r="947" spans="52:56" x14ac:dyDescent="0.25">
      <c r="AZ947" s="32"/>
      <c r="BD947" s="32"/>
    </row>
    <row r="948" spans="52:56" x14ac:dyDescent="0.25">
      <c r="AZ948" s="32"/>
      <c r="BD948" s="32"/>
    </row>
    <row r="949" spans="52:56" x14ac:dyDescent="0.25">
      <c r="AZ949" s="32"/>
      <c r="BD949" s="32"/>
    </row>
    <row r="950" spans="52:56" x14ac:dyDescent="0.25">
      <c r="AZ950" s="32"/>
      <c r="BD950" s="32"/>
    </row>
    <row r="951" spans="52:56" x14ac:dyDescent="0.25">
      <c r="AZ951" s="32"/>
      <c r="BD951" s="32"/>
    </row>
    <row r="952" spans="52:56" x14ac:dyDescent="0.25">
      <c r="AZ952" s="32"/>
      <c r="BD952" s="32"/>
    </row>
    <row r="953" spans="52:56" x14ac:dyDescent="0.25">
      <c r="AZ953" s="32"/>
      <c r="BD953" s="32"/>
    </row>
    <row r="954" spans="52:56" x14ac:dyDescent="0.25">
      <c r="AZ954" s="32"/>
      <c r="BD954" s="32"/>
    </row>
    <row r="955" spans="52:56" x14ac:dyDescent="0.25">
      <c r="AZ955" s="32"/>
      <c r="BD955" s="32"/>
    </row>
    <row r="956" spans="52:56" x14ac:dyDescent="0.25">
      <c r="AZ956" s="32"/>
      <c r="BD956" s="32"/>
    </row>
    <row r="957" spans="52:56" x14ac:dyDescent="0.25">
      <c r="AZ957" s="32"/>
      <c r="BD957" s="32"/>
    </row>
    <row r="958" spans="52:56" x14ac:dyDescent="0.25">
      <c r="AZ958" s="32"/>
      <c r="BD958" s="32"/>
    </row>
    <row r="959" spans="52:56" x14ac:dyDescent="0.25">
      <c r="AZ959" s="32"/>
      <c r="BC959" s="32"/>
      <c r="BD959" s="32"/>
    </row>
    <row r="960" spans="52:56" x14ac:dyDescent="0.25">
      <c r="AZ960" s="32"/>
      <c r="BC960" s="32"/>
      <c r="BD960" s="32"/>
    </row>
    <row r="961" spans="52:56" x14ac:dyDescent="0.25">
      <c r="AZ961" s="32"/>
      <c r="BC961" s="32"/>
      <c r="BD961" s="32"/>
    </row>
    <row r="962" spans="52:56" x14ac:dyDescent="0.25">
      <c r="AZ962" s="32"/>
      <c r="BC962" s="32"/>
      <c r="BD962" s="32"/>
    </row>
    <row r="963" spans="52:56" x14ac:dyDescent="0.25">
      <c r="AZ963" s="32"/>
      <c r="BC963" s="32"/>
      <c r="BD963" s="32"/>
    </row>
    <row r="964" spans="52:56" x14ac:dyDescent="0.25">
      <c r="AZ964" s="32"/>
      <c r="BC964" s="32"/>
      <c r="BD964" s="32"/>
    </row>
    <row r="965" spans="52:56" x14ac:dyDescent="0.25">
      <c r="AZ965" s="32"/>
      <c r="BC965" s="32"/>
      <c r="BD965" s="32"/>
    </row>
    <row r="966" spans="52:56" x14ac:dyDescent="0.25">
      <c r="AZ966" s="32"/>
      <c r="BC966" s="32"/>
      <c r="BD966" s="32"/>
    </row>
    <row r="967" spans="52:56" x14ac:dyDescent="0.25">
      <c r="AZ967" s="32"/>
      <c r="BC967" s="32"/>
      <c r="BD967" s="32"/>
    </row>
    <row r="968" spans="52:56" x14ac:dyDescent="0.25">
      <c r="AZ968" s="32"/>
      <c r="BC968" s="32"/>
      <c r="BD968" s="32"/>
    </row>
    <row r="969" spans="52:56" x14ac:dyDescent="0.25">
      <c r="AZ969" s="32"/>
      <c r="BC969" s="32"/>
      <c r="BD969" s="32"/>
    </row>
    <row r="970" spans="52:56" x14ac:dyDescent="0.25">
      <c r="AZ970" s="32"/>
      <c r="BC970" s="32"/>
      <c r="BD970" s="32"/>
    </row>
    <row r="971" spans="52:56" x14ac:dyDescent="0.25">
      <c r="AZ971" s="32"/>
      <c r="BC971" s="32"/>
      <c r="BD971" s="32"/>
    </row>
    <row r="972" spans="52:56" x14ac:dyDescent="0.25">
      <c r="AZ972" s="32"/>
      <c r="BC972" s="32"/>
      <c r="BD972" s="32"/>
    </row>
    <row r="973" spans="52:56" x14ac:dyDescent="0.25">
      <c r="AZ973" s="32"/>
      <c r="BC973" s="32"/>
      <c r="BD973" s="32"/>
    </row>
    <row r="974" spans="52:56" x14ac:dyDescent="0.25">
      <c r="AZ974" s="32"/>
      <c r="BC974" s="32"/>
      <c r="BD974" s="32"/>
    </row>
    <row r="975" spans="52:56" x14ac:dyDescent="0.25">
      <c r="AZ975" s="32"/>
      <c r="BC975" s="32"/>
      <c r="BD975" s="32"/>
    </row>
    <row r="976" spans="52:56" x14ac:dyDescent="0.25">
      <c r="AZ976" s="32"/>
      <c r="BC976" s="32"/>
      <c r="BD976" s="32"/>
    </row>
    <row r="977" spans="52:56" x14ac:dyDescent="0.25">
      <c r="AZ977" s="32"/>
      <c r="BC977" s="32"/>
      <c r="BD977" s="32"/>
    </row>
    <row r="978" spans="52:56" x14ac:dyDescent="0.25">
      <c r="AZ978" s="32"/>
      <c r="BC978" s="32"/>
      <c r="BD978" s="32"/>
    </row>
    <row r="979" spans="52:56" x14ac:dyDescent="0.25">
      <c r="AZ979" s="32"/>
      <c r="BC979" s="32"/>
      <c r="BD979" s="32"/>
    </row>
    <row r="980" spans="52:56" x14ac:dyDescent="0.25">
      <c r="AZ980" s="32"/>
      <c r="BC980" s="32"/>
      <c r="BD980" s="32"/>
    </row>
    <row r="981" spans="52:56" x14ac:dyDescent="0.25">
      <c r="AZ981" s="32"/>
      <c r="BC981" s="32"/>
      <c r="BD981" s="32"/>
    </row>
    <row r="982" spans="52:56" x14ac:dyDescent="0.25">
      <c r="AZ982" s="32"/>
      <c r="BC982" s="32"/>
      <c r="BD982" s="32"/>
    </row>
    <row r="983" spans="52:56" x14ac:dyDescent="0.25">
      <c r="BD983" s="32"/>
    </row>
    <row r="984" spans="52:56" x14ac:dyDescent="0.25">
      <c r="BD984" s="32"/>
    </row>
    <row r="985" spans="52:56" x14ac:dyDescent="0.25">
      <c r="BD985" s="32"/>
    </row>
    <row r="986" spans="52:56" x14ac:dyDescent="0.25">
      <c r="BD986" s="32"/>
    </row>
    <row r="987" spans="52:56" x14ac:dyDescent="0.25">
      <c r="BD987" s="32"/>
    </row>
    <row r="988" spans="52:56" x14ac:dyDescent="0.25">
      <c r="BD988" s="32"/>
    </row>
    <row r="989" spans="52:56" x14ac:dyDescent="0.25">
      <c r="BD989" s="32"/>
    </row>
  </sheetData>
  <sortState xmlns:xlrd2="http://schemas.microsoft.com/office/spreadsheetml/2017/richdata2" ref="A2:BE989">
    <sortCondition ref="A2:A989"/>
    <sortCondition ref="B2:B989"/>
    <sortCondition ref="F2:F989"/>
    <sortCondition ref="E2:E989"/>
  </sortState>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01"/>
  <sheetViews>
    <sheetView zoomScale="150" zoomScaleNormal="150" zoomScalePageLayoutView="150" workbookViewId="0">
      <selection activeCell="H199" sqref="H199"/>
    </sheetView>
  </sheetViews>
  <sheetFormatPr defaultColWidth="10.875" defaultRowHeight="15.75" x14ac:dyDescent="0.25"/>
  <cols>
    <col min="1" max="6" width="8.5" style="32" customWidth="1"/>
    <col min="7" max="7" width="26" style="32" customWidth="1"/>
    <col min="8" max="8" width="13.625" style="32" bestFit="1" customWidth="1"/>
    <col min="9" max="16384" width="10.875" style="32"/>
  </cols>
  <sheetData>
    <row r="1" spans="1:8" x14ac:dyDescent="0.25">
      <c r="A1" s="33" t="s">
        <v>150</v>
      </c>
      <c r="B1" s="33" t="s">
        <v>151</v>
      </c>
      <c r="C1" s="33" t="s">
        <v>171</v>
      </c>
      <c r="D1" s="33" t="s">
        <v>174</v>
      </c>
      <c r="E1" s="33" t="s">
        <v>418</v>
      </c>
      <c r="F1" s="33" t="s">
        <v>417</v>
      </c>
      <c r="G1" s="33" t="s">
        <v>162</v>
      </c>
      <c r="H1" s="32" t="s">
        <v>428</v>
      </c>
    </row>
    <row r="2" spans="1:8" x14ac:dyDescent="0.25">
      <c r="A2" s="34">
        <v>1</v>
      </c>
      <c r="B2" s="34" t="s">
        <v>9</v>
      </c>
      <c r="C2" s="34" t="s">
        <v>172</v>
      </c>
      <c r="D2" s="34" t="s">
        <v>175</v>
      </c>
      <c r="E2" s="34">
        <v>5</v>
      </c>
      <c r="F2" s="34">
        <v>6</v>
      </c>
      <c r="G2" s="34"/>
    </row>
    <row r="3" spans="1:8" x14ac:dyDescent="0.25">
      <c r="A3" s="34">
        <v>1</v>
      </c>
      <c r="B3" s="34" t="s">
        <v>12</v>
      </c>
      <c r="C3" s="34" t="s">
        <v>173</v>
      </c>
      <c r="D3" s="34" t="s">
        <v>175</v>
      </c>
      <c r="E3" s="34">
        <v>3</v>
      </c>
      <c r="F3" s="34">
        <v>2</v>
      </c>
      <c r="G3" s="34"/>
    </row>
    <row r="4" spans="1:8" x14ac:dyDescent="0.25">
      <c r="A4" s="34">
        <v>1</v>
      </c>
      <c r="B4" s="34" t="s">
        <v>14</v>
      </c>
      <c r="C4" s="34" t="s">
        <v>172</v>
      </c>
      <c r="D4" s="34" t="s">
        <v>176</v>
      </c>
      <c r="E4" s="34">
        <v>6</v>
      </c>
      <c r="F4" s="34">
        <v>8</v>
      </c>
      <c r="G4" s="34"/>
    </row>
    <row r="5" spans="1:8" x14ac:dyDescent="0.25">
      <c r="A5" s="34">
        <v>1</v>
      </c>
      <c r="B5" s="34" t="s">
        <v>15</v>
      </c>
      <c r="C5" s="34" t="s">
        <v>173</v>
      </c>
      <c r="D5" s="34" t="s">
        <v>176</v>
      </c>
      <c r="E5" s="34">
        <v>3</v>
      </c>
      <c r="F5" s="34">
        <v>2</v>
      </c>
      <c r="G5" s="34" t="s">
        <v>419</v>
      </c>
    </row>
    <row r="6" spans="1:8" x14ac:dyDescent="0.25">
      <c r="A6" s="35">
        <v>2</v>
      </c>
      <c r="B6" s="35" t="s">
        <v>9</v>
      </c>
      <c r="C6" s="35" t="s">
        <v>172</v>
      </c>
      <c r="D6" s="35" t="s">
        <v>175</v>
      </c>
      <c r="E6" s="42" t="s">
        <v>120</v>
      </c>
      <c r="F6" s="42" t="s">
        <v>120</v>
      </c>
      <c r="G6" s="42"/>
    </row>
    <row r="7" spans="1:8" x14ac:dyDescent="0.25">
      <c r="A7" s="34">
        <v>2</v>
      </c>
      <c r="B7" s="34" t="s">
        <v>12</v>
      </c>
      <c r="C7" s="34" t="s">
        <v>173</v>
      </c>
      <c r="D7" s="34" t="s">
        <v>175</v>
      </c>
      <c r="E7" s="34">
        <v>1</v>
      </c>
      <c r="F7" s="34">
        <v>3</v>
      </c>
      <c r="G7" s="34"/>
    </row>
    <row r="8" spans="1:8" x14ac:dyDescent="0.25">
      <c r="A8" s="34">
        <v>2</v>
      </c>
      <c r="B8" s="34" t="s">
        <v>14</v>
      </c>
      <c r="C8" s="34" t="s">
        <v>172</v>
      </c>
      <c r="D8" s="34" t="s">
        <v>176</v>
      </c>
      <c r="E8" s="34">
        <v>10</v>
      </c>
      <c r="F8" s="34">
        <v>14</v>
      </c>
      <c r="G8" s="34"/>
    </row>
    <row r="9" spans="1:8" x14ac:dyDescent="0.25">
      <c r="A9" s="35">
        <v>2</v>
      </c>
      <c r="B9" s="35" t="s">
        <v>15</v>
      </c>
      <c r="C9" s="35" t="s">
        <v>173</v>
      </c>
      <c r="D9" s="35" t="s">
        <v>176</v>
      </c>
      <c r="E9" s="35">
        <v>0</v>
      </c>
      <c r="F9" s="35" t="s">
        <v>120</v>
      </c>
      <c r="G9" s="35"/>
    </row>
    <row r="10" spans="1:8" x14ac:dyDescent="0.25">
      <c r="A10" s="34">
        <v>3</v>
      </c>
      <c r="B10" s="34" t="s">
        <v>9</v>
      </c>
      <c r="C10" s="34" t="s">
        <v>172</v>
      </c>
      <c r="D10" s="34" t="s">
        <v>175</v>
      </c>
      <c r="E10" s="34">
        <v>3</v>
      </c>
      <c r="F10" s="34">
        <v>3</v>
      </c>
      <c r="G10" s="34"/>
    </row>
    <row r="11" spans="1:8" x14ac:dyDescent="0.25">
      <c r="A11" s="35">
        <v>3</v>
      </c>
      <c r="B11" s="35" t="s">
        <v>12</v>
      </c>
      <c r="C11" s="35" t="s">
        <v>173</v>
      </c>
      <c r="D11" s="35" t="s">
        <v>175</v>
      </c>
      <c r="E11" s="43" t="s">
        <v>120</v>
      </c>
      <c r="F11" s="43" t="s">
        <v>120</v>
      </c>
      <c r="G11" s="43"/>
    </row>
    <row r="12" spans="1:8" x14ac:dyDescent="0.25">
      <c r="A12" s="34">
        <v>3</v>
      </c>
      <c r="B12" s="34" t="s">
        <v>14</v>
      </c>
      <c r="C12" s="34" t="s">
        <v>172</v>
      </c>
      <c r="D12" s="34" t="s">
        <v>176</v>
      </c>
      <c r="E12" s="34">
        <v>5</v>
      </c>
      <c r="F12" s="34">
        <v>4</v>
      </c>
      <c r="G12" s="34"/>
    </row>
    <row r="13" spans="1:8" x14ac:dyDescent="0.25">
      <c r="A13" s="35">
        <v>3</v>
      </c>
      <c r="B13" s="35" t="s">
        <v>15</v>
      </c>
      <c r="C13" s="35" t="s">
        <v>173</v>
      </c>
      <c r="D13" s="35" t="s">
        <v>176</v>
      </c>
      <c r="E13" s="43" t="s">
        <v>120</v>
      </c>
      <c r="F13" s="43" t="s">
        <v>120</v>
      </c>
      <c r="G13" s="43"/>
    </row>
    <row r="14" spans="1:8" x14ac:dyDescent="0.25">
      <c r="A14" s="34">
        <v>4</v>
      </c>
      <c r="B14" s="34" t="s">
        <v>9</v>
      </c>
      <c r="C14" s="34" t="s">
        <v>172</v>
      </c>
      <c r="D14" s="34" t="s">
        <v>175</v>
      </c>
      <c r="E14" s="34">
        <v>5</v>
      </c>
      <c r="F14" s="34">
        <v>7</v>
      </c>
      <c r="G14" s="34"/>
    </row>
    <row r="15" spans="1:8" x14ac:dyDescent="0.25">
      <c r="A15" s="35">
        <v>4</v>
      </c>
      <c r="B15" s="35" t="s">
        <v>12</v>
      </c>
      <c r="C15" s="35" t="s">
        <v>173</v>
      </c>
      <c r="D15" s="35" t="s">
        <v>175</v>
      </c>
      <c r="E15" s="43" t="s">
        <v>120</v>
      </c>
      <c r="F15" s="43" t="s">
        <v>120</v>
      </c>
      <c r="G15" s="43"/>
    </row>
    <row r="16" spans="1:8" x14ac:dyDescent="0.25">
      <c r="A16" s="34">
        <v>4</v>
      </c>
      <c r="B16" s="34" t="s">
        <v>14</v>
      </c>
      <c r="C16" s="34" t="s">
        <v>172</v>
      </c>
      <c r="D16" s="34" t="s">
        <v>176</v>
      </c>
      <c r="E16" s="34">
        <v>8</v>
      </c>
      <c r="F16" s="34">
        <v>2</v>
      </c>
      <c r="G16" s="34"/>
    </row>
    <row r="17" spans="1:8" x14ac:dyDescent="0.25">
      <c r="A17" s="35">
        <v>4</v>
      </c>
      <c r="B17" s="35" t="s">
        <v>15</v>
      </c>
      <c r="C17" s="35" t="s">
        <v>173</v>
      </c>
      <c r="D17" s="35" t="s">
        <v>176</v>
      </c>
      <c r="E17" s="35">
        <v>0</v>
      </c>
      <c r="F17" s="35" t="s">
        <v>120</v>
      </c>
      <c r="G17" s="35"/>
    </row>
    <row r="18" spans="1:8" x14ac:dyDescent="0.25">
      <c r="A18" s="34">
        <v>5</v>
      </c>
      <c r="B18" s="34" t="s">
        <v>9</v>
      </c>
      <c r="C18" s="34" t="s">
        <v>172</v>
      </c>
      <c r="D18" s="34" t="s">
        <v>175</v>
      </c>
      <c r="E18" s="34">
        <v>6</v>
      </c>
      <c r="F18" s="34">
        <v>14</v>
      </c>
      <c r="G18" s="34"/>
      <c r="H18" s="32" t="s">
        <v>431</v>
      </c>
    </row>
    <row r="19" spans="1:8" x14ac:dyDescent="0.25">
      <c r="A19" s="34">
        <v>5</v>
      </c>
      <c r="B19" s="34" t="s">
        <v>12</v>
      </c>
      <c r="C19" s="34" t="s">
        <v>173</v>
      </c>
      <c r="D19" s="34" t="s">
        <v>175</v>
      </c>
      <c r="E19" s="34">
        <v>3</v>
      </c>
      <c r="F19" s="34">
        <v>3</v>
      </c>
      <c r="G19" s="34"/>
      <c r="H19" s="32" t="s">
        <v>431</v>
      </c>
    </row>
    <row r="20" spans="1:8" x14ac:dyDescent="0.25">
      <c r="A20" s="34">
        <v>5</v>
      </c>
      <c r="B20" s="34" t="s">
        <v>14</v>
      </c>
      <c r="C20" s="34" t="s">
        <v>172</v>
      </c>
      <c r="D20" s="34" t="s">
        <v>176</v>
      </c>
      <c r="E20" s="34">
        <v>11</v>
      </c>
      <c r="F20" s="34">
        <v>12</v>
      </c>
      <c r="G20" s="34"/>
    </row>
    <row r="21" spans="1:8" x14ac:dyDescent="0.25">
      <c r="A21" s="34">
        <v>5</v>
      </c>
      <c r="B21" s="34" t="s">
        <v>15</v>
      </c>
      <c r="C21" s="34" t="s">
        <v>173</v>
      </c>
      <c r="D21" s="34" t="s">
        <v>176</v>
      </c>
      <c r="E21" s="34">
        <v>3</v>
      </c>
      <c r="F21" s="34">
        <v>3</v>
      </c>
      <c r="G21" s="34"/>
    </row>
    <row r="22" spans="1:8" x14ac:dyDescent="0.25">
      <c r="A22" s="34">
        <v>6</v>
      </c>
      <c r="B22" s="34" t="s">
        <v>9</v>
      </c>
      <c r="C22" s="34" t="s">
        <v>172</v>
      </c>
      <c r="D22" s="34" t="s">
        <v>175</v>
      </c>
      <c r="E22" s="34">
        <v>4</v>
      </c>
      <c r="F22" s="34">
        <v>8</v>
      </c>
      <c r="G22" s="34"/>
    </row>
    <row r="23" spans="1:8" x14ac:dyDescent="0.25">
      <c r="A23" s="34">
        <v>6</v>
      </c>
      <c r="B23" s="34" t="s">
        <v>12</v>
      </c>
      <c r="C23" s="34" t="s">
        <v>173</v>
      </c>
      <c r="D23" s="34" t="s">
        <v>175</v>
      </c>
      <c r="E23" s="34">
        <v>7</v>
      </c>
      <c r="F23" s="34">
        <v>10</v>
      </c>
      <c r="G23" s="34"/>
    </row>
    <row r="24" spans="1:8" x14ac:dyDescent="0.25">
      <c r="A24" s="34">
        <v>6</v>
      </c>
      <c r="B24" s="34" t="s">
        <v>14</v>
      </c>
      <c r="C24" s="34" t="s">
        <v>172</v>
      </c>
      <c r="D24" s="34" t="s">
        <v>176</v>
      </c>
      <c r="E24" s="34">
        <v>5</v>
      </c>
      <c r="F24" s="34">
        <v>6</v>
      </c>
      <c r="G24" s="34"/>
    </row>
    <row r="25" spans="1:8" x14ac:dyDescent="0.25">
      <c r="A25" s="34">
        <v>6</v>
      </c>
      <c r="B25" s="34" t="s">
        <v>15</v>
      </c>
      <c r="C25" s="34" t="s">
        <v>173</v>
      </c>
      <c r="D25" s="34" t="s">
        <v>176</v>
      </c>
      <c r="E25" s="34">
        <v>2</v>
      </c>
      <c r="F25" s="34">
        <v>3</v>
      </c>
      <c r="G25" s="34"/>
    </row>
    <row r="26" spans="1:8" x14ac:dyDescent="0.25">
      <c r="A26" s="36">
        <v>7</v>
      </c>
      <c r="B26" s="36" t="s">
        <v>9</v>
      </c>
      <c r="C26" s="34" t="s">
        <v>172</v>
      </c>
      <c r="D26" s="34" t="s">
        <v>175</v>
      </c>
      <c r="E26" s="34">
        <v>5</v>
      </c>
      <c r="F26" s="34">
        <v>8</v>
      </c>
      <c r="G26" s="34"/>
    </row>
    <row r="27" spans="1:8" x14ac:dyDescent="0.25">
      <c r="A27" s="34">
        <v>7</v>
      </c>
      <c r="B27" s="34" t="s">
        <v>12</v>
      </c>
      <c r="C27" s="34" t="s">
        <v>173</v>
      </c>
      <c r="D27" s="34" t="s">
        <v>175</v>
      </c>
      <c r="E27" s="34">
        <v>10</v>
      </c>
      <c r="F27" s="34">
        <v>18</v>
      </c>
      <c r="G27" s="34"/>
    </row>
    <row r="28" spans="1:8" x14ac:dyDescent="0.25">
      <c r="A28" s="35">
        <v>7</v>
      </c>
      <c r="B28" s="35" t="s">
        <v>14</v>
      </c>
      <c r="C28" s="35" t="s">
        <v>172</v>
      </c>
      <c r="D28" s="35" t="s">
        <v>176</v>
      </c>
      <c r="E28" s="43" t="s">
        <v>120</v>
      </c>
      <c r="F28" s="43" t="s">
        <v>120</v>
      </c>
      <c r="G28" s="43"/>
    </row>
    <row r="29" spans="1:8" x14ac:dyDescent="0.25">
      <c r="A29" s="34">
        <v>7</v>
      </c>
      <c r="B29" s="34" t="s">
        <v>15</v>
      </c>
      <c r="C29" s="34" t="s">
        <v>173</v>
      </c>
      <c r="D29" s="34" t="s">
        <v>176</v>
      </c>
      <c r="E29" s="34">
        <v>5</v>
      </c>
      <c r="F29" s="34">
        <v>7</v>
      </c>
      <c r="G29" s="34"/>
    </row>
    <row r="30" spans="1:8" x14ac:dyDescent="0.25">
      <c r="A30" s="34">
        <v>8</v>
      </c>
      <c r="B30" s="34" t="s">
        <v>9</v>
      </c>
      <c r="C30" s="34" t="s">
        <v>172</v>
      </c>
      <c r="D30" s="34" t="s">
        <v>175</v>
      </c>
      <c r="E30" s="34">
        <v>3</v>
      </c>
      <c r="F30" s="34">
        <v>3</v>
      </c>
      <c r="G30" s="34"/>
    </row>
    <row r="31" spans="1:8" x14ac:dyDescent="0.25">
      <c r="A31" s="34">
        <v>8</v>
      </c>
      <c r="B31" s="34" t="s">
        <v>12</v>
      </c>
      <c r="C31" s="34" t="s">
        <v>173</v>
      </c>
      <c r="D31" s="34" t="s">
        <v>175</v>
      </c>
      <c r="E31" s="34">
        <v>7</v>
      </c>
      <c r="F31" s="34">
        <v>7</v>
      </c>
      <c r="G31" s="34"/>
    </row>
    <row r="32" spans="1:8" x14ac:dyDescent="0.25">
      <c r="A32" s="34">
        <v>8</v>
      </c>
      <c r="B32" s="34" t="s">
        <v>14</v>
      </c>
      <c r="C32" s="34" t="s">
        <v>172</v>
      </c>
      <c r="D32" s="34" t="s">
        <v>176</v>
      </c>
      <c r="E32" s="34">
        <v>2</v>
      </c>
      <c r="F32" s="34">
        <v>4</v>
      </c>
      <c r="G32" s="34"/>
    </row>
    <row r="33" spans="1:8" x14ac:dyDescent="0.25">
      <c r="A33" s="34">
        <v>8</v>
      </c>
      <c r="B33" s="34" t="s">
        <v>15</v>
      </c>
      <c r="C33" s="34" t="s">
        <v>173</v>
      </c>
      <c r="D33" s="34" t="s">
        <v>176</v>
      </c>
      <c r="E33" s="34">
        <v>1</v>
      </c>
      <c r="F33" s="34">
        <v>1</v>
      </c>
      <c r="G33" s="34"/>
    </row>
    <row r="34" spans="1:8" x14ac:dyDescent="0.25">
      <c r="A34" s="34">
        <v>9</v>
      </c>
      <c r="B34" s="34" t="s">
        <v>9</v>
      </c>
      <c r="C34" s="34" t="s">
        <v>172</v>
      </c>
      <c r="D34" s="34" t="s">
        <v>175</v>
      </c>
      <c r="E34" s="34">
        <v>3</v>
      </c>
      <c r="F34" s="34">
        <v>4</v>
      </c>
      <c r="G34" s="34"/>
    </row>
    <row r="35" spans="1:8" x14ac:dyDescent="0.25">
      <c r="A35" s="34">
        <v>9</v>
      </c>
      <c r="B35" s="34" t="s">
        <v>12</v>
      </c>
      <c r="C35" s="34" t="s">
        <v>173</v>
      </c>
      <c r="D35" s="34" t="s">
        <v>175</v>
      </c>
      <c r="E35" s="34">
        <v>6</v>
      </c>
      <c r="F35" s="34">
        <v>7</v>
      </c>
      <c r="G35" s="34"/>
    </row>
    <row r="36" spans="1:8" x14ac:dyDescent="0.25">
      <c r="A36" s="34">
        <v>9</v>
      </c>
      <c r="B36" s="34" t="s">
        <v>14</v>
      </c>
      <c r="C36" s="34" t="s">
        <v>172</v>
      </c>
      <c r="D36" s="34" t="s">
        <v>176</v>
      </c>
      <c r="E36" s="34">
        <v>5</v>
      </c>
      <c r="F36" s="34">
        <v>6</v>
      </c>
      <c r="G36" s="34"/>
    </row>
    <row r="37" spans="1:8" x14ac:dyDescent="0.25">
      <c r="A37" s="35">
        <v>9</v>
      </c>
      <c r="B37" s="35" t="s">
        <v>15</v>
      </c>
      <c r="C37" s="35" t="s">
        <v>173</v>
      </c>
      <c r="D37" s="35" t="s">
        <v>176</v>
      </c>
      <c r="E37" s="43" t="s">
        <v>120</v>
      </c>
      <c r="F37" s="43" t="s">
        <v>120</v>
      </c>
      <c r="G37" s="43"/>
    </row>
    <row r="38" spans="1:8" x14ac:dyDescent="0.25">
      <c r="A38" s="34">
        <v>10</v>
      </c>
      <c r="B38" s="34" t="s">
        <v>9</v>
      </c>
      <c r="C38" s="34" t="s">
        <v>172</v>
      </c>
      <c r="D38" s="34" t="s">
        <v>175</v>
      </c>
      <c r="E38" s="34">
        <v>2</v>
      </c>
      <c r="F38" s="34">
        <v>3</v>
      </c>
      <c r="G38" s="34"/>
    </row>
    <row r="39" spans="1:8" x14ac:dyDescent="0.25">
      <c r="A39" s="34">
        <v>10</v>
      </c>
      <c r="B39" s="34" t="s">
        <v>12</v>
      </c>
      <c r="C39" s="34" t="s">
        <v>173</v>
      </c>
      <c r="D39" s="34" t="s">
        <v>175</v>
      </c>
      <c r="E39" s="34">
        <v>4</v>
      </c>
      <c r="F39" s="34">
        <v>9</v>
      </c>
      <c r="G39" s="34"/>
    </row>
    <row r="40" spans="1:8" x14ac:dyDescent="0.25">
      <c r="A40" s="34">
        <v>10</v>
      </c>
      <c r="B40" s="34" t="s">
        <v>14</v>
      </c>
      <c r="C40" s="34" t="s">
        <v>172</v>
      </c>
      <c r="D40" s="34" t="s">
        <v>176</v>
      </c>
      <c r="E40" s="34">
        <v>7</v>
      </c>
      <c r="F40" s="34">
        <v>14</v>
      </c>
      <c r="G40" s="34"/>
    </row>
    <row r="41" spans="1:8" x14ac:dyDescent="0.25">
      <c r="A41" s="34">
        <v>10</v>
      </c>
      <c r="B41" s="34" t="s">
        <v>15</v>
      </c>
      <c r="C41" s="34" t="s">
        <v>173</v>
      </c>
      <c r="D41" s="34" t="s">
        <v>176</v>
      </c>
      <c r="E41" s="34">
        <v>9</v>
      </c>
      <c r="F41" s="34">
        <v>12</v>
      </c>
      <c r="G41" s="34"/>
      <c r="H41" s="32" t="s">
        <v>431</v>
      </c>
    </row>
    <row r="42" spans="1:8" x14ac:dyDescent="0.25">
      <c r="A42" s="34">
        <v>11</v>
      </c>
      <c r="B42" s="34" t="s">
        <v>9</v>
      </c>
      <c r="C42" s="34" t="s">
        <v>172</v>
      </c>
      <c r="D42" s="34" t="s">
        <v>175</v>
      </c>
      <c r="E42" s="34">
        <v>7</v>
      </c>
      <c r="F42" s="34">
        <v>6</v>
      </c>
      <c r="G42" s="34"/>
    </row>
    <row r="43" spans="1:8" x14ac:dyDescent="0.25">
      <c r="A43" s="34">
        <v>11</v>
      </c>
      <c r="B43" s="34" t="s">
        <v>12</v>
      </c>
      <c r="C43" s="34" t="s">
        <v>173</v>
      </c>
      <c r="D43" s="34" t="s">
        <v>175</v>
      </c>
      <c r="E43" s="34">
        <v>10</v>
      </c>
      <c r="F43" s="34">
        <v>15</v>
      </c>
      <c r="G43" s="34"/>
    </row>
    <row r="44" spans="1:8" x14ac:dyDescent="0.25">
      <c r="A44" s="34">
        <v>11</v>
      </c>
      <c r="B44" s="34" t="s">
        <v>14</v>
      </c>
      <c r="C44" s="34" t="s">
        <v>172</v>
      </c>
      <c r="D44" s="34" t="s">
        <v>176</v>
      </c>
      <c r="E44" s="34">
        <v>5</v>
      </c>
      <c r="F44" s="34">
        <v>3</v>
      </c>
      <c r="G44" s="34"/>
      <c r="H44" s="32" t="s">
        <v>431</v>
      </c>
    </row>
    <row r="45" spans="1:8" x14ac:dyDescent="0.25">
      <c r="A45" s="34">
        <v>11</v>
      </c>
      <c r="B45" s="34" t="s">
        <v>15</v>
      </c>
      <c r="C45" s="34" t="s">
        <v>173</v>
      </c>
      <c r="D45" s="34" t="s">
        <v>176</v>
      </c>
      <c r="E45" s="34">
        <v>6</v>
      </c>
      <c r="F45" s="34">
        <v>8</v>
      </c>
      <c r="G45" s="34"/>
    </row>
    <row r="46" spans="1:8" x14ac:dyDescent="0.25">
      <c r="A46" s="38">
        <v>12</v>
      </c>
      <c r="B46" s="38" t="s">
        <v>9</v>
      </c>
      <c r="C46" s="38" t="s">
        <v>172</v>
      </c>
      <c r="D46" s="38" t="s">
        <v>175</v>
      </c>
      <c r="E46" s="44" t="s">
        <v>120</v>
      </c>
      <c r="F46" s="44" t="s">
        <v>120</v>
      </c>
      <c r="G46" s="44"/>
    </row>
    <row r="47" spans="1:8" s="39" customFormat="1" x14ac:dyDescent="0.25">
      <c r="A47" s="40">
        <v>12</v>
      </c>
      <c r="B47" s="40" t="s">
        <v>12</v>
      </c>
      <c r="C47" s="40" t="s">
        <v>173</v>
      </c>
      <c r="D47" s="40" t="s">
        <v>175</v>
      </c>
      <c r="E47" s="40">
        <v>0</v>
      </c>
      <c r="F47" s="40">
        <v>1</v>
      </c>
      <c r="G47" s="40"/>
    </row>
    <row r="48" spans="1:8" x14ac:dyDescent="0.25">
      <c r="A48" s="37">
        <v>12</v>
      </c>
      <c r="B48" s="37" t="s">
        <v>14</v>
      </c>
      <c r="C48" s="37" t="s">
        <v>172</v>
      </c>
      <c r="D48" s="37" t="s">
        <v>176</v>
      </c>
      <c r="E48" s="37">
        <v>8</v>
      </c>
      <c r="F48" s="37">
        <v>9</v>
      </c>
      <c r="G48" s="37"/>
    </row>
    <row r="49" spans="1:8" x14ac:dyDescent="0.25">
      <c r="A49" s="34">
        <v>12</v>
      </c>
      <c r="B49" s="34" t="s">
        <v>15</v>
      </c>
      <c r="C49" s="34" t="s">
        <v>173</v>
      </c>
      <c r="D49" s="34" t="s">
        <v>176</v>
      </c>
      <c r="E49" s="34">
        <v>5</v>
      </c>
      <c r="F49" s="34">
        <v>4</v>
      </c>
      <c r="G49" s="34"/>
    </row>
    <row r="50" spans="1:8" x14ac:dyDescent="0.25">
      <c r="A50" s="34">
        <v>13</v>
      </c>
      <c r="B50" s="34" t="s">
        <v>9</v>
      </c>
      <c r="C50" s="34" t="s">
        <v>172</v>
      </c>
      <c r="D50" s="34" t="s">
        <v>175</v>
      </c>
      <c r="E50" s="34">
        <v>2</v>
      </c>
      <c r="F50" s="34">
        <v>5</v>
      </c>
      <c r="G50" s="34"/>
    </row>
    <row r="51" spans="1:8" x14ac:dyDescent="0.25">
      <c r="A51" s="34">
        <v>13</v>
      </c>
      <c r="B51" s="34" t="s">
        <v>12</v>
      </c>
      <c r="C51" s="34" t="s">
        <v>173</v>
      </c>
      <c r="D51" s="34" t="s">
        <v>175</v>
      </c>
      <c r="E51" s="34">
        <v>5</v>
      </c>
      <c r="F51" s="34">
        <v>6</v>
      </c>
      <c r="G51" s="34"/>
    </row>
    <row r="52" spans="1:8" x14ac:dyDescent="0.25">
      <c r="A52" s="34">
        <v>13</v>
      </c>
      <c r="B52" s="34" t="s">
        <v>14</v>
      </c>
      <c r="C52" s="34" t="s">
        <v>172</v>
      </c>
      <c r="D52" s="34" t="s">
        <v>176</v>
      </c>
      <c r="E52" s="34">
        <v>4</v>
      </c>
      <c r="F52" s="34">
        <v>4</v>
      </c>
      <c r="G52" s="34"/>
      <c r="H52" s="32" t="s">
        <v>431</v>
      </c>
    </row>
    <row r="53" spans="1:8" x14ac:dyDescent="0.25">
      <c r="A53" s="34">
        <v>13</v>
      </c>
      <c r="B53" s="34" t="s">
        <v>15</v>
      </c>
      <c r="C53" s="34" t="s">
        <v>173</v>
      </c>
      <c r="D53" s="34" t="s">
        <v>176</v>
      </c>
      <c r="E53" s="34">
        <v>5</v>
      </c>
      <c r="F53" s="34">
        <v>4</v>
      </c>
      <c r="G53" s="34"/>
    </row>
    <row r="54" spans="1:8" x14ac:dyDescent="0.25">
      <c r="A54" s="34">
        <v>14</v>
      </c>
      <c r="B54" s="34" t="s">
        <v>9</v>
      </c>
      <c r="C54" s="34" t="s">
        <v>172</v>
      </c>
      <c r="D54" s="34" t="s">
        <v>175</v>
      </c>
      <c r="E54" s="34">
        <v>5</v>
      </c>
      <c r="F54" s="34">
        <v>9</v>
      </c>
      <c r="G54" s="34"/>
    </row>
    <row r="55" spans="1:8" x14ac:dyDescent="0.25">
      <c r="A55" s="35">
        <v>14</v>
      </c>
      <c r="B55" s="35" t="s">
        <v>12</v>
      </c>
      <c r="C55" s="35" t="s">
        <v>173</v>
      </c>
      <c r="D55" s="35" t="s">
        <v>175</v>
      </c>
      <c r="E55" s="35">
        <v>0</v>
      </c>
      <c r="F55" s="35" t="s">
        <v>120</v>
      </c>
      <c r="G55" s="35"/>
    </row>
    <row r="56" spans="1:8" x14ac:dyDescent="0.25">
      <c r="A56" s="35">
        <v>14</v>
      </c>
      <c r="B56" s="35" t="s">
        <v>14</v>
      </c>
      <c r="C56" s="35" t="s">
        <v>172</v>
      </c>
      <c r="D56" s="35" t="s">
        <v>176</v>
      </c>
      <c r="E56" s="43" t="s">
        <v>120</v>
      </c>
      <c r="F56" s="43" t="s">
        <v>120</v>
      </c>
      <c r="G56" s="43"/>
    </row>
    <row r="57" spans="1:8" x14ac:dyDescent="0.25">
      <c r="A57" s="34">
        <v>14</v>
      </c>
      <c r="B57" s="34" t="s">
        <v>15</v>
      </c>
      <c r="C57" s="34" t="s">
        <v>173</v>
      </c>
      <c r="D57" s="34" t="s">
        <v>176</v>
      </c>
      <c r="E57" s="34">
        <v>4</v>
      </c>
      <c r="F57" s="34">
        <v>4</v>
      </c>
      <c r="G57" s="34"/>
    </row>
    <row r="58" spans="1:8" x14ac:dyDescent="0.25">
      <c r="A58" s="34">
        <v>15</v>
      </c>
      <c r="B58" s="34" t="s">
        <v>9</v>
      </c>
      <c r="C58" s="34" t="s">
        <v>172</v>
      </c>
      <c r="D58" s="34" t="s">
        <v>175</v>
      </c>
      <c r="E58" s="34">
        <v>2</v>
      </c>
      <c r="F58" s="34">
        <v>1</v>
      </c>
      <c r="G58" s="34"/>
    </row>
    <row r="59" spans="1:8" x14ac:dyDescent="0.25">
      <c r="A59" s="34">
        <v>15</v>
      </c>
      <c r="B59" s="34" t="s">
        <v>12</v>
      </c>
      <c r="C59" s="34" t="s">
        <v>173</v>
      </c>
      <c r="D59" s="34" t="s">
        <v>175</v>
      </c>
      <c r="E59" s="34">
        <v>1</v>
      </c>
      <c r="F59" s="34">
        <v>1</v>
      </c>
      <c r="G59" s="34"/>
    </row>
    <row r="60" spans="1:8" x14ac:dyDescent="0.25">
      <c r="A60" s="34">
        <v>15</v>
      </c>
      <c r="B60" s="34" t="s">
        <v>14</v>
      </c>
      <c r="C60" s="34" t="s">
        <v>172</v>
      </c>
      <c r="D60" s="34" t="s">
        <v>176</v>
      </c>
      <c r="E60" s="34">
        <v>4</v>
      </c>
      <c r="F60" s="34">
        <v>3</v>
      </c>
      <c r="G60" s="34"/>
    </row>
    <row r="61" spans="1:8" x14ac:dyDescent="0.25">
      <c r="A61" s="34">
        <v>15</v>
      </c>
      <c r="B61" s="34" t="s">
        <v>15</v>
      </c>
      <c r="C61" s="34" t="s">
        <v>173</v>
      </c>
      <c r="D61" s="34" t="s">
        <v>176</v>
      </c>
      <c r="E61" s="34">
        <v>4</v>
      </c>
      <c r="F61" s="34">
        <v>3</v>
      </c>
      <c r="G61" s="34"/>
      <c r="H61" s="32" t="s">
        <v>432</v>
      </c>
    </row>
    <row r="62" spans="1:8" x14ac:dyDescent="0.25">
      <c r="A62" s="34">
        <v>16</v>
      </c>
      <c r="B62" s="34" t="s">
        <v>9</v>
      </c>
      <c r="C62" s="34" t="s">
        <v>172</v>
      </c>
      <c r="D62" s="34" t="s">
        <v>175</v>
      </c>
      <c r="E62" s="34">
        <v>7</v>
      </c>
      <c r="F62" s="34">
        <v>10</v>
      </c>
      <c r="G62" s="34"/>
    </row>
    <row r="63" spans="1:8" x14ac:dyDescent="0.25">
      <c r="A63" s="34">
        <v>16</v>
      </c>
      <c r="B63" s="34" t="s">
        <v>12</v>
      </c>
      <c r="C63" s="34" t="s">
        <v>173</v>
      </c>
      <c r="D63" s="34" t="s">
        <v>175</v>
      </c>
      <c r="E63" s="34">
        <v>7</v>
      </c>
      <c r="F63" s="34">
        <v>13</v>
      </c>
      <c r="G63" s="34"/>
    </row>
    <row r="64" spans="1:8" x14ac:dyDescent="0.25">
      <c r="A64" s="34">
        <v>16</v>
      </c>
      <c r="B64" s="34" t="s">
        <v>14</v>
      </c>
      <c r="C64" s="34" t="s">
        <v>172</v>
      </c>
      <c r="D64" s="34" t="s">
        <v>176</v>
      </c>
      <c r="E64" s="34">
        <v>7</v>
      </c>
      <c r="F64" s="34">
        <v>12</v>
      </c>
      <c r="G64" s="34"/>
    </row>
    <row r="65" spans="1:8" x14ac:dyDescent="0.25">
      <c r="A65" s="34">
        <v>16</v>
      </c>
      <c r="B65" s="34" t="s">
        <v>15</v>
      </c>
      <c r="C65" s="34" t="s">
        <v>173</v>
      </c>
      <c r="D65" s="34" t="s">
        <v>176</v>
      </c>
      <c r="E65" s="34">
        <v>9</v>
      </c>
      <c r="F65" s="34">
        <v>8</v>
      </c>
      <c r="G65" s="34"/>
    </row>
    <row r="66" spans="1:8" x14ac:dyDescent="0.25">
      <c r="A66" s="34">
        <v>17</v>
      </c>
      <c r="B66" s="34" t="s">
        <v>9</v>
      </c>
      <c r="C66" s="34" t="s">
        <v>172</v>
      </c>
      <c r="D66" s="34" t="s">
        <v>175</v>
      </c>
      <c r="E66" s="34">
        <v>6</v>
      </c>
      <c r="F66" s="34">
        <v>8</v>
      </c>
      <c r="G66" s="34"/>
    </row>
    <row r="67" spans="1:8" x14ac:dyDescent="0.25">
      <c r="A67" s="34">
        <v>17</v>
      </c>
      <c r="B67" s="34" t="s">
        <v>12</v>
      </c>
      <c r="C67" s="34" t="s">
        <v>173</v>
      </c>
      <c r="D67" s="34" t="s">
        <v>175</v>
      </c>
      <c r="E67" s="34">
        <v>6</v>
      </c>
      <c r="F67" s="34">
        <v>10</v>
      </c>
      <c r="G67" s="34"/>
      <c r="H67" s="32" t="s">
        <v>429</v>
      </c>
    </row>
    <row r="68" spans="1:8" x14ac:dyDescent="0.25">
      <c r="A68" s="35">
        <v>17</v>
      </c>
      <c r="B68" s="35" t="s">
        <v>14</v>
      </c>
      <c r="C68" s="35" t="s">
        <v>172</v>
      </c>
      <c r="D68" s="35" t="s">
        <v>176</v>
      </c>
      <c r="E68" s="43" t="s">
        <v>120</v>
      </c>
      <c r="F68" s="43" t="s">
        <v>120</v>
      </c>
      <c r="G68" s="43"/>
    </row>
    <row r="69" spans="1:8" x14ac:dyDescent="0.25">
      <c r="A69" s="34">
        <v>17</v>
      </c>
      <c r="B69" s="34" t="s">
        <v>15</v>
      </c>
      <c r="C69" s="34" t="s">
        <v>173</v>
      </c>
      <c r="D69" s="34" t="s">
        <v>176</v>
      </c>
      <c r="E69" s="34">
        <v>5</v>
      </c>
      <c r="F69" s="34">
        <v>5</v>
      </c>
      <c r="G69" s="34"/>
    </row>
    <row r="70" spans="1:8" x14ac:dyDescent="0.25">
      <c r="A70" s="34">
        <v>18</v>
      </c>
      <c r="B70" s="34" t="s">
        <v>9</v>
      </c>
      <c r="C70" s="34" t="s">
        <v>172</v>
      </c>
      <c r="D70" s="34" t="s">
        <v>175</v>
      </c>
      <c r="E70" s="34" t="s">
        <v>120</v>
      </c>
      <c r="F70" s="34">
        <v>10</v>
      </c>
      <c r="G70" s="34"/>
    </row>
    <row r="71" spans="1:8" x14ac:dyDescent="0.25">
      <c r="A71" s="34">
        <v>18</v>
      </c>
      <c r="B71" s="34" t="s">
        <v>12</v>
      </c>
      <c r="C71" s="34" t="s">
        <v>173</v>
      </c>
      <c r="D71" s="34" t="s">
        <v>175</v>
      </c>
      <c r="E71" s="34">
        <v>8</v>
      </c>
      <c r="F71" s="34">
        <v>14</v>
      </c>
      <c r="G71" s="34"/>
    </row>
    <row r="72" spans="1:8" x14ac:dyDescent="0.25">
      <c r="A72" s="34">
        <v>18</v>
      </c>
      <c r="B72" s="34" t="s">
        <v>14</v>
      </c>
      <c r="C72" s="34" t="s">
        <v>172</v>
      </c>
      <c r="D72" s="34" t="s">
        <v>176</v>
      </c>
      <c r="E72" s="34">
        <v>9</v>
      </c>
      <c r="F72" s="34">
        <v>14</v>
      </c>
      <c r="G72" s="34"/>
    </row>
    <row r="73" spans="1:8" x14ac:dyDescent="0.25">
      <c r="A73" s="35">
        <v>18</v>
      </c>
      <c r="B73" s="35" t="s">
        <v>15</v>
      </c>
      <c r="C73" s="35" t="s">
        <v>173</v>
      </c>
      <c r="D73" s="35" t="s">
        <v>176</v>
      </c>
      <c r="E73" s="43" t="s">
        <v>120</v>
      </c>
      <c r="F73" s="43" t="s">
        <v>120</v>
      </c>
      <c r="G73" s="43" t="s">
        <v>420</v>
      </c>
    </row>
    <row r="74" spans="1:8" x14ac:dyDescent="0.25">
      <c r="A74" s="34">
        <v>19</v>
      </c>
      <c r="B74" s="34" t="s">
        <v>9</v>
      </c>
      <c r="C74" s="34" t="s">
        <v>172</v>
      </c>
      <c r="D74" s="34" t="s">
        <v>175</v>
      </c>
      <c r="E74" s="34">
        <v>5</v>
      </c>
      <c r="F74" s="34">
        <v>8</v>
      </c>
      <c r="G74" s="34"/>
    </row>
    <row r="75" spans="1:8" x14ac:dyDescent="0.25">
      <c r="A75" s="34">
        <v>19</v>
      </c>
      <c r="B75" s="34" t="s">
        <v>12</v>
      </c>
      <c r="C75" s="34" t="s">
        <v>173</v>
      </c>
      <c r="D75" s="34" t="s">
        <v>175</v>
      </c>
      <c r="E75" s="34">
        <v>2</v>
      </c>
      <c r="F75" s="34">
        <v>4</v>
      </c>
      <c r="G75" s="34"/>
    </row>
    <row r="76" spans="1:8" x14ac:dyDescent="0.25">
      <c r="A76" s="34">
        <v>19</v>
      </c>
      <c r="B76" s="34" t="s">
        <v>14</v>
      </c>
      <c r="C76" s="34" t="s">
        <v>172</v>
      </c>
      <c r="D76" s="34" t="s">
        <v>176</v>
      </c>
      <c r="E76" s="34">
        <v>2</v>
      </c>
      <c r="F76" s="34">
        <v>4</v>
      </c>
      <c r="G76" s="34"/>
    </row>
    <row r="77" spans="1:8" x14ac:dyDescent="0.25">
      <c r="A77" s="34">
        <v>19</v>
      </c>
      <c r="B77" s="34" t="s">
        <v>15</v>
      </c>
      <c r="C77" s="34" t="s">
        <v>173</v>
      </c>
      <c r="D77" s="34" t="s">
        <v>176</v>
      </c>
      <c r="E77" s="34">
        <v>7</v>
      </c>
      <c r="F77" s="34">
        <v>8</v>
      </c>
      <c r="G77" s="34"/>
      <c r="H77" s="32" t="s">
        <v>431</v>
      </c>
    </row>
    <row r="78" spans="1:8" x14ac:dyDescent="0.25">
      <c r="A78" s="34">
        <v>20</v>
      </c>
      <c r="B78" s="34" t="s">
        <v>9</v>
      </c>
      <c r="C78" s="34" t="s">
        <v>172</v>
      </c>
      <c r="D78" s="34" t="s">
        <v>175</v>
      </c>
      <c r="E78" s="34">
        <v>7</v>
      </c>
      <c r="F78" s="34">
        <v>11</v>
      </c>
      <c r="G78" s="34"/>
    </row>
    <row r="79" spans="1:8" x14ac:dyDescent="0.25">
      <c r="A79" s="34">
        <v>20</v>
      </c>
      <c r="B79" s="34" t="s">
        <v>12</v>
      </c>
      <c r="C79" s="34" t="s">
        <v>173</v>
      </c>
      <c r="D79" s="34" t="s">
        <v>175</v>
      </c>
      <c r="E79" s="34">
        <v>10</v>
      </c>
      <c r="F79" s="34">
        <v>15</v>
      </c>
      <c r="G79" s="34"/>
    </row>
    <row r="80" spans="1:8" x14ac:dyDescent="0.25">
      <c r="A80" s="34">
        <v>20</v>
      </c>
      <c r="B80" s="34" t="s">
        <v>14</v>
      </c>
      <c r="C80" s="34" t="s">
        <v>172</v>
      </c>
      <c r="D80" s="34" t="s">
        <v>176</v>
      </c>
      <c r="E80" s="34">
        <v>11</v>
      </c>
      <c r="F80" s="34">
        <v>13</v>
      </c>
      <c r="G80" s="34"/>
      <c r="H80" s="32" t="s">
        <v>431</v>
      </c>
    </row>
    <row r="81" spans="1:8" x14ac:dyDescent="0.25">
      <c r="A81" s="34">
        <v>20</v>
      </c>
      <c r="B81" s="34" t="s">
        <v>15</v>
      </c>
      <c r="C81" s="34" t="s">
        <v>173</v>
      </c>
      <c r="D81" s="34" t="s">
        <v>176</v>
      </c>
      <c r="E81" s="34">
        <v>7</v>
      </c>
      <c r="F81" s="34">
        <v>9</v>
      </c>
      <c r="G81" s="34"/>
      <c r="H81" s="32" t="s">
        <v>430</v>
      </c>
    </row>
    <row r="82" spans="1:8" x14ac:dyDescent="0.25">
      <c r="A82" s="34">
        <v>21</v>
      </c>
      <c r="B82" s="34" t="s">
        <v>9</v>
      </c>
      <c r="C82" s="34" t="s">
        <v>172</v>
      </c>
      <c r="D82" s="34" t="s">
        <v>175</v>
      </c>
      <c r="E82" s="34">
        <v>12</v>
      </c>
      <c r="F82" s="34">
        <v>19</v>
      </c>
      <c r="G82" s="34"/>
      <c r="H82" s="32" t="s">
        <v>429</v>
      </c>
    </row>
    <row r="83" spans="1:8" x14ac:dyDescent="0.25">
      <c r="A83" s="34">
        <v>21</v>
      </c>
      <c r="B83" s="34" t="s">
        <v>12</v>
      </c>
      <c r="C83" s="34" t="s">
        <v>173</v>
      </c>
      <c r="D83" s="34" t="s">
        <v>175</v>
      </c>
      <c r="E83" s="34">
        <v>5</v>
      </c>
      <c r="F83" s="34">
        <v>5</v>
      </c>
      <c r="G83" s="34"/>
      <c r="H83" s="32" t="s">
        <v>431</v>
      </c>
    </row>
    <row r="84" spans="1:8" x14ac:dyDescent="0.25">
      <c r="A84" s="35">
        <v>21</v>
      </c>
      <c r="B84" s="35" t="s">
        <v>14</v>
      </c>
      <c r="C84" s="35" t="s">
        <v>172</v>
      </c>
      <c r="D84" s="35" t="s">
        <v>176</v>
      </c>
      <c r="E84" s="43" t="s">
        <v>120</v>
      </c>
      <c r="F84" s="43" t="s">
        <v>120</v>
      </c>
      <c r="G84" s="43"/>
    </row>
    <row r="85" spans="1:8" x14ac:dyDescent="0.25">
      <c r="A85" s="34">
        <v>21</v>
      </c>
      <c r="B85" s="34" t="s">
        <v>15</v>
      </c>
      <c r="C85" s="34" t="s">
        <v>173</v>
      </c>
      <c r="D85" s="34" t="s">
        <v>176</v>
      </c>
      <c r="E85" s="34">
        <v>3</v>
      </c>
      <c r="F85" s="34">
        <v>4</v>
      </c>
      <c r="G85" s="34"/>
    </row>
    <row r="86" spans="1:8" x14ac:dyDescent="0.25">
      <c r="A86" s="34">
        <v>22</v>
      </c>
      <c r="B86" s="34" t="s">
        <v>9</v>
      </c>
      <c r="C86" s="34" t="s">
        <v>172</v>
      </c>
      <c r="D86" s="34" t="s">
        <v>175</v>
      </c>
      <c r="E86" s="34">
        <v>8</v>
      </c>
      <c r="F86" s="34">
        <v>14</v>
      </c>
      <c r="G86" s="34"/>
    </row>
    <row r="87" spans="1:8" x14ac:dyDescent="0.25">
      <c r="A87" s="34">
        <v>22</v>
      </c>
      <c r="B87" s="34" t="s">
        <v>12</v>
      </c>
      <c r="C87" s="34" t="s">
        <v>173</v>
      </c>
      <c r="D87" s="34" t="s">
        <v>175</v>
      </c>
      <c r="E87" s="34">
        <v>7</v>
      </c>
      <c r="F87" s="34">
        <v>12</v>
      </c>
      <c r="G87" s="34"/>
    </row>
    <row r="88" spans="1:8" x14ac:dyDescent="0.25">
      <c r="A88" s="34">
        <v>22</v>
      </c>
      <c r="B88" s="34" t="s">
        <v>14</v>
      </c>
      <c r="C88" s="34" t="s">
        <v>172</v>
      </c>
      <c r="D88" s="34" t="s">
        <v>176</v>
      </c>
      <c r="E88" s="34">
        <v>7</v>
      </c>
      <c r="F88" s="34">
        <v>11</v>
      </c>
      <c r="G88" s="34"/>
    </row>
    <row r="89" spans="1:8" x14ac:dyDescent="0.25">
      <c r="A89" s="34">
        <v>22</v>
      </c>
      <c r="B89" s="34" t="s">
        <v>15</v>
      </c>
      <c r="C89" s="34" t="s">
        <v>173</v>
      </c>
      <c r="D89" s="34" t="s">
        <v>176</v>
      </c>
      <c r="E89" s="34">
        <v>6</v>
      </c>
      <c r="F89" s="34">
        <v>4</v>
      </c>
      <c r="G89" s="34"/>
    </row>
    <row r="90" spans="1:8" x14ac:dyDescent="0.25">
      <c r="A90" s="34">
        <v>23</v>
      </c>
      <c r="B90" s="34" t="s">
        <v>9</v>
      </c>
      <c r="C90" s="34" t="s">
        <v>172</v>
      </c>
      <c r="D90" s="34" t="s">
        <v>175</v>
      </c>
      <c r="E90" s="34">
        <v>11</v>
      </c>
      <c r="F90" s="34">
        <v>16</v>
      </c>
      <c r="G90" s="34"/>
      <c r="H90" s="32" t="s">
        <v>431</v>
      </c>
    </row>
    <row r="91" spans="1:8" x14ac:dyDescent="0.25">
      <c r="A91" s="34">
        <v>23</v>
      </c>
      <c r="B91" s="34" t="s">
        <v>12</v>
      </c>
      <c r="C91" s="34" t="s">
        <v>173</v>
      </c>
      <c r="D91" s="34" t="s">
        <v>175</v>
      </c>
      <c r="E91" s="34">
        <v>3</v>
      </c>
      <c r="F91" s="34">
        <v>3</v>
      </c>
      <c r="G91" s="34"/>
    </row>
    <row r="92" spans="1:8" x14ac:dyDescent="0.25">
      <c r="A92" s="34">
        <v>23</v>
      </c>
      <c r="B92" s="34" t="s">
        <v>14</v>
      </c>
      <c r="C92" s="34" t="s">
        <v>172</v>
      </c>
      <c r="D92" s="34" t="s">
        <v>176</v>
      </c>
      <c r="E92" s="34">
        <v>9</v>
      </c>
      <c r="F92" s="34">
        <v>10</v>
      </c>
      <c r="G92" s="34"/>
    </row>
    <row r="93" spans="1:8" x14ac:dyDescent="0.25">
      <c r="A93" s="34">
        <v>23</v>
      </c>
      <c r="B93" s="34" t="s">
        <v>15</v>
      </c>
      <c r="C93" s="34" t="s">
        <v>173</v>
      </c>
      <c r="D93" s="34" t="s">
        <v>176</v>
      </c>
      <c r="E93" s="34">
        <v>2</v>
      </c>
      <c r="F93" s="34">
        <v>3</v>
      </c>
      <c r="G93" s="34"/>
    </row>
    <row r="94" spans="1:8" x14ac:dyDescent="0.25">
      <c r="A94" s="34">
        <v>24</v>
      </c>
      <c r="B94" s="34" t="s">
        <v>9</v>
      </c>
      <c r="C94" s="34" t="s">
        <v>172</v>
      </c>
      <c r="D94" s="34" t="s">
        <v>175</v>
      </c>
      <c r="E94" s="34">
        <v>11</v>
      </c>
      <c r="F94" s="34">
        <v>18</v>
      </c>
      <c r="G94" s="34"/>
      <c r="H94" s="32" t="s">
        <v>433</v>
      </c>
    </row>
    <row r="95" spans="1:8" x14ac:dyDescent="0.25">
      <c r="A95" s="34">
        <v>24</v>
      </c>
      <c r="B95" s="34" t="s">
        <v>12</v>
      </c>
      <c r="C95" s="34" t="s">
        <v>173</v>
      </c>
      <c r="D95" s="34" t="s">
        <v>175</v>
      </c>
      <c r="E95" s="34">
        <v>2</v>
      </c>
      <c r="F95" s="34">
        <v>6</v>
      </c>
      <c r="G95" s="34"/>
    </row>
    <row r="96" spans="1:8" x14ac:dyDescent="0.25">
      <c r="A96" s="34">
        <v>24</v>
      </c>
      <c r="B96" s="34" t="s">
        <v>14</v>
      </c>
      <c r="C96" s="34" t="s">
        <v>172</v>
      </c>
      <c r="D96" s="34" t="s">
        <v>176</v>
      </c>
      <c r="E96" s="34">
        <v>4</v>
      </c>
      <c r="F96" s="34">
        <v>8</v>
      </c>
      <c r="G96" s="34"/>
    </row>
    <row r="97" spans="1:7" x14ac:dyDescent="0.25">
      <c r="A97" s="35">
        <v>24</v>
      </c>
      <c r="B97" s="35" t="s">
        <v>15</v>
      </c>
      <c r="C97" s="35" t="s">
        <v>173</v>
      </c>
      <c r="D97" s="35" t="s">
        <v>176</v>
      </c>
      <c r="E97" s="43" t="s">
        <v>120</v>
      </c>
      <c r="F97" s="43" t="s">
        <v>120</v>
      </c>
      <c r="G97" s="43"/>
    </row>
    <row r="98" spans="1:7" x14ac:dyDescent="0.25">
      <c r="A98" s="35">
        <v>25</v>
      </c>
      <c r="B98" s="35" t="s">
        <v>9</v>
      </c>
      <c r="C98" s="35" t="s">
        <v>172</v>
      </c>
      <c r="D98" s="35" t="s">
        <v>175</v>
      </c>
      <c r="E98" s="35">
        <v>0</v>
      </c>
      <c r="F98" s="35" t="s">
        <v>120</v>
      </c>
      <c r="G98" s="35"/>
    </row>
    <row r="99" spans="1:7" x14ac:dyDescent="0.25">
      <c r="A99" s="35">
        <v>25</v>
      </c>
      <c r="B99" s="35" t="s">
        <v>12</v>
      </c>
      <c r="C99" s="35" t="s">
        <v>173</v>
      </c>
      <c r="D99" s="35" t="s">
        <v>175</v>
      </c>
      <c r="E99" s="43" t="s">
        <v>120</v>
      </c>
      <c r="F99" s="43" t="s">
        <v>120</v>
      </c>
      <c r="G99" s="43"/>
    </row>
    <row r="100" spans="1:7" x14ac:dyDescent="0.25">
      <c r="A100" s="35">
        <v>25</v>
      </c>
      <c r="B100" s="35" t="s">
        <v>14</v>
      </c>
      <c r="C100" s="35" t="s">
        <v>172</v>
      </c>
      <c r="D100" s="35" t="s">
        <v>176</v>
      </c>
      <c r="E100" s="35">
        <v>0</v>
      </c>
      <c r="F100" s="35" t="s">
        <v>120</v>
      </c>
      <c r="G100" s="35"/>
    </row>
    <row r="101" spans="1:7" x14ac:dyDescent="0.25">
      <c r="A101" s="34">
        <v>25</v>
      </c>
      <c r="B101" s="34" t="s">
        <v>15</v>
      </c>
      <c r="C101" s="34" t="s">
        <v>173</v>
      </c>
      <c r="D101" s="34" t="s">
        <v>176</v>
      </c>
      <c r="E101" s="34">
        <v>4</v>
      </c>
      <c r="F101" s="34">
        <v>4</v>
      </c>
      <c r="G101" s="34"/>
    </row>
    <row r="102" spans="1:7" x14ac:dyDescent="0.25">
      <c r="A102" s="34">
        <v>26</v>
      </c>
      <c r="B102" s="34" t="s">
        <v>9</v>
      </c>
      <c r="C102" s="34" t="s">
        <v>172</v>
      </c>
      <c r="D102" s="34" t="s">
        <v>175</v>
      </c>
      <c r="E102" s="34">
        <v>1</v>
      </c>
      <c r="F102" s="34">
        <v>1</v>
      </c>
      <c r="G102" s="34"/>
    </row>
    <row r="103" spans="1:7" x14ac:dyDescent="0.25">
      <c r="A103" s="34">
        <v>26</v>
      </c>
      <c r="B103" s="34" t="s">
        <v>12</v>
      </c>
      <c r="C103" s="34" t="s">
        <v>173</v>
      </c>
      <c r="D103" s="34" t="s">
        <v>175</v>
      </c>
      <c r="E103" s="34">
        <v>4</v>
      </c>
      <c r="F103" s="34">
        <v>3</v>
      </c>
      <c r="G103" s="34"/>
    </row>
    <row r="104" spans="1:7" x14ac:dyDescent="0.25">
      <c r="A104" s="34">
        <v>26</v>
      </c>
      <c r="B104" s="34" t="s">
        <v>14</v>
      </c>
      <c r="C104" s="34" t="s">
        <v>172</v>
      </c>
      <c r="D104" s="34" t="s">
        <v>176</v>
      </c>
      <c r="E104" s="34">
        <v>5</v>
      </c>
      <c r="F104" s="34">
        <v>7</v>
      </c>
      <c r="G104" s="34"/>
    </row>
    <row r="105" spans="1:7" x14ac:dyDescent="0.25">
      <c r="A105" s="34">
        <v>26</v>
      </c>
      <c r="B105" s="34" t="s">
        <v>15</v>
      </c>
      <c r="C105" s="34" t="s">
        <v>173</v>
      </c>
      <c r="D105" s="34" t="s">
        <v>176</v>
      </c>
      <c r="E105" s="34">
        <v>4</v>
      </c>
      <c r="F105" s="34">
        <v>5</v>
      </c>
      <c r="G105" s="34"/>
    </row>
    <row r="106" spans="1:7" x14ac:dyDescent="0.25">
      <c r="A106" s="34">
        <v>27</v>
      </c>
      <c r="B106" s="34" t="s">
        <v>9</v>
      </c>
      <c r="C106" s="34" t="s">
        <v>172</v>
      </c>
      <c r="D106" s="34" t="s">
        <v>175</v>
      </c>
      <c r="E106" s="34">
        <v>5</v>
      </c>
      <c r="F106" s="34">
        <v>11</v>
      </c>
      <c r="G106" s="34"/>
    </row>
    <row r="107" spans="1:7" x14ac:dyDescent="0.25">
      <c r="A107" s="34">
        <v>27</v>
      </c>
      <c r="B107" s="34" t="s">
        <v>12</v>
      </c>
      <c r="C107" s="34" t="s">
        <v>173</v>
      </c>
      <c r="D107" s="34" t="s">
        <v>175</v>
      </c>
      <c r="E107" s="34">
        <v>5</v>
      </c>
      <c r="F107" s="34">
        <v>7</v>
      </c>
      <c r="G107" s="34"/>
    </row>
    <row r="108" spans="1:7" x14ac:dyDescent="0.25">
      <c r="A108" s="34">
        <v>27</v>
      </c>
      <c r="B108" s="34" t="s">
        <v>14</v>
      </c>
      <c r="C108" s="34" t="s">
        <v>172</v>
      </c>
      <c r="D108" s="34" t="s">
        <v>176</v>
      </c>
      <c r="E108" s="34">
        <v>7</v>
      </c>
      <c r="F108" s="34">
        <v>10</v>
      </c>
      <c r="G108" s="34"/>
    </row>
    <row r="109" spans="1:7" x14ac:dyDescent="0.25">
      <c r="A109" s="34">
        <v>27</v>
      </c>
      <c r="B109" s="34" t="s">
        <v>15</v>
      </c>
      <c r="C109" s="34" t="s">
        <v>173</v>
      </c>
      <c r="D109" s="34" t="s">
        <v>176</v>
      </c>
      <c r="E109" s="34">
        <v>3</v>
      </c>
      <c r="F109" s="34">
        <v>5</v>
      </c>
      <c r="G109" s="34"/>
    </row>
    <row r="110" spans="1:7" x14ac:dyDescent="0.25">
      <c r="A110" s="34">
        <v>28</v>
      </c>
      <c r="B110" s="34" t="s">
        <v>9</v>
      </c>
      <c r="C110" s="34" t="s">
        <v>172</v>
      </c>
      <c r="D110" s="34" t="s">
        <v>175</v>
      </c>
      <c r="E110" s="34">
        <v>4</v>
      </c>
      <c r="F110" s="34">
        <v>6</v>
      </c>
      <c r="G110" s="34"/>
    </row>
    <row r="111" spans="1:7" x14ac:dyDescent="0.25">
      <c r="A111" s="34">
        <v>28</v>
      </c>
      <c r="B111" s="34" t="s">
        <v>12</v>
      </c>
      <c r="C111" s="34" t="s">
        <v>173</v>
      </c>
      <c r="D111" s="34" t="s">
        <v>175</v>
      </c>
      <c r="E111" s="34">
        <v>4</v>
      </c>
      <c r="F111" s="34">
        <v>4</v>
      </c>
      <c r="G111" s="34"/>
    </row>
    <row r="112" spans="1:7" x14ac:dyDescent="0.25">
      <c r="A112" s="41">
        <v>28</v>
      </c>
      <c r="B112" s="41" t="s">
        <v>14</v>
      </c>
      <c r="C112" s="41" t="s">
        <v>172</v>
      </c>
      <c r="D112" s="41" t="s">
        <v>176</v>
      </c>
      <c r="E112" s="42" t="s">
        <v>120</v>
      </c>
      <c r="F112" s="42" t="s">
        <v>120</v>
      </c>
      <c r="G112" s="42"/>
    </row>
    <row r="113" spans="1:8" x14ac:dyDescent="0.25">
      <c r="A113" s="34">
        <v>28</v>
      </c>
      <c r="B113" s="34" t="s">
        <v>15</v>
      </c>
      <c r="C113" s="34" t="s">
        <v>173</v>
      </c>
      <c r="D113" s="34" t="s">
        <v>176</v>
      </c>
      <c r="E113" s="34">
        <v>4</v>
      </c>
      <c r="F113" s="34">
        <v>6</v>
      </c>
      <c r="G113" s="34"/>
    </row>
    <row r="114" spans="1:8" x14ac:dyDescent="0.25">
      <c r="A114" s="35">
        <v>29</v>
      </c>
      <c r="B114" s="35" t="s">
        <v>9</v>
      </c>
      <c r="C114" s="35" t="s">
        <v>172</v>
      </c>
      <c r="D114" s="35" t="s">
        <v>175</v>
      </c>
      <c r="E114" s="43" t="s">
        <v>120</v>
      </c>
      <c r="F114" s="43">
        <v>14</v>
      </c>
      <c r="G114" s="43"/>
    </row>
    <row r="115" spans="1:8" x14ac:dyDescent="0.25">
      <c r="A115" s="34">
        <v>29</v>
      </c>
      <c r="B115" s="34" t="s">
        <v>12</v>
      </c>
      <c r="C115" s="34" t="s">
        <v>173</v>
      </c>
      <c r="D115" s="34" t="s">
        <v>175</v>
      </c>
      <c r="E115" s="34">
        <v>2</v>
      </c>
      <c r="F115" s="34">
        <v>2</v>
      </c>
      <c r="G115" s="34"/>
    </row>
    <row r="116" spans="1:8" x14ac:dyDescent="0.25">
      <c r="A116" s="34">
        <v>29</v>
      </c>
      <c r="B116" s="34" t="s">
        <v>14</v>
      </c>
      <c r="C116" s="34" t="s">
        <v>172</v>
      </c>
      <c r="D116" s="34" t="s">
        <v>176</v>
      </c>
      <c r="E116" s="34">
        <v>3</v>
      </c>
      <c r="F116" s="34">
        <v>6</v>
      </c>
      <c r="G116" s="34"/>
    </row>
    <row r="117" spans="1:8" x14ac:dyDescent="0.25">
      <c r="A117" s="34">
        <v>29</v>
      </c>
      <c r="B117" s="34" t="s">
        <v>15</v>
      </c>
      <c r="C117" s="34" t="s">
        <v>173</v>
      </c>
      <c r="D117" s="34" t="s">
        <v>176</v>
      </c>
      <c r="E117" s="34">
        <v>4</v>
      </c>
      <c r="F117" s="34">
        <v>4</v>
      </c>
      <c r="G117" s="34"/>
      <c r="H117" s="32" t="s">
        <v>431</v>
      </c>
    </row>
    <row r="118" spans="1:8" x14ac:dyDescent="0.25">
      <c r="A118" s="34">
        <v>30</v>
      </c>
      <c r="B118" s="34" t="s">
        <v>9</v>
      </c>
      <c r="C118" s="34" t="s">
        <v>172</v>
      </c>
      <c r="D118" s="34" t="s">
        <v>175</v>
      </c>
      <c r="E118" s="34">
        <v>9</v>
      </c>
      <c r="F118" s="34">
        <v>13</v>
      </c>
      <c r="G118" s="34"/>
      <c r="H118" s="32" t="s">
        <v>431</v>
      </c>
    </row>
    <row r="119" spans="1:8" x14ac:dyDescent="0.25">
      <c r="A119" s="35">
        <v>30</v>
      </c>
      <c r="B119" s="35" t="s">
        <v>12</v>
      </c>
      <c r="C119" s="35" t="s">
        <v>173</v>
      </c>
      <c r="D119" s="35" t="s">
        <v>175</v>
      </c>
      <c r="E119" s="35" t="s">
        <v>120</v>
      </c>
      <c r="F119" s="35" t="s">
        <v>120</v>
      </c>
      <c r="G119" s="35"/>
    </row>
    <row r="120" spans="1:8" x14ac:dyDescent="0.25">
      <c r="A120" s="35">
        <v>30</v>
      </c>
      <c r="B120" s="35" t="s">
        <v>14</v>
      </c>
      <c r="C120" s="35" t="s">
        <v>172</v>
      </c>
      <c r="D120" s="35" t="s">
        <v>176</v>
      </c>
      <c r="E120" s="43" t="s">
        <v>120</v>
      </c>
      <c r="F120" s="43" t="s">
        <v>120</v>
      </c>
      <c r="G120" s="43"/>
    </row>
    <row r="121" spans="1:8" x14ac:dyDescent="0.25">
      <c r="A121" s="34">
        <v>30</v>
      </c>
      <c r="B121" s="34" t="s">
        <v>15</v>
      </c>
      <c r="C121" s="34" t="s">
        <v>173</v>
      </c>
      <c r="D121" s="34" t="s">
        <v>176</v>
      </c>
      <c r="E121" s="34">
        <v>3</v>
      </c>
      <c r="F121" s="34">
        <v>3</v>
      </c>
      <c r="G121" s="34"/>
    </row>
    <row r="122" spans="1:8" x14ac:dyDescent="0.25">
      <c r="A122" s="34">
        <v>31</v>
      </c>
      <c r="B122" s="34" t="s">
        <v>9</v>
      </c>
      <c r="C122" s="34" t="s">
        <v>172</v>
      </c>
      <c r="D122" s="34" t="s">
        <v>175</v>
      </c>
      <c r="E122" s="34">
        <v>6</v>
      </c>
      <c r="F122" s="34">
        <v>11</v>
      </c>
      <c r="G122" s="34"/>
    </row>
    <row r="123" spans="1:8" x14ac:dyDescent="0.25">
      <c r="A123" s="34">
        <v>31</v>
      </c>
      <c r="B123" s="34" t="s">
        <v>12</v>
      </c>
      <c r="C123" s="34" t="s">
        <v>173</v>
      </c>
      <c r="D123" s="34" t="s">
        <v>175</v>
      </c>
      <c r="E123" s="34">
        <v>5</v>
      </c>
      <c r="F123" s="34">
        <v>8</v>
      </c>
      <c r="G123" s="34"/>
    </row>
    <row r="124" spans="1:8" x14ac:dyDescent="0.25">
      <c r="A124" s="35">
        <v>31</v>
      </c>
      <c r="B124" s="35" t="s">
        <v>14</v>
      </c>
      <c r="C124" s="35" t="s">
        <v>172</v>
      </c>
      <c r="D124" s="35" t="s">
        <v>176</v>
      </c>
      <c r="E124" s="43" t="s">
        <v>120</v>
      </c>
      <c r="F124" s="43" t="s">
        <v>120</v>
      </c>
      <c r="G124" s="43"/>
    </row>
    <row r="125" spans="1:8" x14ac:dyDescent="0.25">
      <c r="A125" s="34">
        <v>31</v>
      </c>
      <c r="B125" s="34" t="s">
        <v>15</v>
      </c>
      <c r="C125" s="34" t="s">
        <v>173</v>
      </c>
      <c r="D125" s="34" t="s">
        <v>176</v>
      </c>
      <c r="E125" s="34">
        <v>7</v>
      </c>
      <c r="F125" s="34">
        <v>9</v>
      </c>
      <c r="G125" s="34"/>
    </row>
    <row r="126" spans="1:8" x14ac:dyDescent="0.25">
      <c r="A126" s="35">
        <v>32</v>
      </c>
      <c r="B126" s="35" t="s">
        <v>9</v>
      </c>
      <c r="C126" s="35" t="s">
        <v>172</v>
      </c>
      <c r="D126" s="35" t="s">
        <v>175</v>
      </c>
      <c r="E126" s="43" t="s">
        <v>120</v>
      </c>
      <c r="F126" s="43" t="s">
        <v>120</v>
      </c>
      <c r="G126" s="43"/>
    </row>
    <row r="127" spans="1:8" x14ac:dyDescent="0.25">
      <c r="A127" s="34">
        <v>32</v>
      </c>
      <c r="B127" s="34" t="s">
        <v>12</v>
      </c>
      <c r="C127" s="34" t="s">
        <v>173</v>
      </c>
      <c r="D127" s="34" t="s">
        <v>175</v>
      </c>
      <c r="E127" s="34">
        <v>1</v>
      </c>
      <c r="F127" s="34">
        <v>3</v>
      </c>
      <c r="G127" s="34"/>
    </row>
    <row r="128" spans="1:8" x14ac:dyDescent="0.25">
      <c r="A128" s="35">
        <v>32</v>
      </c>
      <c r="B128" s="35" t="s">
        <v>14</v>
      </c>
      <c r="C128" s="35" t="s">
        <v>172</v>
      </c>
      <c r="D128" s="35" t="s">
        <v>176</v>
      </c>
      <c r="E128" s="43" t="s">
        <v>120</v>
      </c>
      <c r="F128" s="43" t="s">
        <v>120</v>
      </c>
      <c r="G128" s="43"/>
    </row>
    <row r="129" spans="1:8" x14ac:dyDescent="0.25">
      <c r="A129" s="35">
        <v>32</v>
      </c>
      <c r="B129" s="35" t="s">
        <v>15</v>
      </c>
      <c r="C129" s="35" t="s">
        <v>173</v>
      </c>
      <c r="D129" s="35" t="s">
        <v>176</v>
      </c>
      <c r="E129" s="35">
        <v>0</v>
      </c>
      <c r="F129" s="35" t="s">
        <v>120</v>
      </c>
      <c r="G129" s="35"/>
    </row>
    <row r="130" spans="1:8" x14ac:dyDescent="0.25">
      <c r="A130" s="34">
        <v>33</v>
      </c>
      <c r="B130" s="34" t="s">
        <v>9</v>
      </c>
      <c r="C130" s="34" t="s">
        <v>172</v>
      </c>
      <c r="D130" s="34" t="s">
        <v>175</v>
      </c>
      <c r="E130" s="34">
        <v>5</v>
      </c>
      <c r="F130" s="34">
        <v>9</v>
      </c>
      <c r="G130" s="34"/>
    </row>
    <row r="131" spans="1:8" x14ac:dyDescent="0.25">
      <c r="A131" s="34">
        <v>33</v>
      </c>
      <c r="B131" s="34" t="s">
        <v>12</v>
      </c>
      <c r="C131" s="34" t="s">
        <v>173</v>
      </c>
      <c r="D131" s="34" t="s">
        <v>175</v>
      </c>
      <c r="E131" s="34">
        <v>2</v>
      </c>
      <c r="F131" s="34">
        <v>2</v>
      </c>
      <c r="G131" s="34"/>
      <c r="H131" s="32" t="s">
        <v>431</v>
      </c>
    </row>
    <row r="132" spans="1:8" x14ac:dyDescent="0.25">
      <c r="A132" s="34">
        <v>33</v>
      </c>
      <c r="B132" s="34" t="s">
        <v>14</v>
      </c>
      <c r="C132" s="34" t="s">
        <v>172</v>
      </c>
      <c r="D132" s="34" t="s">
        <v>176</v>
      </c>
      <c r="E132" s="34">
        <v>10</v>
      </c>
      <c r="F132" s="34">
        <v>9</v>
      </c>
      <c r="G132" s="34"/>
    </row>
    <row r="133" spans="1:8" x14ac:dyDescent="0.25">
      <c r="A133" s="34">
        <v>33</v>
      </c>
      <c r="B133" s="34" t="s">
        <v>15</v>
      </c>
      <c r="C133" s="34" t="s">
        <v>173</v>
      </c>
      <c r="D133" s="34" t="s">
        <v>176</v>
      </c>
      <c r="E133" s="34">
        <v>6</v>
      </c>
      <c r="F133" s="34">
        <v>7</v>
      </c>
      <c r="G133" s="34"/>
    </row>
    <row r="134" spans="1:8" x14ac:dyDescent="0.25">
      <c r="A134" s="34">
        <v>34</v>
      </c>
      <c r="B134" s="34" t="s">
        <v>9</v>
      </c>
      <c r="C134" s="34" t="s">
        <v>172</v>
      </c>
      <c r="D134" s="34" t="s">
        <v>175</v>
      </c>
      <c r="E134" s="34">
        <v>9</v>
      </c>
      <c r="F134" s="34">
        <v>13</v>
      </c>
      <c r="G134" s="34"/>
    </row>
    <row r="135" spans="1:8" x14ac:dyDescent="0.25">
      <c r="A135" s="34">
        <v>34</v>
      </c>
      <c r="B135" s="34" t="s">
        <v>12</v>
      </c>
      <c r="C135" s="34" t="s">
        <v>173</v>
      </c>
      <c r="D135" s="34" t="s">
        <v>175</v>
      </c>
      <c r="E135" s="34">
        <v>0</v>
      </c>
      <c r="F135" s="34">
        <v>3</v>
      </c>
      <c r="G135" s="34"/>
    </row>
    <row r="136" spans="1:8" x14ac:dyDescent="0.25">
      <c r="A136" s="34">
        <v>34</v>
      </c>
      <c r="B136" s="34" t="s">
        <v>14</v>
      </c>
      <c r="C136" s="34" t="s">
        <v>172</v>
      </c>
      <c r="D136" s="34" t="s">
        <v>176</v>
      </c>
      <c r="E136" s="34">
        <v>4</v>
      </c>
      <c r="F136" s="34">
        <v>6</v>
      </c>
      <c r="G136" s="34"/>
    </row>
    <row r="137" spans="1:8" x14ac:dyDescent="0.25">
      <c r="A137" s="34">
        <v>34</v>
      </c>
      <c r="B137" s="34" t="s">
        <v>15</v>
      </c>
      <c r="C137" s="34" t="s">
        <v>173</v>
      </c>
      <c r="D137" s="34" t="s">
        <v>176</v>
      </c>
      <c r="E137" s="34">
        <v>3</v>
      </c>
      <c r="F137" s="34">
        <v>3</v>
      </c>
      <c r="G137" s="34"/>
    </row>
    <row r="138" spans="1:8" x14ac:dyDescent="0.25">
      <c r="A138" s="35">
        <v>35</v>
      </c>
      <c r="B138" s="35" t="s">
        <v>9</v>
      </c>
      <c r="C138" s="35" t="s">
        <v>172</v>
      </c>
      <c r="D138" s="35" t="s">
        <v>175</v>
      </c>
      <c r="E138" s="42" t="s">
        <v>120</v>
      </c>
      <c r="F138" s="42" t="s">
        <v>120</v>
      </c>
      <c r="G138" s="42"/>
    </row>
    <row r="139" spans="1:8" x14ac:dyDescent="0.25">
      <c r="A139" s="34">
        <v>35</v>
      </c>
      <c r="B139" s="34" t="s">
        <v>12</v>
      </c>
      <c r="C139" s="34" t="s">
        <v>173</v>
      </c>
      <c r="D139" s="34" t="s">
        <v>175</v>
      </c>
      <c r="E139" s="34">
        <v>6</v>
      </c>
      <c r="F139" s="34">
        <v>8</v>
      </c>
      <c r="G139" s="34"/>
    </row>
    <row r="140" spans="1:8" x14ac:dyDescent="0.25">
      <c r="A140" s="34">
        <v>35</v>
      </c>
      <c r="B140" s="34" t="s">
        <v>14</v>
      </c>
      <c r="C140" s="34" t="s">
        <v>172</v>
      </c>
      <c r="D140" s="34" t="s">
        <v>176</v>
      </c>
      <c r="E140" s="34">
        <v>5</v>
      </c>
      <c r="F140" s="34">
        <v>5</v>
      </c>
      <c r="G140" s="34"/>
      <c r="H140" s="32" t="s">
        <v>431</v>
      </c>
    </row>
    <row r="141" spans="1:8" x14ac:dyDescent="0.25">
      <c r="A141" s="34">
        <v>35</v>
      </c>
      <c r="B141" s="34" t="s">
        <v>15</v>
      </c>
      <c r="C141" s="34" t="s">
        <v>173</v>
      </c>
      <c r="D141" s="34" t="s">
        <v>176</v>
      </c>
      <c r="E141" s="34">
        <v>1</v>
      </c>
      <c r="F141" s="34">
        <v>1</v>
      </c>
      <c r="G141" s="34"/>
      <c r="H141" s="32" t="s">
        <v>430</v>
      </c>
    </row>
    <row r="142" spans="1:8" x14ac:dyDescent="0.25">
      <c r="A142" s="35">
        <v>36</v>
      </c>
      <c r="B142" s="35" t="s">
        <v>9</v>
      </c>
      <c r="C142" s="35" t="s">
        <v>172</v>
      </c>
      <c r="D142" s="35" t="s">
        <v>175</v>
      </c>
      <c r="E142" s="43" t="s">
        <v>120</v>
      </c>
      <c r="F142" s="43" t="s">
        <v>120</v>
      </c>
      <c r="G142" s="43"/>
    </row>
    <row r="143" spans="1:8" x14ac:dyDescent="0.25">
      <c r="A143" s="34">
        <v>36</v>
      </c>
      <c r="B143" s="34" t="s">
        <v>12</v>
      </c>
      <c r="C143" s="34" t="s">
        <v>173</v>
      </c>
      <c r="D143" s="34" t="s">
        <v>175</v>
      </c>
      <c r="E143" s="34">
        <v>1</v>
      </c>
      <c r="F143" s="34">
        <v>3</v>
      </c>
      <c r="G143" s="34"/>
    </row>
    <row r="144" spans="1:8" x14ac:dyDescent="0.25">
      <c r="A144" s="34">
        <v>36</v>
      </c>
      <c r="B144" s="34" t="s">
        <v>14</v>
      </c>
      <c r="C144" s="34" t="s">
        <v>172</v>
      </c>
      <c r="D144" s="34" t="s">
        <v>176</v>
      </c>
      <c r="E144" s="34">
        <v>4</v>
      </c>
      <c r="F144" s="34">
        <v>1</v>
      </c>
      <c r="G144" s="34" t="s">
        <v>421</v>
      </c>
    </row>
    <row r="145" spans="1:7" x14ac:dyDescent="0.25">
      <c r="A145" s="34">
        <v>36</v>
      </c>
      <c r="B145" s="34" t="s">
        <v>15</v>
      </c>
      <c r="C145" s="34" t="s">
        <v>173</v>
      </c>
      <c r="D145" s="34" t="s">
        <v>176</v>
      </c>
      <c r="E145" s="34">
        <v>4</v>
      </c>
      <c r="F145" s="34">
        <v>7</v>
      </c>
      <c r="G145" s="34"/>
    </row>
    <row r="146" spans="1:7" x14ac:dyDescent="0.25">
      <c r="A146" s="34">
        <v>37</v>
      </c>
      <c r="B146" s="34" t="s">
        <v>9</v>
      </c>
      <c r="C146" s="34" t="s">
        <v>172</v>
      </c>
      <c r="D146" s="34" t="s">
        <v>175</v>
      </c>
      <c r="E146" s="34">
        <v>7</v>
      </c>
      <c r="F146" s="34">
        <v>12</v>
      </c>
      <c r="G146" s="34"/>
    </row>
    <row r="147" spans="1:7" x14ac:dyDescent="0.25">
      <c r="A147" s="34">
        <v>37</v>
      </c>
      <c r="B147" s="34" t="s">
        <v>12</v>
      </c>
      <c r="C147" s="34" t="s">
        <v>173</v>
      </c>
      <c r="D147" s="34" t="s">
        <v>175</v>
      </c>
      <c r="E147" s="34">
        <v>10</v>
      </c>
      <c r="F147" s="34">
        <v>19</v>
      </c>
      <c r="G147" s="34"/>
    </row>
    <row r="148" spans="1:7" x14ac:dyDescent="0.25">
      <c r="A148" s="34">
        <v>37</v>
      </c>
      <c r="B148" s="34" t="s">
        <v>14</v>
      </c>
      <c r="C148" s="34" t="s">
        <v>172</v>
      </c>
      <c r="D148" s="34" t="s">
        <v>176</v>
      </c>
      <c r="E148" s="34">
        <v>8</v>
      </c>
      <c r="F148" s="34" t="s">
        <v>120</v>
      </c>
      <c r="G148" s="34"/>
    </row>
    <row r="149" spans="1:7" x14ac:dyDescent="0.25">
      <c r="A149" s="35">
        <v>37</v>
      </c>
      <c r="B149" s="35" t="s">
        <v>15</v>
      </c>
      <c r="C149" s="35" t="s">
        <v>173</v>
      </c>
      <c r="D149" s="35" t="s">
        <v>176</v>
      </c>
      <c r="E149" s="43" t="s">
        <v>120</v>
      </c>
      <c r="F149" s="43" t="s">
        <v>120</v>
      </c>
      <c r="G149" s="43"/>
    </row>
    <row r="150" spans="1:7" x14ac:dyDescent="0.25">
      <c r="A150" s="35">
        <v>38</v>
      </c>
      <c r="B150" s="35" t="s">
        <v>9</v>
      </c>
      <c r="C150" s="35" t="s">
        <v>172</v>
      </c>
      <c r="D150" s="35" t="s">
        <v>175</v>
      </c>
      <c r="E150" s="43" t="s">
        <v>120</v>
      </c>
      <c r="F150" s="43" t="s">
        <v>120</v>
      </c>
      <c r="G150" s="43"/>
    </row>
    <row r="151" spans="1:7" x14ac:dyDescent="0.25">
      <c r="A151" s="35">
        <v>38</v>
      </c>
      <c r="B151" s="35" t="s">
        <v>12</v>
      </c>
      <c r="C151" s="35" t="s">
        <v>173</v>
      </c>
      <c r="D151" s="35" t="s">
        <v>175</v>
      </c>
      <c r="E151" s="35">
        <v>0</v>
      </c>
      <c r="F151" s="35" t="s">
        <v>120</v>
      </c>
      <c r="G151" s="35"/>
    </row>
    <row r="152" spans="1:7" x14ac:dyDescent="0.25">
      <c r="A152" s="35">
        <v>38</v>
      </c>
      <c r="B152" s="35" t="s">
        <v>14</v>
      </c>
      <c r="C152" s="35" t="s">
        <v>172</v>
      </c>
      <c r="D152" s="35" t="s">
        <v>176</v>
      </c>
      <c r="E152" s="35">
        <v>0</v>
      </c>
      <c r="F152" s="35" t="s">
        <v>120</v>
      </c>
      <c r="G152" s="35"/>
    </row>
    <row r="153" spans="1:7" x14ac:dyDescent="0.25">
      <c r="A153" s="35">
        <v>38</v>
      </c>
      <c r="B153" s="35" t="s">
        <v>15</v>
      </c>
      <c r="C153" s="35" t="s">
        <v>173</v>
      </c>
      <c r="D153" s="35" t="s">
        <v>176</v>
      </c>
      <c r="E153" s="35">
        <v>0</v>
      </c>
      <c r="F153" s="35" t="s">
        <v>120</v>
      </c>
      <c r="G153" s="35"/>
    </row>
    <row r="154" spans="1:7" x14ac:dyDescent="0.25">
      <c r="A154" s="34">
        <v>39</v>
      </c>
      <c r="B154" s="34" t="s">
        <v>9</v>
      </c>
      <c r="C154" s="34" t="s">
        <v>172</v>
      </c>
      <c r="D154" s="34" t="s">
        <v>175</v>
      </c>
      <c r="E154" s="34">
        <v>4</v>
      </c>
      <c r="F154" s="34">
        <v>3</v>
      </c>
      <c r="G154" s="34"/>
    </row>
    <row r="155" spans="1:7" x14ac:dyDescent="0.25">
      <c r="A155" s="34">
        <v>39</v>
      </c>
      <c r="B155" s="34" t="s">
        <v>12</v>
      </c>
      <c r="C155" s="34" t="s">
        <v>173</v>
      </c>
      <c r="D155" s="34" t="s">
        <v>175</v>
      </c>
      <c r="E155" s="34">
        <v>4</v>
      </c>
      <c r="F155" s="34">
        <v>4</v>
      </c>
      <c r="G155" s="34"/>
    </row>
    <row r="156" spans="1:7" x14ac:dyDescent="0.25">
      <c r="A156" s="34">
        <v>39</v>
      </c>
      <c r="B156" s="34" t="s">
        <v>14</v>
      </c>
      <c r="C156" s="34" t="s">
        <v>172</v>
      </c>
      <c r="D156" s="34" t="s">
        <v>176</v>
      </c>
      <c r="E156" s="34">
        <v>6</v>
      </c>
      <c r="F156" s="34">
        <v>6</v>
      </c>
      <c r="G156" s="34"/>
    </row>
    <row r="157" spans="1:7" x14ac:dyDescent="0.25">
      <c r="A157" s="34">
        <v>39</v>
      </c>
      <c r="B157" s="34" t="s">
        <v>15</v>
      </c>
      <c r="C157" s="34" t="s">
        <v>173</v>
      </c>
      <c r="D157" s="34" t="s">
        <v>176</v>
      </c>
      <c r="E157" s="34">
        <v>5</v>
      </c>
      <c r="F157" s="34">
        <v>6</v>
      </c>
      <c r="G157" s="34"/>
    </row>
    <row r="158" spans="1:7" x14ac:dyDescent="0.25">
      <c r="A158" s="34">
        <v>40</v>
      </c>
      <c r="B158" s="34" t="s">
        <v>9</v>
      </c>
      <c r="C158" s="34" t="s">
        <v>172</v>
      </c>
      <c r="D158" s="34" t="s">
        <v>175</v>
      </c>
      <c r="E158" s="34">
        <v>4</v>
      </c>
      <c r="F158" s="34">
        <v>5</v>
      </c>
      <c r="G158" s="34"/>
    </row>
    <row r="159" spans="1:7" x14ac:dyDescent="0.25">
      <c r="A159" s="34">
        <v>40</v>
      </c>
      <c r="B159" s="34" t="s">
        <v>12</v>
      </c>
      <c r="C159" s="34" t="s">
        <v>173</v>
      </c>
      <c r="D159" s="34" t="s">
        <v>175</v>
      </c>
      <c r="E159" s="34">
        <v>5</v>
      </c>
      <c r="F159" s="34">
        <v>8</v>
      </c>
      <c r="G159" s="34"/>
    </row>
    <row r="160" spans="1:7" x14ac:dyDescent="0.25">
      <c r="A160" s="34">
        <v>40</v>
      </c>
      <c r="B160" s="34" t="s">
        <v>14</v>
      </c>
      <c r="C160" s="34" t="s">
        <v>172</v>
      </c>
      <c r="D160" s="34" t="s">
        <v>176</v>
      </c>
      <c r="E160" s="34" t="s">
        <v>120</v>
      </c>
      <c r="F160" s="34">
        <v>10</v>
      </c>
      <c r="G160" s="34"/>
    </row>
    <row r="161" spans="1:8" x14ac:dyDescent="0.25">
      <c r="A161" s="34">
        <v>40</v>
      </c>
      <c r="B161" s="34" t="s">
        <v>15</v>
      </c>
      <c r="C161" s="34" t="s">
        <v>173</v>
      </c>
      <c r="D161" s="34" t="s">
        <v>176</v>
      </c>
      <c r="E161" s="34">
        <v>5</v>
      </c>
      <c r="F161" s="34">
        <v>2</v>
      </c>
      <c r="G161" s="34"/>
    </row>
    <row r="162" spans="1:8" x14ac:dyDescent="0.25">
      <c r="A162" s="34">
        <v>41</v>
      </c>
      <c r="B162" s="34" t="s">
        <v>9</v>
      </c>
      <c r="C162" s="34" t="s">
        <v>172</v>
      </c>
      <c r="D162" s="34" t="s">
        <v>175</v>
      </c>
      <c r="E162" s="34">
        <v>2</v>
      </c>
      <c r="F162" s="34">
        <v>6</v>
      </c>
      <c r="G162" s="34"/>
    </row>
    <row r="163" spans="1:8" x14ac:dyDescent="0.25">
      <c r="A163" s="34">
        <v>41</v>
      </c>
      <c r="B163" s="34" t="s">
        <v>12</v>
      </c>
      <c r="C163" s="34" t="s">
        <v>173</v>
      </c>
      <c r="D163" s="34" t="s">
        <v>175</v>
      </c>
      <c r="E163" s="34">
        <v>5</v>
      </c>
      <c r="F163" s="34">
        <v>7</v>
      </c>
      <c r="G163" s="34"/>
    </row>
    <row r="164" spans="1:8" x14ac:dyDescent="0.25">
      <c r="A164" s="34">
        <v>41</v>
      </c>
      <c r="B164" s="34" t="s">
        <v>14</v>
      </c>
      <c r="C164" s="34" t="s">
        <v>172</v>
      </c>
      <c r="D164" s="34" t="s">
        <v>176</v>
      </c>
      <c r="E164" s="34">
        <v>4</v>
      </c>
      <c r="F164" s="34">
        <v>5</v>
      </c>
      <c r="G164" s="34"/>
    </row>
    <row r="165" spans="1:8" x14ac:dyDescent="0.25">
      <c r="A165" s="34">
        <v>41</v>
      </c>
      <c r="B165" s="34" t="s">
        <v>15</v>
      </c>
      <c r="C165" s="34" t="s">
        <v>173</v>
      </c>
      <c r="D165" s="34" t="s">
        <v>176</v>
      </c>
      <c r="E165" s="34">
        <v>3</v>
      </c>
      <c r="F165" s="34">
        <v>5</v>
      </c>
      <c r="G165" s="34"/>
    </row>
    <row r="166" spans="1:8" x14ac:dyDescent="0.25">
      <c r="A166" s="35">
        <v>42</v>
      </c>
      <c r="B166" s="35" t="s">
        <v>9</v>
      </c>
      <c r="C166" s="35" t="s">
        <v>172</v>
      </c>
      <c r="D166" s="35" t="s">
        <v>175</v>
      </c>
      <c r="E166" s="35">
        <v>2</v>
      </c>
      <c r="F166" s="35">
        <v>3</v>
      </c>
      <c r="G166" s="35" t="s">
        <v>422</v>
      </c>
    </row>
    <row r="167" spans="1:8" x14ac:dyDescent="0.25">
      <c r="A167" s="34">
        <v>42</v>
      </c>
      <c r="B167" s="34" t="s">
        <v>12</v>
      </c>
      <c r="C167" s="34" t="s">
        <v>173</v>
      </c>
      <c r="D167" s="34" t="s">
        <v>175</v>
      </c>
      <c r="E167" s="34">
        <v>8</v>
      </c>
      <c r="F167" s="34">
        <v>13</v>
      </c>
      <c r="G167" s="34"/>
    </row>
    <row r="168" spans="1:8" x14ac:dyDescent="0.25">
      <c r="A168" s="34">
        <v>42</v>
      </c>
      <c r="B168" s="34" t="s">
        <v>14</v>
      </c>
      <c r="C168" s="34" t="s">
        <v>172</v>
      </c>
      <c r="D168" s="34" t="s">
        <v>176</v>
      </c>
      <c r="E168" s="34">
        <v>8</v>
      </c>
      <c r="F168" s="34">
        <v>11</v>
      </c>
      <c r="G168" s="34"/>
    </row>
    <row r="169" spans="1:8" x14ac:dyDescent="0.25">
      <c r="A169" s="34">
        <v>42</v>
      </c>
      <c r="B169" s="34" t="s">
        <v>15</v>
      </c>
      <c r="C169" s="34" t="s">
        <v>173</v>
      </c>
      <c r="D169" s="34" t="s">
        <v>176</v>
      </c>
      <c r="E169" s="34">
        <v>9</v>
      </c>
      <c r="F169" s="34">
        <v>12</v>
      </c>
      <c r="G169" s="34"/>
    </row>
    <row r="170" spans="1:8" x14ac:dyDescent="0.25">
      <c r="A170" s="34">
        <v>43</v>
      </c>
      <c r="B170" s="34" t="s">
        <v>9</v>
      </c>
      <c r="C170" s="34" t="s">
        <v>172</v>
      </c>
      <c r="D170" s="34" t="s">
        <v>175</v>
      </c>
      <c r="E170" s="34">
        <v>1</v>
      </c>
      <c r="F170" s="34">
        <v>1</v>
      </c>
      <c r="G170" s="34"/>
    </row>
    <row r="171" spans="1:8" x14ac:dyDescent="0.25">
      <c r="A171" s="35">
        <v>43</v>
      </c>
      <c r="B171" s="35" t="s">
        <v>12</v>
      </c>
      <c r="C171" s="35" t="s">
        <v>173</v>
      </c>
      <c r="D171" s="35" t="s">
        <v>175</v>
      </c>
      <c r="E171" s="43" t="s">
        <v>120</v>
      </c>
      <c r="F171" s="43" t="s">
        <v>120</v>
      </c>
      <c r="G171" s="43"/>
    </row>
    <row r="172" spans="1:8" x14ac:dyDescent="0.25">
      <c r="A172" s="34">
        <v>43</v>
      </c>
      <c r="B172" s="34" t="s">
        <v>14</v>
      </c>
      <c r="C172" s="34" t="s">
        <v>172</v>
      </c>
      <c r="D172" s="34" t="s">
        <v>176</v>
      </c>
      <c r="E172" s="34">
        <v>6</v>
      </c>
      <c r="F172" s="34">
        <v>10</v>
      </c>
      <c r="G172" s="34"/>
    </row>
    <row r="173" spans="1:8" x14ac:dyDescent="0.25">
      <c r="A173" s="34">
        <v>43</v>
      </c>
      <c r="B173" s="34" t="s">
        <v>15</v>
      </c>
      <c r="C173" s="34" t="s">
        <v>173</v>
      </c>
      <c r="D173" s="34" t="s">
        <v>176</v>
      </c>
      <c r="E173" s="34">
        <v>2</v>
      </c>
      <c r="F173" s="34">
        <v>2</v>
      </c>
      <c r="G173" s="34"/>
      <c r="H173" s="32" t="s">
        <v>121</v>
      </c>
    </row>
    <row r="174" spans="1:8" x14ac:dyDescent="0.25">
      <c r="A174" s="34">
        <v>44</v>
      </c>
      <c r="B174" s="34" t="s">
        <v>9</v>
      </c>
      <c r="C174" s="34" t="s">
        <v>172</v>
      </c>
      <c r="D174" s="34" t="s">
        <v>175</v>
      </c>
      <c r="E174" s="34">
        <v>6</v>
      </c>
      <c r="F174" s="34">
        <v>15</v>
      </c>
      <c r="G174" s="34"/>
      <c r="H174" s="32" t="s">
        <v>431</v>
      </c>
    </row>
    <row r="175" spans="1:8" x14ac:dyDescent="0.25">
      <c r="A175" s="35">
        <v>44</v>
      </c>
      <c r="B175" s="35" t="s">
        <v>12</v>
      </c>
      <c r="C175" s="35" t="s">
        <v>173</v>
      </c>
      <c r="D175" s="35" t="s">
        <v>175</v>
      </c>
      <c r="E175" s="35">
        <v>10</v>
      </c>
      <c r="F175" s="35">
        <v>18</v>
      </c>
      <c r="G175" s="35" t="s">
        <v>422</v>
      </c>
    </row>
    <row r="176" spans="1:8" x14ac:dyDescent="0.25">
      <c r="A176" s="34">
        <v>44</v>
      </c>
      <c r="B176" s="34" t="s">
        <v>14</v>
      </c>
      <c r="C176" s="34" t="s">
        <v>172</v>
      </c>
      <c r="D176" s="34" t="s">
        <v>176</v>
      </c>
      <c r="E176" s="34">
        <v>1</v>
      </c>
      <c r="F176" s="34">
        <v>1</v>
      </c>
      <c r="G176" s="34"/>
    </row>
    <row r="177" spans="1:8" x14ac:dyDescent="0.25">
      <c r="A177" s="35">
        <v>44</v>
      </c>
      <c r="B177" s="35" t="s">
        <v>15</v>
      </c>
      <c r="C177" s="35" t="s">
        <v>173</v>
      </c>
      <c r="D177" s="35" t="s">
        <v>176</v>
      </c>
      <c r="E177" s="35">
        <v>0</v>
      </c>
      <c r="F177" s="35" t="s">
        <v>120</v>
      </c>
      <c r="G177" s="35"/>
    </row>
    <row r="178" spans="1:8" x14ac:dyDescent="0.25">
      <c r="A178" s="34">
        <v>45</v>
      </c>
      <c r="B178" s="34" t="s">
        <v>9</v>
      </c>
      <c r="C178" s="34" t="s">
        <v>172</v>
      </c>
      <c r="D178" s="34" t="s">
        <v>175</v>
      </c>
      <c r="E178" s="34">
        <v>10</v>
      </c>
      <c r="F178" s="34">
        <v>24</v>
      </c>
      <c r="G178" s="34"/>
      <c r="H178" s="32" t="s">
        <v>431</v>
      </c>
    </row>
    <row r="179" spans="1:8" x14ac:dyDescent="0.25">
      <c r="A179" s="34">
        <v>45</v>
      </c>
      <c r="B179" s="34" t="s">
        <v>12</v>
      </c>
      <c r="C179" s="34" t="s">
        <v>173</v>
      </c>
      <c r="D179" s="34" t="s">
        <v>175</v>
      </c>
      <c r="E179" s="34">
        <v>5</v>
      </c>
      <c r="F179" s="34">
        <v>9</v>
      </c>
      <c r="G179" s="34"/>
    </row>
    <row r="180" spans="1:8" x14ac:dyDescent="0.25">
      <c r="A180" s="34">
        <v>45</v>
      </c>
      <c r="B180" s="34" t="s">
        <v>14</v>
      </c>
      <c r="C180" s="34" t="s">
        <v>172</v>
      </c>
      <c r="D180" s="34" t="s">
        <v>176</v>
      </c>
      <c r="E180" s="34">
        <v>9</v>
      </c>
      <c r="F180" s="34">
        <v>18</v>
      </c>
      <c r="G180" s="34" t="s">
        <v>423</v>
      </c>
    </row>
    <row r="181" spans="1:8" x14ac:dyDescent="0.25">
      <c r="A181" s="34">
        <v>45</v>
      </c>
      <c r="B181" s="34" t="s">
        <v>15</v>
      </c>
      <c r="C181" s="34" t="s">
        <v>173</v>
      </c>
      <c r="D181" s="34" t="s">
        <v>176</v>
      </c>
      <c r="E181" s="34">
        <v>7</v>
      </c>
      <c r="F181" s="34">
        <v>9</v>
      </c>
      <c r="G181" s="34"/>
    </row>
    <row r="182" spans="1:8" x14ac:dyDescent="0.25">
      <c r="A182" s="35">
        <v>46</v>
      </c>
      <c r="B182" s="35" t="s">
        <v>9</v>
      </c>
      <c r="C182" s="35" t="s">
        <v>172</v>
      </c>
      <c r="D182" s="35" t="s">
        <v>175</v>
      </c>
      <c r="E182" s="43" t="s">
        <v>120</v>
      </c>
      <c r="F182" s="43" t="s">
        <v>120</v>
      </c>
      <c r="G182" s="43"/>
    </row>
    <row r="183" spans="1:8" x14ac:dyDescent="0.25">
      <c r="A183" s="34">
        <v>46</v>
      </c>
      <c r="B183" s="34" t="s">
        <v>12</v>
      </c>
      <c r="C183" s="34" t="s">
        <v>173</v>
      </c>
      <c r="D183" s="34" t="s">
        <v>175</v>
      </c>
      <c r="E183" s="34">
        <v>2</v>
      </c>
      <c r="F183" s="34">
        <v>4</v>
      </c>
      <c r="G183" s="34"/>
    </row>
    <row r="184" spans="1:8" x14ac:dyDescent="0.25">
      <c r="A184" s="34">
        <v>46</v>
      </c>
      <c r="B184" s="34" t="s">
        <v>14</v>
      </c>
      <c r="C184" s="34" t="s">
        <v>172</v>
      </c>
      <c r="D184" s="34" t="s">
        <v>176</v>
      </c>
      <c r="E184" s="34">
        <v>8</v>
      </c>
      <c r="F184" s="34">
        <v>10</v>
      </c>
      <c r="G184" s="34"/>
    </row>
    <row r="185" spans="1:8" x14ac:dyDescent="0.25">
      <c r="A185" s="35">
        <v>46</v>
      </c>
      <c r="B185" s="35" t="s">
        <v>15</v>
      </c>
      <c r="C185" s="35" t="s">
        <v>173</v>
      </c>
      <c r="D185" s="35" t="s">
        <v>176</v>
      </c>
      <c r="E185" s="43" t="s">
        <v>120</v>
      </c>
      <c r="F185" s="43" t="s">
        <v>120</v>
      </c>
      <c r="G185" s="43"/>
    </row>
    <row r="186" spans="1:8" x14ac:dyDescent="0.25">
      <c r="A186" s="34">
        <v>47</v>
      </c>
      <c r="B186" s="34" t="s">
        <v>9</v>
      </c>
      <c r="C186" s="34" t="s">
        <v>172</v>
      </c>
      <c r="D186" s="34" t="s">
        <v>175</v>
      </c>
      <c r="E186" s="34">
        <v>12</v>
      </c>
      <c r="F186" s="34">
        <v>19</v>
      </c>
      <c r="G186" s="34"/>
    </row>
    <row r="187" spans="1:8" x14ac:dyDescent="0.25">
      <c r="A187" s="34">
        <v>47</v>
      </c>
      <c r="B187" s="34" t="s">
        <v>12</v>
      </c>
      <c r="C187" s="34" t="s">
        <v>173</v>
      </c>
      <c r="D187" s="34" t="s">
        <v>175</v>
      </c>
      <c r="E187" s="34">
        <v>9</v>
      </c>
      <c r="F187" s="34">
        <v>11</v>
      </c>
      <c r="G187" s="34"/>
    </row>
    <row r="188" spans="1:8" x14ac:dyDescent="0.25">
      <c r="A188" s="34">
        <v>47</v>
      </c>
      <c r="B188" s="34" t="s">
        <v>14</v>
      </c>
      <c r="C188" s="34" t="s">
        <v>172</v>
      </c>
      <c r="D188" s="34" t="s">
        <v>176</v>
      </c>
      <c r="E188" s="34">
        <v>5</v>
      </c>
      <c r="F188" s="34">
        <v>7</v>
      </c>
      <c r="G188" s="34"/>
    </row>
    <row r="189" spans="1:8" x14ac:dyDescent="0.25">
      <c r="A189" s="34">
        <v>47</v>
      </c>
      <c r="B189" s="34" t="s">
        <v>15</v>
      </c>
      <c r="C189" s="34" t="s">
        <v>173</v>
      </c>
      <c r="D189" s="34" t="s">
        <v>176</v>
      </c>
      <c r="E189" s="34">
        <v>5</v>
      </c>
      <c r="F189" s="34">
        <v>4</v>
      </c>
      <c r="G189" s="34"/>
    </row>
    <row r="190" spans="1:8" x14ac:dyDescent="0.25">
      <c r="A190" s="34">
        <v>48</v>
      </c>
      <c r="B190" s="34" t="s">
        <v>9</v>
      </c>
      <c r="C190" s="34" t="s">
        <v>172</v>
      </c>
      <c r="D190" s="34" t="s">
        <v>175</v>
      </c>
      <c r="E190" s="34">
        <v>4</v>
      </c>
      <c r="F190" s="34">
        <v>14</v>
      </c>
      <c r="G190" s="34"/>
      <c r="H190" s="32" t="s">
        <v>429</v>
      </c>
    </row>
    <row r="191" spans="1:8" x14ac:dyDescent="0.25">
      <c r="A191" s="34">
        <v>48</v>
      </c>
      <c r="B191" s="34" t="s">
        <v>12</v>
      </c>
      <c r="C191" s="34" t="s">
        <v>173</v>
      </c>
      <c r="D191" s="34" t="s">
        <v>175</v>
      </c>
      <c r="E191" s="34">
        <v>3</v>
      </c>
      <c r="F191" s="34">
        <v>6</v>
      </c>
      <c r="G191" s="34"/>
    </row>
    <row r="192" spans="1:8" x14ac:dyDescent="0.25">
      <c r="A192" s="34">
        <v>48</v>
      </c>
      <c r="B192" s="34" t="s">
        <v>14</v>
      </c>
      <c r="C192" s="34" t="s">
        <v>172</v>
      </c>
      <c r="D192" s="34" t="s">
        <v>176</v>
      </c>
      <c r="E192" s="34">
        <v>9</v>
      </c>
      <c r="F192" s="34">
        <v>15</v>
      </c>
      <c r="G192" s="34"/>
      <c r="H192" s="32" t="s">
        <v>431</v>
      </c>
    </row>
    <row r="193" spans="1:8" x14ac:dyDescent="0.25">
      <c r="A193" s="35">
        <v>48</v>
      </c>
      <c r="B193" s="35" t="s">
        <v>15</v>
      </c>
      <c r="C193" s="35" t="s">
        <v>173</v>
      </c>
      <c r="D193" s="35" t="s">
        <v>176</v>
      </c>
      <c r="E193" s="43" t="s">
        <v>120</v>
      </c>
      <c r="F193" s="43" t="s">
        <v>120</v>
      </c>
      <c r="G193" s="43"/>
    </row>
    <row r="194" spans="1:8" x14ac:dyDescent="0.25">
      <c r="A194" s="34">
        <v>49</v>
      </c>
      <c r="B194" s="34" t="s">
        <v>9</v>
      </c>
      <c r="C194" s="34" t="s">
        <v>172</v>
      </c>
      <c r="D194" s="34" t="s">
        <v>175</v>
      </c>
      <c r="E194" s="34">
        <v>7</v>
      </c>
      <c r="F194" s="34">
        <v>11</v>
      </c>
      <c r="G194" s="34"/>
    </row>
    <row r="195" spans="1:8" x14ac:dyDescent="0.25">
      <c r="A195" s="35">
        <v>49</v>
      </c>
      <c r="B195" s="35" t="s">
        <v>12</v>
      </c>
      <c r="C195" s="35" t="s">
        <v>173</v>
      </c>
      <c r="D195" s="35" t="s">
        <v>175</v>
      </c>
      <c r="E195" s="35" t="s">
        <v>120</v>
      </c>
      <c r="F195" s="35" t="s">
        <v>120</v>
      </c>
      <c r="G195" s="35"/>
    </row>
    <row r="196" spans="1:8" x14ac:dyDescent="0.25">
      <c r="A196" s="34">
        <v>49</v>
      </c>
      <c r="B196" s="34" t="s">
        <v>14</v>
      </c>
      <c r="C196" s="34" t="s">
        <v>172</v>
      </c>
      <c r="D196" s="34" t="s">
        <v>176</v>
      </c>
      <c r="E196" s="34">
        <v>8</v>
      </c>
      <c r="F196" s="34">
        <v>11</v>
      </c>
      <c r="G196" s="34"/>
    </row>
    <row r="197" spans="1:8" x14ac:dyDescent="0.25">
      <c r="A197" s="35">
        <v>49</v>
      </c>
      <c r="B197" s="35" t="s">
        <v>15</v>
      </c>
      <c r="C197" s="35" t="s">
        <v>173</v>
      </c>
      <c r="D197" s="35" t="s">
        <v>176</v>
      </c>
      <c r="E197" s="43" t="s">
        <v>120</v>
      </c>
      <c r="F197" s="43" t="s">
        <v>120</v>
      </c>
      <c r="G197" s="43"/>
    </row>
    <row r="198" spans="1:8" x14ac:dyDescent="0.25">
      <c r="A198" s="34">
        <v>50</v>
      </c>
      <c r="B198" s="34" t="s">
        <v>9</v>
      </c>
      <c r="C198" s="34" t="s">
        <v>172</v>
      </c>
      <c r="D198" s="34" t="s">
        <v>175</v>
      </c>
      <c r="E198" s="34">
        <v>4</v>
      </c>
      <c r="F198" s="34">
        <v>9</v>
      </c>
      <c r="G198" s="34"/>
      <c r="H198" s="32" t="s">
        <v>429</v>
      </c>
    </row>
    <row r="199" spans="1:8" x14ac:dyDescent="0.25">
      <c r="A199" s="35">
        <v>50</v>
      </c>
      <c r="B199" s="35" t="s">
        <v>12</v>
      </c>
      <c r="C199" s="35" t="s">
        <v>173</v>
      </c>
      <c r="D199" s="35" t="s">
        <v>175</v>
      </c>
      <c r="E199" s="43" t="s">
        <v>120</v>
      </c>
      <c r="F199" s="43" t="s">
        <v>120</v>
      </c>
      <c r="G199" s="43"/>
    </row>
    <row r="200" spans="1:8" x14ac:dyDescent="0.25">
      <c r="A200" s="34">
        <v>50</v>
      </c>
      <c r="B200" s="34" t="s">
        <v>14</v>
      </c>
      <c r="C200" s="34" t="s">
        <v>172</v>
      </c>
      <c r="D200" s="34" t="s">
        <v>176</v>
      </c>
      <c r="E200" s="34">
        <v>5</v>
      </c>
      <c r="F200" s="34">
        <v>5</v>
      </c>
      <c r="G200" s="34"/>
    </row>
    <row r="201" spans="1:8" x14ac:dyDescent="0.25">
      <c r="A201" s="34">
        <v>50</v>
      </c>
      <c r="B201" s="34" t="s">
        <v>15</v>
      </c>
      <c r="C201" s="34" t="s">
        <v>173</v>
      </c>
      <c r="D201" s="34" t="s">
        <v>176</v>
      </c>
      <c r="E201" s="34">
        <v>3</v>
      </c>
      <c r="F201" s="34">
        <v>3</v>
      </c>
      <c r="G201" s="34"/>
    </row>
  </sheetData>
  <phoneticPr fontId="6" type="noConversion"/>
  <pageMargins left="0.7" right="0.7" top="0.75" bottom="0.75" header="0.3" footer="0.3"/>
  <pageSetup fitToHeight="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01"/>
  <sheetViews>
    <sheetView zoomScale="80" zoomScaleNormal="80" zoomScalePageLayoutView="80" workbookViewId="0">
      <pane xSplit="6660" ySplit="645" topLeftCell="I1" activePane="bottomRight"/>
      <selection pane="topRight" activeCell="G1" sqref="G1"/>
      <selection pane="bottomLeft" activeCell="E414" sqref="E414"/>
      <selection pane="bottomRight" activeCell="L2" sqref="L2"/>
    </sheetView>
  </sheetViews>
  <sheetFormatPr defaultColWidth="10.625" defaultRowHeight="15.75" x14ac:dyDescent="0.25"/>
  <cols>
    <col min="20" max="20" width="12" bestFit="1" customWidth="1"/>
    <col min="21" max="21" width="12" customWidth="1"/>
    <col min="24" max="25" width="10.875"/>
  </cols>
  <sheetData>
    <row r="1" spans="1:26" s="21" customFormat="1" x14ac:dyDescent="0.25">
      <c r="A1" s="21" t="s">
        <v>163</v>
      </c>
      <c r="B1" s="21" t="s">
        <v>150</v>
      </c>
      <c r="C1" s="21" t="s">
        <v>151</v>
      </c>
      <c r="D1" s="21" t="s">
        <v>171</v>
      </c>
      <c r="E1" s="21" t="s">
        <v>174</v>
      </c>
      <c r="F1" s="21" t="s">
        <v>152</v>
      </c>
      <c r="G1" s="7" t="s">
        <v>177</v>
      </c>
      <c r="H1" s="7" t="s">
        <v>180</v>
      </c>
      <c r="I1" s="7" t="s">
        <v>181</v>
      </c>
      <c r="J1" s="7" t="s">
        <v>182</v>
      </c>
      <c r="K1" s="7" t="s">
        <v>413</v>
      </c>
      <c r="L1" s="21" t="s">
        <v>414</v>
      </c>
      <c r="M1" s="21" t="s">
        <v>153</v>
      </c>
      <c r="N1" s="21" t="s">
        <v>154</v>
      </c>
      <c r="O1" s="21" t="s">
        <v>155</v>
      </c>
      <c r="P1" s="21" t="s">
        <v>156</v>
      </c>
      <c r="Q1" s="21" t="s">
        <v>157</v>
      </c>
      <c r="R1" s="21" t="s">
        <v>158</v>
      </c>
      <c r="S1" s="21" t="s">
        <v>415</v>
      </c>
      <c r="T1" s="21" t="s">
        <v>392</v>
      </c>
      <c r="U1" s="21" t="s">
        <v>412</v>
      </c>
      <c r="V1" s="21" t="s">
        <v>161</v>
      </c>
      <c r="W1" s="21" t="s">
        <v>393</v>
      </c>
      <c r="X1" s="21" t="s">
        <v>394</v>
      </c>
      <c r="Y1" s="21" t="s">
        <v>416</v>
      </c>
      <c r="Z1" s="21" t="s">
        <v>162</v>
      </c>
    </row>
    <row r="2" spans="1:26" x14ac:dyDescent="0.25">
      <c r="A2">
        <v>1</v>
      </c>
      <c r="B2">
        <v>1</v>
      </c>
      <c r="C2" t="s">
        <v>9</v>
      </c>
      <c r="D2" t="s">
        <v>172</v>
      </c>
      <c r="E2" t="s">
        <v>175</v>
      </c>
      <c r="F2" t="s">
        <v>12</v>
      </c>
      <c r="G2" s="1" t="s">
        <v>97</v>
      </c>
      <c r="H2" s="12">
        <v>84</v>
      </c>
      <c r="I2" s="12">
        <v>4</v>
      </c>
      <c r="J2" s="12">
        <v>6</v>
      </c>
      <c r="K2" s="12">
        <v>3</v>
      </c>
      <c r="L2">
        <v>3</v>
      </c>
      <c r="M2">
        <v>23.4</v>
      </c>
      <c r="N2">
        <v>19.100000000000001</v>
      </c>
      <c r="O2">
        <v>0</v>
      </c>
      <c r="P2">
        <v>0</v>
      </c>
      <c r="Q2">
        <f t="shared" ref="Q2:Q9" si="0">SUM(M2:P2)</f>
        <v>42.5</v>
      </c>
      <c r="R2">
        <v>12</v>
      </c>
      <c r="S2">
        <f t="shared" ref="S2:S9" si="1">Q2/12</f>
        <v>3.5416666666666665</v>
      </c>
      <c r="T2">
        <v>0</v>
      </c>
      <c r="U2">
        <v>0</v>
      </c>
      <c r="V2">
        <v>0</v>
      </c>
      <c r="W2">
        <v>0</v>
      </c>
      <c r="X2">
        <v>0</v>
      </c>
      <c r="Y2">
        <v>0</v>
      </c>
    </row>
    <row r="3" spans="1:26" x14ac:dyDescent="0.25">
      <c r="A3">
        <v>2</v>
      </c>
      <c r="B3">
        <v>1</v>
      </c>
      <c r="C3" t="s">
        <v>9</v>
      </c>
      <c r="D3" t="s">
        <v>172</v>
      </c>
      <c r="E3" t="s">
        <v>175</v>
      </c>
      <c r="F3" t="s">
        <v>135</v>
      </c>
      <c r="G3" s="12" t="s">
        <v>186</v>
      </c>
      <c r="H3" s="12">
        <v>48</v>
      </c>
      <c r="I3" s="12">
        <v>4</v>
      </c>
      <c r="J3" s="12">
        <v>5.3</v>
      </c>
      <c r="K3" s="12">
        <v>2</v>
      </c>
      <c r="L3">
        <v>3</v>
      </c>
      <c r="M3">
        <v>10.6</v>
      </c>
      <c r="N3">
        <v>32</v>
      </c>
      <c r="O3">
        <v>12.7</v>
      </c>
      <c r="P3">
        <v>0</v>
      </c>
      <c r="Q3">
        <f t="shared" si="0"/>
        <v>55.3</v>
      </c>
      <c r="R3">
        <v>12</v>
      </c>
      <c r="S3">
        <f t="shared" si="1"/>
        <v>4.6083333333333334</v>
      </c>
      <c r="T3">
        <v>0</v>
      </c>
      <c r="U3">
        <v>0</v>
      </c>
      <c r="V3">
        <v>0</v>
      </c>
      <c r="W3">
        <v>0</v>
      </c>
      <c r="X3">
        <v>0</v>
      </c>
      <c r="Y3">
        <v>0</v>
      </c>
    </row>
    <row r="4" spans="1:26" x14ac:dyDescent="0.25">
      <c r="A4">
        <v>3</v>
      </c>
      <c r="B4">
        <v>1</v>
      </c>
      <c r="C4" t="s">
        <v>12</v>
      </c>
      <c r="D4" t="s">
        <v>173</v>
      </c>
      <c r="E4" t="s">
        <v>175</v>
      </c>
      <c r="F4" t="s">
        <v>12</v>
      </c>
      <c r="G4" s="1" t="s">
        <v>97</v>
      </c>
      <c r="H4" s="12">
        <v>65</v>
      </c>
      <c r="I4" s="12">
        <v>4</v>
      </c>
      <c r="J4" s="12">
        <v>5.0999999999999996</v>
      </c>
      <c r="K4" s="12">
        <v>2</v>
      </c>
      <c r="L4">
        <v>2</v>
      </c>
      <c r="M4">
        <v>15.4</v>
      </c>
      <c r="N4">
        <v>12.5</v>
      </c>
      <c r="O4">
        <v>0</v>
      </c>
      <c r="P4">
        <v>0</v>
      </c>
      <c r="Q4">
        <f t="shared" si="0"/>
        <v>27.9</v>
      </c>
      <c r="R4">
        <v>12</v>
      </c>
      <c r="S4">
        <f t="shared" si="1"/>
        <v>2.3249999999999997</v>
      </c>
      <c r="T4">
        <v>0</v>
      </c>
      <c r="U4">
        <v>0</v>
      </c>
      <c r="V4">
        <v>0</v>
      </c>
      <c r="W4">
        <v>0</v>
      </c>
      <c r="X4">
        <v>0</v>
      </c>
      <c r="Y4">
        <v>0</v>
      </c>
    </row>
    <row r="5" spans="1:26" x14ac:dyDescent="0.25">
      <c r="A5">
        <v>4</v>
      </c>
      <c r="B5">
        <v>1</v>
      </c>
      <c r="C5" t="s">
        <v>12</v>
      </c>
      <c r="D5" t="s">
        <v>173</v>
      </c>
      <c r="E5" t="s">
        <v>175</v>
      </c>
      <c r="F5" t="s">
        <v>135</v>
      </c>
      <c r="G5" s="12" t="s">
        <v>186</v>
      </c>
      <c r="H5" s="12">
        <v>106.5</v>
      </c>
      <c r="I5" s="12">
        <v>4.5</v>
      </c>
      <c r="J5" s="12">
        <v>4.7</v>
      </c>
      <c r="K5" s="12">
        <v>2</v>
      </c>
      <c r="L5">
        <v>3</v>
      </c>
      <c r="M5">
        <v>2.5</v>
      </c>
      <c r="N5">
        <v>4.5</v>
      </c>
      <c r="O5">
        <v>0</v>
      </c>
      <c r="P5">
        <v>0</v>
      </c>
      <c r="Q5">
        <f t="shared" si="0"/>
        <v>7</v>
      </c>
      <c r="R5">
        <v>12</v>
      </c>
      <c r="S5">
        <f t="shared" si="1"/>
        <v>0.58333333333333337</v>
      </c>
      <c r="T5">
        <v>0</v>
      </c>
      <c r="U5">
        <v>0</v>
      </c>
      <c r="V5">
        <v>0</v>
      </c>
      <c r="W5">
        <v>0</v>
      </c>
      <c r="X5">
        <v>0</v>
      </c>
      <c r="Y5">
        <v>0</v>
      </c>
    </row>
    <row r="6" spans="1:26" x14ac:dyDescent="0.25">
      <c r="A6">
        <v>5</v>
      </c>
      <c r="B6">
        <v>1</v>
      </c>
      <c r="C6" t="s">
        <v>14</v>
      </c>
      <c r="D6" t="s">
        <v>172</v>
      </c>
      <c r="E6" t="s">
        <v>176</v>
      </c>
      <c r="F6" t="s">
        <v>12</v>
      </c>
      <c r="G6" s="1" t="s">
        <v>97</v>
      </c>
      <c r="H6" s="12">
        <v>59</v>
      </c>
      <c r="I6" s="12">
        <v>4</v>
      </c>
      <c r="J6" s="12">
        <v>6</v>
      </c>
      <c r="K6" s="12">
        <v>2</v>
      </c>
      <c r="L6">
        <v>3</v>
      </c>
      <c r="M6">
        <v>12.7</v>
      </c>
      <c r="N6">
        <v>22.5</v>
      </c>
      <c r="O6">
        <v>0.5</v>
      </c>
      <c r="P6">
        <v>0</v>
      </c>
      <c r="Q6">
        <f t="shared" si="0"/>
        <v>35.700000000000003</v>
      </c>
      <c r="R6">
        <v>12</v>
      </c>
      <c r="S6">
        <f t="shared" si="1"/>
        <v>2.9750000000000001</v>
      </c>
      <c r="T6">
        <v>0</v>
      </c>
      <c r="U6">
        <v>0</v>
      </c>
      <c r="V6">
        <v>0</v>
      </c>
      <c r="W6">
        <v>0</v>
      </c>
      <c r="X6">
        <v>0</v>
      </c>
      <c r="Y6">
        <v>0</v>
      </c>
    </row>
    <row r="7" spans="1:26" x14ac:dyDescent="0.25">
      <c r="A7">
        <v>6</v>
      </c>
      <c r="B7">
        <v>1</v>
      </c>
      <c r="C7" t="s">
        <v>14</v>
      </c>
      <c r="D7" t="s">
        <v>172</v>
      </c>
      <c r="E7" t="s">
        <v>176</v>
      </c>
      <c r="F7" t="s">
        <v>135</v>
      </c>
      <c r="G7" s="12" t="s">
        <v>186</v>
      </c>
      <c r="H7" s="12">
        <v>108</v>
      </c>
      <c r="I7" s="12">
        <v>4</v>
      </c>
      <c r="J7" s="12">
        <v>5</v>
      </c>
      <c r="K7" s="12">
        <v>1</v>
      </c>
      <c r="L7">
        <v>2</v>
      </c>
      <c r="M7">
        <v>28.9</v>
      </c>
      <c r="N7">
        <v>24.2</v>
      </c>
      <c r="O7">
        <v>0</v>
      </c>
      <c r="P7">
        <v>0</v>
      </c>
      <c r="Q7">
        <f t="shared" si="0"/>
        <v>53.099999999999994</v>
      </c>
      <c r="R7">
        <v>12</v>
      </c>
      <c r="S7">
        <f t="shared" si="1"/>
        <v>4.4249999999999998</v>
      </c>
      <c r="T7">
        <v>0</v>
      </c>
      <c r="U7">
        <v>1</v>
      </c>
      <c r="V7">
        <v>0</v>
      </c>
      <c r="W7">
        <v>0</v>
      </c>
      <c r="X7">
        <v>0</v>
      </c>
      <c r="Y7">
        <v>0</v>
      </c>
    </row>
    <row r="8" spans="1:26" x14ac:dyDescent="0.25">
      <c r="A8">
        <v>7</v>
      </c>
      <c r="B8">
        <v>1</v>
      </c>
      <c r="C8" t="s">
        <v>15</v>
      </c>
      <c r="D8" t="s">
        <v>173</v>
      </c>
      <c r="E8" t="s">
        <v>176</v>
      </c>
      <c r="F8" t="s">
        <v>12</v>
      </c>
      <c r="G8" s="1" t="s">
        <v>97</v>
      </c>
      <c r="H8" s="12">
        <v>34.5</v>
      </c>
      <c r="I8" s="12">
        <v>4</v>
      </c>
      <c r="J8" s="12" t="s">
        <v>120</v>
      </c>
      <c r="K8" s="12">
        <v>2</v>
      </c>
      <c r="L8">
        <v>0</v>
      </c>
      <c r="M8">
        <v>0</v>
      </c>
      <c r="N8">
        <v>0</v>
      </c>
      <c r="O8">
        <v>0</v>
      </c>
      <c r="P8">
        <v>0</v>
      </c>
      <c r="Q8">
        <f t="shared" si="0"/>
        <v>0</v>
      </c>
      <c r="R8">
        <v>12</v>
      </c>
      <c r="S8">
        <f t="shared" si="1"/>
        <v>0</v>
      </c>
      <c r="T8">
        <v>0</v>
      </c>
      <c r="U8">
        <v>0</v>
      </c>
      <c r="V8">
        <v>0</v>
      </c>
      <c r="W8">
        <v>1</v>
      </c>
      <c r="X8">
        <v>0</v>
      </c>
      <c r="Y8">
        <v>0</v>
      </c>
    </row>
    <row r="9" spans="1:26" x14ac:dyDescent="0.25">
      <c r="A9">
        <v>8</v>
      </c>
      <c r="B9">
        <v>1</v>
      </c>
      <c r="C9" t="s">
        <v>15</v>
      </c>
      <c r="D9" t="s">
        <v>173</v>
      </c>
      <c r="E9" t="s">
        <v>176</v>
      </c>
      <c r="F9" t="s">
        <v>135</v>
      </c>
      <c r="G9" s="12" t="s">
        <v>186</v>
      </c>
      <c r="H9" s="12">
        <v>102</v>
      </c>
      <c r="I9" s="12">
        <v>4.5</v>
      </c>
      <c r="J9" s="12">
        <v>4.7</v>
      </c>
      <c r="K9" s="12">
        <v>1</v>
      </c>
      <c r="L9">
        <v>3</v>
      </c>
      <c r="M9">
        <v>12.1</v>
      </c>
      <c r="N9">
        <v>17.8</v>
      </c>
      <c r="O9">
        <v>0</v>
      </c>
      <c r="P9">
        <v>0</v>
      </c>
      <c r="Q9">
        <f t="shared" si="0"/>
        <v>29.9</v>
      </c>
      <c r="R9">
        <v>12</v>
      </c>
      <c r="S9">
        <f t="shared" si="1"/>
        <v>2.4916666666666667</v>
      </c>
      <c r="T9">
        <v>1</v>
      </c>
      <c r="U9">
        <v>0</v>
      </c>
      <c r="V9">
        <v>0</v>
      </c>
      <c r="W9">
        <v>0</v>
      </c>
      <c r="X9">
        <v>0</v>
      </c>
      <c r="Y9">
        <v>0</v>
      </c>
    </row>
    <row r="10" spans="1:26" x14ac:dyDescent="0.25">
      <c r="A10" s="28">
        <v>9</v>
      </c>
      <c r="B10" s="28">
        <v>2</v>
      </c>
      <c r="C10" s="28" t="s">
        <v>9</v>
      </c>
      <c r="D10" s="28" t="s">
        <v>172</v>
      </c>
      <c r="E10" s="28" t="s">
        <v>175</v>
      </c>
      <c r="F10" s="28" t="s">
        <v>12</v>
      </c>
      <c r="G10" s="29" t="s">
        <v>43</v>
      </c>
      <c r="H10" s="30">
        <v>42</v>
      </c>
      <c r="I10" s="30">
        <v>2.5</v>
      </c>
      <c r="J10" s="30">
        <v>4.5</v>
      </c>
      <c r="K10" s="30">
        <v>0</v>
      </c>
      <c r="L10" s="28" t="s">
        <v>120</v>
      </c>
      <c r="M10" s="28" t="s">
        <v>120</v>
      </c>
      <c r="N10" s="28" t="s">
        <v>120</v>
      </c>
      <c r="O10" s="28" t="s">
        <v>120</v>
      </c>
      <c r="P10" s="28" t="s">
        <v>120</v>
      </c>
      <c r="Q10" s="28" t="s">
        <v>120</v>
      </c>
      <c r="R10" s="28" t="s">
        <v>120</v>
      </c>
      <c r="S10" s="28" t="s">
        <v>120</v>
      </c>
      <c r="T10" s="28">
        <v>0</v>
      </c>
      <c r="U10" s="28">
        <v>0</v>
      </c>
      <c r="V10" s="28">
        <v>1</v>
      </c>
      <c r="W10" s="28">
        <v>1</v>
      </c>
      <c r="X10" s="28">
        <v>1</v>
      </c>
      <c r="Y10" s="28">
        <v>1</v>
      </c>
      <c r="Z10" s="28"/>
    </row>
    <row r="11" spans="1:26" x14ac:dyDescent="0.25">
      <c r="A11" s="28">
        <v>10</v>
      </c>
      <c r="B11" s="28">
        <v>2</v>
      </c>
      <c r="C11" s="28" t="s">
        <v>9</v>
      </c>
      <c r="D11" s="28" t="s">
        <v>172</v>
      </c>
      <c r="E11" s="28" t="s">
        <v>175</v>
      </c>
      <c r="F11" s="28" t="s">
        <v>135</v>
      </c>
      <c r="G11" s="29" t="s">
        <v>75</v>
      </c>
      <c r="H11" s="30">
        <v>64</v>
      </c>
      <c r="I11" s="30">
        <v>3</v>
      </c>
      <c r="J11" s="30">
        <v>3.6</v>
      </c>
      <c r="K11" s="30">
        <v>2</v>
      </c>
      <c r="L11" s="28">
        <v>2</v>
      </c>
      <c r="M11" s="28">
        <v>23.4</v>
      </c>
      <c r="N11" s="28">
        <v>32</v>
      </c>
      <c r="O11" s="28">
        <v>30</v>
      </c>
      <c r="P11" s="28">
        <v>9</v>
      </c>
      <c r="Q11" s="28">
        <f>SUM(M11:P11)</f>
        <v>94.4</v>
      </c>
      <c r="R11" s="28">
        <v>12</v>
      </c>
      <c r="S11" s="28">
        <f>Q11/12</f>
        <v>7.8666666666666671</v>
      </c>
      <c r="T11" s="28">
        <v>0</v>
      </c>
      <c r="U11" s="28">
        <v>0</v>
      </c>
      <c r="V11" s="28">
        <v>1</v>
      </c>
      <c r="W11" s="28">
        <v>0</v>
      </c>
      <c r="X11" s="28">
        <v>0</v>
      </c>
      <c r="Y11" s="28">
        <v>0</v>
      </c>
      <c r="Z11" s="28"/>
    </row>
    <row r="12" spans="1:26" x14ac:dyDescent="0.25">
      <c r="A12">
        <v>11</v>
      </c>
      <c r="B12">
        <v>2</v>
      </c>
      <c r="C12" t="s">
        <v>12</v>
      </c>
      <c r="D12" t="s">
        <v>173</v>
      </c>
      <c r="E12" t="s">
        <v>175</v>
      </c>
      <c r="F12" t="s">
        <v>12</v>
      </c>
      <c r="G12" s="1" t="s">
        <v>43</v>
      </c>
      <c r="H12" s="12">
        <v>70</v>
      </c>
      <c r="I12" s="12">
        <v>4</v>
      </c>
      <c r="J12" s="12">
        <v>4</v>
      </c>
      <c r="K12" s="12">
        <v>3</v>
      </c>
      <c r="L12">
        <v>3</v>
      </c>
      <c r="M12">
        <v>9.5</v>
      </c>
      <c r="N12">
        <v>17</v>
      </c>
      <c r="O12">
        <v>0</v>
      </c>
      <c r="P12">
        <v>0</v>
      </c>
      <c r="Q12">
        <f>SUM(M12:P12)</f>
        <v>26.5</v>
      </c>
      <c r="R12">
        <v>12</v>
      </c>
      <c r="S12">
        <f>Q12/12</f>
        <v>2.2083333333333335</v>
      </c>
      <c r="T12">
        <v>0</v>
      </c>
      <c r="U12">
        <v>1</v>
      </c>
      <c r="V12">
        <v>0</v>
      </c>
      <c r="W12">
        <v>0</v>
      </c>
      <c r="X12">
        <v>0</v>
      </c>
      <c r="Y12">
        <v>1</v>
      </c>
    </row>
    <row r="13" spans="1:26" x14ac:dyDescent="0.25">
      <c r="A13">
        <v>12</v>
      </c>
      <c r="B13">
        <v>2</v>
      </c>
      <c r="C13" t="s">
        <v>12</v>
      </c>
      <c r="D13" t="s">
        <v>173</v>
      </c>
      <c r="E13" t="s">
        <v>175</v>
      </c>
      <c r="F13" t="s">
        <v>135</v>
      </c>
      <c r="G13" s="1" t="s">
        <v>75</v>
      </c>
      <c r="H13" s="12">
        <v>69</v>
      </c>
      <c r="I13" s="12">
        <v>3</v>
      </c>
      <c r="J13" s="12">
        <v>4.8</v>
      </c>
      <c r="K13" s="12">
        <v>1</v>
      </c>
      <c r="L13">
        <v>2</v>
      </c>
      <c r="M13">
        <v>9.5</v>
      </c>
      <c r="N13">
        <v>2</v>
      </c>
      <c r="O13">
        <v>0</v>
      </c>
      <c r="P13">
        <v>0</v>
      </c>
      <c r="Q13">
        <f>SUM(M13:P13)</f>
        <v>11.5</v>
      </c>
      <c r="R13">
        <v>12</v>
      </c>
      <c r="S13">
        <f>Q13/12</f>
        <v>0.95833333333333337</v>
      </c>
      <c r="T13">
        <v>0</v>
      </c>
      <c r="U13">
        <v>1</v>
      </c>
      <c r="V13">
        <v>0</v>
      </c>
      <c r="W13">
        <v>0</v>
      </c>
      <c r="X13">
        <v>0</v>
      </c>
      <c r="Y13">
        <v>0</v>
      </c>
    </row>
    <row r="14" spans="1:26" x14ac:dyDescent="0.25">
      <c r="A14">
        <v>13</v>
      </c>
      <c r="B14">
        <v>2</v>
      </c>
      <c r="C14" t="s">
        <v>14</v>
      </c>
      <c r="D14" t="s">
        <v>172</v>
      </c>
      <c r="E14" t="s">
        <v>176</v>
      </c>
      <c r="F14" t="s">
        <v>12</v>
      </c>
      <c r="G14" s="1" t="s">
        <v>43</v>
      </c>
      <c r="H14" s="12">
        <v>78</v>
      </c>
      <c r="I14" s="12">
        <v>4.5</v>
      </c>
      <c r="J14" s="12">
        <v>6</v>
      </c>
      <c r="K14" s="12">
        <v>1</v>
      </c>
      <c r="L14" t="s">
        <v>120</v>
      </c>
      <c r="M14" t="s">
        <v>120</v>
      </c>
      <c r="N14" t="s">
        <v>120</v>
      </c>
      <c r="O14" t="s">
        <v>120</v>
      </c>
      <c r="P14" t="s">
        <v>120</v>
      </c>
      <c r="Q14" t="s">
        <v>120</v>
      </c>
      <c r="R14">
        <v>12</v>
      </c>
      <c r="S14" t="s">
        <v>120</v>
      </c>
      <c r="T14">
        <v>0</v>
      </c>
      <c r="U14">
        <v>0</v>
      </c>
      <c r="V14">
        <v>0</v>
      </c>
      <c r="W14">
        <v>0</v>
      </c>
      <c r="X14">
        <v>0</v>
      </c>
      <c r="Y14">
        <v>0</v>
      </c>
      <c r="Z14" t="s">
        <v>136</v>
      </c>
    </row>
    <row r="15" spans="1:26" x14ac:dyDescent="0.25">
      <c r="A15">
        <v>14</v>
      </c>
      <c r="B15">
        <v>2</v>
      </c>
      <c r="C15" t="s">
        <v>14</v>
      </c>
      <c r="D15" t="s">
        <v>172</v>
      </c>
      <c r="E15" t="s">
        <v>176</v>
      </c>
      <c r="F15" t="s">
        <v>135</v>
      </c>
      <c r="G15" s="1" t="s">
        <v>75</v>
      </c>
      <c r="H15" s="12">
        <v>61</v>
      </c>
      <c r="I15" s="12">
        <v>3</v>
      </c>
      <c r="J15" s="12">
        <v>4.5</v>
      </c>
      <c r="K15" s="12">
        <v>2</v>
      </c>
      <c r="L15">
        <v>2</v>
      </c>
      <c r="M15">
        <v>34</v>
      </c>
      <c r="N15">
        <v>26.5</v>
      </c>
      <c r="O15">
        <v>0</v>
      </c>
      <c r="P15">
        <v>0</v>
      </c>
      <c r="Q15">
        <f>SUM(M15:P15)</f>
        <v>60.5</v>
      </c>
      <c r="R15">
        <v>12</v>
      </c>
      <c r="S15">
        <f>Q15/12</f>
        <v>5.041666666666667</v>
      </c>
      <c r="T15">
        <v>0</v>
      </c>
      <c r="U15">
        <v>1</v>
      </c>
      <c r="V15">
        <v>0</v>
      </c>
      <c r="W15">
        <v>0</v>
      </c>
      <c r="X15">
        <v>0</v>
      </c>
      <c r="Y15">
        <v>0</v>
      </c>
      <c r="Z15" t="s">
        <v>395</v>
      </c>
    </row>
    <row r="16" spans="1:26" x14ac:dyDescent="0.25">
      <c r="A16">
        <v>15</v>
      </c>
      <c r="B16">
        <v>2</v>
      </c>
      <c r="C16" t="s">
        <v>15</v>
      </c>
      <c r="D16" t="s">
        <v>173</v>
      </c>
      <c r="E16" t="s">
        <v>176</v>
      </c>
      <c r="F16" t="s">
        <v>12</v>
      </c>
      <c r="G16" s="1" t="s">
        <v>43</v>
      </c>
      <c r="H16" s="12">
        <v>59</v>
      </c>
      <c r="I16" s="12">
        <v>3.5</v>
      </c>
      <c r="J16" s="12">
        <v>6</v>
      </c>
      <c r="K16" s="12">
        <v>1</v>
      </c>
      <c r="L16">
        <v>3</v>
      </c>
      <c r="M16">
        <v>32.5</v>
      </c>
      <c r="N16">
        <v>14.5</v>
      </c>
      <c r="O16">
        <v>5.5</v>
      </c>
      <c r="P16">
        <v>0</v>
      </c>
      <c r="Q16">
        <f>SUM(M16:P16)</f>
        <v>52.5</v>
      </c>
      <c r="R16">
        <v>12</v>
      </c>
      <c r="S16">
        <f>Q16/12</f>
        <v>4.375</v>
      </c>
      <c r="T16">
        <v>0</v>
      </c>
      <c r="U16">
        <v>0</v>
      </c>
      <c r="V16">
        <v>0</v>
      </c>
      <c r="W16">
        <v>0</v>
      </c>
      <c r="X16">
        <v>0</v>
      </c>
      <c r="Y16">
        <v>1</v>
      </c>
    </row>
    <row r="17" spans="1:26" x14ac:dyDescent="0.25">
      <c r="A17">
        <v>16</v>
      </c>
      <c r="B17">
        <v>2</v>
      </c>
      <c r="C17" t="s">
        <v>15</v>
      </c>
      <c r="D17" t="s">
        <v>173</v>
      </c>
      <c r="E17" t="s">
        <v>176</v>
      </c>
      <c r="F17" t="s">
        <v>135</v>
      </c>
      <c r="G17" s="1" t="s">
        <v>75</v>
      </c>
      <c r="H17" s="12">
        <v>60</v>
      </c>
      <c r="I17" s="12">
        <v>3</v>
      </c>
      <c r="J17" s="12">
        <v>6</v>
      </c>
      <c r="K17" s="12">
        <v>2</v>
      </c>
      <c r="L17">
        <v>0</v>
      </c>
      <c r="M17">
        <v>0</v>
      </c>
      <c r="N17">
        <v>0</v>
      </c>
      <c r="O17">
        <v>0</v>
      </c>
      <c r="P17">
        <v>0</v>
      </c>
      <c r="Q17">
        <v>0</v>
      </c>
      <c r="R17">
        <v>12</v>
      </c>
      <c r="S17">
        <v>0</v>
      </c>
      <c r="T17">
        <v>0</v>
      </c>
      <c r="U17">
        <v>0</v>
      </c>
      <c r="V17">
        <v>0</v>
      </c>
      <c r="W17">
        <v>1</v>
      </c>
      <c r="X17">
        <v>0</v>
      </c>
      <c r="Y17">
        <v>0</v>
      </c>
    </row>
    <row r="18" spans="1:26" x14ac:dyDescent="0.25">
      <c r="A18">
        <v>17</v>
      </c>
      <c r="B18">
        <v>3</v>
      </c>
      <c r="C18" t="s">
        <v>9</v>
      </c>
      <c r="D18" t="s">
        <v>172</v>
      </c>
      <c r="E18" t="s">
        <v>175</v>
      </c>
      <c r="F18" t="s">
        <v>12</v>
      </c>
      <c r="G18" s="1" t="s">
        <v>39</v>
      </c>
      <c r="H18" s="12">
        <v>56</v>
      </c>
      <c r="I18" s="12">
        <v>4</v>
      </c>
      <c r="J18" s="12">
        <v>6</v>
      </c>
      <c r="K18" s="12">
        <v>1</v>
      </c>
      <c r="L18">
        <v>1</v>
      </c>
      <c r="M18">
        <v>28.8</v>
      </c>
      <c r="N18">
        <v>2.6</v>
      </c>
      <c r="O18">
        <v>4.0999999999999996</v>
      </c>
      <c r="P18">
        <v>0</v>
      </c>
      <c r="Q18">
        <f>SUM(M18:P18)</f>
        <v>35.5</v>
      </c>
      <c r="R18">
        <v>12</v>
      </c>
      <c r="S18">
        <f>Q18/12</f>
        <v>2.9583333333333335</v>
      </c>
      <c r="T18">
        <v>0</v>
      </c>
      <c r="U18">
        <v>0</v>
      </c>
      <c r="V18">
        <v>0</v>
      </c>
      <c r="W18">
        <v>0</v>
      </c>
      <c r="X18">
        <v>0</v>
      </c>
      <c r="Y18">
        <v>0</v>
      </c>
    </row>
    <row r="19" spans="1:26" x14ac:dyDescent="0.25">
      <c r="A19">
        <v>18</v>
      </c>
      <c r="B19">
        <v>3</v>
      </c>
      <c r="C19" t="s">
        <v>9</v>
      </c>
      <c r="D19" t="s">
        <v>172</v>
      </c>
      <c r="E19" t="s">
        <v>175</v>
      </c>
      <c r="F19" t="s">
        <v>135</v>
      </c>
      <c r="G19" s="1" t="s">
        <v>55</v>
      </c>
      <c r="H19" s="12">
        <v>52</v>
      </c>
      <c r="I19" s="12">
        <v>4</v>
      </c>
      <c r="J19" s="12">
        <v>6</v>
      </c>
      <c r="K19" s="12">
        <v>1</v>
      </c>
      <c r="L19">
        <v>0</v>
      </c>
      <c r="M19">
        <v>0</v>
      </c>
      <c r="N19">
        <v>0</v>
      </c>
      <c r="O19">
        <v>0</v>
      </c>
      <c r="P19">
        <v>0</v>
      </c>
      <c r="Q19">
        <v>0</v>
      </c>
      <c r="R19">
        <v>12</v>
      </c>
      <c r="S19">
        <v>0</v>
      </c>
      <c r="T19">
        <v>0</v>
      </c>
      <c r="U19">
        <v>0</v>
      </c>
      <c r="V19">
        <v>0</v>
      </c>
      <c r="W19">
        <v>1</v>
      </c>
      <c r="X19">
        <v>0</v>
      </c>
      <c r="Y19">
        <v>0</v>
      </c>
    </row>
    <row r="20" spans="1:26" x14ac:dyDescent="0.25">
      <c r="A20" s="28">
        <v>19</v>
      </c>
      <c r="B20" s="28">
        <v>3</v>
      </c>
      <c r="C20" s="28" t="s">
        <v>12</v>
      </c>
      <c r="D20" s="28" t="s">
        <v>173</v>
      </c>
      <c r="E20" s="28" t="s">
        <v>175</v>
      </c>
      <c r="F20" s="28" t="s">
        <v>12</v>
      </c>
      <c r="G20" s="29" t="s">
        <v>39</v>
      </c>
      <c r="H20" s="30">
        <v>61</v>
      </c>
      <c r="I20" s="30">
        <v>3.5</v>
      </c>
      <c r="J20" s="30">
        <v>4</v>
      </c>
      <c r="K20" s="30">
        <v>3</v>
      </c>
      <c r="L20" s="28">
        <v>2</v>
      </c>
      <c r="M20" s="28">
        <v>3.9</v>
      </c>
      <c r="N20" s="28">
        <v>6.5</v>
      </c>
      <c r="O20" s="28">
        <v>0</v>
      </c>
      <c r="P20" s="28">
        <v>0</v>
      </c>
      <c r="Q20" s="28">
        <f>SUM(M20:P20)</f>
        <v>10.4</v>
      </c>
      <c r="R20" s="28">
        <v>12</v>
      </c>
      <c r="S20" s="28">
        <f>Q20/12</f>
        <v>0.8666666666666667</v>
      </c>
      <c r="T20" s="28">
        <v>0</v>
      </c>
      <c r="U20" s="28">
        <v>0</v>
      </c>
      <c r="V20" s="28">
        <v>1</v>
      </c>
      <c r="W20" s="28">
        <v>0</v>
      </c>
      <c r="X20" s="28">
        <v>0</v>
      </c>
      <c r="Y20" s="28">
        <v>0</v>
      </c>
      <c r="Z20" s="28"/>
    </row>
    <row r="21" spans="1:26" x14ac:dyDescent="0.25">
      <c r="A21" s="28">
        <v>20</v>
      </c>
      <c r="B21" s="28">
        <v>3</v>
      </c>
      <c r="C21" s="28" t="s">
        <v>12</v>
      </c>
      <c r="D21" s="28" t="s">
        <v>173</v>
      </c>
      <c r="E21" s="28" t="s">
        <v>175</v>
      </c>
      <c r="F21" s="28" t="s">
        <v>135</v>
      </c>
      <c r="G21" s="29" t="s">
        <v>55</v>
      </c>
      <c r="H21" s="30">
        <v>50</v>
      </c>
      <c r="I21" s="30">
        <v>4.5</v>
      </c>
      <c r="J21" s="30">
        <v>4</v>
      </c>
      <c r="K21" s="30">
        <v>0</v>
      </c>
      <c r="L21" s="28" t="s">
        <v>120</v>
      </c>
      <c r="M21" s="28" t="s">
        <v>120</v>
      </c>
      <c r="N21" s="28" t="s">
        <v>120</v>
      </c>
      <c r="O21" s="28" t="s">
        <v>120</v>
      </c>
      <c r="P21" s="28" t="s">
        <v>120</v>
      </c>
      <c r="Q21" s="28" t="s">
        <v>120</v>
      </c>
      <c r="R21" s="28" t="s">
        <v>120</v>
      </c>
      <c r="S21" s="28" t="s">
        <v>120</v>
      </c>
      <c r="T21" s="28">
        <v>0</v>
      </c>
      <c r="U21" s="28">
        <v>0</v>
      </c>
      <c r="V21" s="28">
        <v>1</v>
      </c>
      <c r="W21" s="28">
        <v>1</v>
      </c>
      <c r="X21" s="28">
        <v>1</v>
      </c>
      <c r="Y21" s="28">
        <v>1</v>
      </c>
      <c r="Z21" s="28"/>
    </row>
    <row r="22" spans="1:26" x14ac:dyDescent="0.25">
      <c r="A22">
        <v>21</v>
      </c>
      <c r="B22">
        <v>3</v>
      </c>
      <c r="C22" t="s">
        <v>14</v>
      </c>
      <c r="D22" t="s">
        <v>172</v>
      </c>
      <c r="E22" t="s">
        <v>176</v>
      </c>
      <c r="F22" t="s">
        <v>12</v>
      </c>
      <c r="G22" s="1" t="s">
        <v>39</v>
      </c>
      <c r="H22" s="12">
        <v>55.5</v>
      </c>
      <c r="I22" s="12">
        <v>3</v>
      </c>
      <c r="J22" s="12">
        <v>3</v>
      </c>
      <c r="K22" s="12">
        <v>1</v>
      </c>
      <c r="L22">
        <v>3</v>
      </c>
      <c r="M22">
        <v>11</v>
      </c>
      <c r="N22">
        <v>29.5</v>
      </c>
      <c r="O22">
        <v>22.7</v>
      </c>
      <c r="P22">
        <v>0.5</v>
      </c>
      <c r="Q22">
        <f>SUM(M22:P22)</f>
        <v>63.7</v>
      </c>
      <c r="R22">
        <v>12</v>
      </c>
      <c r="S22">
        <f>Q22/12</f>
        <v>5.3083333333333336</v>
      </c>
      <c r="T22">
        <v>0</v>
      </c>
      <c r="U22">
        <v>0</v>
      </c>
      <c r="V22">
        <v>0</v>
      </c>
      <c r="W22">
        <v>0</v>
      </c>
      <c r="X22">
        <v>0</v>
      </c>
      <c r="Y22">
        <v>0</v>
      </c>
    </row>
    <row r="23" spans="1:26" x14ac:dyDescent="0.25">
      <c r="A23">
        <v>22</v>
      </c>
      <c r="B23">
        <v>3</v>
      </c>
      <c r="C23" t="s">
        <v>14</v>
      </c>
      <c r="D23" t="s">
        <v>172</v>
      </c>
      <c r="E23" t="s">
        <v>176</v>
      </c>
      <c r="F23" t="s">
        <v>135</v>
      </c>
      <c r="G23" s="1" t="s">
        <v>55</v>
      </c>
      <c r="H23" s="12">
        <v>62</v>
      </c>
      <c r="I23" s="12">
        <v>4.5</v>
      </c>
      <c r="J23" s="12">
        <v>6</v>
      </c>
      <c r="K23" s="12">
        <v>3</v>
      </c>
      <c r="L23">
        <v>2</v>
      </c>
      <c r="M23">
        <v>11.5</v>
      </c>
      <c r="N23">
        <v>15.5</v>
      </c>
      <c r="O23">
        <v>0</v>
      </c>
      <c r="P23">
        <v>0</v>
      </c>
      <c r="Q23">
        <f>SUM(M23:P23)</f>
        <v>27</v>
      </c>
      <c r="R23">
        <v>12</v>
      </c>
      <c r="S23">
        <f>Q23/12</f>
        <v>2.25</v>
      </c>
      <c r="T23">
        <v>0</v>
      </c>
      <c r="U23">
        <v>0</v>
      </c>
      <c r="V23">
        <v>0</v>
      </c>
      <c r="W23">
        <v>0</v>
      </c>
      <c r="X23">
        <v>0</v>
      </c>
      <c r="Y23">
        <v>0</v>
      </c>
    </row>
    <row r="24" spans="1:26" x14ac:dyDescent="0.25">
      <c r="A24" s="28">
        <v>23</v>
      </c>
      <c r="B24" s="28">
        <v>3</v>
      </c>
      <c r="C24" s="28" t="s">
        <v>15</v>
      </c>
      <c r="D24" s="28" t="s">
        <v>173</v>
      </c>
      <c r="E24" s="28" t="s">
        <v>176</v>
      </c>
      <c r="F24" s="28" t="s">
        <v>12</v>
      </c>
      <c r="G24" s="29" t="s">
        <v>39</v>
      </c>
      <c r="H24" s="30">
        <v>55</v>
      </c>
      <c r="I24" s="30">
        <v>4</v>
      </c>
      <c r="J24" s="30">
        <v>2.5</v>
      </c>
      <c r="K24" s="30">
        <v>2</v>
      </c>
      <c r="L24" s="28">
        <v>3</v>
      </c>
      <c r="M24" s="28">
        <v>28.9</v>
      </c>
      <c r="N24" s="28">
        <v>8.6999999999999993</v>
      </c>
      <c r="O24" s="28">
        <v>6.9</v>
      </c>
      <c r="P24" s="28">
        <v>0</v>
      </c>
      <c r="Q24" s="28">
        <f>SUM(M24:P24)</f>
        <v>44.499999999999993</v>
      </c>
      <c r="R24" s="28">
        <v>12</v>
      </c>
      <c r="S24" s="28">
        <f>Q24/12</f>
        <v>3.7083333333333326</v>
      </c>
      <c r="T24" s="28">
        <v>0</v>
      </c>
      <c r="U24" s="28">
        <v>0</v>
      </c>
      <c r="V24" s="28">
        <v>1</v>
      </c>
      <c r="W24" s="28">
        <v>0</v>
      </c>
      <c r="X24" s="28">
        <v>0</v>
      </c>
      <c r="Y24" s="28">
        <v>0</v>
      </c>
      <c r="Z24" s="28"/>
    </row>
    <row r="25" spans="1:26" x14ac:dyDescent="0.25">
      <c r="A25" s="28">
        <v>24</v>
      </c>
      <c r="B25" s="28">
        <v>3</v>
      </c>
      <c r="C25" s="28" t="s">
        <v>15</v>
      </c>
      <c r="D25" s="28" t="s">
        <v>173</v>
      </c>
      <c r="E25" s="28" t="s">
        <v>176</v>
      </c>
      <c r="F25" s="28" t="s">
        <v>135</v>
      </c>
      <c r="G25" s="29" t="s">
        <v>55</v>
      </c>
      <c r="H25" s="30">
        <v>42</v>
      </c>
      <c r="I25" s="30">
        <v>4</v>
      </c>
      <c r="J25" s="30">
        <v>4.5999999999999996</v>
      </c>
      <c r="K25" s="30">
        <v>0</v>
      </c>
      <c r="L25" s="28" t="s">
        <v>120</v>
      </c>
      <c r="M25" s="28" t="s">
        <v>120</v>
      </c>
      <c r="N25" s="28" t="s">
        <v>120</v>
      </c>
      <c r="O25" s="28" t="s">
        <v>120</v>
      </c>
      <c r="P25" s="28" t="s">
        <v>120</v>
      </c>
      <c r="Q25" s="28" t="s">
        <v>120</v>
      </c>
      <c r="R25" s="28" t="s">
        <v>120</v>
      </c>
      <c r="S25" s="28" t="s">
        <v>120</v>
      </c>
      <c r="T25" s="28">
        <v>0</v>
      </c>
      <c r="U25" s="28">
        <v>0</v>
      </c>
      <c r="V25" s="28">
        <v>1</v>
      </c>
      <c r="W25" s="28">
        <v>1</v>
      </c>
      <c r="X25" s="28">
        <v>0</v>
      </c>
      <c r="Y25" s="28">
        <v>0</v>
      </c>
      <c r="Z25" s="28"/>
    </row>
    <row r="26" spans="1:26" x14ac:dyDescent="0.25">
      <c r="A26">
        <v>25</v>
      </c>
      <c r="B26">
        <v>4</v>
      </c>
      <c r="C26" t="s">
        <v>9</v>
      </c>
      <c r="D26" t="s">
        <v>172</v>
      </c>
      <c r="E26" t="s">
        <v>175</v>
      </c>
      <c r="F26" t="s">
        <v>12</v>
      </c>
      <c r="G26" s="12" t="s">
        <v>118</v>
      </c>
      <c r="H26" s="12">
        <v>47</v>
      </c>
      <c r="I26" s="12">
        <v>5</v>
      </c>
      <c r="J26" s="12">
        <v>5</v>
      </c>
      <c r="K26" s="12">
        <v>2</v>
      </c>
      <c r="L26" t="s">
        <v>120</v>
      </c>
      <c r="M26" t="s">
        <v>120</v>
      </c>
      <c r="N26" t="s">
        <v>120</v>
      </c>
      <c r="O26" t="s">
        <v>120</v>
      </c>
      <c r="P26" t="s">
        <v>120</v>
      </c>
      <c r="Q26" t="s">
        <v>120</v>
      </c>
      <c r="R26" t="s">
        <v>120</v>
      </c>
      <c r="S26" t="s">
        <v>120</v>
      </c>
      <c r="T26">
        <v>0</v>
      </c>
      <c r="U26">
        <v>0</v>
      </c>
      <c r="V26">
        <v>0</v>
      </c>
      <c r="W26">
        <v>1</v>
      </c>
      <c r="X26">
        <v>0</v>
      </c>
      <c r="Y26">
        <v>0</v>
      </c>
    </row>
    <row r="27" spans="1:26" x14ac:dyDescent="0.25">
      <c r="A27">
        <v>26</v>
      </c>
      <c r="B27">
        <v>4</v>
      </c>
      <c r="C27" t="s">
        <v>9</v>
      </c>
      <c r="D27" t="s">
        <v>172</v>
      </c>
      <c r="E27" t="s">
        <v>175</v>
      </c>
      <c r="F27" t="s">
        <v>135</v>
      </c>
      <c r="G27" s="1" t="s">
        <v>76</v>
      </c>
      <c r="H27" s="12">
        <v>80</v>
      </c>
      <c r="I27" s="12">
        <v>5</v>
      </c>
      <c r="J27" s="12">
        <v>4.5</v>
      </c>
      <c r="K27" s="12">
        <v>2</v>
      </c>
      <c r="L27">
        <v>3</v>
      </c>
      <c r="M27">
        <v>3</v>
      </c>
      <c r="N27">
        <v>23.5</v>
      </c>
      <c r="O27">
        <v>17</v>
      </c>
      <c r="P27">
        <v>2</v>
      </c>
      <c r="Q27">
        <f>SUM(M27:P27)</f>
        <v>45.5</v>
      </c>
      <c r="R27">
        <v>12</v>
      </c>
      <c r="S27">
        <f>Q27/12</f>
        <v>3.7916666666666665</v>
      </c>
      <c r="T27">
        <v>0</v>
      </c>
      <c r="U27">
        <v>0</v>
      </c>
      <c r="V27">
        <v>0</v>
      </c>
      <c r="W27">
        <v>0</v>
      </c>
      <c r="X27">
        <v>0</v>
      </c>
      <c r="Y27">
        <v>0</v>
      </c>
    </row>
    <row r="28" spans="1:26" x14ac:dyDescent="0.25">
      <c r="A28" s="28">
        <v>27</v>
      </c>
      <c r="B28" s="28">
        <v>4</v>
      </c>
      <c r="C28" s="28" t="s">
        <v>12</v>
      </c>
      <c r="D28" s="28" t="s">
        <v>173</v>
      </c>
      <c r="E28" s="28" t="s">
        <v>175</v>
      </c>
      <c r="F28" s="28" t="s">
        <v>12</v>
      </c>
      <c r="G28" s="30" t="s">
        <v>118</v>
      </c>
      <c r="H28" s="30">
        <v>41</v>
      </c>
      <c r="I28" s="30">
        <v>4</v>
      </c>
      <c r="J28" s="30">
        <v>4.5</v>
      </c>
      <c r="K28" s="30">
        <v>0</v>
      </c>
      <c r="L28" s="28" t="s">
        <v>120</v>
      </c>
      <c r="M28" s="28" t="s">
        <v>120</v>
      </c>
      <c r="N28" s="28" t="s">
        <v>120</v>
      </c>
      <c r="O28" s="28" t="s">
        <v>120</v>
      </c>
      <c r="P28" s="28" t="s">
        <v>120</v>
      </c>
      <c r="Q28" s="28" t="s">
        <v>120</v>
      </c>
      <c r="R28" s="28" t="s">
        <v>120</v>
      </c>
      <c r="S28" s="28" t="s">
        <v>120</v>
      </c>
      <c r="T28" s="28">
        <v>0</v>
      </c>
      <c r="U28" s="28">
        <v>0</v>
      </c>
      <c r="V28" s="28">
        <v>1</v>
      </c>
      <c r="W28" s="28">
        <v>1</v>
      </c>
      <c r="X28" s="28">
        <v>0</v>
      </c>
      <c r="Y28" s="28">
        <v>0</v>
      </c>
      <c r="Z28" s="28"/>
    </row>
    <row r="29" spans="1:26" x14ac:dyDescent="0.25">
      <c r="A29" s="28">
        <v>28</v>
      </c>
      <c r="B29" s="28">
        <v>4</v>
      </c>
      <c r="C29" s="28" t="s">
        <v>12</v>
      </c>
      <c r="D29" s="28" t="s">
        <v>173</v>
      </c>
      <c r="E29" s="28" t="s">
        <v>175</v>
      </c>
      <c r="F29" s="28" t="s">
        <v>135</v>
      </c>
      <c r="G29" s="29" t="s">
        <v>76</v>
      </c>
      <c r="H29" s="30">
        <v>83.5</v>
      </c>
      <c r="I29" s="30">
        <v>5</v>
      </c>
      <c r="J29" s="30">
        <v>5.6</v>
      </c>
      <c r="K29" s="30">
        <v>3</v>
      </c>
      <c r="L29" s="28">
        <v>2</v>
      </c>
      <c r="M29" s="28">
        <v>16.899999999999999</v>
      </c>
      <c r="N29" s="28">
        <v>10</v>
      </c>
      <c r="O29" s="28">
        <v>3.1</v>
      </c>
      <c r="P29" s="28">
        <v>0</v>
      </c>
      <c r="Q29" s="28">
        <f t="shared" ref="Q29:Q53" si="2">SUM(M29:P29)</f>
        <v>30</v>
      </c>
      <c r="R29" s="28">
        <v>12</v>
      </c>
      <c r="S29" s="28">
        <f t="shared" ref="S29:S53" si="3">Q29/12</f>
        <v>2.5</v>
      </c>
      <c r="T29" s="28">
        <v>0</v>
      </c>
      <c r="U29" s="28">
        <v>0</v>
      </c>
      <c r="V29" s="28">
        <v>1</v>
      </c>
      <c r="W29" s="28">
        <v>0</v>
      </c>
      <c r="X29" s="28">
        <v>0</v>
      </c>
      <c r="Y29" s="28">
        <v>0</v>
      </c>
      <c r="Z29" s="28"/>
    </row>
    <row r="30" spans="1:26" x14ac:dyDescent="0.25">
      <c r="A30">
        <v>29</v>
      </c>
      <c r="B30">
        <v>4</v>
      </c>
      <c r="C30" t="s">
        <v>14</v>
      </c>
      <c r="D30" t="s">
        <v>172</v>
      </c>
      <c r="E30" t="s">
        <v>176</v>
      </c>
      <c r="F30" t="s">
        <v>12</v>
      </c>
      <c r="G30" s="12" t="s">
        <v>118</v>
      </c>
      <c r="H30" s="12">
        <v>56</v>
      </c>
      <c r="I30" s="12">
        <v>4</v>
      </c>
      <c r="J30" s="12">
        <v>4.3</v>
      </c>
      <c r="K30" s="12">
        <v>1</v>
      </c>
      <c r="L30">
        <v>2</v>
      </c>
      <c r="M30">
        <v>15.7</v>
      </c>
      <c r="N30">
        <v>22.6</v>
      </c>
      <c r="O30">
        <v>0.8</v>
      </c>
      <c r="P30">
        <v>0</v>
      </c>
      <c r="Q30">
        <f t="shared" si="2"/>
        <v>39.099999999999994</v>
      </c>
      <c r="R30">
        <v>12</v>
      </c>
      <c r="S30">
        <f t="shared" si="3"/>
        <v>3.2583333333333329</v>
      </c>
      <c r="T30">
        <v>0</v>
      </c>
      <c r="U30">
        <v>0</v>
      </c>
      <c r="V30">
        <v>0</v>
      </c>
      <c r="W30">
        <v>0</v>
      </c>
      <c r="X30">
        <v>0</v>
      </c>
      <c r="Y30">
        <v>0</v>
      </c>
    </row>
    <row r="31" spans="1:26" x14ac:dyDescent="0.25">
      <c r="A31">
        <v>30</v>
      </c>
      <c r="B31">
        <v>4</v>
      </c>
      <c r="C31" t="s">
        <v>14</v>
      </c>
      <c r="D31" t="s">
        <v>172</v>
      </c>
      <c r="E31" t="s">
        <v>176</v>
      </c>
      <c r="F31" t="s">
        <v>135</v>
      </c>
      <c r="G31" s="1" t="s">
        <v>76</v>
      </c>
      <c r="H31" s="12">
        <v>45</v>
      </c>
      <c r="I31" s="12">
        <v>4.5</v>
      </c>
      <c r="J31" s="12">
        <v>5</v>
      </c>
      <c r="K31" s="12">
        <v>1</v>
      </c>
      <c r="L31">
        <v>1</v>
      </c>
      <c r="M31">
        <v>24</v>
      </c>
      <c r="N31">
        <v>9.9</v>
      </c>
      <c r="O31">
        <v>2</v>
      </c>
      <c r="P31">
        <v>0</v>
      </c>
      <c r="Q31">
        <f t="shared" si="2"/>
        <v>35.9</v>
      </c>
      <c r="R31">
        <v>12</v>
      </c>
      <c r="S31">
        <f t="shared" si="3"/>
        <v>2.9916666666666667</v>
      </c>
      <c r="T31">
        <v>0</v>
      </c>
      <c r="U31">
        <v>0</v>
      </c>
      <c r="V31">
        <v>0</v>
      </c>
      <c r="W31">
        <v>0</v>
      </c>
      <c r="X31">
        <v>0</v>
      </c>
      <c r="Y31">
        <v>0</v>
      </c>
    </row>
    <row r="32" spans="1:26" x14ac:dyDescent="0.25">
      <c r="A32">
        <v>31</v>
      </c>
      <c r="B32">
        <v>4</v>
      </c>
      <c r="C32" t="s">
        <v>15</v>
      </c>
      <c r="D32" t="s">
        <v>173</v>
      </c>
      <c r="E32" t="s">
        <v>176</v>
      </c>
      <c r="F32" t="s">
        <v>12</v>
      </c>
      <c r="G32" s="12" t="s">
        <v>118</v>
      </c>
      <c r="H32" s="12">
        <v>46</v>
      </c>
      <c r="I32" s="12">
        <v>4</v>
      </c>
      <c r="J32" s="12">
        <v>5.5</v>
      </c>
      <c r="K32" s="12">
        <v>1</v>
      </c>
      <c r="L32">
        <v>3</v>
      </c>
      <c r="M32">
        <v>5.5</v>
      </c>
      <c r="N32">
        <v>2</v>
      </c>
      <c r="O32">
        <v>0</v>
      </c>
      <c r="P32">
        <v>0</v>
      </c>
      <c r="Q32">
        <f t="shared" si="2"/>
        <v>7.5</v>
      </c>
      <c r="R32">
        <v>12</v>
      </c>
      <c r="S32">
        <f t="shared" si="3"/>
        <v>0.625</v>
      </c>
      <c r="T32">
        <v>1</v>
      </c>
      <c r="U32">
        <v>0</v>
      </c>
      <c r="V32">
        <v>0</v>
      </c>
      <c r="W32">
        <v>0</v>
      </c>
      <c r="X32">
        <v>0</v>
      </c>
      <c r="Y32">
        <v>1</v>
      </c>
    </row>
    <row r="33" spans="1:26" x14ac:dyDescent="0.25">
      <c r="A33">
        <v>32</v>
      </c>
      <c r="B33">
        <v>4</v>
      </c>
      <c r="C33" t="s">
        <v>15</v>
      </c>
      <c r="D33" t="s">
        <v>173</v>
      </c>
      <c r="E33" t="s">
        <v>176</v>
      </c>
      <c r="F33" t="s">
        <v>135</v>
      </c>
      <c r="G33" s="1" t="s">
        <v>76</v>
      </c>
      <c r="H33" s="12">
        <v>57</v>
      </c>
      <c r="I33" s="12">
        <v>5</v>
      </c>
      <c r="J33" s="12">
        <v>5.3</v>
      </c>
      <c r="K33" s="12">
        <v>1</v>
      </c>
      <c r="L33">
        <v>2</v>
      </c>
      <c r="M33">
        <v>31.5</v>
      </c>
      <c r="N33">
        <v>16.5</v>
      </c>
      <c r="O33">
        <v>0</v>
      </c>
      <c r="P33">
        <v>0</v>
      </c>
      <c r="Q33">
        <f t="shared" si="2"/>
        <v>48</v>
      </c>
      <c r="R33">
        <v>12</v>
      </c>
      <c r="S33">
        <f t="shared" si="3"/>
        <v>4</v>
      </c>
      <c r="T33">
        <v>0</v>
      </c>
      <c r="U33">
        <v>0</v>
      </c>
      <c r="V33">
        <v>0</v>
      </c>
      <c r="W33">
        <v>0</v>
      </c>
      <c r="X33">
        <v>0</v>
      </c>
      <c r="Y33">
        <v>1</v>
      </c>
    </row>
    <row r="34" spans="1:26" x14ac:dyDescent="0.25">
      <c r="A34">
        <v>33</v>
      </c>
      <c r="B34">
        <v>5</v>
      </c>
      <c r="C34" t="s">
        <v>9</v>
      </c>
      <c r="D34" t="s">
        <v>172</v>
      </c>
      <c r="E34" t="s">
        <v>175</v>
      </c>
      <c r="F34" t="s">
        <v>12</v>
      </c>
      <c r="G34" s="1" t="s">
        <v>74</v>
      </c>
      <c r="H34" s="12">
        <v>41</v>
      </c>
      <c r="I34" s="12">
        <v>3.5</v>
      </c>
      <c r="J34" s="12">
        <v>4</v>
      </c>
      <c r="K34" s="12">
        <v>2</v>
      </c>
      <c r="L34">
        <v>1</v>
      </c>
      <c r="M34">
        <v>6.5</v>
      </c>
      <c r="N34">
        <v>12.6</v>
      </c>
      <c r="O34">
        <v>21.4</v>
      </c>
      <c r="P34">
        <v>9.9</v>
      </c>
      <c r="Q34">
        <f t="shared" si="2"/>
        <v>50.4</v>
      </c>
      <c r="R34">
        <v>12</v>
      </c>
      <c r="S34">
        <f t="shared" si="3"/>
        <v>4.2</v>
      </c>
      <c r="T34">
        <v>0</v>
      </c>
      <c r="U34">
        <v>0</v>
      </c>
      <c r="V34">
        <v>0</v>
      </c>
      <c r="W34">
        <v>0</v>
      </c>
      <c r="X34">
        <v>0</v>
      </c>
      <c r="Y34">
        <v>0</v>
      </c>
    </row>
    <row r="35" spans="1:26" x14ac:dyDescent="0.25">
      <c r="A35">
        <v>34</v>
      </c>
      <c r="B35">
        <v>5</v>
      </c>
      <c r="C35" t="s">
        <v>9</v>
      </c>
      <c r="D35" t="s">
        <v>172</v>
      </c>
      <c r="E35" t="s">
        <v>175</v>
      </c>
      <c r="F35" t="s">
        <v>135</v>
      </c>
      <c r="G35" s="1" t="s">
        <v>102</v>
      </c>
      <c r="H35" s="12">
        <v>111</v>
      </c>
      <c r="I35" s="12">
        <v>4.5</v>
      </c>
      <c r="J35" s="12">
        <v>6</v>
      </c>
      <c r="K35" s="12">
        <v>2</v>
      </c>
      <c r="L35">
        <v>3</v>
      </c>
      <c r="M35">
        <v>2.4</v>
      </c>
      <c r="N35">
        <v>32.5</v>
      </c>
      <c r="O35">
        <v>22.8</v>
      </c>
      <c r="P35">
        <v>0</v>
      </c>
      <c r="Q35">
        <f t="shared" si="2"/>
        <v>57.7</v>
      </c>
      <c r="R35">
        <v>12</v>
      </c>
      <c r="S35">
        <f t="shared" si="3"/>
        <v>4.8083333333333336</v>
      </c>
      <c r="T35">
        <v>1</v>
      </c>
      <c r="U35">
        <v>0</v>
      </c>
      <c r="V35">
        <v>0</v>
      </c>
      <c r="W35">
        <v>0</v>
      </c>
      <c r="X35">
        <v>0</v>
      </c>
      <c r="Y35">
        <v>0</v>
      </c>
      <c r="Z35" t="s">
        <v>137</v>
      </c>
    </row>
    <row r="36" spans="1:26" x14ac:dyDescent="0.25">
      <c r="A36">
        <v>35</v>
      </c>
      <c r="B36">
        <v>5</v>
      </c>
      <c r="C36" t="s">
        <v>12</v>
      </c>
      <c r="D36" t="s">
        <v>173</v>
      </c>
      <c r="E36" t="s">
        <v>175</v>
      </c>
      <c r="F36" t="s">
        <v>12</v>
      </c>
      <c r="G36" s="1" t="s">
        <v>74</v>
      </c>
      <c r="H36" s="12">
        <v>52</v>
      </c>
      <c r="I36" s="12">
        <v>4.5</v>
      </c>
      <c r="J36" s="12">
        <v>3.7</v>
      </c>
      <c r="K36" s="12">
        <v>3</v>
      </c>
      <c r="L36">
        <v>4</v>
      </c>
      <c r="M36">
        <v>11.5</v>
      </c>
      <c r="N36">
        <v>20.5</v>
      </c>
      <c r="O36">
        <v>4.5</v>
      </c>
      <c r="P36">
        <v>0</v>
      </c>
      <c r="Q36">
        <f t="shared" si="2"/>
        <v>36.5</v>
      </c>
      <c r="R36">
        <v>12</v>
      </c>
      <c r="S36">
        <f t="shared" si="3"/>
        <v>3.0416666666666665</v>
      </c>
      <c r="T36">
        <v>0</v>
      </c>
      <c r="U36">
        <v>0</v>
      </c>
      <c r="V36">
        <v>0</v>
      </c>
      <c r="W36">
        <v>0</v>
      </c>
      <c r="X36">
        <v>0</v>
      </c>
      <c r="Y36">
        <v>0</v>
      </c>
    </row>
    <row r="37" spans="1:26" x14ac:dyDescent="0.25">
      <c r="A37">
        <v>36</v>
      </c>
      <c r="B37">
        <v>5</v>
      </c>
      <c r="C37" t="s">
        <v>12</v>
      </c>
      <c r="D37" t="s">
        <v>173</v>
      </c>
      <c r="E37" t="s">
        <v>175</v>
      </c>
      <c r="F37" t="s">
        <v>135</v>
      </c>
      <c r="G37" s="1" t="s">
        <v>102</v>
      </c>
      <c r="H37" s="12">
        <v>105</v>
      </c>
      <c r="I37" s="12">
        <v>4</v>
      </c>
      <c r="J37" s="12">
        <v>6</v>
      </c>
      <c r="K37" s="12">
        <v>2</v>
      </c>
      <c r="L37">
        <v>3</v>
      </c>
      <c r="M37">
        <v>24.1</v>
      </c>
      <c r="N37">
        <v>0</v>
      </c>
      <c r="O37">
        <v>0</v>
      </c>
      <c r="P37">
        <v>0</v>
      </c>
      <c r="Q37">
        <f t="shared" si="2"/>
        <v>24.1</v>
      </c>
      <c r="R37">
        <v>12</v>
      </c>
      <c r="S37">
        <f t="shared" si="3"/>
        <v>2.0083333333333333</v>
      </c>
      <c r="T37">
        <v>0</v>
      </c>
      <c r="U37">
        <v>0</v>
      </c>
      <c r="V37">
        <v>0</v>
      </c>
      <c r="W37">
        <v>0</v>
      </c>
      <c r="X37">
        <v>0</v>
      </c>
      <c r="Y37">
        <v>0</v>
      </c>
    </row>
    <row r="38" spans="1:26" x14ac:dyDescent="0.25">
      <c r="A38">
        <v>37</v>
      </c>
      <c r="B38">
        <v>5</v>
      </c>
      <c r="C38" t="s">
        <v>14</v>
      </c>
      <c r="D38" t="s">
        <v>172</v>
      </c>
      <c r="E38" t="s">
        <v>176</v>
      </c>
      <c r="F38" t="s">
        <v>12</v>
      </c>
      <c r="G38" s="1" t="s">
        <v>74</v>
      </c>
      <c r="H38" s="12">
        <v>43</v>
      </c>
      <c r="I38" s="12">
        <v>5</v>
      </c>
      <c r="J38" s="12">
        <v>5</v>
      </c>
      <c r="K38" s="12">
        <v>1</v>
      </c>
      <c r="L38">
        <v>2</v>
      </c>
      <c r="M38">
        <v>4.5</v>
      </c>
      <c r="N38">
        <v>21.4</v>
      </c>
      <c r="O38">
        <v>16.7</v>
      </c>
      <c r="P38">
        <v>0</v>
      </c>
      <c r="Q38">
        <f t="shared" si="2"/>
        <v>42.599999999999994</v>
      </c>
      <c r="R38">
        <v>12</v>
      </c>
      <c r="S38">
        <f t="shared" si="3"/>
        <v>3.5499999999999994</v>
      </c>
      <c r="T38">
        <v>0</v>
      </c>
      <c r="U38">
        <v>0</v>
      </c>
      <c r="V38">
        <v>0</v>
      </c>
      <c r="W38">
        <v>0</v>
      </c>
      <c r="X38">
        <v>0</v>
      </c>
      <c r="Y38">
        <v>0</v>
      </c>
    </row>
    <row r="39" spans="1:26" x14ac:dyDescent="0.25">
      <c r="A39">
        <v>38</v>
      </c>
      <c r="B39">
        <v>5</v>
      </c>
      <c r="C39" t="s">
        <v>14</v>
      </c>
      <c r="D39" t="s">
        <v>172</v>
      </c>
      <c r="E39" t="s">
        <v>176</v>
      </c>
      <c r="F39" t="s">
        <v>135</v>
      </c>
      <c r="G39" s="1" t="s">
        <v>102</v>
      </c>
      <c r="H39" s="12">
        <v>93</v>
      </c>
      <c r="I39" s="12">
        <v>4</v>
      </c>
      <c r="J39" s="12">
        <v>4</v>
      </c>
      <c r="K39" s="12">
        <v>2</v>
      </c>
      <c r="L39">
        <v>4</v>
      </c>
      <c r="M39">
        <v>31.1</v>
      </c>
      <c r="N39">
        <v>28.7</v>
      </c>
      <c r="O39">
        <v>2.2000000000000002</v>
      </c>
      <c r="P39">
        <v>0</v>
      </c>
      <c r="Q39">
        <f t="shared" si="2"/>
        <v>62</v>
      </c>
      <c r="R39">
        <v>12</v>
      </c>
      <c r="S39">
        <f t="shared" si="3"/>
        <v>5.166666666666667</v>
      </c>
      <c r="T39">
        <v>0</v>
      </c>
      <c r="U39">
        <v>0</v>
      </c>
      <c r="V39">
        <v>0</v>
      </c>
      <c r="W39">
        <v>0</v>
      </c>
      <c r="X39">
        <v>0</v>
      </c>
      <c r="Y39">
        <v>0</v>
      </c>
    </row>
    <row r="40" spans="1:26" x14ac:dyDescent="0.25">
      <c r="A40">
        <v>39</v>
      </c>
      <c r="B40">
        <v>5</v>
      </c>
      <c r="C40" t="s">
        <v>15</v>
      </c>
      <c r="D40" t="s">
        <v>173</v>
      </c>
      <c r="E40" t="s">
        <v>176</v>
      </c>
      <c r="F40" t="s">
        <v>12</v>
      </c>
      <c r="G40" s="1" t="s">
        <v>74</v>
      </c>
      <c r="H40" s="12">
        <v>41</v>
      </c>
      <c r="I40" s="12">
        <v>3</v>
      </c>
      <c r="J40" s="12">
        <v>4</v>
      </c>
      <c r="K40" s="12">
        <v>1</v>
      </c>
      <c r="L40">
        <v>1</v>
      </c>
      <c r="M40">
        <v>17</v>
      </c>
      <c r="N40">
        <v>21.5</v>
      </c>
      <c r="O40">
        <v>0</v>
      </c>
      <c r="P40">
        <v>0</v>
      </c>
      <c r="Q40">
        <f t="shared" si="2"/>
        <v>38.5</v>
      </c>
      <c r="R40">
        <v>12</v>
      </c>
      <c r="S40">
        <f t="shared" si="3"/>
        <v>3.2083333333333335</v>
      </c>
      <c r="T40">
        <v>0</v>
      </c>
      <c r="U40">
        <v>0</v>
      </c>
      <c r="V40">
        <v>0</v>
      </c>
      <c r="W40">
        <v>0</v>
      </c>
      <c r="X40">
        <v>0</v>
      </c>
      <c r="Y40">
        <v>0</v>
      </c>
    </row>
    <row r="41" spans="1:26" x14ac:dyDescent="0.25">
      <c r="A41">
        <v>40</v>
      </c>
      <c r="B41">
        <v>5</v>
      </c>
      <c r="C41" t="s">
        <v>15</v>
      </c>
      <c r="D41" t="s">
        <v>173</v>
      </c>
      <c r="E41" t="s">
        <v>176</v>
      </c>
      <c r="F41" t="s">
        <v>135</v>
      </c>
      <c r="G41" s="1" t="s">
        <v>102</v>
      </c>
      <c r="H41" s="12">
        <v>100</v>
      </c>
      <c r="I41" s="12">
        <v>3.5</v>
      </c>
      <c r="J41" s="12">
        <v>3.3</v>
      </c>
      <c r="K41" s="12">
        <v>2</v>
      </c>
      <c r="L41">
        <v>3</v>
      </c>
      <c r="M41">
        <v>16</v>
      </c>
      <c r="N41">
        <v>0</v>
      </c>
      <c r="O41">
        <v>0</v>
      </c>
      <c r="P41">
        <v>0</v>
      </c>
      <c r="Q41">
        <f t="shared" si="2"/>
        <v>16</v>
      </c>
      <c r="R41">
        <v>12</v>
      </c>
      <c r="S41">
        <f t="shared" si="3"/>
        <v>1.3333333333333333</v>
      </c>
      <c r="T41">
        <v>0</v>
      </c>
      <c r="U41">
        <v>0</v>
      </c>
      <c r="V41">
        <v>0</v>
      </c>
      <c r="W41">
        <v>0</v>
      </c>
      <c r="X41">
        <v>0</v>
      </c>
      <c r="Y41">
        <v>0</v>
      </c>
      <c r="Z41" t="s">
        <v>138</v>
      </c>
    </row>
    <row r="42" spans="1:26" x14ac:dyDescent="0.25">
      <c r="A42">
        <v>41</v>
      </c>
      <c r="B42">
        <v>6</v>
      </c>
      <c r="C42" t="s">
        <v>9</v>
      </c>
      <c r="D42" t="s">
        <v>172</v>
      </c>
      <c r="E42" t="s">
        <v>175</v>
      </c>
      <c r="F42" t="s">
        <v>12</v>
      </c>
      <c r="G42" s="1" t="s">
        <v>71</v>
      </c>
      <c r="H42" s="12">
        <v>67</v>
      </c>
      <c r="I42" s="12">
        <v>4.5</v>
      </c>
      <c r="J42" s="12">
        <v>4.3</v>
      </c>
      <c r="K42" s="12">
        <v>2</v>
      </c>
      <c r="L42">
        <v>3</v>
      </c>
      <c r="M42">
        <v>12.3</v>
      </c>
      <c r="N42">
        <v>15.6</v>
      </c>
      <c r="O42">
        <v>1.8</v>
      </c>
      <c r="P42">
        <v>0</v>
      </c>
      <c r="Q42">
        <f t="shared" si="2"/>
        <v>29.7</v>
      </c>
      <c r="R42">
        <v>12</v>
      </c>
      <c r="S42">
        <f t="shared" si="3"/>
        <v>2.4750000000000001</v>
      </c>
      <c r="T42">
        <v>0</v>
      </c>
      <c r="U42">
        <v>0</v>
      </c>
      <c r="V42">
        <v>0</v>
      </c>
      <c r="W42">
        <v>0</v>
      </c>
      <c r="X42">
        <v>0</v>
      </c>
      <c r="Y42">
        <v>0</v>
      </c>
    </row>
    <row r="43" spans="1:26" x14ac:dyDescent="0.25">
      <c r="A43">
        <v>42</v>
      </c>
      <c r="B43">
        <v>6</v>
      </c>
      <c r="C43" t="s">
        <v>9</v>
      </c>
      <c r="D43" t="s">
        <v>172</v>
      </c>
      <c r="E43" t="s">
        <v>175</v>
      </c>
      <c r="F43" t="s">
        <v>135</v>
      </c>
      <c r="G43" s="1" t="s">
        <v>43</v>
      </c>
      <c r="H43" s="12">
        <v>49</v>
      </c>
      <c r="I43" s="12">
        <v>3.5</v>
      </c>
      <c r="J43" s="12">
        <v>4</v>
      </c>
      <c r="K43" s="12">
        <v>1</v>
      </c>
      <c r="L43">
        <v>1</v>
      </c>
      <c r="M43">
        <v>22.2</v>
      </c>
      <c r="N43">
        <v>3.9</v>
      </c>
      <c r="O43">
        <v>0</v>
      </c>
      <c r="P43">
        <v>0</v>
      </c>
      <c r="Q43">
        <f t="shared" si="2"/>
        <v>26.099999999999998</v>
      </c>
      <c r="R43">
        <v>12</v>
      </c>
      <c r="S43">
        <f t="shared" si="3"/>
        <v>2.1749999999999998</v>
      </c>
      <c r="T43">
        <v>0</v>
      </c>
      <c r="U43">
        <v>0</v>
      </c>
      <c r="V43">
        <v>0</v>
      </c>
      <c r="W43">
        <v>0</v>
      </c>
      <c r="X43">
        <v>0</v>
      </c>
      <c r="Y43">
        <v>0</v>
      </c>
    </row>
    <row r="44" spans="1:26" x14ac:dyDescent="0.25">
      <c r="A44">
        <v>43</v>
      </c>
      <c r="B44">
        <v>6</v>
      </c>
      <c r="C44" t="s">
        <v>12</v>
      </c>
      <c r="D44" t="s">
        <v>173</v>
      </c>
      <c r="E44" t="s">
        <v>175</v>
      </c>
      <c r="F44" t="s">
        <v>12</v>
      </c>
      <c r="G44" s="1" t="s">
        <v>71</v>
      </c>
      <c r="H44" s="12">
        <v>73</v>
      </c>
      <c r="I44" s="12">
        <v>4.5</v>
      </c>
      <c r="J44" s="12">
        <v>4.9000000000000004</v>
      </c>
      <c r="K44" s="12">
        <v>2</v>
      </c>
      <c r="L44">
        <v>3</v>
      </c>
      <c r="M44">
        <v>11.6</v>
      </c>
      <c r="N44">
        <v>28.5</v>
      </c>
      <c r="O44">
        <v>6.5</v>
      </c>
      <c r="P44">
        <v>0</v>
      </c>
      <c r="Q44">
        <f t="shared" si="2"/>
        <v>46.6</v>
      </c>
      <c r="R44">
        <v>12</v>
      </c>
      <c r="S44">
        <f t="shared" si="3"/>
        <v>3.8833333333333333</v>
      </c>
      <c r="T44">
        <v>0</v>
      </c>
      <c r="U44">
        <v>0</v>
      </c>
      <c r="V44">
        <v>0</v>
      </c>
      <c r="W44">
        <v>0</v>
      </c>
      <c r="X44">
        <v>0</v>
      </c>
      <c r="Y44">
        <v>0</v>
      </c>
    </row>
    <row r="45" spans="1:26" x14ac:dyDescent="0.25">
      <c r="A45">
        <v>44</v>
      </c>
      <c r="B45">
        <v>6</v>
      </c>
      <c r="C45" t="s">
        <v>12</v>
      </c>
      <c r="D45" t="s">
        <v>173</v>
      </c>
      <c r="E45" t="s">
        <v>175</v>
      </c>
      <c r="F45" t="s">
        <v>135</v>
      </c>
      <c r="G45" s="1" t="s">
        <v>43</v>
      </c>
      <c r="H45" s="12">
        <v>42</v>
      </c>
      <c r="I45" s="12">
        <v>4</v>
      </c>
      <c r="J45" s="12">
        <v>3.7</v>
      </c>
      <c r="K45" s="12">
        <v>1</v>
      </c>
      <c r="L45">
        <v>1</v>
      </c>
      <c r="M45">
        <v>27.3</v>
      </c>
      <c r="N45">
        <v>2.4</v>
      </c>
      <c r="O45">
        <v>0</v>
      </c>
      <c r="P45">
        <v>0</v>
      </c>
      <c r="Q45">
        <f t="shared" si="2"/>
        <v>29.7</v>
      </c>
      <c r="R45">
        <v>12</v>
      </c>
      <c r="S45">
        <f t="shared" si="3"/>
        <v>2.4750000000000001</v>
      </c>
      <c r="T45">
        <v>0</v>
      </c>
      <c r="U45">
        <v>0</v>
      </c>
      <c r="V45">
        <v>0</v>
      </c>
      <c r="W45">
        <v>0</v>
      </c>
      <c r="X45">
        <v>0</v>
      </c>
      <c r="Y45">
        <v>0</v>
      </c>
    </row>
    <row r="46" spans="1:26" x14ac:dyDescent="0.25">
      <c r="A46">
        <v>45</v>
      </c>
      <c r="B46">
        <v>6</v>
      </c>
      <c r="C46" t="s">
        <v>14</v>
      </c>
      <c r="D46" t="s">
        <v>172</v>
      </c>
      <c r="E46" t="s">
        <v>176</v>
      </c>
      <c r="F46" t="s">
        <v>12</v>
      </c>
      <c r="G46" s="1" t="s">
        <v>71</v>
      </c>
      <c r="H46" s="12">
        <v>70</v>
      </c>
      <c r="I46" s="12">
        <v>4</v>
      </c>
      <c r="J46" s="12">
        <v>4.5</v>
      </c>
      <c r="K46" s="12">
        <v>2</v>
      </c>
      <c r="L46">
        <v>1</v>
      </c>
      <c r="M46">
        <v>21</v>
      </c>
      <c r="N46">
        <v>12</v>
      </c>
      <c r="O46">
        <v>0</v>
      </c>
      <c r="P46">
        <v>0</v>
      </c>
      <c r="Q46">
        <f t="shared" si="2"/>
        <v>33</v>
      </c>
      <c r="R46">
        <v>12</v>
      </c>
      <c r="S46">
        <f t="shared" si="3"/>
        <v>2.75</v>
      </c>
      <c r="T46">
        <v>0</v>
      </c>
      <c r="U46">
        <v>0</v>
      </c>
      <c r="V46">
        <v>0</v>
      </c>
      <c r="W46">
        <v>0</v>
      </c>
      <c r="X46">
        <v>0</v>
      </c>
      <c r="Y46">
        <v>0</v>
      </c>
    </row>
    <row r="47" spans="1:26" x14ac:dyDescent="0.25">
      <c r="A47">
        <v>46</v>
      </c>
      <c r="B47">
        <v>6</v>
      </c>
      <c r="C47" t="s">
        <v>14</v>
      </c>
      <c r="D47" t="s">
        <v>172</v>
      </c>
      <c r="E47" t="s">
        <v>176</v>
      </c>
      <c r="F47" t="s">
        <v>135</v>
      </c>
      <c r="G47" s="1" t="s">
        <v>43</v>
      </c>
      <c r="H47" s="12">
        <v>59</v>
      </c>
      <c r="I47" s="12">
        <v>3</v>
      </c>
      <c r="J47" s="12">
        <v>5</v>
      </c>
      <c r="K47" s="12">
        <v>2</v>
      </c>
      <c r="L47">
        <v>1</v>
      </c>
      <c r="M47">
        <v>17.2</v>
      </c>
      <c r="N47">
        <v>3</v>
      </c>
      <c r="O47">
        <v>0</v>
      </c>
      <c r="P47">
        <v>0</v>
      </c>
      <c r="Q47">
        <f t="shared" si="2"/>
        <v>20.2</v>
      </c>
      <c r="R47">
        <v>12</v>
      </c>
      <c r="S47">
        <f t="shared" si="3"/>
        <v>1.6833333333333333</v>
      </c>
      <c r="T47">
        <v>0</v>
      </c>
      <c r="U47">
        <v>0</v>
      </c>
      <c r="V47">
        <v>0</v>
      </c>
      <c r="W47">
        <v>0</v>
      </c>
      <c r="X47">
        <v>0</v>
      </c>
      <c r="Y47">
        <v>0</v>
      </c>
    </row>
    <row r="48" spans="1:26" x14ac:dyDescent="0.25">
      <c r="A48">
        <v>47</v>
      </c>
      <c r="B48">
        <v>6</v>
      </c>
      <c r="C48" t="s">
        <v>15</v>
      </c>
      <c r="D48" t="s">
        <v>173</v>
      </c>
      <c r="E48" t="s">
        <v>176</v>
      </c>
      <c r="F48" t="s">
        <v>12</v>
      </c>
      <c r="G48" s="1" t="s">
        <v>71</v>
      </c>
      <c r="H48" s="12">
        <v>56</v>
      </c>
      <c r="I48" s="12">
        <v>3</v>
      </c>
      <c r="J48" s="12">
        <v>3.8</v>
      </c>
      <c r="K48" s="12">
        <v>1</v>
      </c>
      <c r="L48">
        <v>1</v>
      </c>
      <c r="M48">
        <v>27</v>
      </c>
      <c r="N48">
        <v>8.75</v>
      </c>
      <c r="O48">
        <v>0</v>
      </c>
      <c r="P48">
        <v>0</v>
      </c>
      <c r="Q48">
        <f t="shared" si="2"/>
        <v>35.75</v>
      </c>
      <c r="R48">
        <v>12</v>
      </c>
      <c r="S48">
        <f t="shared" si="3"/>
        <v>2.9791666666666665</v>
      </c>
      <c r="T48">
        <v>0</v>
      </c>
      <c r="U48">
        <v>0</v>
      </c>
      <c r="V48">
        <v>0</v>
      </c>
      <c r="W48">
        <v>0</v>
      </c>
      <c r="X48">
        <v>0</v>
      </c>
      <c r="Y48">
        <v>0</v>
      </c>
    </row>
    <row r="49" spans="1:26" x14ac:dyDescent="0.25">
      <c r="A49">
        <v>48</v>
      </c>
      <c r="B49">
        <v>6</v>
      </c>
      <c r="C49" t="s">
        <v>15</v>
      </c>
      <c r="D49" t="s">
        <v>173</v>
      </c>
      <c r="E49" t="s">
        <v>176</v>
      </c>
      <c r="F49" t="s">
        <v>135</v>
      </c>
      <c r="G49" s="1" t="s">
        <v>43</v>
      </c>
      <c r="H49" s="12">
        <v>65.5</v>
      </c>
      <c r="I49" s="12">
        <v>5</v>
      </c>
      <c r="J49" s="12">
        <v>6</v>
      </c>
      <c r="K49" s="12">
        <v>2</v>
      </c>
      <c r="L49">
        <v>3</v>
      </c>
      <c r="M49">
        <v>34</v>
      </c>
      <c r="N49">
        <v>38.5</v>
      </c>
      <c r="O49">
        <v>2.8</v>
      </c>
      <c r="P49">
        <v>0</v>
      </c>
      <c r="Q49">
        <f t="shared" si="2"/>
        <v>75.3</v>
      </c>
      <c r="R49">
        <v>12</v>
      </c>
      <c r="S49">
        <f t="shared" si="3"/>
        <v>6.2749999999999995</v>
      </c>
      <c r="T49">
        <v>0</v>
      </c>
      <c r="U49">
        <v>0</v>
      </c>
      <c r="V49">
        <v>0</v>
      </c>
      <c r="W49">
        <v>0</v>
      </c>
      <c r="X49">
        <v>0</v>
      </c>
      <c r="Y49">
        <v>0</v>
      </c>
    </row>
    <row r="50" spans="1:26" x14ac:dyDescent="0.25">
      <c r="A50">
        <v>49</v>
      </c>
      <c r="B50">
        <v>7</v>
      </c>
      <c r="C50" t="s">
        <v>9</v>
      </c>
      <c r="D50" t="s">
        <v>172</v>
      </c>
      <c r="E50" t="s">
        <v>175</v>
      </c>
      <c r="F50" t="s">
        <v>12</v>
      </c>
      <c r="G50" s="12" t="s">
        <v>185</v>
      </c>
      <c r="H50" s="12">
        <v>83</v>
      </c>
      <c r="I50" s="12">
        <v>4</v>
      </c>
      <c r="J50" s="12">
        <v>6</v>
      </c>
      <c r="K50" s="12">
        <v>1</v>
      </c>
      <c r="L50">
        <v>1</v>
      </c>
      <c r="M50">
        <v>32</v>
      </c>
      <c r="N50">
        <v>2</v>
      </c>
      <c r="O50">
        <v>0</v>
      </c>
      <c r="P50">
        <v>0</v>
      </c>
      <c r="Q50">
        <f t="shared" si="2"/>
        <v>34</v>
      </c>
      <c r="R50">
        <v>12</v>
      </c>
      <c r="S50">
        <f t="shared" si="3"/>
        <v>2.8333333333333335</v>
      </c>
      <c r="T50">
        <v>0</v>
      </c>
      <c r="U50">
        <v>1</v>
      </c>
      <c r="V50">
        <v>0</v>
      </c>
      <c r="W50">
        <v>0</v>
      </c>
      <c r="X50">
        <v>0</v>
      </c>
      <c r="Y50">
        <v>0</v>
      </c>
      <c r="Z50" t="s">
        <v>168</v>
      </c>
    </row>
    <row r="51" spans="1:26" s="22" customFormat="1" x14ac:dyDescent="0.25">
      <c r="A51">
        <v>50</v>
      </c>
      <c r="B51" s="22">
        <v>7</v>
      </c>
      <c r="C51" s="22" t="s">
        <v>9</v>
      </c>
      <c r="D51" t="s">
        <v>172</v>
      </c>
      <c r="E51" t="s">
        <v>175</v>
      </c>
      <c r="F51" s="22" t="s">
        <v>135</v>
      </c>
      <c r="G51" s="1" t="s">
        <v>78</v>
      </c>
      <c r="H51" s="12">
        <v>56.5</v>
      </c>
      <c r="I51" s="12">
        <v>4.5</v>
      </c>
      <c r="J51" s="12">
        <v>5.3</v>
      </c>
      <c r="K51" s="12">
        <v>2</v>
      </c>
      <c r="L51" s="22">
        <v>3</v>
      </c>
      <c r="M51" s="22">
        <v>21.5</v>
      </c>
      <c r="N51" s="22">
        <v>12</v>
      </c>
      <c r="O51" s="22">
        <v>0.25</v>
      </c>
      <c r="P51" s="22">
        <v>0</v>
      </c>
      <c r="Q51" s="22">
        <f t="shared" si="2"/>
        <v>33.75</v>
      </c>
      <c r="R51" s="22">
        <v>12</v>
      </c>
      <c r="S51" s="22">
        <f t="shared" si="3"/>
        <v>2.8125</v>
      </c>
      <c r="T51" s="22">
        <v>0</v>
      </c>
      <c r="U51" s="22">
        <v>0</v>
      </c>
      <c r="V51" s="22">
        <v>0</v>
      </c>
      <c r="W51" s="22">
        <v>0</v>
      </c>
      <c r="X51">
        <v>0</v>
      </c>
      <c r="Y51" s="22">
        <v>0</v>
      </c>
      <c r="Z51" s="22" t="s">
        <v>167</v>
      </c>
    </row>
    <row r="52" spans="1:26" s="22" customFormat="1" x14ac:dyDescent="0.25">
      <c r="A52">
        <v>51</v>
      </c>
      <c r="B52" s="22">
        <v>7</v>
      </c>
      <c r="C52" s="22" t="s">
        <v>12</v>
      </c>
      <c r="D52" t="s">
        <v>173</v>
      </c>
      <c r="E52" t="s">
        <v>175</v>
      </c>
      <c r="F52" s="22" t="s">
        <v>12</v>
      </c>
      <c r="G52" s="12" t="s">
        <v>185</v>
      </c>
      <c r="H52" s="12">
        <v>73</v>
      </c>
      <c r="I52" s="12">
        <v>3.5</v>
      </c>
      <c r="J52" s="12">
        <v>3.5</v>
      </c>
      <c r="K52" s="12">
        <v>1</v>
      </c>
      <c r="L52" s="22">
        <v>3</v>
      </c>
      <c r="M52" s="22">
        <v>45.2</v>
      </c>
      <c r="N52" s="22">
        <v>21.5</v>
      </c>
      <c r="O52" s="22">
        <v>0</v>
      </c>
      <c r="P52" s="22">
        <v>0</v>
      </c>
      <c r="Q52" s="22">
        <f t="shared" si="2"/>
        <v>66.7</v>
      </c>
      <c r="R52" s="22">
        <v>12</v>
      </c>
      <c r="S52" s="22">
        <f t="shared" si="3"/>
        <v>5.5583333333333336</v>
      </c>
      <c r="T52" s="22">
        <v>0</v>
      </c>
      <c r="U52" s="22">
        <v>0</v>
      </c>
      <c r="V52" s="22">
        <v>0</v>
      </c>
      <c r="W52" s="22">
        <v>0</v>
      </c>
      <c r="X52">
        <v>0</v>
      </c>
      <c r="Y52" s="22">
        <v>0</v>
      </c>
    </row>
    <row r="53" spans="1:26" x14ac:dyDescent="0.25">
      <c r="A53">
        <v>52</v>
      </c>
      <c r="B53">
        <v>7</v>
      </c>
      <c r="C53" t="s">
        <v>12</v>
      </c>
      <c r="D53" t="s">
        <v>173</v>
      </c>
      <c r="E53" t="s">
        <v>175</v>
      </c>
      <c r="F53" t="s">
        <v>135</v>
      </c>
      <c r="G53" s="1" t="s">
        <v>78</v>
      </c>
      <c r="H53" s="12">
        <v>67</v>
      </c>
      <c r="I53" s="12">
        <v>4</v>
      </c>
      <c r="J53" s="12">
        <v>5.5</v>
      </c>
      <c r="K53" s="12">
        <v>3</v>
      </c>
      <c r="L53">
        <v>3</v>
      </c>
      <c r="M53">
        <v>20.100000000000001</v>
      </c>
      <c r="N53">
        <v>14.8</v>
      </c>
      <c r="O53">
        <v>0</v>
      </c>
      <c r="P53">
        <v>0</v>
      </c>
      <c r="Q53">
        <f t="shared" si="2"/>
        <v>34.900000000000006</v>
      </c>
      <c r="R53">
        <v>12</v>
      </c>
      <c r="S53">
        <f t="shared" si="3"/>
        <v>2.9083333333333337</v>
      </c>
      <c r="T53">
        <v>0</v>
      </c>
      <c r="U53" s="22">
        <v>0</v>
      </c>
      <c r="V53">
        <v>0</v>
      </c>
      <c r="W53">
        <v>0</v>
      </c>
      <c r="X53">
        <v>0</v>
      </c>
      <c r="Y53">
        <v>0</v>
      </c>
    </row>
    <row r="54" spans="1:26" x14ac:dyDescent="0.25">
      <c r="A54" s="28">
        <v>53</v>
      </c>
      <c r="B54" s="28">
        <v>7</v>
      </c>
      <c r="C54" s="28" t="s">
        <v>14</v>
      </c>
      <c r="D54" s="28" t="s">
        <v>172</v>
      </c>
      <c r="E54" s="28" t="s">
        <v>176</v>
      </c>
      <c r="F54" s="28" t="s">
        <v>12</v>
      </c>
      <c r="G54" s="30" t="s">
        <v>185</v>
      </c>
      <c r="H54" s="30">
        <v>67</v>
      </c>
      <c r="I54" s="30">
        <v>4.5</v>
      </c>
      <c r="J54" s="30">
        <v>6</v>
      </c>
      <c r="K54" s="30">
        <v>0</v>
      </c>
      <c r="L54" s="28" t="s">
        <v>120</v>
      </c>
      <c r="M54" s="28" t="s">
        <v>120</v>
      </c>
      <c r="N54" s="28" t="s">
        <v>120</v>
      </c>
      <c r="O54" s="28" t="s">
        <v>120</v>
      </c>
      <c r="P54" s="28" t="s">
        <v>120</v>
      </c>
      <c r="Q54" s="28" t="s">
        <v>120</v>
      </c>
      <c r="R54" s="28" t="s">
        <v>120</v>
      </c>
      <c r="S54" s="28" t="s">
        <v>120</v>
      </c>
      <c r="T54" s="28">
        <v>0</v>
      </c>
      <c r="U54" s="31">
        <v>0</v>
      </c>
      <c r="V54" s="28">
        <v>1</v>
      </c>
      <c r="W54" s="28">
        <v>1</v>
      </c>
      <c r="X54" s="28">
        <v>0</v>
      </c>
      <c r="Y54" s="28">
        <v>0</v>
      </c>
      <c r="Z54" s="28"/>
    </row>
    <row r="55" spans="1:26" x14ac:dyDescent="0.25">
      <c r="A55" s="28">
        <v>54</v>
      </c>
      <c r="B55" s="28">
        <v>7</v>
      </c>
      <c r="C55" s="28" t="s">
        <v>14</v>
      </c>
      <c r="D55" s="28" t="s">
        <v>172</v>
      </c>
      <c r="E55" s="28" t="s">
        <v>176</v>
      </c>
      <c r="F55" s="28" t="s">
        <v>135</v>
      </c>
      <c r="G55" s="29" t="s">
        <v>78</v>
      </c>
      <c r="H55" s="30">
        <v>50</v>
      </c>
      <c r="I55" s="30">
        <v>3</v>
      </c>
      <c r="J55" s="30">
        <v>5</v>
      </c>
      <c r="K55" s="30">
        <v>1</v>
      </c>
      <c r="L55" s="31">
        <v>1</v>
      </c>
      <c r="M55" s="31">
        <v>33.9</v>
      </c>
      <c r="N55" s="31">
        <v>6.1</v>
      </c>
      <c r="O55" s="31">
        <v>11.3</v>
      </c>
      <c r="P55" s="31">
        <v>0</v>
      </c>
      <c r="Q55" s="31">
        <f>SUM(M55:P55)</f>
        <v>51.3</v>
      </c>
      <c r="R55" s="31">
        <v>12</v>
      </c>
      <c r="S55" s="31">
        <f>Q55/12</f>
        <v>4.2749999999999995</v>
      </c>
      <c r="T55" s="31">
        <v>0</v>
      </c>
      <c r="U55" s="31">
        <v>0</v>
      </c>
      <c r="V55" s="31">
        <v>1</v>
      </c>
      <c r="W55" s="31">
        <v>0</v>
      </c>
      <c r="X55" s="28">
        <v>0</v>
      </c>
      <c r="Y55" s="28">
        <v>0</v>
      </c>
      <c r="Z55" s="28"/>
    </row>
    <row r="56" spans="1:26" x14ac:dyDescent="0.25">
      <c r="A56">
        <v>55</v>
      </c>
      <c r="B56">
        <v>7</v>
      </c>
      <c r="C56" t="s">
        <v>15</v>
      </c>
      <c r="D56" t="s">
        <v>173</v>
      </c>
      <c r="E56" t="s">
        <v>176</v>
      </c>
      <c r="F56" t="s">
        <v>12</v>
      </c>
      <c r="G56" s="12" t="s">
        <v>185</v>
      </c>
      <c r="H56" s="12">
        <v>107</v>
      </c>
      <c r="I56" s="12">
        <v>5</v>
      </c>
      <c r="J56" s="12">
        <v>6</v>
      </c>
      <c r="K56" s="12">
        <v>2</v>
      </c>
      <c r="L56">
        <v>2</v>
      </c>
      <c r="M56">
        <v>11</v>
      </c>
      <c r="N56">
        <v>3</v>
      </c>
      <c r="O56">
        <v>0</v>
      </c>
      <c r="P56">
        <v>0</v>
      </c>
      <c r="Q56">
        <f>SUM(M56:P56)</f>
        <v>14</v>
      </c>
      <c r="R56">
        <v>12</v>
      </c>
      <c r="S56">
        <f>Q56/12</f>
        <v>1.1666666666666667</v>
      </c>
      <c r="T56">
        <v>0</v>
      </c>
      <c r="U56" s="22">
        <v>0</v>
      </c>
      <c r="V56">
        <v>0</v>
      </c>
      <c r="W56">
        <v>0</v>
      </c>
      <c r="X56">
        <v>0</v>
      </c>
      <c r="Y56">
        <v>0</v>
      </c>
    </row>
    <row r="57" spans="1:26" x14ac:dyDescent="0.25">
      <c r="A57">
        <v>56</v>
      </c>
      <c r="B57">
        <v>7</v>
      </c>
      <c r="C57" t="s">
        <v>15</v>
      </c>
      <c r="D57" t="s">
        <v>173</v>
      </c>
      <c r="E57" t="s">
        <v>176</v>
      </c>
      <c r="F57" t="s">
        <v>135</v>
      </c>
      <c r="G57" s="1" t="s">
        <v>78</v>
      </c>
      <c r="H57" s="12">
        <v>72</v>
      </c>
      <c r="I57" s="12">
        <v>4</v>
      </c>
      <c r="J57" s="12">
        <v>2.8</v>
      </c>
      <c r="K57" s="12">
        <v>2</v>
      </c>
      <c r="L57">
        <v>4</v>
      </c>
      <c r="M57">
        <v>23.5</v>
      </c>
      <c r="N57">
        <v>39</v>
      </c>
      <c r="O57">
        <v>0</v>
      </c>
      <c r="P57">
        <v>0</v>
      </c>
      <c r="Q57">
        <f>SUM(M57:P57)</f>
        <v>62.5</v>
      </c>
      <c r="R57">
        <v>12</v>
      </c>
      <c r="S57">
        <f>Q57/12</f>
        <v>5.208333333333333</v>
      </c>
      <c r="T57">
        <v>0</v>
      </c>
      <c r="U57" s="22">
        <v>0</v>
      </c>
      <c r="V57">
        <v>0</v>
      </c>
      <c r="W57">
        <v>0</v>
      </c>
      <c r="X57">
        <v>0</v>
      </c>
      <c r="Y57">
        <v>0</v>
      </c>
      <c r="Z57" t="s">
        <v>138</v>
      </c>
    </row>
    <row r="58" spans="1:26" x14ac:dyDescent="0.25">
      <c r="A58">
        <v>57</v>
      </c>
      <c r="B58">
        <v>8</v>
      </c>
      <c r="C58" t="s">
        <v>9</v>
      </c>
      <c r="D58" t="s">
        <v>172</v>
      </c>
      <c r="E58" t="s">
        <v>175</v>
      </c>
      <c r="F58" t="s">
        <v>12</v>
      </c>
      <c r="G58" s="12" t="s">
        <v>187</v>
      </c>
      <c r="H58" s="12">
        <v>27.9</v>
      </c>
      <c r="I58" s="12">
        <v>3</v>
      </c>
      <c r="J58" s="12">
        <v>5.6</v>
      </c>
      <c r="K58" s="12">
        <v>1</v>
      </c>
      <c r="L58">
        <v>0</v>
      </c>
      <c r="M58">
        <v>0</v>
      </c>
      <c r="N58">
        <v>0</v>
      </c>
      <c r="O58">
        <v>0</v>
      </c>
      <c r="P58">
        <v>0</v>
      </c>
      <c r="Q58">
        <v>0</v>
      </c>
      <c r="R58">
        <v>12</v>
      </c>
      <c r="S58">
        <v>0</v>
      </c>
      <c r="T58">
        <v>0</v>
      </c>
      <c r="U58" s="22">
        <v>0</v>
      </c>
      <c r="V58">
        <v>0</v>
      </c>
      <c r="W58">
        <v>1</v>
      </c>
      <c r="X58">
        <v>0</v>
      </c>
      <c r="Y58">
        <v>0</v>
      </c>
    </row>
    <row r="59" spans="1:26" x14ac:dyDescent="0.25">
      <c r="A59">
        <v>58</v>
      </c>
      <c r="B59">
        <v>8</v>
      </c>
      <c r="C59" t="s">
        <v>9</v>
      </c>
      <c r="D59" t="s">
        <v>172</v>
      </c>
      <c r="E59" t="s">
        <v>175</v>
      </c>
      <c r="F59" t="s">
        <v>135</v>
      </c>
      <c r="G59" s="1" t="s">
        <v>66</v>
      </c>
      <c r="H59" s="12">
        <v>73.5</v>
      </c>
      <c r="I59" s="12">
        <v>6</v>
      </c>
      <c r="J59" s="12">
        <v>5.4</v>
      </c>
      <c r="K59" s="12">
        <v>1</v>
      </c>
      <c r="L59">
        <v>2</v>
      </c>
      <c r="M59">
        <v>26.5</v>
      </c>
      <c r="N59">
        <v>18</v>
      </c>
      <c r="O59">
        <v>0</v>
      </c>
      <c r="P59">
        <v>0</v>
      </c>
      <c r="Q59">
        <f t="shared" ref="Q59:Q71" si="4">SUM(M59:P59)</f>
        <v>44.5</v>
      </c>
      <c r="R59">
        <v>12</v>
      </c>
      <c r="S59">
        <f t="shared" ref="S59:S71" si="5">Q59/12</f>
        <v>3.7083333333333335</v>
      </c>
      <c r="T59">
        <v>0</v>
      </c>
      <c r="U59" s="22">
        <v>0</v>
      </c>
      <c r="V59">
        <v>0</v>
      </c>
      <c r="W59">
        <v>0</v>
      </c>
      <c r="X59">
        <v>0</v>
      </c>
      <c r="Y59">
        <v>0</v>
      </c>
    </row>
    <row r="60" spans="1:26" x14ac:dyDescent="0.25">
      <c r="A60">
        <v>59</v>
      </c>
      <c r="B60">
        <v>8</v>
      </c>
      <c r="C60" t="s">
        <v>12</v>
      </c>
      <c r="D60" t="s">
        <v>173</v>
      </c>
      <c r="E60" t="s">
        <v>175</v>
      </c>
      <c r="F60" t="s">
        <v>12</v>
      </c>
      <c r="G60" s="12" t="s">
        <v>187</v>
      </c>
      <c r="H60" s="12">
        <v>124.6</v>
      </c>
      <c r="I60" s="12">
        <v>5</v>
      </c>
      <c r="J60" s="12">
        <v>6</v>
      </c>
      <c r="K60" s="12">
        <v>2</v>
      </c>
      <c r="L60">
        <v>3</v>
      </c>
      <c r="M60">
        <v>11.7</v>
      </c>
      <c r="N60">
        <v>46.5</v>
      </c>
      <c r="O60">
        <v>15.1</v>
      </c>
      <c r="P60">
        <v>0</v>
      </c>
      <c r="Q60">
        <f t="shared" si="4"/>
        <v>73.3</v>
      </c>
      <c r="R60">
        <v>12</v>
      </c>
      <c r="S60">
        <f t="shared" si="5"/>
        <v>6.1083333333333334</v>
      </c>
      <c r="T60">
        <v>0</v>
      </c>
      <c r="U60" s="22">
        <v>0</v>
      </c>
      <c r="V60">
        <v>0</v>
      </c>
      <c r="W60">
        <v>0</v>
      </c>
      <c r="X60">
        <v>0</v>
      </c>
      <c r="Y60">
        <v>0</v>
      </c>
    </row>
    <row r="61" spans="1:26" x14ac:dyDescent="0.25">
      <c r="A61">
        <v>60</v>
      </c>
      <c r="B61">
        <v>8</v>
      </c>
      <c r="C61" t="s">
        <v>12</v>
      </c>
      <c r="D61" t="s">
        <v>173</v>
      </c>
      <c r="E61" t="s">
        <v>175</v>
      </c>
      <c r="F61" t="s">
        <v>135</v>
      </c>
      <c r="G61" s="1" t="s">
        <v>66</v>
      </c>
      <c r="H61" s="12">
        <v>92.3</v>
      </c>
      <c r="I61" s="12">
        <v>4</v>
      </c>
      <c r="J61" s="12">
        <v>4.8</v>
      </c>
      <c r="K61" s="12">
        <v>3</v>
      </c>
      <c r="L61">
        <v>4</v>
      </c>
      <c r="M61">
        <v>8</v>
      </c>
      <c r="N61">
        <v>19.7</v>
      </c>
      <c r="O61">
        <v>0</v>
      </c>
      <c r="P61">
        <v>0</v>
      </c>
      <c r="Q61">
        <f t="shared" si="4"/>
        <v>27.7</v>
      </c>
      <c r="R61">
        <v>12</v>
      </c>
      <c r="S61">
        <f t="shared" si="5"/>
        <v>2.3083333333333331</v>
      </c>
      <c r="T61">
        <v>0</v>
      </c>
      <c r="U61" s="22">
        <v>0</v>
      </c>
      <c r="V61">
        <v>0</v>
      </c>
      <c r="W61">
        <v>0</v>
      </c>
      <c r="X61">
        <v>0</v>
      </c>
      <c r="Y61">
        <v>0</v>
      </c>
    </row>
    <row r="62" spans="1:26" x14ac:dyDescent="0.25">
      <c r="A62">
        <v>61</v>
      </c>
      <c r="B62">
        <v>8</v>
      </c>
      <c r="C62" t="s">
        <v>14</v>
      </c>
      <c r="D62" t="s">
        <v>172</v>
      </c>
      <c r="E62" t="s">
        <v>176</v>
      </c>
      <c r="F62" t="s">
        <v>12</v>
      </c>
      <c r="G62" s="12" t="s">
        <v>187</v>
      </c>
      <c r="H62" s="12">
        <v>94</v>
      </c>
      <c r="I62" s="12">
        <v>3</v>
      </c>
      <c r="J62" s="12">
        <v>6</v>
      </c>
      <c r="K62" s="12">
        <v>1</v>
      </c>
      <c r="L62">
        <v>1</v>
      </c>
      <c r="M62">
        <v>13.3</v>
      </c>
      <c r="N62">
        <v>29.7</v>
      </c>
      <c r="O62">
        <v>5</v>
      </c>
      <c r="P62">
        <v>0</v>
      </c>
      <c r="Q62">
        <f t="shared" si="4"/>
        <v>48</v>
      </c>
      <c r="R62">
        <v>12</v>
      </c>
      <c r="S62">
        <f t="shared" si="5"/>
        <v>4</v>
      </c>
      <c r="T62">
        <v>0</v>
      </c>
      <c r="U62" s="22">
        <v>0</v>
      </c>
      <c r="V62">
        <v>0</v>
      </c>
      <c r="W62">
        <v>0</v>
      </c>
      <c r="X62">
        <v>0</v>
      </c>
      <c r="Y62">
        <v>0</v>
      </c>
    </row>
    <row r="63" spans="1:26" x14ac:dyDescent="0.25">
      <c r="A63">
        <v>62</v>
      </c>
      <c r="B63">
        <v>8</v>
      </c>
      <c r="C63" t="s">
        <v>14</v>
      </c>
      <c r="D63" t="s">
        <v>172</v>
      </c>
      <c r="E63" t="s">
        <v>176</v>
      </c>
      <c r="F63" t="s">
        <v>135</v>
      </c>
      <c r="G63" s="1" t="s">
        <v>66</v>
      </c>
      <c r="H63" s="12">
        <v>43.1</v>
      </c>
      <c r="I63" s="12">
        <v>3</v>
      </c>
      <c r="J63" s="12">
        <v>4.5</v>
      </c>
      <c r="K63" s="12">
        <v>1</v>
      </c>
      <c r="L63">
        <v>1</v>
      </c>
      <c r="M63">
        <v>16.5</v>
      </c>
      <c r="N63">
        <v>10.5</v>
      </c>
      <c r="O63">
        <v>0</v>
      </c>
      <c r="P63">
        <v>0</v>
      </c>
      <c r="Q63">
        <f t="shared" si="4"/>
        <v>27</v>
      </c>
      <c r="R63">
        <v>12</v>
      </c>
      <c r="S63">
        <f t="shared" si="5"/>
        <v>2.25</v>
      </c>
      <c r="T63">
        <v>0</v>
      </c>
      <c r="U63">
        <v>1</v>
      </c>
      <c r="V63">
        <v>0</v>
      </c>
      <c r="W63">
        <v>0</v>
      </c>
      <c r="X63">
        <v>0</v>
      </c>
      <c r="Y63">
        <v>0</v>
      </c>
      <c r="Z63" t="s">
        <v>141</v>
      </c>
    </row>
    <row r="64" spans="1:26" x14ac:dyDescent="0.25">
      <c r="A64">
        <v>63</v>
      </c>
      <c r="B64">
        <v>8</v>
      </c>
      <c r="C64" t="s">
        <v>15</v>
      </c>
      <c r="D64" t="s">
        <v>173</v>
      </c>
      <c r="E64" t="s">
        <v>176</v>
      </c>
      <c r="F64" t="s">
        <v>12</v>
      </c>
      <c r="G64" s="12" t="s">
        <v>187</v>
      </c>
      <c r="H64" s="12">
        <v>29.5</v>
      </c>
      <c r="I64" s="12">
        <v>3</v>
      </c>
      <c r="J64" s="12">
        <v>6</v>
      </c>
      <c r="K64" s="12">
        <v>2</v>
      </c>
      <c r="L64">
        <v>2</v>
      </c>
      <c r="M64">
        <v>12.9</v>
      </c>
      <c r="N64">
        <v>15.2</v>
      </c>
      <c r="O64">
        <v>0</v>
      </c>
      <c r="P64">
        <v>0</v>
      </c>
      <c r="Q64">
        <f t="shared" si="4"/>
        <v>28.1</v>
      </c>
      <c r="R64">
        <v>12</v>
      </c>
      <c r="S64">
        <f t="shared" si="5"/>
        <v>2.3416666666666668</v>
      </c>
      <c r="T64">
        <v>0</v>
      </c>
      <c r="U64" s="22">
        <v>0</v>
      </c>
      <c r="V64">
        <v>0</v>
      </c>
      <c r="W64">
        <v>0</v>
      </c>
      <c r="X64">
        <v>0</v>
      </c>
      <c r="Y64">
        <v>0</v>
      </c>
      <c r="Z64" t="s">
        <v>141</v>
      </c>
    </row>
    <row r="65" spans="1:26" x14ac:dyDescent="0.25">
      <c r="A65">
        <v>64</v>
      </c>
      <c r="B65">
        <v>8</v>
      </c>
      <c r="C65" t="s">
        <v>15</v>
      </c>
      <c r="D65" t="s">
        <v>173</v>
      </c>
      <c r="E65" t="s">
        <v>176</v>
      </c>
      <c r="F65" t="s">
        <v>135</v>
      </c>
      <c r="G65" s="1" t="s">
        <v>66</v>
      </c>
      <c r="H65" s="12">
        <v>64.8</v>
      </c>
      <c r="I65" s="12">
        <v>5</v>
      </c>
      <c r="J65" s="12">
        <v>5.0999999999999996</v>
      </c>
      <c r="K65" s="12">
        <v>2</v>
      </c>
      <c r="L65">
        <v>4</v>
      </c>
      <c r="M65">
        <v>10.7</v>
      </c>
      <c r="N65">
        <v>29.8</v>
      </c>
      <c r="O65">
        <v>0</v>
      </c>
      <c r="P65">
        <v>0</v>
      </c>
      <c r="Q65">
        <f t="shared" si="4"/>
        <v>40.5</v>
      </c>
      <c r="R65">
        <v>12</v>
      </c>
      <c r="S65">
        <f t="shared" si="5"/>
        <v>3.375</v>
      </c>
      <c r="T65">
        <v>0</v>
      </c>
      <c r="U65" s="22">
        <v>0</v>
      </c>
      <c r="V65">
        <v>0</v>
      </c>
      <c r="W65">
        <v>0</v>
      </c>
      <c r="X65">
        <v>0</v>
      </c>
      <c r="Y65">
        <v>0</v>
      </c>
      <c r="Z65" t="s">
        <v>141</v>
      </c>
    </row>
    <row r="66" spans="1:26" x14ac:dyDescent="0.25">
      <c r="A66">
        <v>65</v>
      </c>
      <c r="B66">
        <v>9</v>
      </c>
      <c r="C66" t="s">
        <v>9</v>
      </c>
      <c r="D66" t="s">
        <v>172</v>
      </c>
      <c r="E66" t="s">
        <v>175</v>
      </c>
      <c r="F66" t="s">
        <v>12</v>
      </c>
      <c r="G66" s="1" t="s">
        <v>53</v>
      </c>
      <c r="H66" s="12">
        <v>62.9</v>
      </c>
      <c r="I66" s="12">
        <v>5</v>
      </c>
      <c r="J66" s="12">
        <v>6</v>
      </c>
      <c r="K66" s="12">
        <v>2</v>
      </c>
      <c r="L66">
        <v>1</v>
      </c>
      <c r="M66">
        <v>2.6</v>
      </c>
      <c r="N66">
        <v>7.5</v>
      </c>
      <c r="O66">
        <v>0.5</v>
      </c>
      <c r="P66">
        <v>0</v>
      </c>
      <c r="Q66">
        <f t="shared" si="4"/>
        <v>10.6</v>
      </c>
      <c r="R66">
        <v>12</v>
      </c>
      <c r="S66">
        <f t="shared" si="5"/>
        <v>0.8833333333333333</v>
      </c>
      <c r="T66">
        <v>0</v>
      </c>
      <c r="U66">
        <v>1</v>
      </c>
      <c r="V66">
        <v>0</v>
      </c>
      <c r="W66">
        <v>0</v>
      </c>
      <c r="X66">
        <v>0</v>
      </c>
      <c r="Y66">
        <v>0</v>
      </c>
    </row>
    <row r="67" spans="1:26" x14ac:dyDescent="0.25">
      <c r="A67">
        <v>66</v>
      </c>
      <c r="B67">
        <v>9</v>
      </c>
      <c r="C67" t="s">
        <v>9</v>
      </c>
      <c r="D67" t="s">
        <v>172</v>
      </c>
      <c r="E67" t="s">
        <v>175</v>
      </c>
      <c r="F67" t="s">
        <v>135</v>
      </c>
      <c r="G67" s="12" t="s">
        <v>188</v>
      </c>
      <c r="H67" s="12">
        <v>68.5</v>
      </c>
      <c r="I67" s="12">
        <v>5</v>
      </c>
      <c r="J67" s="12">
        <v>5.0999999999999996</v>
      </c>
      <c r="K67" s="12">
        <v>1</v>
      </c>
      <c r="L67">
        <v>1</v>
      </c>
      <c r="M67">
        <v>19.399999999999999</v>
      </c>
      <c r="N67">
        <v>18</v>
      </c>
      <c r="O67">
        <v>0</v>
      </c>
      <c r="P67">
        <v>0</v>
      </c>
      <c r="Q67">
        <f t="shared" si="4"/>
        <v>37.4</v>
      </c>
      <c r="R67">
        <v>12</v>
      </c>
      <c r="S67">
        <f t="shared" si="5"/>
        <v>3.1166666666666667</v>
      </c>
      <c r="T67">
        <v>0</v>
      </c>
      <c r="U67" s="22">
        <v>0</v>
      </c>
      <c r="V67">
        <v>0</v>
      </c>
      <c r="W67">
        <v>0</v>
      </c>
      <c r="X67">
        <v>0</v>
      </c>
      <c r="Y67">
        <v>0</v>
      </c>
    </row>
    <row r="68" spans="1:26" x14ac:dyDescent="0.25">
      <c r="A68">
        <v>67</v>
      </c>
      <c r="B68">
        <v>9</v>
      </c>
      <c r="C68" t="s">
        <v>12</v>
      </c>
      <c r="D68" t="s">
        <v>173</v>
      </c>
      <c r="E68" t="s">
        <v>175</v>
      </c>
      <c r="F68" t="s">
        <v>12</v>
      </c>
      <c r="G68" s="1" t="s">
        <v>53</v>
      </c>
      <c r="H68" s="12">
        <v>45</v>
      </c>
      <c r="I68" s="12">
        <v>4</v>
      </c>
      <c r="J68" s="12">
        <v>5.8</v>
      </c>
      <c r="K68" s="12">
        <v>1</v>
      </c>
      <c r="L68">
        <v>2</v>
      </c>
      <c r="M68">
        <v>31</v>
      </c>
      <c r="N68">
        <v>17.5</v>
      </c>
      <c r="O68">
        <v>0</v>
      </c>
      <c r="P68">
        <v>0</v>
      </c>
      <c r="Q68">
        <f t="shared" si="4"/>
        <v>48.5</v>
      </c>
      <c r="R68">
        <v>12</v>
      </c>
      <c r="S68">
        <f t="shared" si="5"/>
        <v>4.041666666666667</v>
      </c>
      <c r="T68">
        <v>0</v>
      </c>
      <c r="U68" s="22">
        <v>0</v>
      </c>
      <c r="V68">
        <v>0</v>
      </c>
      <c r="W68">
        <v>0</v>
      </c>
      <c r="X68">
        <v>0</v>
      </c>
      <c r="Y68">
        <v>0</v>
      </c>
    </row>
    <row r="69" spans="1:26" ht="15.75" customHeight="1" x14ac:dyDescent="0.25">
      <c r="A69">
        <v>68</v>
      </c>
      <c r="B69">
        <v>9</v>
      </c>
      <c r="C69" t="s">
        <v>12</v>
      </c>
      <c r="D69" t="s">
        <v>173</v>
      </c>
      <c r="E69" t="s">
        <v>175</v>
      </c>
      <c r="F69" t="s">
        <v>135</v>
      </c>
      <c r="G69" s="12" t="s">
        <v>188</v>
      </c>
      <c r="H69" s="12">
        <v>96.1</v>
      </c>
      <c r="I69" s="12">
        <v>4</v>
      </c>
      <c r="J69" s="12">
        <v>6</v>
      </c>
      <c r="K69" s="12">
        <v>2</v>
      </c>
      <c r="L69">
        <v>3</v>
      </c>
      <c r="M69">
        <v>21</v>
      </c>
      <c r="N69">
        <v>40</v>
      </c>
      <c r="O69">
        <v>0</v>
      </c>
      <c r="P69">
        <v>0</v>
      </c>
      <c r="Q69">
        <f t="shared" si="4"/>
        <v>61</v>
      </c>
      <c r="R69">
        <v>12</v>
      </c>
      <c r="S69">
        <f t="shared" si="5"/>
        <v>5.083333333333333</v>
      </c>
      <c r="T69">
        <v>0</v>
      </c>
      <c r="U69" s="22">
        <v>0</v>
      </c>
      <c r="V69">
        <v>0</v>
      </c>
      <c r="W69">
        <v>0</v>
      </c>
      <c r="X69">
        <v>0</v>
      </c>
      <c r="Y69">
        <v>0</v>
      </c>
    </row>
    <row r="70" spans="1:26" ht="15.75" customHeight="1" x14ac:dyDescent="0.25">
      <c r="A70">
        <v>69</v>
      </c>
      <c r="B70">
        <v>9</v>
      </c>
      <c r="C70" t="s">
        <v>14</v>
      </c>
      <c r="D70" t="s">
        <v>172</v>
      </c>
      <c r="E70" t="s">
        <v>176</v>
      </c>
      <c r="F70" t="s">
        <v>12</v>
      </c>
      <c r="G70" s="1" t="s">
        <v>53</v>
      </c>
      <c r="H70" s="12">
        <v>64</v>
      </c>
      <c r="I70" s="12">
        <v>5</v>
      </c>
      <c r="J70" s="12">
        <v>4.5</v>
      </c>
      <c r="K70" s="12">
        <v>1</v>
      </c>
      <c r="L70">
        <v>1</v>
      </c>
      <c r="M70">
        <v>1.8</v>
      </c>
      <c r="N70">
        <v>1.8</v>
      </c>
      <c r="O70">
        <v>0</v>
      </c>
      <c r="P70">
        <v>0</v>
      </c>
      <c r="Q70">
        <f t="shared" si="4"/>
        <v>3.6</v>
      </c>
      <c r="R70">
        <v>12</v>
      </c>
      <c r="S70">
        <f t="shared" si="5"/>
        <v>0.3</v>
      </c>
      <c r="T70">
        <v>0</v>
      </c>
      <c r="U70" s="22">
        <v>0</v>
      </c>
      <c r="V70">
        <v>0</v>
      </c>
      <c r="W70">
        <v>0</v>
      </c>
      <c r="X70">
        <v>0</v>
      </c>
      <c r="Y70">
        <v>0</v>
      </c>
    </row>
    <row r="71" spans="1:26" ht="15.75" customHeight="1" x14ac:dyDescent="0.25">
      <c r="A71">
        <v>70</v>
      </c>
      <c r="B71">
        <v>9</v>
      </c>
      <c r="C71" t="s">
        <v>14</v>
      </c>
      <c r="D71" t="s">
        <v>172</v>
      </c>
      <c r="E71" t="s">
        <v>176</v>
      </c>
      <c r="F71" t="s">
        <v>135</v>
      </c>
      <c r="G71" s="12" t="s">
        <v>188</v>
      </c>
      <c r="H71" s="12">
        <v>97.1</v>
      </c>
      <c r="I71" s="12">
        <v>3</v>
      </c>
      <c r="J71" s="12">
        <v>4.9000000000000004</v>
      </c>
      <c r="K71" s="12">
        <v>1</v>
      </c>
      <c r="L71">
        <v>2</v>
      </c>
      <c r="M71">
        <v>26.9</v>
      </c>
      <c r="N71">
        <v>20.9</v>
      </c>
      <c r="O71">
        <v>3.9</v>
      </c>
      <c r="P71">
        <v>0</v>
      </c>
      <c r="Q71">
        <f t="shared" si="4"/>
        <v>51.699999999999996</v>
      </c>
      <c r="R71">
        <v>12</v>
      </c>
      <c r="S71">
        <f t="shared" si="5"/>
        <v>4.3083333333333327</v>
      </c>
      <c r="T71">
        <v>0</v>
      </c>
      <c r="U71" s="22">
        <v>0</v>
      </c>
      <c r="V71">
        <v>0</v>
      </c>
      <c r="W71">
        <v>0</v>
      </c>
      <c r="X71">
        <v>0</v>
      </c>
      <c r="Y71">
        <v>0</v>
      </c>
    </row>
    <row r="72" spans="1:26" ht="15.75" customHeight="1" x14ac:dyDescent="0.25">
      <c r="A72" s="28">
        <v>71</v>
      </c>
      <c r="B72" s="28">
        <v>9</v>
      </c>
      <c r="C72" s="28" t="s">
        <v>15</v>
      </c>
      <c r="D72" s="28" t="s">
        <v>173</v>
      </c>
      <c r="E72" s="28" t="s">
        <v>176</v>
      </c>
      <c r="F72" s="28" t="s">
        <v>12</v>
      </c>
      <c r="G72" s="29" t="s">
        <v>53</v>
      </c>
      <c r="H72" s="30">
        <v>41</v>
      </c>
      <c r="I72" s="30">
        <v>4</v>
      </c>
      <c r="J72" s="30">
        <v>5.0999999999999996</v>
      </c>
      <c r="K72" s="30" t="s">
        <v>121</v>
      </c>
      <c r="L72" s="28" t="s">
        <v>120</v>
      </c>
      <c r="M72" s="28" t="s">
        <v>120</v>
      </c>
      <c r="N72" s="28" t="s">
        <v>120</v>
      </c>
      <c r="O72" s="28" t="s">
        <v>120</v>
      </c>
      <c r="P72" s="28" t="s">
        <v>120</v>
      </c>
      <c r="Q72" s="28" t="s">
        <v>120</v>
      </c>
      <c r="R72" s="28" t="s">
        <v>120</v>
      </c>
      <c r="S72" s="28" t="s">
        <v>120</v>
      </c>
      <c r="T72" s="28">
        <v>0</v>
      </c>
      <c r="U72" s="31">
        <v>0</v>
      </c>
      <c r="V72" s="28">
        <v>1</v>
      </c>
      <c r="W72" s="28">
        <v>1</v>
      </c>
      <c r="X72" s="28">
        <v>0</v>
      </c>
      <c r="Y72" s="28">
        <v>0</v>
      </c>
      <c r="Z72" s="28"/>
    </row>
    <row r="73" spans="1:26" ht="15.75" customHeight="1" x14ac:dyDescent="0.25">
      <c r="A73" s="28">
        <v>72</v>
      </c>
      <c r="B73" s="28">
        <v>9</v>
      </c>
      <c r="C73" s="28" t="s">
        <v>15</v>
      </c>
      <c r="D73" s="28" t="s">
        <v>173</v>
      </c>
      <c r="E73" s="28" t="s">
        <v>176</v>
      </c>
      <c r="F73" s="28" t="s">
        <v>135</v>
      </c>
      <c r="G73" s="30" t="s">
        <v>188</v>
      </c>
      <c r="H73" s="30">
        <v>69.900000000000006</v>
      </c>
      <c r="I73" s="30">
        <v>4</v>
      </c>
      <c r="J73" s="30">
        <v>4</v>
      </c>
      <c r="K73" s="30">
        <v>0</v>
      </c>
      <c r="L73" s="28">
        <v>1</v>
      </c>
      <c r="M73" s="28">
        <v>42.9</v>
      </c>
      <c r="N73" s="28">
        <v>14.1</v>
      </c>
      <c r="O73" s="28">
        <v>0</v>
      </c>
      <c r="P73" s="28">
        <v>0</v>
      </c>
      <c r="Q73" s="28">
        <f>SUM(M73:P73)</f>
        <v>57</v>
      </c>
      <c r="R73" s="28">
        <v>12</v>
      </c>
      <c r="S73" s="28">
        <f>Q73/12</f>
        <v>4.75</v>
      </c>
      <c r="T73" s="28">
        <v>0</v>
      </c>
      <c r="U73" s="31">
        <v>0</v>
      </c>
      <c r="V73" s="28">
        <v>1</v>
      </c>
      <c r="W73" s="28">
        <v>0</v>
      </c>
      <c r="X73" s="28">
        <v>0</v>
      </c>
      <c r="Y73" s="28">
        <v>0</v>
      </c>
      <c r="Z73" s="28"/>
    </row>
    <row r="74" spans="1:26" ht="15.75" customHeight="1" x14ac:dyDescent="0.25">
      <c r="A74">
        <v>73</v>
      </c>
      <c r="B74">
        <v>10</v>
      </c>
      <c r="C74" t="s">
        <v>9</v>
      </c>
      <c r="D74" t="s">
        <v>172</v>
      </c>
      <c r="E74" t="s">
        <v>175</v>
      </c>
      <c r="F74" t="s">
        <v>12</v>
      </c>
      <c r="G74" s="1" t="s">
        <v>49</v>
      </c>
      <c r="H74" s="12">
        <v>50.6</v>
      </c>
      <c r="I74" s="12">
        <v>4</v>
      </c>
      <c r="J74" s="12">
        <v>4</v>
      </c>
      <c r="K74" s="12">
        <v>1</v>
      </c>
      <c r="L74">
        <v>1</v>
      </c>
      <c r="M74">
        <v>21.5</v>
      </c>
      <c r="N74">
        <v>20</v>
      </c>
      <c r="O74">
        <v>0</v>
      </c>
      <c r="P74">
        <v>0</v>
      </c>
      <c r="Q74">
        <f>SUM(M74:P74)</f>
        <v>41.5</v>
      </c>
      <c r="R74">
        <v>12</v>
      </c>
      <c r="S74">
        <f>Q74/12</f>
        <v>3.4583333333333335</v>
      </c>
      <c r="T74">
        <v>0</v>
      </c>
      <c r="U74" s="22">
        <v>0</v>
      </c>
      <c r="V74">
        <v>0</v>
      </c>
      <c r="W74">
        <v>0</v>
      </c>
      <c r="X74">
        <v>0</v>
      </c>
      <c r="Y74">
        <v>0</v>
      </c>
    </row>
    <row r="75" spans="1:26" ht="15.75" customHeight="1" x14ac:dyDescent="0.25">
      <c r="A75">
        <v>74</v>
      </c>
      <c r="B75">
        <v>10</v>
      </c>
      <c r="C75" t="s">
        <v>9</v>
      </c>
      <c r="D75" t="s">
        <v>172</v>
      </c>
      <c r="E75" t="s">
        <v>175</v>
      </c>
      <c r="F75" t="s">
        <v>135</v>
      </c>
      <c r="G75" s="1" t="s">
        <v>62</v>
      </c>
      <c r="H75" s="12">
        <v>71</v>
      </c>
      <c r="I75" s="12">
        <v>5</v>
      </c>
      <c r="J75" s="12">
        <v>6</v>
      </c>
      <c r="K75" s="12">
        <v>1</v>
      </c>
      <c r="L75">
        <v>1</v>
      </c>
      <c r="M75">
        <v>15</v>
      </c>
      <c r="N75">
        <v>0</v>
      </c>
      <c r="O75">
        <v>0</v>
      </c>
      <c r="P75">
        <v>0</v>
      </c>
      <c r="Q75">
        <f>SUM(M75:P75)</f>
        <v>15</v>
      </c>
      <c r="R75">
        <v>12</v>
      </c>
      <c r="S75">
        <f>Q75/12</f>
        <v>1.25</v>
      </c>
      <c r="T75">
        <v>1</v>
      </c>
      <c r="U75" s="22">
        <v>0</v>
      </c>
      <c r="V75">
        <v>0</v>
      </c>
      <c r="W75">
        <v>0</v>
      </c>
      <c r="X75">
        <v>1</v>
      </c>
      <c r="Y75">
        <v>0</v>
      </c>
    </row>
    <row r="76" spans="1:26" ht="15.75" customHeight="1" x14ac:dyDescent="0.25">
      <c r="A76">
        <v>75</v>
      </c>
      <c r="B76">
        <v>10</v>
      </c>
      <c r="C76" t="s">
        <v>12</v>
      </c>
      <c r="D76" t="s">
        <v>173</v>
      </c>
      <c r="E76" t="s">
        <v>175</v>
      </c>
      <c r="F76" t="s">
        <v>12</v>
      </c>
      <c r="G76" s="1" t="s">
        <v>49</v>
      </c>
      <c r="H76" s="12">
        <v>71</v>
      </c>
      <c r="I76" s="12">
        <v>4</v>
      </c>
      <c r="J76" s="12">
        <v>3.2</v>
      </c>
      <c r="K76" s="12">
        <v>2</v>
      </c>
      <c r="L76">
        <v>2</v>
      </c>
      <c r="M76">
        <v>6.5</v>
      </c>
      <c r="N76">
        <v>36.9</v>
      </c>
      <c r="O76">
        <v>10.9</v>
      </c>
      <c r="P76">
        <v>0</v>
      </c>
      <c r="Q76">
        <f>SUM(M76:P76)</f>
        <v>54.3</v>
      </c>
      <c r="R76">
        <v>12</v>
      </c>
      <c r="S76">
        <f>Q76/12</f>
        <v>4.5249999999999995</v>
      </c>
      <c r="T76">
        <v>0</v>
      </c>
      <c r="U76" s="22">
        <v>0</v>
      </c>
      <c r="V76">
        <v>0</v>
      </c>
      <c r="W76">
        <v>0</v>
      </c>
      <c r="X76">
        <v>0</v>
      </c>
      <c r="Y76">
        <v>0</v>
      </c>
    </row>
    <row r="77" spans="1:26" ht="15.75" customHeight="1" x14ac:dyDescent="0.25">
      <c r="A77">
        <v>76</v>
      </c>
      <c r="B77">
        <v>10</v>
      </c>
      <c r="C77" t="s">
        <v>12</v>
      </c>
      <c r="D77" t="s">
        <v>173</v>
      </c>
      <c r="E77" t="s">
        <v>175</v>
      </c>
      <c r="F77" t="s">
        <v>135</v>
      </c>
      <c r="G77" s="1" t="s">
        <v>62</v>
      </c>
      <c r="H77" s="12">
        <v>61.2</v>
      </c>
      <c r="I77" s="12">
        <v>5</v>
      </c>
      <c r="J77" s="12">
        <v>5</v>
      </c>
      <c r="K77" s="12">
        <v>1</v>
      </c>
      <c r="L77">
        <v>2</v>
      </c>
      <c r="M77">
        <v>8</v>
      </c>
      <c r="N77">
        <v>36.299999999999997</v>
      </c>
      <c r="O77">
        <v>0</v>
      </c>
      <c r="P77">
        <v>0</v>
      </c>
      <c r="Q77">
        <f>SUM(M77:P77)</f>
        <v>44.3</v>
      </c>
      <c r="R77">
        <v>12</v>
      </c>
      <c r="S77">
        <f>Q77/12</f>
        <v>3.6916666666666664</v>
      </c>
      <c r="T77">
        <v>0</v>
      </c>
      <c r="U77" s="22">
        <v>0</v>
      </c>
      <c r="V77">
        <v>0</v>
      </c>
      <c r="W77">
        <v>0</v>
      </c>
      <c r="X77">
        <v>0</v>
      </c>
      <c r="Y77">
        <v>0</v>
      </c>
    </row>
    <row r="78" spans="1:26" ht="15.75" customHeight="1" x14ac:dyDescent="0.25">
      <c r="A78">
        <v>77</v>
      </c>
      <c r="B78">
        <v>10</v>
      </c>
      <c r="C78" t="s">
        <v>14</v>
      </c>
      <c r="D78" t="s">
        <v>172</v>
      </c>
      <c r="E78" t="s">
        <v>176</v>
      </c>
      <c r="F78" t="s">
        <v>12</v>
      </c>
      <c r="G78" s="1" t="s">
        <v>49</v>
      </c>
      <c r="H78" s="12">
        <v>37</v>
      </c>
      <c r="I78" s="12">
        <v>4</v>
      </c>
      <c r="J78" s="12">
        <v>6</v>
      </c>
      <c r="K78" s="12">
        <v>1</v>
      </c>
      <c r="L78" t="s">
        <v>120</v>
      </c>
      <c r="M78" t="s">
        <v>120</v>
      </c>
      <c r="N78" t="s">
        <v>120</v>
      </c>
      <c r="O78" t="s">
        <v>120</v>
      </c>
      <c r="P78" t="s">
        <v>120</v>
      </c>
      <c r="Q78" t="s">
        <v>120</v>
      </c>
      <c r="R78" t="s">
        <v>120</v>
      </c>
      <c r="S78" t="s">
        <v>120</v>
      </c>
      <c r="T78" t="s">
        <v>120</v>
      </c>
      <c r="U78" s="22">
        <v>0</v>
      </c>
      <c r="V78" t="s">
        <v>120</v>
      </c>
      <c r="W78" t="s">
        <v>120</v>
      </c>
      <c r="X78">
        <v>0</v>
      </c>
      <c r="Y78">
        <v>0</v>
      </c>
      <c r="Z78" t="s">
        <v>166</v>
      </c>
    </row>
    <row r="79" spans="1:26" ht="15.75" customHeight="1" x14ac:dyDescent="0.25">
      <c r="A79">
        <v>78</v>
      </c>
      <c r="B79">
        <v>10</v>
      </c>
      <c r="C79" t="s">
        <v>14</v>
      </c>
      <c r="D79" t="s">
        <v>172</v>
      </c>
      <c r="E79" t="s">
        <v>176</v>
      </c>
      <c r="F79" t="s">
        <v>135</v>
      </c>
      <c r="G79" s="1" t="s">
        <v>62</v>
      </c>
      <c r="H79" s="12">
        <v>64</v>
      </c>
      <c r="I79" s="12">
        <v>4</v>
      </c>
      <c r="J79" s="12">
        <v>2.9</v>
      </c>
      <c r="K79" s="12">
        <v>2</v>
      </c>
      <c r="L79" t="s">
        <v>120</v>
      </c>
      <c r="M79" t="s">
        <v>120</v>
      </c>
      <c r="N79" t="s">
        <v>120</v>
      </c>
      <c r="O79" t="s">
        <v>120</v>
      </c>
      <c r="P79" t="s">
        <v>120</v>
      </c>
      <c r="Q79" t="s">
        <v>120</v>
      </c>
      <c r="R79" t="s">
        <v>120</v>
      </c>
      <c r="S79" t="s">
        <v>120</v>
      </c>
      <c r="T79" t="s">
        <v>120</v>
      </c>
      <c r="U79" s="22">
        <v>0</v>
      </c>
      <c r="V79" t="s">
        <v>120</v>
      </c>
      <c r="W79" t="s">
        <v>120</v>
      </c>
      <c r="X79">
        <v>0</v>
      </c>
      <c r="Y79">
        <v>0</v>
      </c>
      <c r="Z79" t="s">
        <v>166</v>
      </c>
    </row>
    <row r="80" spans="1:26" ht="15.75" customHeight="1" x14ac:dyDescent="0.25">
      <c r="A80">
        <v>79</v>
      </c>
      <c r="B80">
        <v>10</v>
      </c>
      <c r="C80" t="s">
        <v>15</v>
      </c>
      <c r="D80" t="s">
        <v>173</v>
      </c>
      <c r="E80" t="s">
        <v>176</v>
      </c>
      <c r="F80" t="s">
        <v>12</v>
      </c>
      <c r="G80" s="1" t="s">
        <v>49</v>
      </c>
      <c r="H80" s="12">
        <v>64.2</v>
      </c>
      <c r="I80" s="12">
        <v>5</v>
      </c>
      <c r="J80" s="12">
        <v>4.7</v>
      </c>
      <c r="K80" s="12">
        <v>1</v>
      </c>
      <c r="L80">
        <v>2</v>
      </c>
      <c r="M80">
        <v>23.9</v>
      </c>
      <c r="N80">
        <v>32.9</v>
      </c>
      <c r="O80">
        <v>0</v>
      </c>
      <c r="P80">
        <v>0</v>
      </c>
      <c r="Q80">
        <f t="shared" ref="Q80:Q89" si="6">SUM(M80:P80)</f>
        <v>56.8</v>
      </c>
      <c r="R80">
        <v>12</v>
      </c>
      <c r="S80">
        <f t="shared" ref="S80:S89" si="7">Q80/12</f>
        <v>4.7333333333333334</v>
      </c>
      <c r="T80">
        <v>0</v>
      </c>
      <c r="U80">
        <v>1</v>
      </c>
      <c r="V80">
        <v>0</v>
      </c>
      <c r="W80">
        <v>0</v>
      </c>
      <c r="X80">
        <v>0</v>
      </c>
      <c r="Y80">
        <v>0</v>
      </c>
    </row>
    <row r="81" spans="1:26" ht="15.75" customHeight="1" x14ac:dyDescent="0.25">
      <c r="A81">
        <v>80</v>
      </c>
      <c r="B81">
        <v>10</v>
      </c>
      <c r="C81" t="s">
        <v>15</v>
      </c>
      <c r="D81" t="s">
        <v>173</v>
      </c>
      <c r="E81" t="s">
        <v>176</v>
      </c>
      <c r="F81" t="s">
        <v>135</v>
      </c>
      <c r="G81" s="1" t="s">
        <v>62</v>
      </c>
      <c r="H81" s="12">
        <v>58.4</v>
      </c>
      <c r="I81" s="12">
        <v>4</v>
      </c>
      <c r="J81" s="12">
        <v>2.2000000000000002</v>
      </c>
      <c r="K81" s="12">
        <v>2</v>
      </c>
      <c r="L81">
        <v>3</v>
      </c>
      <c r="M81">
        <v>29.4</v>
      </c>
      <c r="N81">
        <v>39.6</v>
      </c>
      <c r="O81">
        <v>0</v>
      </c>
      <c r="P81">
        <v>0</v>
      </c>
      <c r="Q81">
        <f t="shared" si="6"/>
        <v>69</v>
      </c>
      <c r="R81">
        <v>12</v>
      </c>
      <c r="S81">
        <f t="shared" si="7"/>
        <v>5.75</v>
      </c>
      <c r="T81">
        <v>0</v>
      </c>
      <c r="U81" s="22">
        <v>0</v>
      </c>
      <c r="V81">
        <v>0</v>
      </c>
      <c r="W81">
        <v>0</v>
      </c>
      <c r="X81">
        <v>0</v>
      </c>
      <c r="Y81">
        <v>0</v>
      </c>
    </row>
    <row r="82" spans="1:26" ht="15.75" customHeight="1" x14ac:dyDescent="0.25">
      <c r="A82">
        <v>81</v>
      </c>
      <c r="B82">
        <v>11</v>
      </c>
      <c r="C82" t="s">
        <v>9</v>
      </c>
      <c r="D82" t="s">
        <v>172</v>
      </c>
      <c r="E82" t="s">
        <v>175</v>
      </c>
      <c r="F82" t="s">
        <v>12</v>
      </c>
      <c r="G82" s="1" t="s">
        <v>57</v>
      </c>
      <c r="H82" s="12">
        <v>75.5</v>
      </c>
      <c r="I82" s="12">
        <v>3</v>
      </c>
      <c r="J82" s="12">
        <v>2</v>
      </c>
      <c r="K82" s="12">
        <v>1</v>
      </c>
      <c r="L82">
        <v>3</v>
      </c>
      <c r="M82">
        <v>14.4</v>
      </c>
      <c r="N82">
        <v>15.8</v>
      </c>
      <c r="O82">
        <v>0</v>
      </c>
      <c r="P82">
        <v>0</v>
      </c>
      <c r="Q82">
        <f t="shared" si="6"/>
        <v>30.200000000000003</v>
      </c>
      <c r="R82">
        <v>12</v>
      </c>
      <c r="S82">
        <f t="shared" si="7"/>
        <v>2.5166666666666671</v>
      </c>
      <c r="T82">
        <v>0</v>
      </c>
      <c r="U82" s="22">
        <v>0</v>
      </c>
      <c r="V82">
        <v>0</v>
      </c>
      <c r="W82">
        <v>0</v>
      </c>
      <c r="X82">
        <v>0</v>
      </c>
      <c r="Y82">
        <v>0</v>
      </c>
    </row>
    <row r="83" spans="1:26" ht="15.75" customHeight="1" x14ac:dyDescent="0.25">
      <c r="A83">
        <v>82</v>
      </c>
      <c r="B83">
        <v>11</v>
      </c>
      <c r="C83" t="s">
        <v>9</v>
      </c>
      <c r="D83" t="s">
        <v>172</v>
      </c>
      <c r="E83" t="s">
        <v>175</v>
      </c>
      <c r="F83" t="s">
        <v>135</v>
      </c>
      <c r="G83" s="1" t="s">
        <v>45</v>
      </c>
      <c r="H83" s="12">
        <v>37.200000000000003</v>
      </c>
      <c r="I83" s="12">
        <v>4</v>
      </c>
      <c r="J83" s="12">
        <v>6</v>
      </c>
      <c r="K83" s="12">
        <v>3</v>
      </c>
      <c r="L83">
        <v>4</v>
      </c>
      <c r="M83">
        <v>6.2</v>
      </c>
      <c r="N83">
        <v>21.3</v>
      </c>
      <c r="O83">
        <v>4.7</v>
      </c>
      <c r="P83">
        <v>0</v>
      </c>
      <c r="Q83">
        <f t="shared" si="6"/>
        <v>32.200000000000003</v>
      </c>
      <c r="R83">
        <v>12</v>
      </c>
      <c r="S83">
        <f t="shared" si="7"/>
        <v>2.6833333333333336</v>
      </c>
      <c r="T83">
        <v>0</v>
      </c>
      <c r="U83" s="22">
        <v>0</v>
      </c>
      <c r="V83">
        <v>0</v>
      </c>
      <c r="W83">
        <v>0</v>
      </c>
      <c r="X83">
        <v>0</v>
      </c>
      <c r="Y83">
        <v>0</v>
      </c>
    </row>
    <row r="84" spans="1:26" ht="15.75" customHeight="1" x14ac:dyDescent="0.25">
      <c r="A84">
        <v>83</v>
      </c>
      <c r="B84">
        <v>11</v>
      </c>
      <c r="C84" t="s">
        <v>12</v>
      </c>
      <c r="D84" t="s">
        <v>173</v>
      </c>
      <c r="E84" t="s">
        <v>175</v>
      </c>
      <c r="F84" t="s">
        <v>12</v>
      </c>
      <c r="G84" s="1" t="s">
        <v>57</v>
      </c>
      <c r="H84" s="12">
        <v>34.4</v>
      </c>
      <c r="I84" s="12">
        <v>4</v>
      </c>
      <c r="J84" s="12">
        <v>2.8</v>
      </c>
      <c r="K84" s="12">
        <v>2</v>
      </c>
      <c r="L84">
        <v>2</v>
      </c>
      <c r="M84">
        <v>3.7</v>
      </c>
      <c r="N84">
        <v>32.9</v>
      </c>
      <c r="O84">
        <v>8.6</v>
      </c>
      <c r="P84">
        <v>0</v>
      </c>
      <c r="Q84">
        <f t="shared" si="6"/>
        <v>45.2</v>
      </c>
      <c r="R84">
        <v>12</v>
      </c>
      <c r="S84">
        <f t="shared" si="7"/>
        <v>3.7666666666666671</v>
      </c>
      <c r="T84">
        <v>0</v>
      </c>
      <c r="U84" s="22">
        <v>0</v>
      </c>
      <c r="V84">
        <v>0</v>
      </c>
      <c r="W84">
        <v>0</v>
      </c>
      <c r="X84">
        <v>0</v>
      </c>
      <c r="Y84">
        <v>0</v>
      </c>
    </row>
    <row r="85" spans="1:26" ht="15.75" customHeight="1" x14ac:dyDescent="0.25">
      <c r="A85">
        <v>84</v>
      </c>
      <c r="B85">
        <v>11</v>
      </c>
      <c r="C85" t="s">
        <v>12</v>
      </c>
      <c r="D85" t="s">
        <v>173</v>
      </c>
      <c r="E85" t="s">
        <v>175</v>
      </c>
      <c r="F85" t="s">
        <v>135</v>
      </c>
      <c r="G85" s="1" t="s">
        <v>45</v>
      </c>
      <c r="H85" s="12">
        <v>28.1</v>
      </c>
      <c r="I85" s="12">
        <v>4</v>
      </c>
      <c r="J85" s="12">
        <v>2.4</v>
      </c>
      <c r="K85" s="12">
        <v>3</v>
      </c>
      <c r="L85">
        <v>5</v>
      </c>
      <c r="M85">
        <v>6.7</v>
      </c>
      <c r="N85">
        <v>34.9</v>
      </c>
      <c r="O85">
        <v>29.1</v>
      </c>
      <c r="P85">
        <v>0.9</v>
      </c>
      <c r="Q85">
        <f t="shared" si="6"/>
        <v>71.600000000000009</v>
      </c>
      <c r="R85">
        <v>12</v>
      </c>
      <c r="S85">
        <f t="shared" si="7"/>
        <v>5.9666666666666677</v>
      </c>
      <c r="T85">
        <v>0</v>
      </c>
      <c r="U85" s="22">
        <v>0</v>
      </c>
      <c r="V85">
        <v>0</v>
      </c>
      <c r="W85">
        <v>0</v>
      </c>
      <c r="X85">
        <v>0</v>
      </c>
      <c r="Y85">
        <v>0</v>
      </c>
    </row>
    <row r="86" spans="1:26" ht="15.75" customHeight="1" x14ac:dyDescent="0.25">
      <c r="A86">
        <v>85</v>
      </c>
      <c r="B86">
        <v>11</v>
      </c>
      <c r="C86" t="s">
        <v>14</v>
      </c>
      <c r="D86" t="s">
        <v>172</v>
      </c>
      <c r="E86" t="s">
        <v>176</v>
      </c>
      <c r="F86" t="s">
        <v>12</v>
      </c>
      <c r="G86" s="1" t="s">
        <v>57</v>
      </c>
      <c r="H86" s="12">
        <v>56.5</v>
      </c>
      <c r="I86" s="12">
        <v>4</v>
      </c>
      <c r="J86" s="12">
        <v>5.2</v>
      </c>
      <c r="K86" s="12">
        <v>1</v>
      </c>
      <c r="L86">
        <v>2</v>
      </c>
      <c r="M86">
        <v>19.5</v>
      </c>
      <c r="N86">
        <v>7</v>
      </c>
      <c r="O86">
        <v>0</v>
      </c>
      <c r="P86">
        <v>0</v>
      </c>
      <c r="Q86">
        <f t="shared" si="6"/>
        <v>26.5</v>
      </c>
      <c r="R86">
        <v>12</v>
      </c>
      <c r="S86">
        <f t="shared" si="7"/>
        <v>2.2083333333333335</v>
      </c>
      <c r="T86">
        <v>0</v>
      </c>
      <c r="U86" s="22">
        <v>0</v>
      </c>
      <c r="V86">
        <v>0</v>
      </c>
      <c r="W86">
        <v>0</v>
      </c>
      <c r="X86">
        <v>0</v>
      </c>
      <c r="Y86">
        <v>0</v>
      </c>
    </row>
    <row r="87" spans="1:26" ht="15.75" customHeight="1" x14ac:dyDescent="0.25">
      <c r="A87">
        <v>86</v>
      </c>
      <c r="B87">
        <v>11</v>
      </c>
      <c r="C87" t="s">
        <v>14</v>
      </c>
      <c r="D87" t="s">
        <v>172</v>
      </c>
      <c r="E87" t="s">
        <v>176</v>
      </c>
      <c r="F87" t="s">
        <v>135</v>
      </c>
      <c r="G87" s="1" t="s">
        <v>45</v>
      </c>
      <c r="H87" s="12">
        <v>41.8</v>
      </c>
      <c r="I87" s="12">
        <v>5</v>
      </c>
      <c r="J87" s="12">
        <v>5.8</v>
      </c>
      <c r="K87" s="12">
        <v>2</v>
      </c>
      <c r="L87">
        <v>2</v>
      </c>
      <c r="M87">
        <v>22</v>
      </c>
      <c r="N87">
        <v>8</v>
      </c>
      <c r="O87">
        <v>0.25</v>
      </c>
      <c r="P87">
        <v>0</v>
      </c>
      <c r="Q87">
        <f t="shared" si="6"/>
        <v>30.25</v>
      </c>
      <c r="R87">
        <v>12</v>
      </c>
      <c r="S87">
        <f t="shared" si="7"/>
        <v>2.5208333333333335</v>
      </c>
      <c r="T87">
        <v>0</v>
      </c>
      <c r="U87" s="22">
        <v>0</v>
      </c>
      <c r="V87">
        <v>0</v>
      </c>
      <c r="W87">
        <v>0</v>
      </c>
      <c r="X87">
        <v>0</v>
      </c>
      <c r="Y87">
        <v>0</v>
      </c>
    </row>
    <row r="88" spans="1:26" x14ac:dyDescent="0.25">
      <c r="A88">
        <v>87</v>
      </c>
      <c r="B88">
        <v>11</v>
      </c>
      <c r="C88" t="s">
        <v>15</v>
      </c>
      <c r="D88" t="s">
        <v>173</v>
      </c>
      <c r="E88" t="s">
        <v>176</v>
      </c>
      <c r="F88" t="s">
        <v>12</v>
      </c>
      <c r="G88" s="1" t="s">
        <v>57</v>
      </c>
      <c r="H88" s="12">
        <v>56.4</v>
      </c>
      <c r="I88" s="12">
        <v>4</v>
      </c>
      <c r="J88" s="12">
        <v>5.7</v>
      </c>
      <c r="K88" s="12">
        <v>2</v>
      </c>
      <c r="L88">
        <v>2</v>
      </c>
      <c r="M88">
        <v>1</v>
      </c>
      <c r="N88">
        <v>19</v>
      </c>
      <c r="O88">
        <v>25</v>
      </c>
      <c r="P88">
        <v>0</v>
      </c>
      <c r="Q88">
        <f t="shared" si="6"/>
        <v>45</v>
      </c>
      <c r="R88">
        <v>12</v>
      </c>
      <c r="S88">
        <f t="shared" si="7"/>
        <v>3.75</v>
      </c>
      <c r="T88">
        <v>0</v>
      </c>
      <c r="U88" s="22">
        <v>0</v>
      </c>
      <c r="V88">
        <v>0</v>
      </c>
      <c r="W88">
        <v>0</v>
      </c>
      <c r="X88">
        <v>0</v>
      </c>
      <c r="Y88">
        <v>0</v>
      </c>
    </row>
    <row r="89" spans="1:26" x14ac:dyDescent="0.25">
      <c r="A89">
        <v>88</v>
      </c>
      <c r="B89">
        <v>11</v>
      </c>
      <c r="C89" t="s">
        <v>15</v>
      </c>
      <c r="D89" t="s">
        <v>173</v>
      </c>
      <c r="E89" t="s">
        <v>176</v>
      </c>
      <c r="F89" t="s">
        <v>135</v>
      </c>
      <c r="G89" s="1" t="s">
        <v>45</v>
      </c>
      <c r="H89" s="12">
        <v>51.8</v>
      </c>
      <c r="I89" s="12">
        <v>4</v>
      </c>
      <c r="J89" s="12">
        <v>3.5</v>
      </c>
      <c r="K89" s="12">
        <v>2</v>
      </c>
      <c r="L89">
        <v>4</v>
      </c>
      <c r="M89">
        <v>26</v>
      </c>
      <c r="N89">
        <v>15</v>
      </c>
      <c r="O89">
        <v>0</v>
      </c>
      <c r="P89">
        <v>0</v>
      </c>
      <c r="Q89">
        <f t="shared" si="6"/>
        <v>41</v>
      </c>
      <c r="R89">
        <v>12</v>
      </c>
      <c r="S89">
        <f t="shared" si="7"/>
        <v>3.4166666666666665</v>
      </c>
      <c r="T89">
        <v>1</v>
      </c>
      <c r="U89" s="22">
        <v>0</v>
      </c>
      <c r="V89">
        <v>0</v>
      </c>
      <c r="W89">
        <v>0</v>
      </c>
      <c r="X89">
        <v>0</v>
      </c>
      <c r="Y89">
        <v>0</v>
      </c>
    </row>
    <row r="90" spans="1:26" x14ac:dyDescent="0.25">
      <c r="A90" s="28">
        <v>89</v>
      </c>
      <c r="B90" s="28">
        <v>12</v>
      </c>
      <c r="C90" s="28" t="s">
        <v>9</v>
      </c>
      <c r="D90" s="28" t="s">
        <v>172</v>
      </c>
      <c r="E90" s="28" t="s">
        <v>175</v>
      </c>
      <c r="F90" s="28" t="s">
        <v>12</v>
      </c>
      <c r="G90" s="29" t="s">
        <v>97</v>
      </c>
      <c r="H90" s="30">
        <v>69</v>
      </c>
      <c r="I90" s="30">
        <v>3</v>
      </c>
      <c r="J90" s="30">
        <v>6</v>
      </c>
      <c r="K90" s="30">
        <v>0</v>
      </c>
      <c r="L90" s="28" t="s">
        <v>120</v>
      </c>
      <c r="M90" s="28" t="s">
        <v>120</v>
      </c>
      <c r="N90" s="28" t="s">
        <v>120</v>
      </c>
      <c r="O90" s="28" t="s">
        <v>120</v>
      </c>
      <c r="P90" s="28" t="s">
        <v>120</v>
      </c>
      <c r="Q90" s="28" t="s">
        <v>120</v>
      </c>
      <c r="R90" s="28" t="s">
        <v>120</v>
      </c>
      <c r="S90" s="28" t="s">
        <v>120</v>
      </c>
      <c r="T90" s="28">
        <v>0</v>
      </c>
      <c r="U90" s="31">
        <v>0</v>
      </c>
      <c r="V90" s="28">
        <v>1</v>
      </c>
      <c r="W90" s="28">
        <v>1</v>
      </c>
      <c r="X90" s="28">
        <v>0</v>
      </c>
      <c r="Y90" s="28">
        <v>0</v>
      </c>
      <c r="Z90" s="28"/>
    </row>
    <row r="91" spans="1:26" x14ac:dyDescent="0.25">
      <c r="A91" s="28">
        <v>90</v>
      </c>
      <c r="B91" s="28">
        <v>12</v>
      </c>
      <c r="C91" s="28" t="s">
        <v>9</v>
      </c>
      <c r="D91" s="28" t="s">
        <v>172</v>
      </c>
      <c r="E91" s="28" t="s">
        <v>175</v>
      </c>
      <c r="F91" s="28" t="s">
        <v>135</v>
      </c>
      <c r="G91" s="29" t="s">
        <v>39</v>
      </c>
      <c r="H91" s="30">
        <v>72.2</v>
      </c>
      <c r="I91" s="30">
        <v>4</v>
      </c>
      <c r="J91" s="30">
        <v>2.2999999999999998</v>
      </c>
      <c r="K91" s="30">
        <v>2</v>
      </c>
      <c r="L91" s="28">
        <v>2</v>
      </c>
      <c r="M91" s="28">
        <v>24.1</v>
      </c>
      <c r="N91" s="28">
        <v>18.2</v>
      </c>
      <c r="O91" s="28">
        <v>0</v>
      </c>
      <c r="P91" s="28">
        <v>0</v>
      </c>
      <c r="Q91" s="28">
        <f t="shared" ref="Q91:Q100" si="8">SUM(M91:P91)</f>
        <v>42.3</v>
      </c>
      <c r="R91" s="28">
        <v>12</v>
      </c>
      <c r="S91" s="28">
        <f t="shared" ref="S91:S100" si="9">Q91/12</f>
        <v>3.5249999999999999</v>
      </c>
      <c r="T91" s="28">
        <v>0</v>
      </c>
      <c r="U91" s="31">
        <v>0</v>
      </c>
      <c r="V91" s="28">
        <v>1</v>
      </c>
      <c r="W91" s="28">
        <v>0</v>
      </c>
      <c r="X91" s="28">
        <v>0</v>
      </c>
      <c r="Y91" s="28">
        <v>0</v>
      </c>
      <c r="Z91" s="28"/>
    </row>
    <row r="92" spans="1:26" x14ac:dyDescent="0.25">
      <c r="A92">
        <v>91</v>
      </c>
      <c r="B92">
        <v>12</v>
      </c>
      <c r="C92" t="s">
        <v>12</v>
      </c>
      <c r="D92" t="s">
        <v>173</v>
      </c>
      <c r="E92" t="s">
        <v>175</v>
      </c>
      <c r="F92" t="s">
        <v>12</v>
      </c>
      <c r="G92" s="1" t="s">
        <v>97</v>
      </c>
      <c r="H92" s="12">
        <v>31.6</v>
      </c>
      <c r="I92" s="12">
        <v>2</v>
      </c>
      <c r="J92" s="12">
        <v>6</v>
      </c>
      <c r="K92" s="12">
        <v>1</v>
      </c>
      <c r="L92">
        <v>1</v>
      </c>
      <c r="M92">
        <v>12.9</v>
      </c>
      <c r="N92">
        <v>27.6</v>
      </c>
      <c r="O92">
        <v>0</v>
      </c>
      <c r="P92">
        <v>0</v>
      </c>
      <c r="Q92">
        <f t="shared" si="8"/>
        <v>40.5</v>
      </c>
      <c r="R92">
        <v>12</v>
      </c>
      <c r="S92">
        <f t="shared" si="9"/>
        <v>3.375</v>
      </c>
      <c r="T92">
        <v>0</v>
      </c>
      <c r="U92" s="22">
        <v>0</v>
      </c>
      <c r="V92">
        <v>0</v>
      </c>
      <c r="W92">
        <v>0</v>
      </c>
      <c r="X92">
        <v>0</v>
      </c>
      <c r="Y92">
        <v>1</v>
      </c>
    </row>
    <row r="93" spans="1:26" x14ac:dyDescent="0.25">
      <c r="A93">
        <v>92</v>
      </c>
      <c r="B93">
        <v>12</v>
      </c>
      <c r="C93" t="s">
        <v>12</v>
      </c>
      <c r="D93" t="s">
        <v>173</v>
      </c>
      <c r="E93" t="s">
        <v>175</v>
      </c>
      <c r="F93" t="s">
        <v>135</v>
      </c>
      <c r="G93" s="1" t="s">
        <v>39</v>
      </c>
      <c r="H93" s="12">
        <v>68.099999999999994</v>
      </c>
      <c r="I93" s="12">
        <v>4</v>
      </c>
      <c r="J93" s="12">
        <v>3.9</v>
      </c>
      <c r="K93" s="12">
        <v>2</v>
      </c>
      <c r="L93">
        <v>3</v>
      </c>
      <c r="M93">
        <v>26.2</v>
      </c>
      <c r="N93">
        <v>26.1</v>
      </c>
      <c r="O93">
        <v>0.6</v>
      </c>
      <c r="P93">
        <v>0</v>
      </c>
      <c r="Q93">
        <f t="shared" si="8"/>
        <v>52.9</v>
      </c>
      <c r="R93">
        <v>12</v>
      </c>
      <c r="S93">
        <f t="shared" si="9"/>
        <v>4.4083333333333332</v>
      </c>
      <c r="T93">
        <v>0</v>
      </c>
      <c r="U93" s="22">
        <v>0</v>
      </c>
      <c r="V93">
        <v>0</v>
      </c>
      <c r="W93">
        <v>0</v>
      </c>
      <c r="X93">
        <v>0</v>
      </c>
      <c r="Y93">
        <v>0</v>
      </c>
      <c r="Z93" t="s">
        <v>396</v>
      </c>
    </row>
    <row r="94" spans="1:26" x14ac:dyDescent="0.25">
      <c r="A94">
        <v>93</v>
      </c>
      <c r="B94">
        <v>12</v>
      </c>
      <c r="C94" t="s">
        <v>14</v>
      </c>
      <c r="D94" t="s">
        <v>172</v>
      </c>
      <c r="E94" t="s">
        <v>176</v>
      </c>
      <c r="F94" t="s">
        <v>12</v>
      </c>
      <c r="G94" s="1" t="s">
        <v>97</v>
      </c>
      <c r="H94" s="12">
        <v>63.2</v>
      </c>
      <c r="I94" s="12">
        <v>4</v>
      </c>
      <c r="J94" s="12">
        <v>2.7</v>
      </c>
      <c r="K94" s="12">
        <v>2</v>
      </c>
      <c r="L94">
        <v>2</v>
      </c>
      <c r="M94">
        <v>20</v>
      </c>
      <c r="N94">
        <v>3</v>
      </c>
      <c r="O94">
        <v>0</v>
      </c>
      <c r="P94">
        <v>0</v>
      </c>
      <c r="Q94">
        <f t="shared" si="8"/>
        <v>23</v>
      </c>
      <c r="R94">
        <v>12</v>
      </c>
      <c r="S94">
        <f t="shared" si="9"/>
        <v>1.9166666666666667</v>
      </c>
      <c r="T94">
        <v>0</v>
      </c>
      <c r="U94" s="22">
        <v>0</v>
      </c>
      <c r="V94">
        <v>0</v>
      </c>
      <c r="W94">
        <v>0</v>
      </c>
      <c r="X94">
        <v>0</v>
      </c>
      <c r="Y94">
        <v>0</v>
      </c>
    </row>
    <row r="95" spans="1:26" x14ac:dyDescent="0.25">
      <c r="A95">
        <v>94</v>
      </c>
      <c r="B95">
        <v>12</v>
      </c>
      <c r="C95" t="s">
        <v>14</v>
      </c>
      <c r="D95" t="s">
        <v>172</v>
      </c>
      <c r="E95" t="s">
        <v>176</v>
      </c>
      <c r="F95" t="s">
        <v>135</v>
      </c>
      <c r="G95" s="1" t="s">
        <v>39</v>
      </c>
      <c r="H95" s="12">
        <v>71.900000000000006</v>
      </c>
      <c r="I95" s="12">
        <v>4</v>
      </c>
      <c r="J95" s="12">
        <v>2.1</v>
      </c>
      <c r="K95" s="12">
        <v>1</v>
      </c>
      <c r="L95">
        <v>3</v>
      </c>
      <c r="M95">
        <v>27.4</v>
      </c>
      <c r="N95">
        <v>22.6</v>
      </c>
      <c r="O95">
        <v>0</v>
      </c>
      <c r="P95">
        <v>0</v>
      </c>
      <c r="Q95">
        <f t="shared" si="8"/>
        <v>50</v>
      </c>
      <c r="R95">
        <v>12</v>
      </c>
      <c r="S95">
        <f t="shared" si="9"/>
        <v>4.166666666666667</v>
      </c>
      <c r="T95">
        <v>0</v>
      </c>
      <c r="U95" s="22">
        <v>0</v>
      </c>
      <c r="V95">
        <v>0</v>
      </c>
      <c r="W95">
        <v>0</v>
      </c>
      <c r="X95">
        <v>0</v>
      </c>
      <c r="Y95">
        <v>0</v>
      </c>
    </row>
    <row r="96" spans="1:26" x14ac:dyDescent="0.25">
      <c r="A96">
        <v>95</v>
      </c>
      <c r="B96">
        <v>12</v>
      </c>
      <c r="C96" t="s">
        <v>15</v>
      </c>
      <c r="D96" t="s">
        <v>173</v>
      </c>
      <c r="E96" t="s">
        <v>176</v>
      </c>
      <c r="F96" t="s">
        <v>12</v>
      </c>
      <c r="G96" s="1" t="s">
        <v>97</v>
      </c>
      <c r="H96" s="12">
        <v>39.700000000000003</v>
      </c>
      <c r="I96" s="12">
        <v>4</v>
      </c>
      <c r="J96" s="12">
        <v>2.9</v>
      </c>
      <c r="K96" s="12">
        <v>1</v>
      </c>
      <c r="L96">
        <v>2</v>
      </c>
      <c r="M96">
        <v>31</v>
      </c>
      <c r="N96">
        <v>22</v>
      </c>
      <c r="O96">
        <v>0</v>
      </c>
      <c r="P96">
        <v>0</v>
      </c>
      <c r="Q96">
        <f t="shared" si="8"/>
        <v>53</v>
      </c>
      <c r="R96">
        <v>12</v>
      </c>
      <c r="S96">
        <f t="shared" si="9"/>
        <v>4.416666666666667</v>
      </c>
      <c r="T96">
        <v>0</v>
      </c>
      <c r="U96" s="22">
        <v>0</v>
      </c>
      <c r="V96">
        <v>0</v>
      </c>
      <c r="W96">
        <v>0</v>
      </c>
      <c r="X96">
        <v>0</v>
      </c>
      <c r="Y96">
        <v>0</v>
      </c>
    </row>
    <row r="97" spans="1:26" x14ac:dyDescent="0.25">
      <c r="A97">
        <v>96</v>
      </c>
      <c r="B97">
        <v>12</v>
      </c>
      <c r="C97" t="s">
        <v>15</v>
      </c>
      <c r="D97" t="s">
        <v>173</v>
      </c>
      <c r="E97" t="s">
        <v>176</v>
      </c>
      <c r="F97" t="s">
        <v>135</v>
      </c>
      <c r="G97" s="1" t="s">
        <v>39</v>
      </c>
      <c r="H97" s="12">
        <v>62.6</v>
      </c>
      <c r="I97" s="12">
        <v>3</v>
      </c>
      <c r="J97" s="12">
        <v>3.5</v>
      </c>
      <c r="K97" s="12">
        <v>3</v>
      </c>
      <c r="L97">
        <v>2</v>
      </c>
      <c r="M97">
        <v>23.5</v>
      </c>
      <c r="N97">
        <v>32.5</v>
      </c>
      <c r="O97">
        <v>4.7</v>
      </c>
      <c r="P97">
        <v>0</v>
      </c>
      <c r="Q97">
        <f t="shared" si="8"/>
        <v>60.7</v>
      </c>
      <c r="R97">
        <v>12</v>
      </c>
      <c r="S97">
        <f t="shared" si="9"/>
        <v>5.0583333333333336</v>
      </c>
      <c r="T97">
        <v>0</v>
      </c>
      <c r="U97" s="22">
        <v>0</v>
      </c>
      <c r="V97">
        <v>0</v>
      </c>
      <c r="W97">
        <v>0</v>
      </c>
      <c r="X97">
        <v>0</v>
      </c>
      <c r="Y97">
        <v>0</v>
      </c>
    </row>
    <row r="98" spans="1:26" x14ac:dyDescent="0.25">
      <c r="A98">
        <v>97</v>
      </c>
      <c r="B98">
        <v>13</v>
      </c>
      <c r="C98" t="s">
        <v>9</v>
      </c>
      <c r="D98" t="s">
        <v>172</v>
      </c>
      <c r="E98" t="s">
        <v>175</v>
      </c>
      <c r="F98" t="s">
        <v>12</v>
      </c>
      <c r="G98" s="1" t="s">
        <v>93</v>
      </c>
      <c r="H98" s="12">
        <v>36.4</v>
      </c>
      <c r="I98" s="12">
        <v>3</v>
      </c>
      <c r="J98" s="12">
        <v>3.7</v>
      </c>
      <c r="K98" s="12">
        <v>1</v>
      </c>
      <c r="L98">
        <v>1</v>
      </c>
      <c r="M98">
        <v>23.4</v>
      </c>
      <c r="N98">
        <v>9.8000000000000007</v>
      </c>
      <c r="O98">
        <v>0</v>
      </c>
      <c r="P98">
        <v>0</v>
      </c>
      <c r="Q98">
        <f t="shared" si="8"/>
        <v>33.200000000000003</v>
      </c>
      <c r="R98">
        <v>12</v>
      </c>
      <c r="S98">
        <f t="shared" si="9"/>
        <v>2.7666666666666671</v>
      </c>
      <c r="T98">
        <v>0</v>
      </c>
      <c r="U98" s="22">
        <v>0</v>
      </c>
      <c r="V98">
        <v>0</v>
      </c>
      <c r="W98">
        <v>0</v>
      </c>
      <c r="X98">
        <v>0</v>
      </c>
      <c r="Y98">
        <v>0</v>
      </c>
    </row>
    <row r="99" spans="1:26" x14ac:dyDescent="0.25">
      <c r="A99">
        <v>98</v>
      </c>
      <c r="B99">
        <v>13</v>
      </c>
      <c r="C99" t="s">
        <v>9</v>
      </c>
      <c r="D99" t="s">
        <v>172</v>
      </c>
      <c r="E99" t="s">
        <v>175</v>
      </c>
      <c r="F99" t="s">
        <v>135</v>
      </c>
      <c r="G99" s="1" t="s">
        <v>73</v>
      </c>
      <c r="H99" s="12">
        <v>33.9</v>
      </c>
      <c r="I99" s="12">
        <v>4</v>
      </c>
      <c r="J99" s="12">
        <v>3.2</v>
      </c>
      <c r="K99" s="12">
        <v>1</v>
      </c>
      <c r="L99">
        <v>1</v>
      </c>
      <c r="M99">
        <v>3.8</v>
      </c>
      <c r="N99">
        <v>3.5</v>
      </c>
      <c r="O99">
        <v>0</v>
      </c>
      <c r="P99">
        <v>0</v>
      </c>
      <c r="Q99">
        <f t="shared" si="8"/>
        <v>7.3</v>
      </c>
      <c r="R99">
        <v>12</v>
      </c>
      <c r="S99">
        <f t="shared" si="9"/>
        <v>0.60833333333333328</v>
      </c>
      <c r="T99">
        <v>0</v>
      </c>
      <c r="U99" s="22">
        <v>0</v>
      </c>
      <c r="V99">
        <v>0</v>
      </c>
      <c r="W99">
        <v>0</v>
      </c>
      <c r="X99">
        <v>0</v>
      </c>
      <c r="Y99">
        <v>0</v>
      </c>
    </row>
    <row r="100" spans="1:26" x14ac:dyDescent="0.25">
      <c r="A100">
        <v>99</v>
      </c>
      <c r="B100">
        <v>13</v>
      </c>
      <c r="C100" t="s">
        <v>12</v>
      </c>
      <c r="D100" t="s">
        <v>173</v>
      </c>
      <c r="E100" t="s">
        <v>175</v>
      </c>
      <c r="F100" t="s">
        <v>12</v>
      </c>
      <c r="G100" s="1" t="s">
        <v>93</v>
      </c>
      <c r="H100" s="12">
        <v>72</v>
      </c>
      <c r="I100" s="12">
        <v>5</v>
      </c>
      <c r="J100" s="12">
        <v>6</v>
      </c>
      <c r="K100" s="12">
        <v>3</v>
      </c>
      <c r="L100">
        <v>3</v>
      </c>
      <c r="M100">
        <v>5</v>
      </c>
      <c r="N100">
        <v>4.5</v>
      </c>
      <c r="O100">
        <v>0</v>
      </c>
      <c r="P100">
        <v>0</v>
      </c>
      <c r="Q100">
        <f t="shared" si="8"/>
        <v>9.5</v>
      </c>
      <c r="R100">
        <v>12</v>
      </c>
      <c r="S100">
        <f t="shared" si="9"/>
        <v>0.79166666666666663</v>
      </c>
      <c r="T100">
        <v>1</v>
      </c>
      <c r="U100" s="22">
        <v>0</v>
      </c>
      <c r="V100">
        <v>0</v>
      </c>
      <c r="W100">
        <v>0</v>
      </c>
      <c r="X100">
        <v>0</v>
      </c>
      <c r="Y100">
        <v>0</v>
      </c>
    </row>
    <row r="101" spans="1:26" x14ac:dyDescent="0.25">
      <c r="A101">
        <v>100</v>
      </c>
      <c r="B101">
        <v>13</v>
      </c>
      <c r="C101" t="s">
        <v>12</v>
      </c>
      <c r="D101" t="s">
        <v>173</v>
      </c>
      <c r="E101" t="s">
        <v>175</v>
      </c>
      <c r="F101" t="s">
        <v>135</v>
      </c>
      <c r="G101" s="1" t="s">
        <v>73</v>
      </c>
      <c r="H101" s="12">
        <v>24.2</v>
      </c>
      <c r="I101" s="12">
        <v>4</v>
      </c>
      <c r="J101" s="12">
        <v>5.0999999999999996</v>
      </c>
      <c r="K101" s="12">
        <v>1</v>
      </c>
      <c r="L101">
        <v>1</v>
      </c>
      <c r="M101" t="s">
        <v>120</v>
      </c>
      <c r="N101" t="s">
        <v>120</v>
      </c>
      <c r="O101" t="s">
        <v>120</v>
      </c>
      <c r="P101" t="s">
        <v>120</v>
      </c>
      <c r="Q101" t="s">
        <v>120</v>
      </c>
      <c r="R101">
        <v>12</v>
      </c>
      <c r="S101" t="s">
        <v>120</v>
      </c>
      <c r="T101">
        <v>0</v>
      </c>
      <c r="U101" s="22">
        <v>0</v>
      </c>
      <c r="V101">
        <v>0</v>
      </c>
      <c r="W101">
        <v>0</v>
      </c>
      <c r="X101">
        <v>0</v>
      </c>
      <c r="Y101">
        <v>0</v>
      </c>
      <c r="Z101" t="s">
        <v>136</v>
      </c>
    </row>
    <row r="102" spans="1:26" x14ac:dyDescent="0.25">
      <c r="A102">
        <v>101</v>
      </c>
      <c r="B102">
        <v>13</v>
      </c>
      <c r="C102" t="s">
        <v>14</v>
      </c>
      <c r="D102" t="s">
        <v>172</v>
      </c>
      <c r="E102" t="s">
        <v>176</v>
      </c>
      <c r="F102" t="s">
        <v>12</v>
      </c>
      <c r="G102" s="1" t="s">
        <v>93</v>
      </c>
      <c r="H102" s="12">
        <v>57.2</v>
      </c>
      <c r="I102" s="12">
        <v>4</v>
      </c>
      <c r="J102" s="12">
        <v>4.5999999999999996</v>
      </c>
      <c r="K102" s="12">
        <v>1</v>
      </c>
      <c r="L102">
        <v>2</v>
      </c>
      <c r="M102">
        <v>8</v>
      </c>
      <c r="N102">
        <v>21</v>
      </c>
      <c r="O102">
        <v>0</v>
      </c>
      <c r="P102">
        <v>0</v>
      </c>
      <c r="Q102">
        <f t="shared" ref="Q102:Q107" si="10">SUM(M102:P102)</f>
        <v>29</v>
      </c>
      <c r="R102">
        <v>12</v>
      </c>
      <c r="S102">
        <f t="shared" ref="S102:S107" si="11">Q102/12</f>
        <v>2.4166666666666665</v>
      </c>
      <c r="T102">
        <v>0</v>
      </c>
      <c r="U102" s="22">
        <v>0</v>
      </c>
      <c r="V102">
        <v>0</v>
      </c>
      <c r="W102">
        <v>0</v>
      </c>
      <c r="X102">
        <v>0</v>
      </c>
      <c r="Y102">
        <v>0</v>
      </c>
    </row>
    <row r="103" spans="1:26" x14ac:dyDescent="0.25">
      <c r="A103">
        <v>102</v>
      </c>
      <c r="B103">
        <v>13</v>
      </c>
      <c r="C103" t="s">
        <v>14</v>
      </c>
      <c r="D103" t="s">
        <v>172</v>
      </c>
      <c r="E103" t="s">
        <v>176</v>
      </c>
      <c r="F103" t="s">
        <v>135</v>
      </c>
      <c r="G103" s="1" t="s">
        <v>73</v>
      </c>
      <c r="H103" s="12">
        <v>36.5</v>
      </c>
      <c r="I103" s="12">
        <v>5</v>
      </c>
      <c r="J103" s="12">
        <v>3.6</v>
      </c>
      <c r="K103" s="12">
        <v>2</v>
      </c>
      <c r="L103">
        <v>2</v>
      </c>
      <c r="M103">
        <v>12</v>
      </c>
      <c r="N103">
        <v>1</v>
      </c>
      <c r="O103">
        <v>0</v>
      </c>
      <c r="P103">
        <v>0</v>
      </c>
      <c r="Q103">
        <f t="shared" si="10"/>
        <v>13</v>
      </c>
      <c r="R103">
        <v>12</v>
      </c>
      <c r="S103">
        <f t="shared" si="11"/>
        <v>1.0833333333333333</v>
      </c>
      <c r="T103">
        <v>0</v>
      </c>
      <c r="U103" s="22">
        <v>0</v>
      </c>
      <c r="V103">
        <v>0</v>
      </c>
      <c r="W103">
        <v>0</v>
      </c>
      <c r="X103">
        <v>0</v>
      </c>
      <c r="Y103">
        <v>0</v>
      </c>
      <c r="Z103" t="s">
        <v>139</v>
      </c>
    </row>
    <row r="104" spans="1:26" x14ac:dyDescent="0.25">
      <c r="A104">
        <v>103</v>
      </c>
      <c r="B104">
        <v>13</v>
      </c>
      <c r="C104" t="s">
        <v>15</v>
      </c>
      <c r="D104" t="s">
        <v>173</v>
      </c>
      <c r="E104" t="s">
        <v>176</v>
      </c>
      <c r="F104" t="s">
        <v>12</v>
      </c>
      <c r="G104" s="1" t="s">
        <v>93</v>
      </c>
      <c r="H104" s="12">
        <v>59.6</v>
      </c>
      <c r="I104" s="12">
        <v>4</v>
      </c>
      <c r="J104" s="12">
        <v>4.7</v>
      </c>
      <c r="K104" s="12">
        <v>1</v>
      </c>
      <c r="L104">
        <v>2</v>
      </c>
      <c r="M104">
        <v>27.5</v>
      </c>
      <c r="N104">
        <v>32</v>
      </c>
      <c r="O104">
        <v>5.6</v>
      </c>
      <c r="P104">
        <v>0</v>
      </c>
      <c r="Q104">
        <f t="shared" si="10"/>
        <v>65.099999999999994</v>
      </c>
      <c r="R104">
        <v>12</v>
      </c>
      <c r="S104">
        <f t="shared" si="11"/>
        <v>5.4249999999999998</v>
      </c>
      <c r="T104">
        <v>0</v>
      </c>
      <c r="U104">
        <v>1</v>
      </c>
      <c r="V104">
        <v>0</v>
      </c>
      <c r="W104">
        <v>0</v>
      </c>
      <c r="X104">
        <v>0</v>
      </c>
      <c r="Y104">
        <v>0</v>
      </c>
    </row>
    <row r="105" spans="1:26" ht="15.75" customHeight="1" x14ac:dyDescent="0.25">
      <c r="A105">
        <v>104</v>
      </c>
      <c r="B105">
        <v>13</v>
      </c>
      <c r="C105" t="s">
        <v>15</v>
      </c>
      <c r="D105" t="s">
        <v>173</v>
      </c>
      <c r="E105" t="s">
        <v>176</v>
      </c>
      <c r="F105" t="s">
        <v>135</v>
      </c>
      <c r="G105" s="1" t="s">
        <v>73</v>
      </c>
      <c r="H105" s="12">
        <v>37</v>
      </c>
      <c r="I105" s="12">
        <v>4</v>
      </c>
      <c r="J105" s="12">
        <v>5</v>
      </c>
      <c r="K105" s="12">
        <v>2</v>
      </c>
      <c r="L105">
        <v>3</v>
      </c>
      <c r="M105">
        <v>28</v>
      </c>
      <c r="N105">
        <v>25</v>
      </c>
      <c r="O105">
        <v>0</v>
      </c>
      <c r="P105">
        <v>0</v>
      </c>
      <c r="Q105">
        <f t="shared" si="10"/>
        <v>53</v>
      </c>
      <c r="R105">
        <v>12</v>
      </c>
      <c r="S105">
        <f t="shared" si="11"/>
        <v>4.416666666666667</v>
      </c>
      <c r="T105">
        <v>0</v>
      </c>
      <c r="U105" s="22">
        <v>0</v>
      </c>
      <c r="V105">
        <v>0</v>
      </c>
      <c r="W105">
        <v>0</v>
      </c>
      <c r="X105">
        <v>0</v>
      </c>
      <c r="Y105">
        <v>0</v>
      </c>
    </row>
    <row r="106" spans="1:26" ht="15.75" customHeight="1" x14ac:dyDescent="0.25">
      <c r="A106">
        <v>105</v>
      </c>
      <c r="B106">
        <v>14</v>
      </c>
      <c r="C106" t="s">
        <v>9</v>
      </c>
      <c r="D106" t="s">
        <v>172</v>
      </c>
      <c r="E106" t="s">
        <v>175</v>
      </c>
      <c r="F106" t="s">
        <v>12</v>
      </c>
      <c r="G106" s="1" t="s">
        <v>59</v>
      </c>
      <c r="H106" s="12">
        <v>34.4</v>
      </c>
      <c r="I106" s="12">
        <v>5</v>
      </c>
      <c r="J106" s="12">
        <v>5</v>
      </c>
      <c r="K106" s="12">
        <v>2</v>
      </c>
      <c r="L106">
        <v>3</v>
      </c>
      <c r="M106">
        <v>15</v>
      </c>
      <c r="N106">
        <v>13.5</v>
      </c>
      <c r="O106">
        <v>1</v>
      </c>
      <c r="P106">
        <v>0</v>
      </c>
      <c r="Q106">
        <f t="shared" si="10"/>
        <v>29.5</v>
      </c>
      <c r="R106">
        <v>12</v>
      </c>
      <c r="S106">
        <f t="shared" si="11"/>
        <v>2.4583333333333335</v>
      </c>
      <c r="T106">
        <v>0</v>
      </c>
      <c r="U106" s="22">
        <v>0</v>
      </c>
      <c r="V106">
        <v>0</v>
      </c>
      <c r="W106">
        <v>0</v>
      </c>
      <c r="X106">
        <v>0</v>
      </c>
      <c r="Y106">
        <v>0</v>
      </c>
    </row>
    <row r="107" spans="1:26" ht="15.75" customHeight="1" x14ac:dyDescent="0.25">
      <c r="A107">
        <v>106</v>
      </c>
      <c r="B107">
        <v>14</v>
      </c>
      <c r="C107" t="s">
        <v>9</v>
      </c>
      <c r="D107" t="s">
        <v>172</v>
      </c>
      <c r="E107" t="s">
        <v>175</v>
      </c>
      <c r="F107" t="s">
        <v>135</v>
      </c>
      <c r="G107" s="1" t="s">
        <v>69</v>
      </c>
      <c r="H107" s="12">
        <v>62.5</v>
      </c>
      <c r="I107" s="12">
        <v>3</v>
      </c>
      <c r="J107" s="12">
        <v>5.5</v>
      </c>
      <c r="K107" s="12">
        <v>2</v>
      </c>
      <c r="L107">
        <v>3</v>
      </c>
      <c r="M107">
        <v>6</v>
      </c>
      <c r="N107">
        <v>13</v>
      </c>
      <c r="O107">
        <v>27.5</v>
      </c>
      <c r="P107">
        <v>0</v>
      </c>
      <c r="Q107">
        <f t="shared" si="10"/>
        <v>46.5</v>
      </c>
      <c r="R107">
        <v>12</v>
      </c>
      <c r="S107">
        <f t="shared" si="11"/>
        <v>3.875</v>
      </c>
      <c r="T107">
        <v>0</v>
      </c>
      <c r="U107" s="22">
        <v>0</v>
      </c>
      <c r="V107">
        <v>0</v>
      </c>
      <c r="W107">
        <v>0</v>
      </c>
      <c r="X107">
        <v>0</v>
      </c>
      <c r="Y107">
        <v>0</v>
      </c>
    </row>
    <row r="108" spans="1:26" ht="15.75" customHeight="1" x14ac:dyDescent="0.25">
      <c r="A108">
        <v>107</v>
      </c>
      <c r="B108">
        <v>14</v>
      </c>
      <c r="C108" t="s">
        <v>12</v>
      </c>
      <c r="D108" t="s">
        <v>173</v>
      </c>
      <c r="E108" t="s">
        <v>175</v>
      </c>
      <c r="F108" t="s">
        <v>12</v>
      </c>
      <c r="G108" s="1" t="s">
        <v>59</v>
      </c>
      <c r="H108" s="12">
        <v>28.4</v>
      </c>
      <c r="I108" s="12">
        <v>3</v>
      </c>
      <c r="J108" s="12">
        <v>4.7</v>
      </c>
      <c r="K108" s="12">
        <v>0</v>
      </c>
      <c r="L108" t="s">
        <v>120</v>
      </c>
      <c r="M108" t="s">
        <v>120</v>
      </c>
      <c r="N108" t="s">
        <v>120</v>
      </c>
      <c r="O108" t="s">
        <v>120</v>
      </c>
      <c r="P108" t="s">
        <v>120</v>
      </c>
      <c r="Q108" t="s">
        <v>120</v>
      </c>
      <c r="R108" t="s">
        <v>120</v>
      </c>
      <c r="S108" t="s">
        <v>120</v>
      </c>
      <c r="T108">
        <v>0</v>
      </c>
      <c r="U108" s="22">
        <v>0</v>
      </c>
      <c r="V108">
        <v>0</v>
      </c>
      <c r="W108">
        <v>1</v>
      </c>
      <c r="X108">
        <v>0</v>
      </c>
      <c r="Y108">
        <v>0</v>
      </c>
    </row>
    <row r="109" spans="1:26" ht="15.75" customHeight="1" x14ac:dyDescent="0.25">
      <c r="A109">
        <v>108</v>
      </c>
      <c r="B109">
        <v>14</v>
      </c>
      <c r="C109" t="s">
        <v>12</v>
      </c>
      <c r="D109" t="s">
        <v>173</v>
      </c>
      <c r="E109" t="s">
        <v>175</v>
      </c>
      <c r="F109" t="s">
        <v>135</v>
      </c>
      <c r="G109" s="1" t="s">
        <v>69</v>
      </c>
      <c r="H109" s="12">
        <v>58.1</v>
      </c>
      <c r="I109" s="12">
        <v>4</v>
      </c>
      <c r="J109" s="12">
        <v>4</v>
      </c>
      <c r="K109" s="12">
        <v>0</v>
      </c>
      <c r="L109" t="s">
        <v>120</v>
      </c>
      <c r="M109" t="s">
        <v>120</v>
      </c>
      <c r="N109" t="s">
        <v>120</v>
      </c>
      <c r="O109" t="s">
        <v>120</v>
      </c>
      <c r="P109" t="s">
        <v>120</v>
      </c>
      <c r="Q109" t="s">
        <v>120</v>
      </c>
      <c r="R109" t="s">
        <v>120</v>
      </c>
      <c r="S109" t="s">
        <v>120</v>
      </c>
      <c r="T109">
        <v>0</v>
      </c>
      <c r="U109" s="22">
        <v>0</v>
      </c>
      <c r="V109">
        <v>0</v>
      </c>
      <c r="W109">
        <v>1</v>
      </c>
      <c r="X109">
        <v>0</v>
      </c>
      <c r="Y109">
        <v>0</v>
      </c>
    </row>
    <row r="110" spans="1:26" ht="15.75" customHeight="1" x14ac:dyDescent="0.25">
      <c r="A110" s="28">
        <v>109</v>
      </c>
      <c r="B110" s="28">
        <v>14</v>
      </c>
      <c r="C110" s="28" t="s">
        <v>14</v>
      </c>
      <c r="D110" s="28" t="s">
        <v>172</v>
      </c>
      <c r="E110" s="28" t="s">
        <v>176</v>
      </c>
      <c r="F110" s="28" t="s">
        <v>12</v>
      </c>
      <c r="G110" s="29" t="s">
        <v>59</v>
      </c>
      <c r="H110" s="30">
        <v>44.5</v>
      </c>
      <c r="I110" s="30">
        <v>6</v>
      </c>
      <c r="J110" s="30">
        <v>6</v>
      </c>
      <c r="K110" s="30">
        <v>2</v>
      </c>
      <c r="L110" s="28">
        <v>2</v>
      </c>
      <c r="M110" s="28">
        <v>16.2</v>
      </c>
      <c r="N110" s="28">
        <v>10.3</v>
      </c>
      <c r="O110" s="28">
        <v>1.6</v>
      </c>
      <c r="P110" s="28">
        <v>0</v>
      </c>
      <c r="Q110" s="28">
        <f>SUM(M110:P110)</f>
        <v>28.1</v>
      </c>
      <c r="R110" s="28">
        <v>12</v>
      </c>
      <c r="S110" s="28">
        <f>Q110/12</f>
        <v>2.3416666666666668</v>
      </c>
      <c r="T110" s="28">
        <v>0</v>
      </c>
      <c r="U110" s="31">
        <v>0</v>
      </c>
      <c r="V110" s="28">
        <v>1</v>
      </c>
      <c r="W110" s="28">
        <v>0</v>
      </c>
      <c r="X110" s="28">
        <v>0</v>
      </c>
      <c r="Y110" s="28">
        <v>0</v>
      </c>
      <c r="Z110" s="28"/>
    </row>
    <row r="111" spans="1:26" ht="15.75" customHeight="1" x14ac:dyDescent="0.25">
      <c r="A111" s="28">
        <v>110</v>
      </c>
      <c r="B111" s="28">
        <v>14</v>
      </c>
      <c r="C111" s="28" t="s">
        <v>14</v>
      </c>
      <c r="D111" s="28" t="s">
        <v>172</v>
      </c>
      <c r="E111" s="28" t="s">
        <v>176</v>
      </c>
      <c r="F111" s="28" t="s">
        <v>135</v>
      </c>
      <c r="G111" s="29" t="s">
        <v>69</v>
      </c>
      <c r="H111" s="30">
        <v>92.5</v>
      </c>
      <c r="I111" s="30">
        <v>6</v>
      </c>
      <c r="J111" s="30">
        <v>5</v>
      </c>
      <c r="K111" s="30">
        <v>0</v>
      </c>
      <c r="L111" s="28" t="s">
        <v>120</v>
      </c>
      <c r="M111" s="28" t="s">
        <v>120</v>
      </c>
      <c r="N111" s="28" t="s">
        <v>120</v>
      </c>
      <c r="O111" s="28" t="s">
        <v>120</v>
      </c>
      <c r="P111" s="28" t="s">
        <v>120</v>
      </c>
      <c r="Q111" s="28" t="s">
        <v>120</v>
      </c>
      <c r="R111" s="28" t="s">
        <v>120</v>
      </c>
      <c r="S111" s="28" t="s">
        <v>120</v>
      </c>
      <c r="T111" s="28">
        <v>0</v>
      </c>
      <c r="U111" s="31">
        <v>0</v>
      </c>
      <c r="V111" s="28">
        <v>1</v>
      </c>
      <c r="W111" s="28">
        <v>1</v>
      </c>
      <c r="X111" s="28">
        <v>0</v>
      </c>
      <c r="Y111" s="28">
        <v>0</v>
      </c>
      <c r="Z111" s="28"/>
    </row>
    <row r="112" spans="1:26" ht="15.75" customHeight="1" x14ac:dyDescent="0.25">
      <c r="A112">
        <v>111</v>
      </c>
      <c r="B112">
        <v>14</v>
      </c>
      <c r="C112" t="s">
        <v>15</v>
      </c>
      <c r="D112" t="s">
        <v>173</v>
      </c>
      <c r="E112" t="s">
        <v>176</v>
      </c>
      <c r="F112" t="s">
        <v>12</v>
      </c>
      <c r="G112" s="1" t="s">
        <v>59</v>
      </c>
      <c r="H112" s="12">
        <v>47.1</v>
      </c>
      <c r="I112" s="12">
        <v>4</v>
      </c>
      <c r="J112" s="12">
        <v>6</v>
      </c>
      <c r="K112" s="12">
        <v>1</v>
      </c>
      <c r="L112">
        <v>3</v>
      </c>
      <c r="M112">
        <v>34</v>
      </c>
      <c r="N112">
        <v>28.5</v>
      </c>
      <c r="O112">
        <v>0</v>
      </c>
      <c r="P112">
        <v>0</v>
      </c>
      <c r="Q112">
        <f t="shared" ref="Q112:Q132" si="12">SUM(M112:P112)</f>
        <v>62.5</v>
      </c>
      <c r="R112">
        <v>12</v>
      </c>
      <c r="S112">
        <f t="shared" ref="S112:S132" si="13">Q112/12</f>
        <v>5.208333333333333</v>
      </c>
      <c r="T112">
        <v>0</v>
      </c>
      <c r="U112" s="22">
        <v>0</v>
      </c>
      <c r="V112">
        <v>0</v>
      </c>
      <c r="W112">
        <v>0</v>
      </c>
      <c r="X112">
        <v>0</v>
      </c>
      <c r="Y112">
        <v>0</v>
      </c>
    </row>
    <row r="113" spans="1:26" ht="15.75" customHeight="1" x14ac:dyDescent="0.25">
      <c r="A113">
        <v>112</v>
      </c>
      <c r="B113">
        <v>14</v>
      </c>
      <c r="C113" t="s">
        <v>15</v>
      </c>
      <c r="D113" t="s">
        <v>173</v>
      </c>
      <c r="E113" t="s">
        <v>176</v>
      </c>
      <c r="F113" t="s">
        <v>135</v>
      </c>
      <c r="G113" s="1" t="s">
        <v>69</v>
      </c>
      <c r="H113" s="12">
        <v>52.6</v>
      </c>
      <c r="I113" s="12">
        <v>3</v>
      </c>
      <c r="J113" s="12">
        <v>2</v>
      </c>
      <c r="K113" s="12">
        <v>2</v>
      </c>
      <c r="L113">
        <v>2</v>
      </c>
      <c r="M113">
        <v>20</v>
      </c>
      <c r="N113">
        <v>35</v>
      </c>
      <c r="O113">
        <v>0</v>
      </c>
      <c r="P113">
        <v>0</v>
      </c>
      <c r="Q113">
        <f t="shared" si="12"/>
        <v>55</v>
      </c>
      <c r="R113">
        <v>12</v>
      </c>
      <c r="S113">
        <f t="shared" si="13"/>
        <v>4.583333333333333</v>
      </c>
      <c r="T113">
        <v>0</v>
      </c>
      <c r="U113" s="22">
        <v>0</v>
      </c>
      <c r="V113">
        <v>0</v>
      </c>
      <c r="W113">
        <v>0</v>
      </c>
      <c r="X113">
        <v>0</v>
      </c>
      <c r="Y113">
        <v>0</v>
      </c>
    </row>
    <row r="114" spans="1:26" ht="15.75" customHeight="1" x14ac:dyDescent="0.25">
      <c r="A114">
        <v>113</v>
      </c>
      <c r="B114">
        <v>15</v>
      </c>
      <c r="C114" t="s">
        <v>9</v>
      </c>
      <c r="D114" t="s">
        <v>172</v>
      </c>
      <c r="E114" t="s">
        <v>175</v>
      </c>
      <c r="F114" t="s">
        <v>12</v>
      </c>
      <c r="G114" s="1" t="s">
        <v>68</v>
      </c>
      <c r="H114" s="12">
        <v>25.9</v>
      </c>
      <c r="I114" s="12">
        <v>5</v>
      </c>
      <c r="J114" s="12">
        <v>4.5</v>
      </c>
      <c r="K114" s="12">
        <v>1</v>
      </c>
      <c r="L114">
        <v>1</v>
      </c>
      <c r="M114">
        <v>7</v>
      </c>
      <c r="N114">
        <v>7.75</v>
      </c>
      <c r="O114">
        <v>0</v>
      </c>
      <c r="P114">
        <v>0</v>
      </c>
      <c r="Q114">
        <f t="shared" si="12"/>
        <v>14.75</v>
      </c>
      <c r="R114">
        <v>12</v>
      </c>
      <c r="S114">
        <f t="shared" si="13"/>
        <v>1.2291666666666667</v>
      </c>
      <c r="T114">
        <v>0</v>
      </c>
      <c r="U114" s="22">
        <v>0</v>
      </c>
      <c r="V114">
        <v>0</v>
      </c>
      <c r="W114">
        <v>0</v>
      </c>
      <c r="X114">
        <v>0</v>
      </c>
      <c r="Y114">
        <v>0</v>
      </c>
    </row>
    <row r="115" spans="1:26" ht="15.75" customHeight="1" x14ac:dyDescent="0.25">
      <c r="A115">
        <v>114</v>
      </c>
      <c r="B115">
        <v>15</v>
      </c>
      <c r="C115" t="s">
        <v>9</v>
      </c>
      <c r="D115" t="s">
        <v>172</v>
      </c>
      <c r="E115" t="s">
        <v>175</v>
      </c>
      <c r="F115" t="s">
        <v>135</v>
      </c>
      <c r="G115" s="1" t="s">
        <v>62</v>
      </c>
      <c r="H115" s="12">
        <v>29.5</v>
      </c>
      <c r="I115" s="12">
        <v>6</v>
      </c>
      <c r="J115" s="12">
        <v>5</v>
      </c>
      <c r="K115" s="12">
        <v>1</v>
      </c>
      <c r="L115">
        <v>2</v>
      </c>
      <c r="M115">
        <v>10</v>
      </c>
      <c r="N115">
        <v>2</v>
      </c>
      <c r="O115">
        <v>0</v>
      </c>
      <c r="P115">
        <v>0</v>
      </c>
      <c r="Q115">
        <f t="shared" si="12"/>
        <v>12</v>
      </c>
      <c r="R115">
        <v>12</v>
      </c>
      <c r="S115">
        <f t="shared" si="13"/>
        <v>1</v>
      </c>
      <c r="T115">
        <v>0</v>
      </c>
      <c r="U115" s="22">
        <v>0</v>
      </c>
      <c r="V115">
        <v>0</v>
      </c>
      <c r="W115">
        <v>0</v>
      </c>
      <c r="X115">
        <v>0</v>
      </c>
      <c r="Y115">
        <v>0</v>
      </c>
    </row>
    <row r="116" spans="1:26" ht="15.75" customHeight="1" x14ac:dyDescent="0.25">
      <c r="A116">
        <v>115</v>
      </c>
      <c r="B116">
        <v>15</v>
      </c>
      <c r="C116" t="s">
        <v>12</v>
      </c>
      <c r="D116" t="s">
        <v>173</v>
      </c>
      <c r="E116" t="s">
        <v>175</v>
      </c>
      <c r="F116" t="s">
        <v>12</v>
      </c>
      <c r="G116" s="1" t="s">
        <v>68</v>
      </c>
      <c r="H116" s="12">
        <v>23.3</v>
      </c>
      <c r="I116" s="12">
        <v>6</v>
      </c>
      <c r="J116" s="12">
        <v>4.0999999999999996</v>
      </c>
      <c r="K116" s="12">
        <v>1</v>
      </c>
      <c r="L116">
        <v>1</v>
      </c>
      <c r="M116">
        <v>2</v>
      </c>
      <c r="N116">
        <v>6</v>
      </c>
      <c r="O116">
        <v>17</v>
      </c>
      <c r="P116">
        <v>0</v>
      </c>
      <c r="Q116">
        <f t="shared" si="12"/>
        <v>25</v>
      </c>
      <c r="R116">
        <v>12</v>
      </c>
      <c r="S116">
        <f t="shared" si="13"/>
        <v>2.0833333333333335</v>
      </c>
      <c r="T116">
        <v>0</v>
      </c>
      <c r="U116" s="22">
        <v>0</v>
      </c>
      <c r="V116">
        <v>0</v>
      </c>
      <c r="W116">
        <v>0</v>
      </c>
      <c r="X116">
        <v>0</v>
      </c>
      <c r="Y116">
        <v>0</v>
      </c>
    </row>
    <row r="117" spans="1:26" ht="15.75" customHeight="1" x14ac:dyDescent="0.25">
      <c r="A117">
        <v>116</v>
      </c>
      <c r="B117">
        <v>15</v>
      </c>
      <c r="C117" t="s">
        <v>12</v>
      </c>
      <c r="D117" t="s">
        <v>173</v>
      </c>
      <c r="E117" t="s">
        <v>175</v>
      </c>
      <c r="F117" t="s">
        <v>135</v>
      </c>
      <c r="G117" s="1" t="s">
        <v>62</v>
      </c>
      <c r="H117" s="12">
        <v>28</v>
      </c>
      <c r="I117" s="12">
        <v>5</v>
      </c>
      <c r="J117" s="12">
        <v>3.6</v>
      </c>
      <c r="K117" s="12">
        <v>1</v>
      </c>
      <c r="L117">
        <v>1</v>
      </c>
      <c r="M117">
        <v>0</v>
      </c>
      <c r="N117">
        <v>0</v>
      </c>
      <c r="O117">
        <v>0</v>
      </c>
      <c r="P117">
        <v>0</v>
      </c>
      <c r="Q117">
        <f t="shared" si="12"/>
        <v>0</v>
      </c>
      <c r="R117">
        <v>12</v>
      </c>
      <c r="S117">
        <f t="shared" si="13"/>
        <v>0</v>
      </c>
      <c r="T117">
        <v>0</v>
      </c>
      <c r="U117" s="22">
        <v>0</v>
      </c>
      <c r="V117">
        <v>0</v>
      </c>
      <c r="W117">
        <v>0</v>
      </c>
      <c r="X117">
        <v>0</v>
      </c>
      <c r="Y117">
        <v>1</v>
      </c>
      <c r="Z117" t="s">
        <v>397</v>
      </c>
    </row>
    <row r="118" spans="1:26" ht="15.75" customHeight="1" x14ac:dyDescent="0.25">
      <c r="A118">
        <v>117</v>
      </c>
      <c r="B118">
        <v>15</v>
      </c>
      <c r="C118" t="s">
        <v>14</v>
      </c>
      <c r="D118" t="s">
        <v>172</v>
      </c>
      <c r="E118" t="s">
        <v>176</v>
      </c>
      <c r="F118" t="s">
        <v>12</v>
      </c>
      <c r="G118" s="1" t="s">
        <v>68</v>
      </c>
      <c r="H118" s="12">
        <v>39.1</v>
      </c>
      <c r="I118" s="12">
        <v>6</v>
      </c>
      <c r="J118" s="12">
        <v>4.2</v>
      </c>
      <c r="K118" s="12">
        <v>1</v>
      </c>
      <c r="L118">
        <v>3</v>
      </c>
      <c r="M118">
        <v>14</v>
      </c>
      <c r="N118">
        <v>7.5</v>
      </c>
      <c r="O118">
        <v>0.2</v>
      </c>
      <c r="P118">
        <v>0</v>
      </c>
      <c r="Q118">
        <f t="shared" si="12"/>
        <v>21.7</v>
      </c>
      <c r="R118">
        <v>12</v>
      </c>
      <c r="S118">
        <f t="shared" si="13"/>
        <v>1.8083333333333333</v>
      </c>
      <c r="T118">
        <v>0</v>
      </c>
      <c r="U118" s="22">
        <v>0</v>
      </c>
      <c r="V118">
        <v>0</v>
      </c>
      <c r="W118">
        <v>0</v>
      </c>
      <c r="X118">
        <v>0</v>
      </c>
      <c r="Y118">
        <v>0</v>
      </c>
    </row>
    <row r="119" spans="1:26" ht="15.75" customHeight="1" x14ac:dyDescent="0.25">
      <c r="A119">
        <v>118</v>
      </c>
      <c r="B119">
        <v>15</v>
      </c>
      <c r="C119" t="s">
        <v>14</v>
      </c>
      <c r="D119" t="s">
        <v>172</v>
      </c>
      <c r="E119" t="s">
        <v>176</v>
      </c>
      <c r="F119" t="s">
        <v>135</v>
      </c>
      <c r="G119" s="1" t="s">
        <v>62</v>
      </c>
      <c r="H119" s="12">
        <v>33</v>
      </c>
      <c r="I119" s="12">
        <v>5</v>
      </c>
      <c r="J119" s="12">
        <v>5.2</v>
      </c>
      <c r="K119" s="12">
        <v>1</v>
      </c>
      <c r="L119">
        <v>2</v>
      </c>
      <c r="M119">
        <v>2.2000000000000002</v>
      </c>
      <c r="N119">
        <v>9.5</v>
      </c>
      <c r="O119">
        <v>3</v>
      </c>
      <c r="P119">
        <v>0</v>
      </c>
      <c r="Q119">
        <f t="shared" si="12"/>
        <v>14.7</v>
      </c>
      <c r="R119">
        <v>12</v>
      </c>
      <c r="S119">
        <f t="shared" si="13"/>
        <v>1.2249999999999999</v>
      </c>
      <c r="T119">
        <v>1</v>
      </c>
      <c r="U119">
        <v>1</v>
      </c>
      <c r="V119">
        <v>0</v>
      </c>
      <c r="W119">
        <v>0</v>
      </c>
      <c r="X119">
        <v>0</v>
      </c>
      <c r="Y119">
        <v>0</v>
      </c>
    </row>
    <row r="120" spans="1:26" ht="15.75" customHeight="1" x14ac:dyDescent="0.25">
      <c r="A120">
        <v>119</v>
      </c>
      <c r="B120">
        <v>15</v>
      </c>
      <c r="C120" t="s">
        <v>15</v>
      </c>
      <c r="D120" t="s">
        <v>173</v>
      </c>
      <c r="E120" t="s">
        <v>176</v>
      </c>
      <c r="F120" t="s">
        <v>12</v>
      </c>
      <c r="G120" s="1" t="s">
        <v>68</v>
      </c>
      <c r="H120" s="12">
        <v>28.5</v>
      </c>
      <c r="I120" s="12">
        <v>4</v>
      </c>
      <c r="J120" s="12">
        <v>4.0999999999999996</v>
      </c>
      <c r="K120" s="12">
        <v>1</v>
      </c>
      <c r="L120">
        <v>2</v>
      </c>
      <c r="M120">
        <v>18.7</v>
      </c>
      <c r="N120">
        <v>14.6</v>
      </c>
      <c r="O120">
        <v>15.1</v>
      </c>
      <c r="P120">
        <v>0</v>
      </c>
      <c r="Q120">
        <f t="shared" si="12"/>
        <v>48.4</v>
      </c>
      <c r="R120">
        <v>12</v>
      </c>
      <c r="S120">
        <f t="shared" si="13"/>
        <v>4.0333333333333332</v>
      </c>
      <c r="T120">
        <v>0</v>
      </c>
      <c r="U120" s="22">
        <v>0</v>
      </c>
      <c r="V120">
        <v>0</v>
      </c>
      <c r="W120">
        <v>0</v>
      </c>
      <c r="X120">
        <v>0</v>
      </c>
      <c r="Y120">
        <v>0</v>
      </c>
    </row>
    <row r="121" spans="1:26" ht="15.75" customHeight="1" x14ac:dyDescent="0.25">
      <c r="A121">
        <v>120</v>
      </c>
      <c r="B121">
        <v>15</v>
      </c>
      <c r="C121" t="s">
        <v>15</v>
      </c>
      <c r="D121" t="s">
        <v>173</v>
      </c>
      <c r="E121" t="s">
        <v>176</v>
      </c>
      <c r="F121" t="s">
        <v>135</v>
      </c>
      <c r="G121" s="1" t="s">
        <v>62</v>
      </c>
      <c r="H121" s="12">
        <v>39.5</v>
      </c>
      <c r="I121" s="12">
        <v>4</v>
      </c>
      <c r="J121" s="12">
        <v>3.9</v>
      </c>
      <c r="K121" s="12">
        <v>1</v>
      </c>
      <c r="L121">
        <v>3</v>
      </c>
      <c r="M121">
        <v>6.6</v>
      </c>
      <c r="N121">
        <v>6.8</v>
      </c>
      <c r="O121">
        <v>0</v>
      </c>
      <c r="P121">
        <v>0</v>
      </c>
      <c r="Q121">
        <f t="shared" si="12"/>
        <v>13.399999999999999</v>
      </c>
      <c r="R121">
        <v>12</v>
      </c>
      <c r="S121">
        <f t="shared" si="13"/>
        <v>1.1166666666666665</v>
      </c>
      <c r="T121">
        <v>0</v>
      </c>
      <c r="U121" s="22">
        <v>0</v>
      </c>
      <c r="V121">
        <v>0</v>
      </c>
      <c r="W121">
        <v>0</v>
      </c>
      <c r="X121">
        <v>0</v>
      </c>
      <c r="Y121">
        <v>0</v>
      </c>
    </row>
    <row r="122" spans="1:26" ht="15.75" customHeight="1" x14ac:dyDescent="0.25">
      <c r="A122">
        <v>121</v>
      </c>
      <c r="B122">
        <v>16</v>
      </c>
      <c r="C122" t="s">
        <v>9</v>
      </c>
      <c r="D122" t="s">
        <v>172</v>
      </c>
      <c r="E122" t="s">
        <v>175</v>
      </c>
      <c r="F122" t="s">
        <v>12</v>
      </c>
      <c r="G122" s="1" t="s">
        <v>64</v>
      </c>
      <c r="H122" s="12">
        <v>58.4</v>
      </c>
      <c r="I122" s="12">
        <v>5</v>
      </c>
      <c r="J122" s="12">
        <v>5.9</v>
      </c>
      <c r="K122" s="12">
        <v>2</v>
      </c>
      <c r="L122">
        <v>4</v>
      </c>
      <c r="M122">
        <v>25.2</v>
      </c>
      <c r="N122">
        <v>15.9</v>
      </c>
      <c r="O122">
        <v>0</v>
      </c>
      <c r="P122">
        <v>0</v>
      </c>
      <c r="Q122">
        <f t="shared" si="12"/>
        <v>41.1</v>
      </c>
      <c r="R122">
        <v>12</v>
      </c>
      <c r="S122">
        <f t="shared" si="13"/>
        <v>3.4250000000000003</v>
      </c>
      <c r="T122">
        <v>0</v>
      </c>
      <c r="U122" s="22">
        <v>0</v>
      </c>
      <c r="V122">
        <v>0</v>
      </c>
      <c r="W122">
        <v>0</v>
      </c>
      <c r="X122">
        <v>0</v>
      </c>
      <c r="Y122">
        <v>0</v>
      </c>
    </row>
    <row r="123" spans="1:26" ht="15.75" customHeight="1" x14ac:dyDescent="0.25">
      <c r="A123">
        <v>122</v>
      </c>
      <c r="B123">
        <v>16</v>
      </c>
      <c r="C123" t="s">
        <v>9</v>
      </c>
      <c r="D123" t="s">
        <v>172</v>
      </c>
      <c r="E123" t="s">
        <v>175</v>
      </c>
      <c r="F123" t="s">
        <v>135</v>
      </c>
      <c r="G123" s="1" t="s">
        <v>96</v>
      </c>
      <c r="H123" s="12">
        <v>44.7</v>
      </c>
      <c r="I123" s="12">
        <v>4</v>
      </c>
      <c r="J123" s="12">
        <v>5.8</v>
      </c>
      <c r="K123" s="12">
        <v>2</v>
      </c>
      <c r="L123">
        <v>2</v>
      </c>
      <c r="M123">
        <v>12.1</v>
      </c>
      <c r="N123">
        <v>13</v>
      </c>
      <c r="O123">
        <v>1.2</v>
      </c>
      <c r="P123">
        <v>0</v>
      </c>
      <c r="Q123">
        <f t="shared" si="12"/>
        <v>26.3</v>
      </c>
      <c r="R123">
        <v>12</v>
      </c>
      <c r="S123">
        <f t="shared" si="13"/>
        <v>2.1916666666666669</v>
      </c>
      <c r="T123">
        <v>0</v>
      </c>
      <c r="U123" s="22">
        <v>0</v>
      </c>
      <c r="V123">
        <v>0</v>
      </c>
      <c r="W123">
        <v>0</v>
      </c>
      <c r="X123">
        <v>0</v>
      </c>
      <c r="Y123">
        <v>0</v>
      </c>
    </row>
    <row r="124" spans="1:26" x14ac:dyDescent="0.25">
      <c r="A124">
        <v>123</v>
      </c>
      <c r="B124">
        <v>16</v>
      </c>
      <c r="C124" t="s">
        <v>12</v>
      </c>
      <c r="D124" t="s">
        <v>173</v>
      </c>
      <c r="E124" t="s">
        <v>175</v>
      </c>
      <c r="F124" t="s">
        <v>12</v>
      </c>
      <c r="G124" s="1" t="s">
        <v>64</v>
      </c>
      <c r="H124" s="12">
        <v>67.8</v>
      </c>
      <c r="I124" s="12">
        <v>3</v>
      </c>
      <c r="J124" s="12">
        <v>5.0999999999999996</v>
      </c>
      <c r="K124" s="12">
        <v>1</v>
      </c>
      <c r="L124">
        <v>3</v>
      </c>
      <c r="M124">
        <v>9.1999999999999993</v>
      </c>
      <c r="N124">
        <v>17.899999999999999</v>
      </c>
      <c r="O124">
        <v>41.2</v>
      </c>
      <c r="P124">
        <v>0</v>
      </c>
      <c r="Q124">
        <f t="shared" si="12"/>
        <v>68.3</v>
      </c>
      <c r="R124">
        <v>12</v>
      </c>
      <c r="S124">
        <f t="shared" si="13"/>
        <v>5.6916666666666664</v>
      </c>
      <c r="T124">
        <v>0</v>
      </c>
      <c r="U124" s="22">
        <v>0</v>
      </c>
      <c r="V124">
        <v>0</v>
      </c>
      <c r="W124">
        <v>0</v>
      </c>
      <c r="X124">
        <v>0</v>
      </c>
      <c r="Y124">
        <v>0</v>
      </c>
    </row>
    <row r="125" spans="1:26" x14ac:dyDescent="0.25">
      <c r="A125">
        <v>124</v>
      </c>
      <c r="B125">
        <v>16</v>
      </c>
      <c r="C125" t="s">
        <v>12</v>
      </c>
      <c r="D125" t="s">
        <v>173</v>
      </c>
      <c r="E125" t="s">
        <v>175</v>
      </c>
      <c r="F125" t="s">
        <v>135</v>
      </c>
      <c r="G125" s="1" t="s">
        <v>96</v>
      </c>
      <c r="H125" s="12">
        <v>20.2</v>
      </c>
      <c r="I125" s="12">
        <v>3</v>
      </c>
      <c r="J125" s="12">
        <v>5.7</v>
      </c>
      <c r="K125" s="12">
        <v>1</v>
      </c>
      <c r="L125">
        <v>2</v>
      </c>
      <c r="M125">
        <v>2.9</v>
      </c>
      <c r="N125">
        <v>20.6</v>
      </c>
      <c r="O125">
        <v>34.9</v>
      </c>
      <c r="P125">
        <v>0</v>
      </c>
      <c r="Q125">
        <f t="shared" si="12"/>
        <v>58.4</v>
      </c>
      <c r="R125">
        <v>12</v>
      </c>
      <c r="S125">
        <f t="shared" si="13"/>
        <v>4.8666666666666663</v>
      </c>
      <c r="T125">
        <v>0</v>
      </c>
      <c r="U125">
        <v>1</v>
      </c>
      <c r="V125">
        <v>0</v>
      </c>
      <c r="W125">
        <v>0</v>
      </c>
      <c r="X125">
        <v>0</v>
      </c>
      <c r="Y125">
        <v>0</v>
      </c>
    </row>
    <row r="126" spans="1:26" x14ac:dyDescent="0.25">
      <c r="A126">
        <v>125</v>
      </c>
      <c r="B126">
        <v>16</v>
      </c>
      <c r="C126" t="s">
        <v>14</v>
      </c>
      <c r="D126" t="s">
        <v>172</v>
      </c>
      <c r="E126" t="s">
        <v>176</v>
      </c>
      <c r="F126" t="s">
        <v>12</v>
      </c>
      <c r="G126" s="1" t="s">
        <v>64</v>
      </c>
      <c r="H126" s="12">
        <v>73.099999999999994</v>
      </c>
      <c r="I126" s="12">
        <v>5</v>
      </c>
      <c r="J126" s="12">
        <v>6</v>
      </c>
      <c r="K126" s="12">
        <v>2</v>
      </c>
      <c r="L126">
        <v>3</v>
      </c>
      <c r="M126">
        <v>7.5</v>
      </c>
      <c r="N126">
        <v>26</v>
      </c>
      <c r="O126">
        <v>9</v>
      </c>
      <c r="P126">
        <v>0</v>
      </c>
      <c r="Q126">
        <f t="shared" si="12"/>
        <v>42.5</v>
      </c>
      <c r="R126">
        <v>12</v>
      </c>
      <c r="S126">
        <f t="shared" si="13"/>
        <v>3.5416666666666665</v>
      </c>
      <c r="T126">
        <v>0</v>
      </c>
      <c r="U126" s="22">
        <v>0</v>
      </c>
      <c r="V126">
        <v>0</v>
      </c>
      <c r="W126">
        <v>0</v>
      </c>
      <c r="X126">
        <v>0</v>
      </c>
      <c r="Y126">
        <v>0</v>
      </c>
    </row>
    <row r="127" spans="1:26" x14ac:dyDescent="0.25">
      <c r="A127">
        <v>126</v>
      </c>
      <c r="B127">
        <v>16</v>
      </c>
      <c r="C127" t="s">
        <v>14</v>
      </c>
      <c r="D127" t="s">
        <v>172</v>
      </c>
      <c r="E127" t="s">
        <v>176</v>
      </c>
      <c r="F127" t="s">
        <v>135</v>
      </c>
      <c r="G127" s="1" t="s">
        <v>96</v>
      </c>
      <c r="H127" s="12">
        <v>30.6</v>
      </c>
      <c r="I127" s="12">
        <v>4</v>
      </c>
      <c r="J127" s="12">
        <v>5.0999999999999996</v>
      </c>
      <c r="K127" s="12">
        <v>1</v>
      </c>
      <c r="L127">
        <v>2</v>
      </c>
      <c r="M127">
        <v>8</v>
      </c>
      <c r="N127">
        <v>13.5</v>
      </c>
      <c r="O127">
        <v>28</v>
      </c>
      <c r="P127">
        <v>0</v>
      </c>
      <c r="Q127">
        <f t="shared" si="12"/>
        <v>49.5</v>
      </c>
      <c r="R127">
        <v>12</v>
      </c>
      <c r="S127">
        <f t="shared" si="13"/>
        <v>4.125</v>
      </c>
      <c r="T127">
        <v>0</v>
      </c>
      <c r="U127" s="22">
        <v>0</v>
      </c>
      <c r="V127">
        <v>0</v>
      </c>
      <c r="W127">
        <v>0</v>
      </c>
      <c r="X127">
        <v>0</v>
      </c>
      <c r="Y127">
        <v>0</v>
      </c>
    </row>
    <row r="128" spans="1:26" x14ac:dyDescent="0.25">
      <c r="A128">
        <v>127</v>
      </c>
      <c r="B128">
        <v>16</v>
      </c>
      <c r="C128" t="s">
        <v>15</v>
      </c>
      <c r="D128" t="s">
        <v>173</v>
      </c>
      <c r="E128" t="s">
        <v>176</v>
      </c>
      <c r="F128" t="s">
        <v>12</v>
      </c>
      <c r="G128" s="1" t="s">
        <v>64</v>
      </c>
      <c r="H128" s="12">
        <v>56.1</v>
      </c>
      <c r="I128" s="12">
        <v>4</v>
      </c>
      <c r="J128" s="12">
        <v>5.9</v>
      </c>
      <c r="K128" s="12">
        <v>1</v>
      </c>
      <c r="L128">
        <v>2</v>
      </c>
      <c r="M128">
        <v>3.2</v>
      </c>
      <c r="N128">
        <v>31.4</v>
      </c>
      <c r="O128">
        <v>18.5</v>
      </c>
      <c r="P128">
        <v>0</v>
      </c>
      <c r="Q128">
        <f t="shared" si="12"/>
        <v>53.1</v>
      </c>
      <c r="R128">
        <v>12</v>
      </c>
      <c r="S128">
        <f t="shared" si="13"/>
        <v>4.4249999999999998</v>
      </c>
      <c r="T128">
        <v>0</v>
      </c>
      <c r="U128" s="22">
        <v>0</v>
      </c>
      <c r="V128">
        <v>0</v>
      </c>
      <c r="W128">
        <v>0</v>
      </c>
      <c r="X128">
        <v>0</v>
      </c>
      <c r="Y128">
        <v>0</v>
      </c>
    </row>
    <row r="129" spans="1:26" x14ac:dyDescent="0.25">
      <c r="A129">
        <v>128</v>
      </c>
      <c r="B129">
        <v>16</v>
      </c>
      <c r="C129" t="s">
        <v>15</v>
      </c>
      <c r="D129" t="s">
        <v>173</v>
      </c>
      <c r="E129" t="s">
        <v>176</v>
      </c>
      <c r="F129" t="s">
        <v>135</v>
      </c>
      <c r="G129" s="1" t="s">
        <v>96</v>
      </c>
      <c r="H129" s="12">
        <v>37.700000000000003</v>
      </c>
      <c r="I129" s="12">
        <v>4</v>
      </c>
      <c r="J129" s="12">
        <v>4</v>
      </c>
      <c r="K129" s="12">
        <v>2</v>
      </c>
      <c r="L129">
        <v>3</v>
      </c>
      <c r="M129">
        <v>43</v>
      </c>
      <c r="N129">
        <v>28.1</v>
      </c>
      <c r="O129">
        <v>0</v>
      </c>
      <c r="P129">
        <v>0</v>
      </c>
      <c r="Q129">
        <f t="shared" si="12"/>
        <v>71.099999999999994</v>
      </c>
      <c r="R129">
        <v>12</v>
      </c>
      <c r="S129">
        <f t="shared" si="13"/>
        <v>5.9249999999999998</v>
      </c>
      <c r="T129">
        <v>0</v>
      </c>
      <c r="U129" s="22">
        <v>0</v>
      </c>
      <c r="V129">
        <v>0</v>
      </c>
      <c r="W129">
        <v>0</v>
      </c>
      <c r="X129">
        <v>0</v>
      </c>
      <c r="Y129">
        <v>0</v>
      </c>
    </row>
    <row r="130" spans="1:26" x14ac:dyDescent="0.25">
      <c r="A130">
        <v>129</v>
      </c>
      <c r="B130">
        <v>17</v>
      </c>
      <c r="C130" t="s">
        <v>9</v>
      </c>
      <c r="D130" t="s">
        <v>172</v>
      </c>
      <c r="E130" t="s">
        <v>175</v>
      </c>
      <c r="F130" t="s">
        <v>12</v>
      </c>
      <c r="G130" s="1" t="s">
        <v>90</v>
      </c>
      <c r="H130" s="12">
        <v>63.4</v>
      </c>
      <c r="I130" s="12">
        <v>5</v>
      </c>
      <c r="J130" s="12">
        <v>4.7</v>
      </c>
      <c r="K130" s="12">
        <v>2</v>
      </c>
      <c r="L130">
        <v>3</v>
      </c>
      <c r="M130">
        <v>28.2</v>
      </c>
      <c r="N130">
        <v>2</v>
      </c>
      <c r="O130">
        <v>0</v>
      </c>
      <c r="P130">
        <v>0</v>
      </c>
      <c r="Q130">
        <f t="shared" si="12"/>
        <v>30.2</v>
      </c>
      <c r="R130">
        <v>12</v>
      </c>
      <c r="S130">
        <f t="shared" si="13"/>
        <v>2.5166666666666666</v>
      </c>
      <c r="T130">
        <v>0</v>
      </c>
      <c r="U130" s="22">
        <v>0</v>
      </c>
      <c r="V130">
        <v>0</v>
      </c>
      <c r="W130">
        <v>0</v>
      </c>
      <c r="X130">
        <v>0</v>
      </c>
      <c r="Y130">
        <v>0</v>
      </c>
    </row>
    <row r="131" spans="1:26" x14ac:dyDescent="0.25">
      <c r="A131">
        <v>130</v>
      </c>
      <c r="B131">
        <v>17</v>
      </c>
      <c r="C131" t="s">
        <v>9</v>
      </c>
      <c r="D131" t="s">
        <v>172</v>
      </c>
      <c r="E131" t="s">
        <v>175</v>
      </c>
      <c r="F131" t="s">
        <v>135</v>
      </c>
      <c r="G131" s="1" t="s">
        <v>83</v>
      </c>
      <c r="H131" s="12">
        <v>44.1</v>
      </c>
      <c r="I131" s="12">
        <v>3</v>
      </c>
      <c r="J131" s="12">
        <v>6</v>
      </c>
      <c r="K131" s="12">
        <v>1</v>
      </c>
      <c r="L131">
        <v>1</v>
      </c>
      <c r="M131">
        <v>13</v>
      </c>
      <c r="N131">
        <v>8.1</v>
      </c>
      <c r="O131">
        <v>0</v>
      </c>
      <c r="P131">
        <v>0</v>
      </c>
      <c r="Q131">
        <f t="shared" si="12"/>
        <v>21.1</v>
      </c>
      <c r="R131">
        <v>12</v>
      </c>
      <c r="S131">
        <f t="shared" si="13"/>
        <v>1.7583333333333335</v>
      </c>
      <c r="T131">
        <v>0</v>
      </c>
      <c r="U131" s="22">
        <v>0</v>
      </c>
      <c r="V131">
        <v>0</v>
      </c>
      <c r="W131">
        <v>0</v>
      </c>
      <c r="X131">
        <v>0</v>
      </c>
      <c r="Y131">
        <v>0</v>
      </c>
    </row>
    <row r="132" spans="1:26" x14ac:dyDescent="0.25">
      <c r="A132">
        <v>131</v>
      </c>
      <c r="B132">
        <v>17</v>
      </c>
      <c r="C132" t="s">
        <v>12</v>
      </c>
      <c r="D132" t="s">
        <v>173</v>
      </c>
      <c r="E132" t="s">
        <v>175</v>
      </c>
      <c r="F132" t="s">
        <v>12</v>
      </c>
      <c r="G132" s="1" t="s">
        <v>90</v>
      </c>
      <c r="H132" s="12">
        <v>42.9</v>
      </c>
      <c r="I132" s="12">
        <v>3</v>
      </c>
      <c r="J132" s="12">
        <v>3.8</v>
      </c>
      <c r="K132" s="12">
        <v>1</v>
      </c>
      <c r="L132">
        <v>3</v>
      </c>
      <c r="M132">
        <v>31</v>
      </c>
      <c r="N132">
        <v>35</v>
      </c>
      <c r="O132">
        <v>6</v>
      </c>
      <c r="P132">
        <v>1</v>
      </c>
      <c r="Q132">
        <f t="shared" si="12"/>
        <v>73</v>
      </c>
      <c r="R132">
        <v>12</v>
      </c>
      <c r="S132">
        <f t="shared" si="13"/>
        <v>6.083333333333333</v>
      </c>
      <c r="T132">
        <v>0</v>
      </c>
      <c r="U132" s="22">
        <v>0</v>
      </c>
      <c r="V132">
        <v>0</v>
      </c>
      <c r="W132">
        <v>0</v>
      </c>
      <c r="X132">
        <v>0</v>
      </c>
      <c r="Y132">
        <v>0</v>
      </c>
    </row>
    <row r="133" spans="1:26" x14ac:dyDescent="0.25">
      <c r="A133">
        <v>132</v>
      </c>
      <c r="B133">
        <v>17</v>
      </c>
      <c r="C133" t="s">
        <v>12</v>
      </c>
      <c r="D133" t="s">
        <v>173</v>
      </c>
      <c r="E133" t="s">
        <v>175</v>
      </c>
      <c r="F133" t="s">
        <v>135</v>
      </c>
      <c r="G133" s="1" t="s">
        <v>83</v>
      </c>
      <c r="H133" s="12">
        <v>50.9</v>
      </c>
      <c r="I133" s="12">
        <v>4</v>
      </c>
      <c r="J133" s="12">
        <v>4.4000000000000004</v>
      </c>
      <c r="K133" s="12">
        <v>1</v>
      </c>
      <c r="L133" t="s">
        <v>120</v>
      </c>
      <c r="M133" t="s">
        <v>120</v>
      </c>
      <c r="N133" t="s">
        <v>120</v>
      </c>
      <c r="O133" t="s">
        <v>120</v>
      </c>
      <c r="P133" t="s">
        <v>120</v>
      </c>
      <c r="Q133" t="s">
        <v>120</v>
      </c>
      <c r="R133">
        <v>12</v>
      </c>
      <c r="S133" t="s">
        <v>120</v>
      </c>
      <c r="T133">
        <v>0</v>
      </c>
      <c r="U133" s="22">
        <v>0</v>
      </c>
      <c r="V133">
        <v>0</v>
      </c>
      <c r="W133">
        <v>0</v>
      </c>
      <c r="X133">
        <v>0</v>
      </c>
      <c r="Y133">
        <v>0</v>
      </c>
      <c r="Z133" t="s">
        <v>140</v>
      </c>
    </row>
    <row r="134" spans="1:26" x14ac:dyDescent="0.25">
      <c r="A134" s="28">
        <v>133</v>
      </c>
      <c r="B134" s="28">
        <v>17</v>
      </c>
      <c r="C134" s="28" t="s">
        <v>14</v>
      </c>
      <c r="D134" s="28" t="s">
        <v>172</v>
      </c>
      <c r="E134" s="28" t="s">
        <v>176</v>
      </c>
      <c r="F134" s="28" t="s">
        <v>12</v>
      </c>
      <c r="G134" s="29" t="s">
        <v>90</v>
      </c>
      <c r="H134" s="30">
        <v>59.6</v>
      </c>
      <c r="I134" s="30">
        <v>5</v>
      </c>
      <c r="J134" s="30">
        <v>4.5999999999999996</v>
      </c>
      <c r="K134" s="30">
        <v>2</v>
      </c>
      <c r="L134" s="28" t="s">
        <v>120</v>
      </c>
      <c r="M134" s="28" t="s">
        <v>120</v>
      </c>
      <c r="N134" s="28" t="s">
        <v>120</v>
      </c>
      <c r="O134" s="28" t="s">
        <v>120</v>
      </c>
      <c r="P134" s="28" t="s">
        <v>120</v>
      </c>
      <c r="Q134" s="28" t="s">
        <v>120</v>
      </c>
      <c r="R134" s="28" t="s">
        <v>120</v>
      </c>
      <c r="S134" s="28" t="s">
        <v>120</v>
      </c>
      <c r="T134" s="28">
        <v>0</v>
      </c>
      <c r="U134" s="31">
        <v>0</v>
      </c>
      <c r="V134" s="28">
        <v>1</v>
      </c>
      <c r="W134" s="28">
        <v>1</v>
      </c>
      <c r="X134" s="28">
        <v>0</v>
      </c>
      <c r="Y134" s="28">
        <v>0</v>
      </c>
      <c r="Z134" s="28"/>
    </row>
    <row r="135" spans="1:26" x14ac:dyDescent="0.25">
      <c r="A135" s="28">
        <v>134</v>
      </c>
      <c r="B135" s="28">
        <v>17</v>
      </c>
      <c r="C135" s="28" t="s">
        <v>14</v>
      </c>
      <c r="D135" s="28" t="s">
        <v>172</v>
      </c>
      <c r="E135" s="28" t="s">
        <v>176</v>
      </c>
      <c r="F135" s="28" t="s">
        <v>135</v>
      </c>
      <c r="G135" s="29" t="s">
        <v>83</v>
      </c>
      <c r="H135" s="30">
        <v>64.599999999999994</v>
      </c>
      <c r="I135" s="30">
        <v>4</v>
      </c>
      <c r="J135" s="30">
        <v>4.2</v>
      </c>
      <c r="K135" s="30">
        <v>0</v>
      </c>
      <c r="L135" s="28">
        <v>2</v>
      </c>
      <c r="M135" s="28">
        <v>11.9</v>
      </c>
      <c r="N135" s="28">
        <v>9.5</v>
      </c>
      <c r="O135" s="28">
        <v>6.8</v>
      </c>
      <c r="P135" s="28">
        <v>0</v>
      </c>
      <c r="Q135" s="28">
        <f>SUM(M135:P135)</f>
        <v>28.2</v>
      </c>
      <c r="R135" s="28">
        <v>12</v>
      </c>
      <c r="S135" s="28">
        <f>Q135/12</f>
        <v>2.35</v>
      </c>
      <c r="T135" s="28">
        <v>0</v>
      </c>
      <c r="U135" s="31">
        <v>0</v>
      </c>
      <c r="V135" s="28">
        <v>1</v>
      </c>
      <c r="W135" s="28">
        <v>0</v>
      </c>
      <c r="X135" s="28">
        <v>0</v>
      </c>
      <c r="Y135" s="28">
        <v>0</v>
      </c>
      <c r="Z135" s="28"/>
    </row>
    <row r="136" spans="1:26" x14ac:dyDescent="0.25">
      <c r="A136">
        <v>135</v>
      </c>
      <c r="B136">
        <v>17</v>
      </c>
      <c r="C136" t="s">
        <v>15</v>
      </c>
      <c r="D136" t="s">
        <v>173</v>
      </c>
      <c r="E136" t="s">
        <v>176</v>
      </c>
      <c r="F136" t="s">
        <v>12</v>
      </c>
      <c r="G136" s="1" t="s">
        <v>90</v>
      </c>
      <c r="H136" s="12">
        <v>45.8</v>
      </c>
      <c r="I136" s="12">
        <v>4</v>
      </c>
      <c r="J136" s="12">
        <v>6</v>
      </c>
      <c r="K136" s="12">
        <v>1</v>
      </c>
      <c r="L136">
        <v>2</v>
      </c>
      <c r="M136">
        <v>10.5</v>
      </c>
      <c r="N136">
        <v>22.9</v>
      </c>
      <c r="O136">
        <v>10.5</v>
      </c>
      <c r="P136">
        <v>0</v>
      </c>
      <c r="Q136">
        <f>SUM(M136:P136)</f>
        <v>43.9</v>
      </c>
      <c r="R136">
        <v>12</v>
      </c>
      <c r="S136">
        <f>Q136/12</f>
        <v>3.6583333333333332</v>
      </c>
      <c r="T136">
        <v>0</v>
      </c>
      <c r="U136" s="22">
        <v>0</v>
      </c>
      <c r="V136">
        <v>0</v>
      </c>
      <c r="W136">
        <v>0</v>
      </c>
      <c r="X136">
        <v>0</v>
      </c>
      <c r="Y136">
        <v>0</v>
      </c>
    </row>
    <row r="137" spans="1:26" x14ac:dyDescent="0.25">
      <c r="A137">
        <v>136</v>
      </c>
      <c r="B137">
        <v>17</v>
      </c>
      <c r="C137" t="s">
        <v>15</v>
      </c>
      <c r="D137" t="s">
        <v>173</v>
      </c>
      <c r="E137" t="s">
        <v>176</v>
      </c>
      <c r="F137" t="s">
        <v>135</v>
      </c>
      <c r="G137" s="1" t="s">
        <v>83</v>
      </c>
      <c r="H137" s="12">
        <v>73.099999999999994</v>
      </c>
      <c r="I137" s="12">
        <v>5</v>
      </c>
      <c r="J137" s="12">
        <v>3.4</v>
      </c>
      <c r="K137" s="12">
        <v>1</v>
      </c>
      <c r="L137">
        <v>1</v>
      </c>
      <c r="M137">
        <v>26</v>
      </c>
      <c r="N137">
        <v>27.6</v>
      </c>
      <c r="O137">
        <v>0</v>
      </c>
      <c r="P137">
        <v>0</v>
      </c>
      <c r="Q137">
        <f>SUM(M137:P137)</f>
        <v>53.6</v>
      </c>
      <c r="R137">
        <v>12</v>
      </c>
      <c r="S137">
        <f>Q137/12</f>
        <v>4.4666666666666668</v>
      </c>
      <c r="T137">
        <v>0</v>
      </c>
      <c r="U137" s="22">
        <v>0</v>
      </c>
      <c r="V137">
        <v>0</v>
      </c>
      <c r="W137">
        <v>0</v>
      </c>
      <c r="X137">
        <v>0</v>
      </c>
      <c r="Y137">
        <v>0</v>
      </c>
    </row>
    <row r="138" spans="1:26" x14ac:dyDescent="0.25">
      <c r="A138">
        <v>137</v>
      </c>
      <c r="B138">
        <v>18</v>
      </c>
      <c r="C138" t="s">
        <v>9</v>
      </c>
      <c r="D138" t="s">
        <v>172</v>
      </c>
      <c r="E138" t="s">
        <v>175</v>
      </c>
      <c r="F138" t="s">
        <v>12</v>
      </c>
      <c r="G138" s="1" t="s">
        <v>81</v>
      </c>
      <c r="H138" s="12">
        <v>32.5</v>
      </c>
      <c r="I138" s="12">
        <v>3</v>
      </c>
      <c r="J138" s="12">
        <v>6</v>
      </c>
      <c r="K138" s="12">
        <v>2</v>
      </c>
      <c r="L138">
        <v>4</v>
      </c>
      <c r="M138">
        <v>23.4</v>
      </c>
      <c r="N138">
        <v>10.4</v>
      </c>
      <c r="O138">
        <v>0</v>
      </c>
      <c r="P138">
        <v>0</v>
      </c>
      <c r="Q138">
        <f>SUM(M138:P138)</f>
        <v>33.799999999999997</v>
      </c>
      <c r="R138">
        <v>12</v>
      </c>
      <c r="S138">
        <f>Q138/12</f>
        <v>2.8166666666666664</v>
      </c>
      <c r="T138">
        <v>0</v>
      </c>
      <c r="U138">
        <v>1</v>
      </c>
      <c r="V138">
        <v>0</v>
      </c>
      <c r="W138">
        <v>0</v>
      </c>
      <c r="X138">
        <v>0</v>
      </c>
      <c r="Y138">
        <v>0</v>
      </c>
    </row>
    <row r="139" spans="1:26" x14ac:dyDescent="0.25">
      <c r="A139">
        <v>138</v>
      </c>
      <c r="B139">
        <v>18</v>
      </c>
      <c r="C139" t="s">
        <v>9</v>
      </c>
      <c r="D139" t="s">
        <v>172</v>
      </c>
      <c r="E139" t="s">
        <v>175</v>
      </c>
      <c r="F139" t="s">
        <v>135</v>
      </c>
      <c r="G139" s="1" t="s">
        <v>88</v>
      </c>
      <c r="H139" s="12">
        <v>63.5</v>
      </c>
      <c r="I139" s="12">
        <v>5</v>
      </c>
      <c r="J139" s="12">
        <v>6</v>
      </c>
      <c r="K139" s="12">
        <v>2</v>
      </c>
      <c r="L139">
        <v>2</v>
      </c>
      <c r="M139">
        <v>5.4</v>
      </c>
      <c r="N139">
        <v>22.1</v>
      </c>
      <c r="O139">
        <v>10.5</v>
      </c>
      <c r="P139">
        <v>0</v>
      </c>
      <c r="Q139">
        <f>SUM(M139:P139)</f>
        <v>38</v>
      </c>
      <c r="R139">
        <v>12</v>
      </c>
      <c r="S139">
        <f>Q139/12</f>
        <v>3.1666666666666665</v>
      </c>
      <c r="T139">
        <v>0</v>
      </c>
      <c r="U139" s="22">
        <v>0</v>
      </c>
      <c r="V139">
        <v>0</v>
      </c>
      <c r="W139">
        <v>0</v>
      </c>
      <c r="X139">
        <v>0</v>
      </c>
      <c r="Y139">
        <v>0</v>
      </c>
    </row>
    <row r="140" spans="1:26" x14ac:dyDescent="0.25">
      <c r="A140">
        <v>139</v>
      </c>
      <c r="B140">
        <v>18</v>
      </c>
      <c r="C140" t="s">
        <v>12</v>
      </c>
      <c r="D140" t="s">
        <v>173</v>
      </c>
      <c r="E140" t="s">
        <v>175</v>
      </c>
      <c r="F140" t="s">
        <v>12</v>
      </c>
      <c r="G140" s="1" t="s">
        <v>81</v>
      </c>
      <c r="H140" s="12">
        <v>45.1</v>
      </c>
      <c r="I140" s="12">
        <v>4</v>
      </c>
      <c r="J140" s="12">
        <v>6</v>
      </c>
      <c r="K140" s="12">
        <v>1</v>
      </c>
      <c r="L140">
        <v>0</v>
      </c>
      <c r="M140">
        <v>0</v>
      </c>
      <c r="N140">
        <v>0</v>
      </c>
      <c r="O140">
        <v>0</v>
      </c>
      <c r="P140">
        <v>0</v>
      </c>
      <c r="Q140">
        <v>0</v>
      </c>
      <c r="R140">
        <v>12</v>
      </c>
      <c r="S140">
        <v>0</v>
      </c>
      <c r="T140">
        <v>0</v>
      </c>
      <c r="U140" s="22">
        <v>0</v>
      </c>
      <c r="V140">
        <v>0</v>
      </c>
      <c r="W140">
        <v>1</v>
      </c>
      <c r="X140">
        <v>0</v>
      </c>
      <c r="Y140">
        <v>0</v>
      </c>
    </row>
    <row r="141" spans="1:26" x14ac:dyDescent="0.25">
      <c r="A141">
        <v>140</v>
      </c>
      <c r="B141">
        <v>18</v>
      </c>
      <c r="C141" t="s">
        <v>12</v>
      </c>
      <c r="D141" t="s">
        <v>173</v>
      </c>
      <c r="E141" t="s">
        <v>175</v>
      </c>
      <c r="F141" t="s">
        <v>135</v>
      </c>
      <c r="G141" s="1" t="s">
        <v>88</v>
      </c>
      <c r="H141" s="12">
        <v>77.400000000000006</v>
      </c>
      <c r="I141" s="12">
        <v>5</v>
      </c>
      <c r="J141" s="12">
        <v>3.4</v>
      </c>
      <c r="K141" s="12">
        <v>3</v>
      </c>
      <c r="L141">
        <v>3</v>
      </c>
      <c r="M141">
        <v>26.8</v>
      </c>
      <c r="N141">
        <v>37.6</v>
      </c>
      <c r="O141">
        <v>5</v>
      </c>
      <c r="P141">
        <v>0</v>
      </c>
      <c r="Q141">
        <f>SUM(M141:P141)</f>
        <v>69.400000000000006</v>
      </c>
      <c r="R141">
        <v>12</v>
      </c>
      <c r="S141">
        <f>Q141/12</f>
        <v>5.7833333333333341</v>
      </c>
      <c r="T141">
        <v>0</v>
      </c>
      <c r="U141" s="22">
        <v>0</v>
      </c>
      <c r="V141">
        <v>0</v>
      </c>
      <c r="W141">
        <v>0</v>
      </c>
      <c r="X141">
        <v>0</v>
      </c>
      <c r="Y141">
        <v>0</v>
      </c>
    </row>
    <row r="142" spans="1:26" x14ac:dyDescent="0.25">
      <c r="A142">
        <v>141</v>
      </c>
      <c r="B142">
        <v>18</v>
      </c>
      <c r="C142" t="s">
        <v>14</v>
      </c>
      <c r="D142" t="s">
        <v>172</v>
      </c>
      <c r="E142" t="s">
        <v>176</v>
      </c>
      <c r="F142" t="s">
        <v>12</v>
      </c>
      <c r="G142" s="1" t="s">
        <v>81</v>
      </c>
      <c r="H142" s="12">
        <v>34.700000000000003</v>
      </c>
      <c r="I142" s="12">
        <v>4</v>
      </c>
      <c r="J142" s="12">
        <v>6</v>
      </c>
      <c r="K142" s="12">
        <v>1</v>
      </c>
      <c r="L142">
        <v>2</v>
      </c>
      <c r="M142">
        <v>15.7</v>
      </c>
      <c r="N142">
        <v>20.100000000000001</v>
      </c>
      <c r="O142">
        <v>1.1000000000000001</v>
      </c>
      <c r="P142">
        <v>0</v>
      </c>
      <c r="Q142">
        <f>SUM(M142:P142)</f>
        <v>36.9</v>
      </c>
      <c r="R142">
        <v>12</v>
      </c>
      <c r="S142">
        <f>Q142/12</f>
        <v>3.0749999999999997</v>
      </c>
      <c r="T142">
        <v>0</v>
      </c>
      <c r="U142" s="22">
        <v>0</v>
      </c>
      <c r="V142">
        <v>0</v>
      </c>
      <c r="W142">
        <v>0</v>
      </c>
      <c r="X142">
        <v>0</v>
      </c>
      <c r="Y142">
        <v>0</v>
      </c>
    </row>
    <row r="143" spans="1:26" x14ac:dyDescent="0.25">
      <c r="A143">
        <v>142</v>
      </c>
      <c r="B143">
        <v>18</v>
      </c>
      <c r="C143" t="s">
        <v>14</v>
      </c>
      <c r="D143" t="s">
        <v>172</v>
      </c>
      <c r="E143" t="s">
        <v>176</v>
      </c>
      <c r="F143" t="s">
        <v>135</v>
      </c>
      <c r="G143" s="1" t="s">
        <v>88</v>
      </c>
      <c r="H143" s="12">
        <v>55.6</v>
      </c>
      <c r="I143" s="12">
        <v>6</v>
      </c>
      <c r="J143" s="12">
        <v>5.2</v>
      </c>
      <c r="K143" s="12">
        <v>2</v>
      </c>
      <c r="L143">
        <v>3</v>
      </c>
      <c r="M143">
        <v>34.6</v>
      </c>
      <c r="N143">
        <v>25.9</v>
      </c>
      <c r="O143">
        <v>0</v>
      </c>
      <c r="P143">
        <v>0</v>
      </c>
      <c r="Q143">
        <f>SUM(M143:P143)</f>
        <v>60.5</v>
      </c>
      <c r="R143">
        <v>12</v>
      </c>
      <c r="S143">
        <f>Q143/12</f>
        <v>5.041666666666667</v>
      </c>
      <c r="T143">
        <v>0</v>
      </c>
      <c r="U143" s="22">
        <v>0</v>
      </c>
      <c r="V143">
        <v>0</v>
      </c>
      <c r="W143">
        <v>0</v>
      </c>
      <c r="X143">
        <v>0</v>
      </c>
      <c r="Y143">
        <v>0</v>
      </c>
    </row>
    <row r="144" spans="1:26" x14ac:dyDescent="0.25">
      <c r="A144" s="28">
        <v>143</v>
      </c>
      <c r="B144" s="28">
        <v>18</v>
      </c>
      <c r="C144" s="28" t="s">
        <v>15</v>
      </c>
      <c r="D144" s="28" t="s">
        <v>173</v>
      </c>
      <c r="E144" s="28" t="s">
        <v>176</v>
      </c>
      <c r="F144" s="28" t="s">
        <v>12</v>
      </c>
      <c r="G144" s="29" t="s">
        <v>81</v>
      </c>
      <c r="H144" s="30">
        <v>39.4</v>
      </c>
      <c r="I144" s="30">
        <v>5</v>
      </c>
      <c r="J144" s="30">
        <v>6</v>
      </c>
      <c r="K144" s="30">
        <v>0</v>
      </c>
      <c r="L144" s="28" t="s">
        <v>120</v>
      </c>
      <c r="M144" s="28" t="s">
        <v>120</v>
      </c>
      <c r="N144" s="28" t="s">
        <v>120</v>
      </c>
      <c r="O144" s="28" t="s">
        <v>120</v>
      </c>
      <c r="P144" s="28" t="s">
        <v>120</v>
      </c>
      <c r="Q144" s="28" t="s">
        <v>120</v>
      </c>
      <c r="R144" s="28" t="s">
        <v>120</v>
      </c>
      <c r="S144" s="28" t="s">
        <v>120</v>
      </c>
      <c r="T144" s="28">
        <v>0</v>
      </c>
      <c r="U144" s="31">
        <v>0</v>
      </c>
      <c r="V144" s="28">
        <v>1</v>
      </c>
      <c r="W144" s="28">
        <v>1</v>
      </c>
      <c r="X144" s="28">
        <v>0</v>
      </c>
      <c r="Y144" s="28">
        <v>0</v>
      </c>
      <c r="Z144" s="28"/>
    </row>
    <row r="145" spans="1:26" x14ac:dyDescent="0.25">
      <c r="A145" s="28">
        <v>144</v>
      </c>
      <c r="B145" s="28">
        <v>18</v>
      </c>
      <c r="C145" s="28" t="s">
        <v>15</v>
      </c>
      <c r="D145" s="28" t="s">
        <v>173</v>
      </c>
      <c r="E145" s="28" t="s">
        <v>176</v>
      </c>
      <c r="F145" s="28" t="s">
        <v>135</v>
      </c>
      <c r="G145" s="29" t="s">
        <v>88</v>
      </c>
      <c r="H145" s="30">
        <v>51.1</v>
      </c>
      <c r="I145" s="30">
        <v>3</v>
      </c>
      <c r="J145" s="30">
        <v>3.7</v>
      </c>
      <c r="K145" s="30">
        <v>1</v>
      </c>
      <c r="L145" s="28">
        <v>1</v>
      </c>
      <c r="M145" s="28">
        <v>35.9</v>
      </c>
      <c r="N145" s="28">
        <v>14.6</v>
      </c>
      <c r="O145" s="28">
        <v>10.4</v>
      </c>
      <c r="P145" s="28">
        <v>0</v>
      </c>
      <c r="Q145" s="28">
        <f t="shared" ref="Q145:Q166" si="14">SUM(M145:P145)</f>
        <v>60.9</v>
      </c>
      <c r="R145" s="28">
        <v>12</v>
      </c>
      <c r="S145" s="28">
        <f t="shared" ref="S145:S166" si="15">Q145/12</f>
        <v>5.0750000000000002</v>
      </c>
      <c r="T145" s="28">
        <v>0</v>
      </c>
      <c r="U145" s="31">
        <v>0</v>
      </c>
      <c r="V145" s="28">
        <v>1</v>
      </c>
      <c r="W145" s="28">
        <v>0</v>
      </c>
      <c r="X145" s="28">
        <v>0</v>
      </c>
      <c r="Y145" s="28">
        <v>0</v>
      </c>
      <c r="Z145" s="28"/>
    </row>
    <row r="146" spans="1:26" x14ac:dyDescent="0.25">
      <c r="A146">
        <v>145</v>
      </c>
      <c r="B146">
        <v>19</v>
      </c>
      <c r="C146" t="s">
        <v>9</v>
      </c>
      <c r="D146" t="s">
        <v>172</v>
      </c>
      <c r="E146" t="s">
        <v>175</v>
      </c>
      <c r="F146" t="s">
        <v>12</v>
      </c>
      <c r="G146" s="12" t="s">
        <v>113</v>
      </c>
      <c r="H146" s="12">
        <v>84.9</v>
      </c>
      <c r="I146" s="12">
        <v>6</v>
      </c>
      <c r="J146" s="12">
        <v>6</v>
      </c>
      <c r="K146" s="12">
        <v>2</v>
      </c>
      <c r="L146">
        <v>1</v>
      </c>
      <c r="M146">
        <v>6.4</v>
      </c>
      <c r="N146">
        <v>20.100000000000001</v>
      </c>
      <c r="O146">
        <v>12.4</v>
      </c>
      <c r="P146">
        <v>0</v>
      </c>
      <c r="Q146">
        <f t="shared" si="14"/>
        <v>38.9</v>
      </c>
      <c r="R146">
        <v>12</v>
      </c>
      <c r="S146">
        <f t="shared" si="15"/>
        <v>3.2416666666666667</v>
      </c>
      <c r="T146">
        <v>0</v>
      </c>
      <c r="U146">
        <v>1</v>
      </c>
      <c r="V146">
        <v>0</v>
      </c>
      <c r="W146">
        <v>0</v>
      </c>
      <c r="X146">
        <v>0</v>
      </c>
      <c r="Y146">
        <v>0</v>
      </c>
    </row>
    <row r="147" spans="1:26" x14ac:dyDescent="0.25">
      <c r="A147">
        <v>146</v>
      </c>
      <c r="B147">
        <v>19</v>
      </c>
      <c r="C147" t="s">
        <v>9</v>
      </c>
      <c r="D147" t="s">
        <v>172</v>
      </c>
      <c r="E147" t="s">
        <v>175</v>
      </c>
      <c r="F147" t="s">
        <v>135</v>
      </c>
      <c r="G147" s="1" t="s">
        <v>47</v>
      </c>
      <c r="H147" s="12">
        <v>35.200000000000003</v>
      </c>
      <c r="I147" s="12">
        <v>4</v>
      </c>
      <c r="J147" s="12">
        <v>6</v>
      </c>
      <c r="K147" s="12">
        <v>1</v>
      </c>
      <c r="L147">
        <v>2</v>
      </c>
      <c r="M147">
        <v>13.1</v>
      </c>
      <c r="N147">
        <v>7.8</v>
      </c>
      <c r="O147">
        <v>0</v>
      </c>
      <c r="P147">
        <v>0</v>
      </c>
      <c r="Q147">
        <f t="shared" si="14"/>
        <v>20.9</v>
      </c>
      <c r="R147">
        <v>12</v>
      </c>
      <c r="S147">
        <f t="shared" si="15"/>
        <v>1.7416666666666665</v>
      </c>
      <c r="T147">
        <v>0</v>
      </c>
      <c r="U147" s="22">
        <v>0</v>
      </c>
      <c r="V147">
        <v>0</v>
      </c>
      <c r="W147">
        <v>0</v>
      </c>
      <c r="X147">
        <v>1</v>
      </c>
      <c r="Y147">
        <v>0</v>
      </c>
    </row>
    <row r="148" spans="1:26" x14ac:dyDescent="0.25">
      <c r="A148">
        <v>147</v>
      </c>
      <c r="B148">
        <v>19</v>
      </c>
      <c r="C148" t="s">
        <v>12</v>
      </c>
      <c r="D148" t="s">
        <v>173</v>
      </c>
      <c r="E148" t="s">
        <v>175</v>
      </c>
      <c r="F148" t="s">
        <v>12</v>
      </c>
      <c r="G148" s="12" t="s">
        <v>113</v>
      </c>
      <c r="H148" s="12">
        <v>69.5</v>
      </c>
      <c r="I148" s="12">
        <v>6</v>
      </c>
      <c r="J148" s="12">
        <v>5.9</v>
      </c>
      <c r="K148" s="12">
        <v>2</v>
      </c>
      <c r="L148">
        <v>1</v>
      </c>
      <c r="M148">
        <v>6</v>
      </c>
      <c r="N148">
        <v>0</v>
      </c>
      <c r="O148">
        <v>0</v>
      </c>
      <c r="P148">
        <v>0</v>
      </c>
      <c r="Q148">
        <f t="shared" si="14"/>
        <v>6</v>
      </c>
      <c r="R148">
        <v>12</v>
      </c>
      <c r="S148">
        <f t="shared" si="15"/>
        <v>0.5</v>
      </c>
      <c r="T148">
        <v>0</v>
      </c>
      <c r="U148" s="22">
        <v>0</v>
      </c>
      <c r="V148">
        <v>0</v>
      </c>
      <c r="W148">
        <v>0</v>
      </c>
      <c r="X148">
        <v>1</v>
      </c>
      <c r="Y148">
        <v>0</v>
      </c>
    </row>
    <row r="149" spans="1:26" x14ac:dyDescent="0.25">
      <c r="A149">
        <v>148</v>
      </c>
      <c r="B149">
        <v>19</v>
      </c>
      <c r="C149" t="s">
        <v>12</v>
      </c>
      <c r="D149" t="s">
        <v>173</v>
      </c>
      <c r="E149" t="s">
        <v>175</v>
      </c>
      <c r="F149" t="s">
        <v>135</v>
      </c>
      <c r="G149" s="1" t="s">
        <v>47</v>
      </c>
      <c r="H149" s="12">
        <v>32.5</v>
      </c>
      <c r="I149" s="12">
        <v>3</v>
      </c>
      <c r="J149" s="12">
        <v>6</v>
      </c>
      <c r="K149" s="12">
        <v>2</v>
      </c>
      <c r="L149">
        <v>2</v>
      </c>
      <c r="M149">
        <v>7.5</v>
      </c>
      <c r="N149">
        <v>0</v>
      </c>
      <c r="O149">
        <v>0</v>
      </c>
      <c r="P149">
        <v>0</v>
      </c>
      <c r="Q149">
        <f t="shared" si="14"/>
        <v>7.5</v>
      </c>
      <c r="R149">
        <v>12</v>
      </c>
      <c r="S149">
        <f t="shared" si="15"/>
        <v>0.625</v>
      </c>
      <c r="T149">
        <v>0</v>
      </c>
      <c r="U149" s="22">
        <v>0</v>
      </c>
      <c r="V149">
        <v>0</v>
      </c>
      <c r="W149">
        <v>0</v>
      </c>
      <c r="X149">
        <v>0</v>
      </c>
      <c r="Y149">
        <v>0</v>
      </c>
    </row>
    <row r="150" spans="1:26" x14ac:dyDescent="0.25">
      <c r="A150">
        <v>149</v>
      </c>
      <c r="B150">
        <v>19</v>
      </c>
      <c r="C150" t="s">
        <v>14</v>
      </c>
      <c r="D150" t="s">
        <v>172</v>
      </c>
      <c r="E150" t="s">
        <v>176</v>
      </c>
      <c r="F150" t="s">
        <v>12</v>
      </c>
      <c r="G150" s="12" t="s">
        <v>113</v>
      </c>
      <c r="H150" s="12">
        <v>86.6</v>
      </c>
      <c r="I150" s="12">
        <v>6</v>
      </c>
      <c r="J150" s="12">
        <v>4.5</v>
      </c>
      <c r="K150" s="12">
        <v>2</v>
      </c>
      <c r="L150">
        <v>1</v>
      </c>
      <c r="M150">
        <v>19</v>
      </c>
      <c r="N150">
        <v>10</v>
      </c>
      <c r="O150">
        <v>0</v>
      </c>
      <c r="P150">
        <v>0</v>
      </c>
      <c r="Q150">
        <f t="shared" si="14"/>
        <v>29</v>
      </c>
      <c r="R150">
        <v>12</v>
      </c>
      <c r="S150">
        <f t="shared" si="15"/>
        <v>2.4166666666666665</v>
      </c>
      <c r="T150">
        <v>1</v>
      </c>
      <c r="U150" s="22">
        <v>0</v>
      </c>
      <c r="V150">
        <v>0</v>
      </c>
      <c r="W150">
        <v>0</v>
      </c>
      <c r="X150">
        <v>0</v>
      </c>
      <c r="Y150">
        <v>0</v>
      </c>
      <c r="Z150" t="s">
        <v>141</v>
      </c>
    </row>
    <row r="151" spans="1:26" x14ac:dyDescent="0.25">
      <c r="A151">
        <v>150</v>
      </c>
      <c r="B151">
        <v>19</v>
      </c>
      <c r="C151" t="s">
        <v>14</v>
      </c>
      <c r="D151" t="s">
        <v>172</v>
      </c>
      <c r="E151" t="s">
        <v>176</v>
      </c>
      <c r="F151" t="s">
        <v>135</v>
      </c>
      <c r="G151" s="1" t="s">
        <v>47</v>
      </c>
      <c r="H151" s="12">
        <v>23.6</v>
      </c>
      <c r="I151" s="12">
        <v>3</v>
      </c>
      <c r="J151" s="12">
        <v>4.9000000000000004</v>
      </c>
      <c r="K151" s="12">
        <v>2</v>
      </c>
      <c r="L151">
        <v>2</v>
      </c>
      <c r="M151">
        <v>1</v>
      </c>
      <c r="N151">
        <v>7</v>
      </c>
      <c r="O151">
        <v>0</v>
      </c>
      <c r="P151">
        <v>0</v>
      </c>
      <c r="Q151">
        <f t="shared" si="14"/>
        <v>8</v>
      </c>
      <c r="R151">
        <v>12</v>
      </c>
      <c r="S151">
        <f t="shared" si="15"/>
        <v>0.66666666666666663</v>
      </c>
      <c r="T151">
        <v>0</v>
      </c>
      <c r="U151">
        <v>1</v>
      </c>
      <c r="V151">
        <v>0</v>
      </c>
      <c r="W151">
        <v>0</v>
      </c>
      <c r="X151">
        <v>0</v>
      </c>
      <c r="Y151">
        <v>0</v>
      </c>
    </row>
    <row r="152" spans="1:26" x14ac:dyDescent="0.25">
      <c r="A152">
        <v>151</v>
      </c>
      <c r="B152">
        <v>19</v>
      </c>
      <c r="C152" t="s">
        <v>15</v>
      </c>
      <c r="D152" t="s">
        <v>173</v>
      </c>
      <c r="E152" t="s">
        <v>176</v>
      </c>
      <c r="F152" t="s">
        <v>12</v>
      </c>
      <c r="G152" s="12" t="s">
        <v>113</v>
      </c>
      <c r="H152" s="12">
        <v>83.6</v>
      </c>
      <c r="I152" s="12">
        <v>5</v>
      </c>
      <c r="J152" s="12">
        <v>5.2</v>
      </c>
      <c r="K152" s="12">
        <v>2</v>
      </c>
      <c r="L152">
        <v>2</v>
      </c>
      <c r="M152">
        <v>24.5</v>
      </c>
      <c r="N152">
        <v>23.8</v>
      </c>
      <c r="O152">
        <v>0</v>
      </c>
      <c r="P152">
        <v>0</v>
      </c>
      <c r="Q152">
        <f t="shared" si="14"/>
        <v>48.3</v>
      </c>
      <c r="R152">
        <v>12</v>
      </c>
      <c r="S152">
        <f t="shared" si="15"/>
        <v>4.0249999999999995</v>
      </c>
      <c r="T152">
        <v>0</v>
      </c>
      <c r="U152" s="22">
        <v>0</v>
      </c>
      <c r="V152">
        <v>0</v>
      </c>
      <c r="W152">
        <v>0</v>
      </c>
      <c r="X152">
        <v>0</v>
      </c>
      <c r="Y152">
        <v>0</v>
      </c>
    </row>
    <row r="153" spans="1:26" x14ac:dyDescent="0.25">
      <c r="A153">
        <v>152</v>
      </c>
      <c r="B153">
        <v>19</v>
      </c>
      <c r="C153" t="s">
        <v>15</v>
      </c>
      <c r="D153" t="s">
        <v>173</v>
      </c>
      <c r="E153" t="s">
        <v>176</v>
      </c>
      <c r="F153" t="s">
        <v>135</v>
      </c>
      <c r="G153" s="1" t="s">
        <v>47</v>
      </c>
      <c r="H153" s="12">
        <v>39.1</v>
      </c>
      <c r="I153" s="12">
        <v>5</v>
      </c>
      <c r="J153" s="12">
        <v>5</v>
      </c>
      <c r="K153" s="12">
        <v>1</v>
      </c>
      <c r="L153">
        <v>2</v>
      </c>
      <c r="M153">
        <v>12</v>
      </c>
      <c r="N153">
        <v>9</v>
      </c>
      <c r="O153">
        <v>0</v>
      </c>
      <c r="P153">
        <v>0</v>
      </c>
      <c r="Q153">
        <f t="shared" si="14"/>
        <v>21</v>
      </c>
      <c r="R153">
        <v>12</v>
      </c>
      <c r="S153">
        <f t="shared" si="15"/>
        <v>1.75</v>
      </c>
      <c r="T153">
        <v>0</v>
      </c>
      <c r="U153" s="22">
        <v>0</v>
      </c>
      <c r="V153">
        <v>0</v>
      </c>
      <c r="W153">
        <v>0</v>
      </c>
      <c r="X153">
        <v>0</v>
      </c>
      <c r="Y153">
        <v>0</v>
      </c>
    </row>
    <row r="154" spans="1:26" x14ac:dyDescent="0.25">
      <c r="A154">
        <v>153</v>
      </c>
      <c r="B154">
        <v>20</v>
      </c>
      <c r="C154" t="s">
        <v>9</v>
      </c>
      <c r="D154" t="s">
        <v>172</v>
      </c>
      <c r="E154" t="s">
        <v>175</v>
      </c>
      <c r="F154" t="s">
        <v>12</v>
      </c>
      <c r="G154" s="1" t="s">
        <v>70</v>
      </c>
      <c r="H154" s="12">
        <v>38.200000000000003</v>
      </c>
      <c r="I154" s="12">
        <v>2</v>
      </c>
      <c r="J154" s="12">
        <v>1.8</v>
      </c>
      <c r="K154" s="12">
        <v>2</v>
      </c>
      <c r="L154">
        <v>4</v>
      </c>
      <c r="M154">
        <v>2.2999999999999998</v>
      </c>
      <c r="N154">
        <v>15.7</v>
      </c>
      <c r="O154">
        <v>7.7</v>
      </c>
      <c r="P154">
        <v>0</v>
      </c>
      <c r="Q154">
        <f t="shared" si="14"/>
        <v>25.7</v>
      </c>
      <c r="R154">
        <v>12</v>
      </c>
      <c r="S154">
        <f t="shared" si="15"/>
        <v>2.1416666666666666</v>
      </c>
      <c r="T154">
        <v>0</v>
      </c>
      <c r="U154" s="22">
        <v>0</v>
      </c>
      <c r="V154">
        <v>0</v>
      </c>
      <c r="W154">
        <v>0</v>
      </c>
      <c r="X154">
        <v>0</v>
      </c>
      <c r="Y154">
        <v>0</v>
      </c>
    </row>
    <row r="155" spans="1:26" x14ac:dyDescent="0.25">
      <c r="A155">
        <v>154</v>
      </c>
      <c r="B155">
        <v>20</v>
      </c>
      <c r="C155" t="s">
        <v>9</v>
      </c>
      <c r="D155" t="s">
        <v>172</v>
      </c>
      <c r="E155" t="s">
        <v>175</v>
      </c>
      <c r="F155" t="s">
        <v>135</v>
      </c>
      <c r="G155" s="1" t="s">
        <v>41</v>
      </c>
      <c r="H155" s="12">
        <v>64.2</v>
      </c>
      <c r="I155" s="12">
        <v>4</v>
      </c>
      <c r="J155" s="12">
        <v>4.4000000000000004</v>
      </c>
      <c r="K155" s="12">
        <v>2</v>
      </c>
      <c r="L155">
        <v>1</v>
      </c>
      <c r="M155">
        <v>9.3000000000000007</v>
      </c>
      <c r="N155">
        <v>5.0999999999999996</v>
      </c>
      <c r="O155">
        <v>0</v>
      </c>
      <c r="P155">
        <v>0</v>
      </c>
      <c r="Q155">
        <f t="shared" si="14"/>
        <v>14.4</v>
      </c>
      <c r="R155">
        <v>12</v>
      </c>
      <c r="S155">
        <f t="shared" si="15"/>
        <v>1.2</v>
      </c>
      <c r="T155">
        <v>0</v>
      </c>
      <c r="U155" s="22">
        <v>0</v>
      </c>
      <c r="V155">
        <v>0</v>
      </c>
      <c r="W155">
        <v>0</v>
      </c>
      <c r="X155">
        <v>0</v>
      </c>
      <c r="Y155">
        <v>0</v>
      </c>
    </row>
    <row r="156" spans="1:26" x14ac:dyDescent="0.25">
      <c r="A156">
        <v>155</v>
      </c>
      <c r="B156">
        <v>20</v>
      </c>
      <c r="C156" t="s">
        <v>12</v>
      </c>
      <c r="D156" t="s">
        <v>173</v>
      </c>
      <c r="E156" t="s">
        <v>175</v>
      </c>
      <c r="F156" t="s">
        <v>12</v>
      </c>
      <c r="G156" s="1" t="s">
        <v>70</v>
      </c>
      <c r="H156" s="12">
        <v>36</v>
      </c>
      <c r="I156" s="12">
        <v>3</v>
      </c>
      <c r="J156" s="12">
        <v>3.4</v>
      </c>
      <c r="K156" s="12">
        <v>1</v>
      </c>
      <c r="L156">
        <v>1</v>
      </c>
      <c r="M156">
        <v>22.4</v>
      </c>
      <c r="N156">
        <v>16.399999999999999</v>
      </c>
      <c r="O156">
        <v>0</v>
      </c>
      <c r="P156">
        <v>0</v>
      </c>
      <c r="Q156">
        <f t="shared" si="14"/>
        <v>38.799999999999997</v>
      </c>
      <c r="R156">
        <v>12</v>
      </c>
      <c r="S156">
        <f t="shared" si="15"/>
        <v>3.2333333333333329</v>
      </c>
      <c r="T156">
        <v>0</v>
      </c>
      <c r="U156" s="22">
        <v>0</v>
      </c>
      <c r="V156">
        <v>0</v>
      </c>
      <c r="W156">
        <v>0</v>
      </c>
      <c r="X156">
        <v>0</v>
      </c>
      <c r="Y156">
        <v>0</v>
      </c>
    </row>
    <row r="157" spans="1:26" x14ac:dyDescent="0.25">
      <c r="A157">
        <v>156</v>
      </c>
      <c r="B157">
        <v>20</v>
      </c>
      <c r="C157" t="s">
        <v>12</v>
      </c>
      <c r="D157" t="s">
        <v>173</v>
      </c>
      <c r="E157" t="s">
        <v>175</v>
      </c>
      <c r="F157" t="s">
        <v>135</v>
      </c>
      <c r="G157" s="1" t="s">
        <v>41</v>
      </c>
      <c r="H157" s="12">
        <v>74.599999999999994</v>
      </c>
      <c r="I157" s="12">
        <v>3</v>
      </c>
      <c r="J157" s="12">
        <v>4.9000000000000004</v>
      </c>
      <c r="K157" s="12">
        <v>3</v>
      </c>
      <c r="L157">
        <v>3</v>
      </c>
      <c r="M157">
        <v>9.9</v>
      </c>
      <c r="N157">
        <v>13.6</v>
      </c>
      <c r="O157">
        <v>0</v>
      </c>
      <c r="P157">
        <v>0</v>
      </c>
      <c r="Q157">
        <f t="shared" si="14"/>
        <v>23.5</v>
      </c>
      <c r="R157">
        <v>12</v>
      </c>
      <c r="S157">
        <f t="shared" si="15"/>
        <v>1.9583333333333333</v>
      </c>
      <c r="T157">
        <v>0</v>
      </c>
      <c r="U157" s="22">
        <v>0</v>
      </c>
      <c r="V157">
        <v>0</v>
      </c>
      <c r="W157">
        <v>0</v>
      </c>
      <c r="X157">
        <v>0</v>
      </c>
      <c r="Y157">
        <v>0</v>
      </c>
      <c r="Z157" t="s">
        <v>142</v>
      </c>
    </row>
    <row r="158" spans="1:26" x14ac:dyDescent="0.25">
      <c r="A158">
        <v>157</v>
      </c>
      <c r="B158">
        <v>20</v>
      </c>
      <c r="C158" t="s">
        <v>14</v>
      </c>
      <c r="D158" t="s">
        <v>172</v>
      </c>
      <c r="E158" t="s">
        <v>176</v>
      </c>
      <c r="F158" t="s">
        <v>12</v>
      </c>
      <c r="G158" s="1" t="s">
        <v>70</v>
      </c>
      <c r="H158" s="12">
        <v>50.9</v>
      </c>
      <c r="I158" s="12">
        <v>4</v>
      </c>
      <c r="J158" s="12">
        <v>2.2000000000000002</v>
      </c>
      <c r="K158" s="12">
        <v>2</v>
      </c>
      <c r="L158">
        <v>4</v>
      </c>
      <c r="M158">
        <v>9.8000000000000007</v>
      </c>
      <c r="N158">
        <v>17.399999999999999</v>
      </c>
      <c r="O158">
        <v>2.9</v>
      </c>
      <c r="P158">
        <v>0</v>
      </c>
      <c r="Q158">
        <f t="shared" si="14"/>
        <v>30.099999999999998</v>
      </c>
      <c r="R158">
        <v>12</v>
      </c>
      <c r="S158">
        <f t="shared" si="15"/>
        <v>2.5083333333333333</v>
      </c>
      <c r="T158">
        <v>0</v>
      </c>
      <c r="U158" s="22">
        <v>0</v>
      </c>
      <c r="V158">
        <v>0</v>
      </c>
      <c r="W158">
        <v>0</v>
      </c>
      <c r="X158">
        <v>0</v>
      </c>
      <c r="Y158">
        <v>0</v>
      </c>
    </row>
    <row r="159" spans="1:26" x14ac:dyDescent="0.25">
      <c r="A159">
        <v>158</v>
      </c>
      <c r="B159">
        <v>20</v>
      </c>
      <c r="C159" t="s">
        <v>14</v>
      </c>
      <c r="D159" t="s">
        <v>172</v>
      </c>
      <c r="E159" t="s">
        <v>176</v>
      </c>
      <c r="F159" t="s">
        <v>135</v>
      </c>
      <c r="G159" s="1" t="s">
        <v>41</v>
      </c>
      <c r="H159" s="12">
        <v>59.7</v>
      </c>
      <c r="I159" s="12">
        <v>4</v>
      </c>
      <c r="J159" s="12">
        <v>4.5</v>
      </c>
      <c r="K159" s="12">
        <v>3</v>
      </c>
      <c r="L159">
        <v>5</v>
      </c>
      <c r="M159">
        <v>11.1</v>
      </c>
      <c r="N159">
        <v>7.9</v>
      </c>
      <c r="O159">
        <v>0</v>
      </c>
      <c r="P159">
        <v>0</v>
      </c>
      <c r="Q159">
        <f t="shared" si="14"/>
        <v>19</v>
      </c>
      <c r="R159">
        <v>12</v>
      </c>
      <c r="S159">
        <f t="shared" si="15"/>
        <v>1.5833333333333333</v>
      </c>
      <c r="T159">
        <v>0</v>
      </c>
      <c r="U159" s="22">
        <v>0</v>
      </c>
      <c r="V159">
        <v>0</v>
      </c>
      <c r="W159">
        <v>0</v>
      </c>
      <c r="X159">
        <v>0</v>
      </c>
      <c r="Y159">
        <v>0</v>
      </c>
    </row>
    <row r="160" spans="1:26" x14ac:dyDescent="0.25">
      <c r="A160">
        <v>159</v>
      </c>
      <c r="B160">
        <v>20</v>
      </c>
      <c r="C160" t="s">
        <v>15</v>
      </c>
      <c r="D160" t="s">
        <v>173</v>
      </c>
      <c r="E160" t="s">
        <v>176</v>
      </c>
      <c r="F160" t="s">
        <v>12</v>
      </c>
      <c r="G160" s="1" t="s">
        <v>70</v>
      </c>
      <c r="H160" s="12">
        <v>48.7</v>
      </c>
      <c r="I160" s="12">
        <v>3</v>
      </c>
      <c r="J160" s="12">
        <v>2.6</v>
      </c>
      <c r="K160" s="12">
        <v>2</v>
      </c>
      <c r="L160">
        <v>3</v>
      </c>
      <c r="M160">
        <v>13.6</v>
      </c>
      <c r="N160">
        <v>20.399999999999999</v>
      </c>
      <c r="O160">
        <v>0.4</v>
      </c>
      <c r="P160">
        <v>0</v>
      </c>
      <c r="Q160">
        <f t="shared" si="14"/>
        <v>34.4</v>
      </c>
      <c r="R160">
        <v>12</v>
      </c>
      <c r="S160">
        <f t="shared" si="15"/>
        <v>2.8666666666666667</v>
      </c>
      <c r="T160">
        <v>0</v>
      </c>
      <c r="U160" s="22">
        <v>0</v>
      </c>
      <c r="V160">
        <v>0</v>
      </c>
      <c r="W160">
        <v>0</v>
      </c>
      <c r="X160">
        <v>0</v>
      </c>
      <c r="Y160">
        <v>0</v>
      </c>
    </row>
    <row r="161" spans="1:26" x14ac:dyDescent="0.25">
      <c r="A161">
        <v>160</v>
      </c>
      <c r="B161">
        <v>20</v>
      </c>
      <c r="C161" t="s">
        <v>15</v>
      </c>
      <c r="D161" t="s">
        <v>173</v>
      </c>
      <c r="E161" t="s">
        <v>176</v>
      </c>
      <c r="F161" t="s">
        <v>135</v>
      </c>
      <c r="G161" s="1" t="s">
        <v>41</v>
      </c>
      <c r="H161" s="12">
        <v>60.5</v>
      </c>
      <c r="I161" s="12">
        <v>3</v>
      </c>
      <c r="J161" s="12">
        <v>3.8</v>
      </c>
      <c r="K161" s="12">
        <v>2</v>
      </c>
      <c r="L161">
        <v>3</v>
      </c>
      <c r="M161">
        <v>23.5</v>
      </c>
      <c r="N161">
        <v>9.4</v>
      </c>
      <c r="O161">
        <v>0</v>
      </c>
      <c r="P161">
        <v>0</v>
      </c>
      <c r="Q161">
        <f t="shared" si="14"/>
        <v>32.9</v>
      </c>
      <c r="R161">
        <v>12</v>
      </c>
      <c r="S161">
        <f t="shared" si="15"/>
        <v>2.7416666666666667</v>
      </c>
      <c r="T161">
        <v>0</v>
      </c>
      <c r="U161" s="22">
        <v>0</v>
      </c>
      <c r="V161">
        <v>0</v>
      </c>
      <c r="W161">
        <v>0</v>
      </c>
      <c r="X161">
        <v>0</v>
      </c>
      <c r="Y161">
        <v>0</v>
      </c>
    </row>
    <row r="162" spans="1:26" x14ac:dyDescent="0.25">
      <c r="A162">
        <v>161</v>
      </c>
      <c r="B162">
        <v>21</v>
      </c>
      <c r="C162" t="s">
        <v>9</v>
      </c>
      <c r="D162" t="s">
        <v>172</v>
      </c>
      <c r="E162" t="s">
        <v>175</v>
      </c>
      <c r="F162" t="s">
        <v>12</v>
      </c>
      <c r="G162" s="1" t="s">
        <v>74</v>
      </c>
      <c r="H162" s="12">
        <v>77.3</v>
      </c>
      <c r="I162" s="12">
        <v>4</v>
      </c>
      <c r="J162" s="12">
        <v>6</v>
      </c>
      <c r="K162" s="12">
        <v>2</v>
      </c>
      <c r="L162">
        <v>4</v>
      </c>
      <c r="M162">
        <v>7.5</v>
      </c>
      <c r="N162">
        <v>19.5</v>
      </c>
      <c r="O162">
        <v>9.6999999999999993</v>
      </c>
      <c r="P162">
        <v>0</v>
      </c>
      <c r="Q162">
        <f t="shared" si="14"/>
        <v>36.700000000000003</v>
      </c>
      <c r="R162">
        <v>12</v>
      </c>
      <c r="S162">
        <f t="shared" si="15"/>
        <v>3.0583333333333336</v>
      </c>
      <c r="T162">
        <v>0</v>
      </c>
      <c r="U162" s="22">
        <v>0</v>
      </c>
      <c r="V162">
        <v>0</v>
      </c>
      <c r="W162">
        <v>0</v>
      </c>
      <c r="X162">
        <v>0</v>
      </c>
      <c r="Y162">
        <v>0</v>
      </c>
    </row>
    <row r="163" spans="1:26" x14ac:dyDescent="0.25">
      <c r="A163">
        <v>162</v>
      </c>
      <c r="B163">
        <v>21</v>
      </c>
      <c r="C163" t="s">
        <v>9</v>
      </c>
      <c r="D163" t="s">
        <v>172</v>
      </c>
      <c r="E163" t="s">
        <v>175</v>
      </c>
      <c r="F163" t="s">
        <v>135</v>
      </c>
      <c r="G163" s="1" t="s">
        <v>51</v>
      </c>
      <c r="H163" s="12">
        <v>77.900000000000006</v>
      </c>
      <c r="I163" s="12">
        <v>5</v>
      </c>
      <c r="J163" s="12">
        <v>4</v>
      </c>
      <c r="K163" s="12">
        <v>3</v>
      </c>
      <c r="L163">
        <v>3</v>
      </c>
      <c r="M163">
        <v>23.8</v>
      </c>
      <c r="N163">
        <v>18.100000000000001</v>
      </c>
      <c r="O163">
        <v>0</v>
      </c>
      <c r="P163">
        <v>0</v>
      </c>
      <c r="Q163">
        <f t="shared" si="14"/>
        <v>41.900000000000006</v>
      </c>
      <c r="R163">
        <v>12</v>
      </c>
      <c r="S163">
        <f t="shared" si="15"/>
        <v>3.4916666666666671</v>
      </c>
      <c r="T163">
        <v>0</v>
      </c>
      <c r="U163" s="22">
        <v>0</v>
      </c>
      <c r="V163">
        <v>0</v>
      </c>
      <c r="W163">
        <v>0</v>
      </c>
      <c r="X163">
        <v>0</v>
      </c>
      <c r="Y163">
        <v>0</v>
      </c>
    </row>
    <row r="164" spans="1:26" x14ac:dyDescent="0.25">
      <c r="A164">
        <v>163</v>
      </c>
      <c r="B164">
        <v>21</v>
      </c>
      <c r="C164" t="s">
        <v>12</v>
      </c>
      <c r="D164" t="s">
        <v>173</v>
      </c>
      <c r="E164" t="s">
        <v>175</v>
      </c>
      <c r="F164" t="s">
        <v>12</v>
      </c>
      <c r="G164" s="1" t="s">
        <v>74</v>
      </c>
      <c r="H164" s="12">
        <v>57.2</v>
      </c>
      <c r="I164" s="12">
        <v>5</v>
      </c>
      <c r="J164" s="12">
        <v>5</v>
      </c>
      <c r="K164" s="12">
        <v>2</v>
      </c>
      <c r="L164">
        <v>2</v>
      </c>
      <c r="M164">
        <v>1.5</v>
      </c>
      <c r="N164">
        <v>11.5</v>
      </c>
      <c r="O164">
        <v>0</v>
      </c>
      <c r="P164">
        <v>0</v>
      </c>
      <c r="Q164">
        <f t="shared" si="14"/>
        <v>13</v>
      </c>
      <c r="R164">
        <v>12</v>
      </c>
      <c r="S164">
        <f t="shared" si="15"/>
        <v>1.0833333333333333</v>
      </c>
      <c r="T164">
        <v>0</v>
      </c>
      <c r="U164">
        <v>1</v>
      </c>
      <c r="V164">
        <v>0</v>
      </c>
      <c r="W164">
        <v>0</v>
      </c>
      <c r="X164">
        <v>0</v>
      </c>
      <c r="Y164">
        <v>0</v>
      </c>
    </row>
    <row r="165" spans="1:26" x14ac:dyDescent="0.25">
      <c r="A165">
        <v>164</v>
      </c>
      <c r="B165">
        <v>21</v>
      </c>
      <c r="C165" t="s">
        <v>12</v>
      </c>
      <c r="D165" t="s">
        <v>173</v>
      </c>
      <c r="E165" t="s">
        <v>175</v>
      </c>
      <c r="F165" t="s">
        <v>135</v>
      </c>
      <c r="G165" s="1" t="s">
        <v>51</v>
      </c>
      <c r="H165" s="12">
        <v>63.1</v>
      </c>
      <c r="I165" s="12">
        <v>4</v>
      </c>
      <c r="J165" s="12">
        <v>3.4</v>
      </c>
      <c r="K165" s="12">
        <v>2</v>
      </c>
      <c r="L165">
        <v>2</v>
      </c>
      <c r="M165">
        <v>26.3</v>
      </c>
      <c r="N165">
        <v>13.8</v>
      </c>
      <c r="O165">
        <v>0</v>
      </c>
      <c r="P165">
        <v>0</v>
      </c>
      <c r="Q165">
        <f t="shared" si="14"/>
        <v>40.1</v>
      </c>
      <c r="R165">
        <v>12</v>
      </c>
      <c r="S165">
        <f t="shared" si="15"/>
        <v>3.3416666666666668</v>
      </c>
      <c r="T165">
        <v>0</v>
      </c>
      <c r="U165" s="22">
        <v>0</v>
      </c>
      <c r="V165">
        <v>0</v>
      </c>
      <c r="W165">
        <v>0</v>
      </c>
      <c r="X165">
        <v>0</v>
      </c>
      <c r="Y165">
        <v>0</v>
      </c>
    </row>
    <row r="166" spans="1:26" x14ac:dyDescent="0.25">
      <c r="A166" s="28">
        <v>165</v>
      </c>
      <c r="B166" s="28">
        <v>21</v>
      </c>
      <c r="C166" s="28" t="s">
        <v>14</v>
      </c>
      <c r="D166" s="28" t="s">
        <v>172</v>
      </c>
      <c r="E166" s="28" t="s">
        <v>176</v>
      </c>
      <c r="F166" s="28" t="s">
        <v>12</v>
      </c>
      <c r="G166" s="29" t="s">
        <v>74</v>
      </c>
      <c r="H166" s="30">
        <v>54.9</v>
      </c>
      <c r="I166" s="30">
        <v>5</v>
      </c>
      <c r="J166" s="30">
        <v>4.4000000000000004</v>
      </c>
      <c r="K166" s="30">
        <v>1</v>
      </c>
      <c r="L166" s="28">
        <v>4</v>
      </c>
      <c r="M166" s="28">
        <v>26.5</v>
      </c>
      <c r="N166" s="28">
        <v>24.9</v>
      </c>
      <c r="O166" s="28">
        <v>2.8</v>
      </c>
      <c r="P166" s="28">
        <v>0</v>
      </c>
      <c r="Q166" s="28">
        <f t="shared" si="14"/>
        <v>54.199999999999996</v>
      </c>
      <c r="R166" s="28">
        <v>12</v>
      </c>
      <c r="S166" s="28">
        <f t="shared" si="15"/>
        <v>4.5166666666666666</v>
      </c>
      <c r="T166" s="28">
        <v>0</v>
      </c>
      <c r="U166" s="31">
        <v>0</v>
      </c>
      <c r="V166" s="28">
        <v>1</v>
      </c>
      <c r="W166" s="28">
        <v>0</v>
      </c>
      <c r="X166" s="28">
        <v>0</v>
      </c>
      <c r="Y166" s="28">
        <v>0</v>
      </c>
      <c r="Z166" s="28"/>
    </row>
    <row r="167" spans="1:26" x14ac:dyDescent="0.25">
      <c r="A167" s="28">
        <v>166</v>
      </c>
      <c r="B167" s="28">
        <v>21</v>
      </c>
      <c r="C167" s="28" t="s">
        <v>14</v>
      </c>
      <c r="D167" s="28" t="s">
        <v>172</v>
      </c>
      <c r="E167" s="28" t="s">
        <v>176</v>
      </c>
      <c r="F167" s="28" t="s">
        <v>135</v>
      </c>
      <c r="G167" s="29" t="s">
        <v>51</v>
      </c>
      <c r="H167" s="30">
        <v>81.7</v>
      </c>
      <c r="I167" s="30">
        <v>5</v>
      </c>
      <c r="J167" s="30">
        <v>3.5</v>
      </c>
      <c r="K167" s="30">
        <v>0</v>
      </c>
      <c r="L167" s="28" t="s">
        <v>120</v>
      </c>
      <c r="M167" s="28" t="s">
        <v>120</v>
      </c>
      <c r="N167" s="28" t="s">
        <v>120</v>
      </c>
      <c r="O167" s="28" t="s">
        <v>120</v>
      </c>
      <c r="P167" s="28" t="s">
        <v>120</v>
      </c>
      <c r="Q167" s="28" t="s">
        <v>120</v>
      </c>
      <c r="R167" s="28" t="s">
        <v>120</v>
      </c>
      <c r="S167" s="28" t="s">
        <v>120</v>
      </c>
      <c r="T167" s="28">
        <v>0</v>
      </c>
      <c r="U167" s="31">
        <v>0</v>
      </c>
      <c r="V167" s="28">
        <v>1</v>
      </c>
      <c r="W167" s="28">
        <v>1</v>
      </c>
      <c r="X167" s="28">
        <v>0</v>
      </c>
      <c r="Y167" s="28">
        <v>0</v>
      </c>
      <c r="Z167" s="28"/>
    </row>
    <row r="168" spans="1:26" x14ac:dyDescent="0.25">
      <c r="A168">
        <v>167</v>
      </c>
      <c r="B168">
        <v>21</v>
      </c>
      <c r="C168" t="s">
        <v>15</v>
      </c>
      <c r="D168" t="s">
        <v>173</v>
      </c>
      <c r="E168" t="s">
        <v>176</v>
      </c>
      <c r="F168" t="s">
        <v>12</v>
      </c>
      <c r="G168" s="1" t="s">
        <v>74</v>
      </c>
      <c r="H168" s="12">
        <v>49.4</v>
      </c>
      <c r="I168" s="12">
        <v>6</v>
      </c>
      <c r="J168" s="12">
        <v>6</v>
      </c>
      <c r="K168" s="12">
        <v>1</v>
      </c>
      <c r="L168">
        <v>1</v>
      </c>
      <c r="M168">
        <v>16</v>
      </c>
      <c r="N168">
        <v>2.5</v>
      </c>
      <c r="O168">
        <v>0</v>
      </c>
      <c r="P168">
        <v>0</v>
      </c>
      <c r="Q168">
        <f t="shared" ref="Q168:Q173" si="16">SUM(M168:P168)</f>
        <v>18.5</v>
      </c>
      <c r="R168">
        <v>12</v>
      </c>
      <c r="S168">
        <f t="shared" ref="S168:S173" si="17">Q168/12</f>
        <v>1.5416666666666667</v>
      </c>
      <c r="T168">
        <v>0</v>
      </c>
      <c r="U168" s="22">
        <v>0</v>
      </c>
      <c r="V168">
        <v>0</v>
      </c>
      <c r="W168">
        <v>0</v>
      </c>
      <c r="X168">
        <v>0</v>
      </c>
      <c r="Y168">
        <v>0</v>
      </c>
    </row>
    <row r="169" spans="1:26" x14ac:dyDescent="0.25">
      <c r="A169">
        <v>168</v>
      </c>
      <c r="B169">
        <v>21</v>
      </c>
      <c r="C169" t="s">
        <v>15</v>
      </c>
      <c r="D169" t="s">
        <v>173</v>
      </c>
      <c r="E169" t="s">
        <v>176</v>
      </c>
      <c r="F169" t="s">
        <v>135</v>
      </c>
      <c r="G169" s="1" t="s">
        <v>51</v>
      </c>
      <c r="H169" s="12">
        <v>56.8</v>
      </c>
      <c r="I169" s="12">
        <v>4</v>
      </c>
      <c r="J169" s="12">
        <v>4.2</v>
      </c>
      <c r="K169" s="12">
        <v>2</v>
      </c>
      <c r="L169">
        <v>2</v>
      </c>
      <c r="M169">
        <v>16.5</v>
      </c>
      <c r="N169">
        <v>1</v>
      </c>
      <c r="O169">
        <v>0</v>
      </c>
      <c r="P169">
        <v>0</v>
      </c>
      <c r="Q169">
        <f t="shared" si="16"/>
        <v>17.5</v>
      </c>
      <c r="R169">
        <v>12</v>
      </c>
      <c r="S169">
        <f t="shared" si="17"/>
        <v>1.4583333333333333</v>
      </c>
      <c r="T169">
        <v>0</v>
      </c>
      <c r="U169" s="22">
        <v>0</v>
      </c>
      <c r="V169">
        <v>0</v>
      </c>
      <c r="W169">
        <v>0</v>
      </c>
      <c r="X169">
        <v>0</v>
      </c>
      <c r="Y169">
        <v>0</v>
      </c>
    </row>
    <row r="170" spans="1:26" x14ac:dyDescent="0.25">
      <c r="A170">
        <v>169</v>
      </c>
      <c r="B170">
        <v>22</v>
      </c>
      <c r="C170" t="s">
        <v>9</v>
      </c>
      <c r="D170" t="s">
        <v>172</v>
      </c>
      <c r="E170" t="s">
        <v>175</v>
      </c>
      <c r="F170" t="s">
        <v>12</v>
      </c>
      <c r="G170" s="1" t="s">
        <v>86</v>
      </c>
      <c r="H170" s="12">
        <v>42.6</v>
      </c>
      <c r="I170" s="12">
        <v>5</v>
      </c>
      <c r="J170" s="12">
        <v>3.5</v>
      </c>
      <c r="K170" s="12">
        <v>3</v>
      </c>
      <c r="L170">
        <v>3</v>
      </c>
      <c r="M170">
        <v>14.9</v>
      </c>
      <c r="N170">
        <v>17</v>
      </c>
      <c r="O170">
        <v>0.9</v>
      </c>
      <c r="P170">
        <v>0</v>
      </c>
      <c r="Q170">
        <f t="shared" si="16"/>
        <v>32.799999999999997</v>
      </c>
      <c r="R170">
        <v>12</v>
      </c>
      <c r="S170">
        <f t="shared" si="17"/>
        <v>2.7333333333333329</v>
      </c>
      <c r="T170">
        <v>0</v>
      </c>
      <c r="U170" s="22">
        <v>0</v>
      </c>
      <c r="V170">
        <v>0</v>
      </c>
      <c r="W170">
        <v>0</v>
      </c>
      <c r="X170">
        <v>0</v>
      </c>
      <c r="Y170">
        <v>0</v>
      </c>
    </row>
    <row r="171" spans="1:26" x14ac:dyDescent="0.25">
      <c r="A171">
        <v>170</v>
      </c>
      <c r="B171">
        <v>22</v>
      </c>
      <c r="C171" t="s">
        <v>9</v>
      </c>
      <c r="D171" t="s">
        <v>172</v>
      </c>
      <c r="E171" t="s">
        <v>175</v>
      </c>
      <c r="F171" t="s">
        <v>135</v>
      </c>
      <c r="G171" s="12" t="s">
        <v>184</v>
      </c>
      <c r="H171" s="12">
        <v>81.400000000000006</v>
      </c>
      <c r="I171" s="12">
        <v>5</v>
      </c>
      <c r="J171" s="12">
        <v>4.7</v>
      </c>
      <c r="K171" s="12">
        <v>1</v>
      </c>
      <c r="L171">
        <v>2</v>
      </c>
      <c r="M171">
        <v>10.6</v>
      </c>
      <c r="N171">
        <v>15.9</v>
      </c>
      <c r="O171">
        <v>29.5</v>
      </c>
      <c r="P171">
        <v>0.7</v>
      </c>
      <c r="Q171">
        <f t="shared" si="16"/>
        <v>56.7</v>
      </c>
      <c r="R171">
        <v>12</v>
      </c>
      <c r="S171">
        <f t="shared" si="17"/>
        <v>4.7250000000000005</v>
      </c>
      <c r="T171">
        <v>0</v>
      </c>
      <c r="U171" s="22">
        <v>0</v>
      </c>
      <c r="V171">
        <v>0</v>
      </c>
      <c r="W171">
        <v>0</v>
      </c>
      <c r="X171">
        <v>0</v>
      </c>
      <c r="Y171">
        <v>0</v>
      </c>
      <c r="Z171" t="s">
        <v>143</v>
      </c>
    </row>
    <row r="172" spans="1:26" x14ac:dyDescent="0.25">
      <c r="A172">
        <v>171</v>
      </c>
      <c r="B172">
        <v>22</v>
      </c>
      <c r="C172" t="s">
        <v>12</v>
      </c>
      <c r="D172" t="s">
        <v>173</v>
      </c>
      <c r="E172" t="s">
        <v>175</v>
      </c>
      <c r="F172" t="s">
        <v>12</v>
      </c>
      <c r="G172" s="1" t="s">
        <v>86</v>
      </c>
      <c r="H172" s="12">
        <v>50.5</v>
      </c>
      <c r="I172" s="12">
        <v>4</v>
      </c>
      <c r="J172" s="12">
        <v>6</v>
      </c>
      <c r="K172" s="12">
        <v>1</v>
      </c>
      <c r="L172">
        <v>1</v>
      </c>
      <c r="M172">
        <v>23.4</v>
      </c>
      <c r="N172">
        <v>6.5</v>
      </c>
      <c r="O172">
        <v>0</v>
      </c>
      <c r="P172">
        <v>0</v>
      </c>
      <c r="Q172">
        <f t="shared" si="16"/>
        <v>29.9</v>
      </c>
      <c r="R172">
        <v>12</v>
      </c>
      <c r="S172">
        <f t="shared" si="17"/>
        <v>2.4916666666666667</v>
      </c>
      <c r="T172">
        <v>0</v>
      </c>
      <c r="U172" s="22">
        <v>0</v>
      </c>
      <c r="V172">
        <v>0</v>
      </c>
      <c r="W172">
        <v>0</v>
      </c>
      <c r="X172">
        <v>0</v>
      </c>
      <c r="Y172">
        <v>0</v>
      </c>
    </row>
    <row r="173" spans="1:26" x14ac:dyDescent="0.25">
      <c r="A173">
        <v>172</v>
      </c>
      <c r="B173">
        <v>22</v>
      </c>
      <c r="C173" t="s">
        <v>12</v>
      </c>
      <c r="D173" t="s">
        <v>173</v>
      </c>
      <c r="E173" t="s">
        <v>175</v>
      </c>
      <c r="F173" t="s">
        <v>135</v>
      </c>
      <c r="G173" s="12" t="s">
        <v>184</v>
      </c>
      <c r="H173" s="12">
        <v>97.3</v>
      </c>
      <c r="I173" s="12">
        <v>5</v>
      </c>
      <c r="J173" s="12">
        <v>5</v>
      </c>
      <c r="K173" s="12">
        <v>1</v>
      </c>
      <c r="L173">
        <v>1</v>
      </c>
      <c r="M173">
        <v>38.6</v>
      </c>
      <c r="N173">
        <v>25.8</v>
      </c>
      <c r="O173">
        <v>0</v>
      </c>
      <c r="P173">
        <v>0</v>
      </c>
      <c r="Q173">
        <f t="shared" si="16"/>
        <v>64.400000000000006</v>
      </c>
      <c r="R173">
        <v>12</v>
      </c>
      <c r="S173">
        <f t="shared" si="17"/>
        <v>5.3666666666666671</v>
      </c>
      <c r="T173">
        <v>0</v>
      </c>
      <c r="U173" s="22">
        <v>0</v>
      </c>
      <c r="V173">
        <v>0</v>
      </c>
      <c r="W173">
        <v>0</v>
      </c>
      <c r="X173">
        <v>0</v>
      </c>
      <c r="Y173">
        <v>0</v>
      </c>
    </row>
    <row r="174" spans="1:26" x14ac:dyDescent="0.25">
      <c r="A174">
        <v>173</v>
      </c>
      <c r="B174">
        <v>22</v>
      </c>
      <c r="C174" t="s">
        <v>14</v>
      </c>
      <c r="D174" t="s">
        <v>172</v>
      </c>
      <c r="E174" t="s">
        <v>176</v>
      </c>
      <c r="F174" t="s">
        <v>12</v>
      </c>
      <c r="G174" s="1" t="s">
        <v>86</v>
      </c>
      <c r="H174" s="12">
        <v>55</v>
      </c>
      <c r="I174" s="12">
        <v>5</v>
      </c>
      <c r="J174" s="12">
        <v>6</v>
      </c>
      <c r="K174" s="12" t="s">
        <v>120</v>
      </c>
      <c r="L174">
        <v>0</v>
      </c>
      <c r="M174">
        <v>0</v>
      </c>
      <c r="N174">
        <v>0</v>
      </c>
      <c r="O174">
        <v>0</v>
      </c>
      <c r="P174">
        <v>0</v>
      </c>
      <c r="Q174">
        <v>0</v>
      </c>
      <c r="R174">
        <v>12</v>
      </c>
      <c r="S174">
        <v>0</v>
      </c>
      <c r="T174">
        <v>0</v>
      </c>
      <c r="U174" s="22">
        <v>0</v>
      </c>
      <c r="V174">
        <v>0</v>
      </c>
      <c r="W174">
        <v>1</v>
      </c>
      <c r="X174">
        <v>1</v>
      </c>
      <c r="Y174">
        <v>0</v>
      </c>
    </row>
    <row r="175" spans="1:26" x14ac:dyDescent="0.25">
      <c r="A175">
        <v>174</v>
      </c>
      <c r="B175">
        <v>22</v>
      </c>
      <c r="C175" t="s">
        <v>14</v>
      </c>
      <c r="D175" t="s">
        <v>172</v>
      </c>
      <c r="E175" t="s">
        <v>176</v>
      </c>
      <c r="F175" t="s">
        <v>135</v>
      </c>
      <c r="G175" s="12" t="s">
        <v>184</v>
      </c>
      <c r="H175" s="12">
        <v>71.400000000000006</v>
      </c>
      <c r="I175" s="12">
        <v>5</v>
      </c>
      <c r="J175" s="12">
        <v>5.6</v>
      </c>
      <c r="K175" s="12" t="s">
        <v>120</v>
      </c>
      <c r="L175">
        <v>4</v>
      </c>
      <c r="M175">
        <v>35.6</v>
      </c>
      <c r="N175">
        <v>26.5</v>
      </c>
      <c r="O175">
        <v>0</v>
      </c>
      <c r="P175">
        <v>0</v>
      </c>
      <c r="Q175">
        <f t="shared" ref="Q175:Q192" si="18">SUM(M175:P175)</f>
        <v>62.1</v>
      </c>
      <c r="R175">
        <v>12</v>
      </c>
      <c r="S175">
        <f t="shared" ref="S175:S192" si="19">Q175/12</f>
        <v>5.1749999999999998</v>
      </c>
      <c r="T175">
        <v>0</v>
      </c>
      <c r="U175" s="22">
        <v>0</v>
      </c>
      <c r="V175">
        <v>0</v>
      </c>
      <c r="W175">
        <v>0</v>
      </c>
      <c r="X175">
        <v>0</v>
      </c>
      <c r="Y175">
        <v>0</v>
      </c>
      <c r="Z175" t="s">
        <v>398</v>
      </c>
    </row>
    <row r="176" spans="1:26" x14ac:dyDescent="0.25">
      <c r="A176">
        <v>175</v>
      </c>
      <c r="B176">
        <v>22</v>
      </c>
      <c r="C176" t="s">
        <v>15</v>
      </c>
      <c r="D176" t="s">
        <v>173</v>
      </c>
      <c r="E176" t="s">
        <v>176</v>
      </c>
      <c r="F176" t="s">
        <v>12</v>
      </c>
      <c r="G176" s="1" t="s">
        <v>86</v>
      </c>
      <c r="H176" s="12">
        <v>32.6</v>
      </c>
      <c r="I176" s="12">
        <v>4</v>
      </c>
      <c r="J176" s="12">
        <v>5.6</v>
      </c>
      <c r="K176" s="12">
        <v>3</v>
      </c>
      <c r="L176">
        <v>3</v>
      </c>
      <c r="M176">
        <v>6.5</v>
      </c>
      <c r="N176">
        <v>16</v>
      </c>
      <c r="O176">
        <v>0</v>
      </c>
      <c r="P176">
        <v>0</v>
      </c>
      <c r="Q176">
        <f t="shared" si="18"/>
        <v>22.5</v>
      </c>
      <c r="R176">
        <v>12</v>
      </c>
      <c r="S176">
        <f t="shared" si="19"/>
        <v>1.875</v>
      </c>
      <c r="T176">
        <v>1</v>
      </c>
      <c r="U176" s="22">
        <v>0</v>
      </c>
      <c r="V176">
        <v>0</v>
      </c>
      <c r="W176">
        <v>0</v>
      </c>
      <c r="X176">
        <v>0</v>
      </c>
      <c r="Y176">
        <v>0</v>
      </c>
    </row>
    <row r="177" spans="1:26" x14ac:dyDescent="0.25">
      <c r="A177">
        <v>176</v>
      </c>
      <c r="B177">
        <v>22</v>
      </c>
      <c r="C177" t="s">
        <v>15</v>
      </c>
      <c r="D177" t="s">
        <v>173</v>
      </c>
      <c r="E177" t="s">
        <v>176</v>
      </c>
      <c r="F177" t="s">
        <v>135</v>
      </c>
      <c r="G177" s="12" t="s">
        <v>184</v>
      </c>
      <c r="H177" s="12">
        <v>50.3</v>
      </c>
      <c r="I177" s="12">
        <v>4</v>
      </c>
      <c r="J177" s="12">
        <v>4.5</v>
      </c>
      <c r="K177" s="12">
        <v>1</v>
      </c>
      <c r="L177">
        <v>2</v>
      </c>
      <c r="M177">
        <v>25</v>
      </c>
      <c r="N177">
        <v>23.75</v>
      </c>
      <c r="O177">
        <v>1</v>
      </c>
      <c r="P177">
        <v>0</v>
      </c>
      <c r="Q177">
        <f t="shared" si="18"/>
        <v>49.75</v>
      </c>
      <c r="R177">
        <v>12</v>
      </c>
      <c r="S177">
        <f t="shared" si="19"/>
        <v>4.145833333333333</v>
      </c>
      <c r="T177">
        <v>0</v>
      </c>
      <c r="U177" s="22">
        <v>0</v>
      </c>
      <c r="V177">
        <v>0</v>
      </c>
      <c r="W177">
        <v>0</v>
      </c>
      <c r="X177">
        <v>0</v>
      </c>
      <c r="Y177">
        <v>0</v>
      </c>
    </row>
    <row r="178" spans="1:26" x14ac:dyDescent="0.25">
      <c r="A178">
        <v>177</v>
      </c>
      <c r="B178">
        <v>23</v>
      </c>
      <c r="C178" t="s">
        <v>9</v>
      </c>
      <c r="D178" t="s">
        <v>172</v>
      </c>
      <c r="E178" t="s">
        <v>175</v>
      </c>
      <c r="F178" t="s">
        <v>12</v>
      </c>
      <c r="G178" s="1" t="s">
        <v>83</v>
      </c>
      <c r="H178" s="12">
        <v>46.4</v>
      </c>
      <c r="I178" s="12">
        <v>4</v>
      </c>
      <c r="J178" s="12">
        <v>5.2</v>
      </c>
      <c r="K178" s="12">
        <v>2</v>
      </c>
      <c r="L178">
        <v>2</v>
      </c>
      <c r="M178">
        <v>25.7</v>
      </c>
      <c r="N178">
        <v>21</v>
      </c>
      <c r="O178">
        <v>0</v>
      </c>
      <c r="P178">
        <v>0</v>
      </c>
      <c r="Q178">
        <f t="shared" si="18"/>
        <v>46.7</v>
      </c>
      <c r="R178">
        <v>12</v>
      </c>
      <c r="S178">
        <f t="shared" si="19"/>
        <v>3.8916666666666671</v>
      </c>
      <c r="T178">
        <v>0</v>
      </c>
      <c r="U178" s="22">
        <v>0</v>
      </c>
      <c r="V178">
        <v>0</v>
      </c>
      <c r="W178">
        <v>0</v>
      </c>
      <c r="X178">
        <v>0</v>
      </c>
      <c r="Y178">
        <v>0</v>
      </c>
    </row>
    <row r="179" spans="1:26" x14ac:dyDescent="0.25">
      <c r="A179">
        <v>178</v>
      </c>
      <c r="B179">
        <v>23</v>
      </c>
      <c r="C179" t="s">
        <v>9</v>
      </c>
      <c r="D179" t="s">
        <v>172</v>
      </c>
      <c r="E179" t="s">
        <v>175</v>
      </c>
      <c r="F179" t="s">
        <v>135</v>
      </c>
      <c r="G179" s="1" t="s">
        <v>51</v>
      </c>
      <c r="H179" s="12">
        <v>82.5</v>
      </c>
      <c r="I179" s="12">
        <v>5</v>
      </c>
      <c r="J179" s="12">
        <v>4.4000000000000004</v>
      </c>
      <c r="K179" s="12">
        <v>3</v>
      </c>
      <c r="L179">
        <v>3</v>
      </c>
      <c r="M179">
        <v>1.4</v>
      </c>
      <c r="N179">
        <v>27.7</v>
      </c>
      <c r="O179">
        <v>29.5</v>
      </c>
      <c r="P179">
        <v>8.8000000000000007</v>
      </c>
      <c r="Q179">
        <f t="shared" si="18"/>
        <v>67.399999999999991</v>
      </c>
      <c r="R179">
        <v>12</v>
      </c>
      <c r="S179">
        <f t="shared" si="19"/>
        <v>5.6166666666666663</v>
      </c>
      <c r="T179">
        <v>0</v>
      </c>
      <c r="U179" s="22">
        <v>0</v>
      </c>
      <c r="V179">
        <v>0</v>
      </c>
      <c r="W179">
        <v>0</v>
      </c>
      <c r="X179">
        <v>0</v>
      </c>
      <c r="Y179">
        <v>0</v>
      </c>
    </row>
    <row r="180" spans="1:26" x14ac:dyDescent="0.25">
      <c r="A180">
        <v>179</v>
      </c>
      <c r="B180">
        <v>23</v>
      </c>
      <c r="C180" t="s">
        <v>12</v>
      </c>
      <c r="D180" t="s">
        <v>173</v>
      </c>
      <c r="E180" t="s">
        <v>175</v>
      </c>
      <c r="F180" t="s">
        <v>12</v>
      </c>
      <c r="G180" s="1" t="s">
        <v>83</v>
      </c>
      <c r="H180" s="12">
        <v>53.3</v>
      </c>
      <c r="I180" s="12">
        <v>4</v>
      </c>
      <c r="J180" s="12">
        <v>5</v>
      </c>
      <c r="K180" s="12">
        <v>2</v>
      </c>
      <c r="L180">
        <v>2</v>
      </c>
      <c r="M180">
        <v>11</v>
      </c>
      <c r="N180">
        <v>0</v>
      </c>
      <c r="O180">
        <v>0</v>
      </c>
      <c r="P180">
        <v>0</v>
      </c>
      <c r="Q180">
        <f t="shared" si="18"/>
        <v>11</v>
      </c>
      <c r="R180">
        <v>12</v>
      </c>
      <c r="S180">
        <f t="shared" si="19"/>
        <v>0.91666666666666663</v>
      </c>
      <c r="T180">
        <v>0</v>
      </c>
      <c r="U180" s="22">
        <v>0</v>
      </c>
      <c r="V180">
        <v>0</v>
      </c>
      <c r="W180">
        <v>0</v>
      </c>
      <c r="X180">
        <v>0</v>
      </c>
      <c r="Y180">
        <v>0</v>
      </c>
      <c r="Z180" t="s">
        <v>138</v>
      </c>
    </row>
    <row r="181" spans="1:26" x14ac:dyDescent="0.25">
      <c r="A181">
        <v>180</v>
      </c>
      <c r="B181">
        <v>23</v>
      </c>
      <c r="C181" t="s">
        <v>12</v>
      </c>
      <c r="D181" t="s">
        <v>173</v>
      </c>
      <c r="E181" t="s">
        <v>175</v>
      </c>
      <c r="F181" t="s">
        <v>135</v>
      </c>
      <c r="G181" s="1" t="s">
        <v>51</v>
      </c>
      <c r="H181" s="12">
        <v>49</v>
      </c>
      <c r="I181" s="12">
        <v>5</v>
      </c>
      <c r="J181" s="12">
        <v>4.5</v>
      </c>
      <c r="K181" s="12">
        <v>1</v>
      </c>
      <c r="L181">
        <v>1</v>
      </c>
      <c r="M181">
        <v>3</v>
      </c>
      <c r="N181">
        <v>14.5</v>
      </c>
      <c r="O181">
        <v>0</v>
      </c>
      <c r="P181">
        <v>0</v>
      </c>
      <c r="Q181">
        <f t="shared" si="18"/>
        <v>17.5</v>
      </c>
      <c r="R181">
        <v>12</v>
      </c>
      <c r="S181">
        <f t="shared" si="19"/>
        <v>1.4583333333333333</v>
      </c>
      <c r="T181">
        <v>0</v>
      </c>
      <c r="U181" s="22">
        <v>0</v>
      </c>
      <c r="V181">
        <v>0</v>
      </c>
      <c r="W181">
        <v>0</v>
      </c>
      <c r="X181">
        <v>0</v>
      </c>
      <c r="Y181">
        <v>0</v>
      </c>
    </row>
    <row r="182" spans="1:26" x14ac:dyDescent="0.25">
      <c r="A182">
        <v>181</v>
      </c>
      <c r="B182">
        <v>23</v>
      </c>
      <c r="C182" t="s">
        <v>14</v>
      </c>
      <c r="D182" t="s">
        <v>172</v>
      </c>
      <c r="E182" t="s">
        <v>176</v>
      </c>
      <c r="F182" t="s">
        <v>12</v>
      </c>
      <c r="G182" s="1" t="s">
        <v>83</v>
      </c>
      <c r="H182" s="12">
        <v>53</v>
      </c>
      <c r="I182" s="12">
        <v>4</v>
      </c>
      <c r="J182" s="12">
        <v>3.7</v>
      </c>
      <c r="K182" s="12">
        <v>1</v>
      </c>
      <c r="L182">
        <v>1</v>
      </c>
      <c r="M182">
        <v>17.7</v>
      </c>
      <c r="N182">
        <v>1.9</v>
      </c>
      <c r="O182">
        <v>0</v>
      </c>
      <c r="P182">
        <v>0</v>
      </c>
      <c r="Q182">
        <f t="shared" si="18"/>
        <v>19.599999999999998</v>
      </c>
      <c r="R182">
        <v>12</v>
      </c>
      <c r="S182">
        <f t="shared" si="19"/>
        <v>1.6333333333333331</v>
      </c>
      <c r="T182">
        <v>0</v>
      </c>
      <c r="U182">
        <v>1</v>
      </c>
      <c r="V182">
        <v>0</v>
      </c>
      <c r="W182">
        <v>0</v>
      </c>
      <c r="X182">
        <v>0</v>
      </c>
      <c r="Y182">
        <v>0</v>
      </c>
    </row>
    <row r="183" spans="1:26" x14ac:dyDescent="0.25">
      <c r="A183">
        <v>182</v>
      </c>
      <c r="B183">
        <v>23</v>
      </c>
      <c r="C183" t="s">
        <v>14</v>
      </c>
      <c r="D183" t="s">
        <v>172</v>
      </c>
      <c r="E183" t="s">
        <v>176</v>
      </c>
      <c r="F183" t="s">
        <v>135</v>
      </c>
      <c r="G183" s="1" t="s">
        <v>51</v>
      </c>
      <c r="H183" s="12">
        <v>55.8</v>
      </c>
      <c r="I183" s="12">
        <v>3</v>
      </c>
      <c r="J183" s="12">
        <v>3.5</v>
      </c>
      <c r="K183" s="12">
        <v>3</v>
      </c>
      <c r="L183">
        <v>4</v>
      </c>
      <c r="M183">
        <v>25.1</v>
      </c>
      <c r="N183">
        <v>29.5</v>
      </c>
      <c r="O183">
        <v>1.9</v>
      </c>
      <c r="P183">
        <v>0</v>
      </c>
      <c r="Q183">
        <f t="shared" si="18"/>
        <v>56.5</v>
      </c>
      <c r="R183">
        <v>12</v>
      </c>
      <c r="S183">
        <f t="shared" si="19"/>
        <v>4.708333333333333</v>
      </c>
      <c r="T183">
        <v>0</v>
      </c>
      <c r="U183" s="22">
        <v>0</v>
      </c>
      <c r="V183">
        <v>0</v>
      </c>
      <c r="W183">
        <v>0</v>
      </c>
      <c r="X183">
        <v>0</v>
      </c>
      <c r="Y183">
        <v>0</v>
      </c>
    </row>
    <row r="184" spans="1:26" x14ac:dyDescent="0.25">
      <c r="A184">
        <v>183</v>
      </c>
      <c r="B184">
        <v>23</v>
      </c>
      <c r="C184" t="s">
        <v>15</v>
      </c>
      <c r="D184" t="s">
        <v>173</v>
      </c>
      <c r="E184" t="s">
        <v>176</v>
      </c>
      <c r="F184" t="s">
        <v>12</v>
      </c>
      <c r="G184" s="1" t="s">
        <v>83</v>
      </c>
      <c r="H184" s="12">
        <v>54.7</v>
      </c>
      <c r="I184" s="12">
        <v>4</v>
      </c>
      <c r="J184" s="12">
        <v>6</v>
      </c>
      <c r="K184" s="12">
        <v>1</v>
      </c>
      <c r="L184">
        <v>1</v>
      </c>
      <c r="M184">
        <v>19.600000000000001</v>
      </c>
      <c r="N184">
        <v>15</v>
      </c>
      <c r="O184">
        <v>0</v>
      </c>
      <c r="P184">
        <v>0</v>
      </c>
      <c r="Q184">
        <f t="shared" si="18"/>
        <v>34.6</v>
      </c>
      <c r="R184">
        <v>12</v>
      </c>
      <c r="S184">
        <f t="shared" si="19"/>
        <v>2.8833333333333333</v>
      </c>
      <c r="T184">
        <v>0</v>
      </c>
      <c r="U184" s="22">
        <v>0</v>
      </c>
      <c r="V184">
        <v>0</v>
      </c>
      <c r="W184">
        <v>0</v>
      </c>
      <c r="X184">
        <v>0</v>
      </c>
      <c r="Y184">
        <v>0</v>
      </c>
    </row>
    <row r="185" spans="1:26" x14ac:dyDescent="0.25">
      <c r="A185">
        <v>184</v>
      </c>
      <c r="B185">
        <v>23</v>
      </c>
      <c r="C185" t="s">
        <v>15</v>
      </c>
      <c r="D185" t="s">
        <v>173</v>
      </c>
      <c r="E185" t="s">
        <v>176</v>
      </c>
      <c r="F185" t="s">
        <v>135</v>
      </c>
      <c r="G185" s="1" t="s">
        <v>51</v>
      </c>
      <c r="H185" s="12">
        <v>57.7</v>
      </c>
      <c r="I185" s="12">
        <v>4</v>
      </c>
      <c r="J185" s="12">
        <v>3.3</v>
      </c>
      <c r="K185" s="12">
        <v>2</v>
      </c>
      <c r="L185">
        <v>2</v>
      </c>
      <c r="M185">
        <v>8.9</v>
      </c>
      <c r="N185">
        <v>3.1</v>
      </c>
      <c r="O185">
        <v>0</v>
      </c>
      <c r="P185">
        <v>0</v>
      </c>
      <c r="Q185">
        <f t="shared" si="18"/>
        <v>12</v>
      </c>
      <c r="R185">
        <v>12</v>
      </c>
      <c r="S185">
        <f t="shared" si="19"/>
        <v>1</v>
      </c>
      <c r="T185">
        <v>0</v>
      </c>
      <c r="U185" s="22">
        <v>0</v>
      </c>
      <c r="V185">
        <v>0</v>
      </c>
      <c r="W185">
        <v>0</v>
      </c>
      <c r="X185">
        <v>0</v>
      </c>
      <c r="Y185">
        <v>1</v>
      </c>
    </row>
    <row r="186" spans="1:26" x14ac:dyDescent="0.25">
      <c r="A186">
        <v>185</v>
      </c>
      <c r="B186">
        <v>24</v>
      </c>
      <c r="C186" t="s">
        <v>9</v>
      </c>
      <c r="D186" t="s">
        <v>172</v>
      </c>
      <c r="E186" t="s">
        <v>175</v>
      </c>
      <c r="F186" t="s">
        <v>12</v>
      </c>
      <c r="G186" s="1" t="s">
        <v>96</v>
      </c>
      <c r="H186" s="12">
        <v>27.7</v>
      </c>
      <c r="I186" s="12">
        <v>4</v>
      </c>
      <c r="J186" s="12">
        <v>6</v>
      </c>
      <c r="K186" s="12">
        <v>2</v>
      </c>
      <c r="L186">
        <v>2</v>
      </c>
      <c r="M186">
        <v>9.9</v>
      </c>
      <c r="N186">
        <v>24.3</v>
      </c>
      <c r="O186">
        <v>14.1</v>
      </c>
      <c r="P186">
        <v>0.6</v>
      </c>
      <c r="Q186">
        <f t="shared" si="18"/>
        <v>48.900000000000006</v>
      </c>
      <c r="R186">
        <v>12</v>
      </c>
      <c r="S186">
        <f t="shared" si="19"/>
        <v>4.0750000000000002</v>
      </c>
      <c r="T186">
        <v>0</v>
      </c>
      <c r="U186" s="22">
        <v>0</v>
      </c>
      <c r="V186">
        <v>0</v>
      </c>
      <c r="W186">
        <v>0</v>
      </c>
      <c r="X186">
        <v>0</v>
      </c>
      <c r="Y186">
        <v>0</v>
      </c>
      <c r="Z186" t="s">
        <v>399</v>
      </c>
    </row>
    <row r="187" spans="1:26" x14ac:dyDescent="0.25">
      <c r="A187">
        <v>186</v>
      </c>
      <c r="B187">
        <v>24</v>
      </c>
      <c r="C187" t="s">
        <v>9</v>
      </c>
      <c r="D187" t="s">
        <v>172</v>
      </c>
      <c r="E187" t="s">
        <v>175</v>
      </c>
      <c r="F187" t="s">
        <v>135</v>
      </c>
      <c r="G187" s="1" t="s">
        <v>79</v>
      </c>
      <c r="H187" s="12">
        <v>65.900000000000006</v>
      </c>
      <c r="I187" s="12">
        <v>5</v>
      </c>
      <c r="J187" s="12">
        <v>6</v>
      </c>
      <c r="K187" s="12">
        <v>1</v>
      </c>
      <c r="L187">
        <v>2</v>
      </c>
      <c r="M187">
        <v>28.2</v>
      </c>
      <c r="N187">
        <v>36.6</v>
      </c>
      <c r="O187">
        <v>14.9</v>
      </c>
      <c r="P187">
        <v>0.9</v>
      </c>
      <c r="Q187">
        <f t="shared" si="18"/>
        <v>80.600000000000009</v>
      </c>
      <c r="R187">
        <v>12</v>
      </c>
      <c r="S187">
        <f t="shared" si="19"/>
        <v>6.7166666666666677</v>
      </c>
      <c r="T187">
        <v>0</v>
      </c>
      <c r="U187" s="22">
        <v>0</v>
      </c>
      <c r="V187">
        <v>0</v>
      </c>
      <c r="W187">
        <v>0</v>
      </c>
      <c r="X187">
        <v>0</v>
      </c>
      <c r="Y187">
        <v>0</v>
      </c>
    </row>
    <row r="188" spans="1:26" x14ac:dyDescent="0.25">
      <c r="A188">
        <v>187</v>
      </c>
      <c r="B188">
        <v>24</v>
      </c>
      <c r="C188" t="s">
        <v>12</v>
      </c>
      <c r="D188" t="s">
        <v>173</v>
      </c>
      <c r="E188" t="s">
        <v>175</v>
      </c>
      <c r="F188" t="s">
        <v>12</v>
      </c>
      <c r="G188" s="1" t="s">
        <v>96</v>
      </c>
      <c r="H188" s="12">
        <v>30.9</v>
      </c>
      <c r="I188" s="12">
        <v>5</v>
      </c>
      <c r="J188" s="12">
        <v>5</v>
      </c>
      <c r="K188" s="12">
        <v>1</v>
      </c>
      <c r="L188">
        <v>1</v>
      </c>
      <c r="M188">
        <v>21</v>
      </c>
      <c r="N188">
        <v>8</v>
      </c>
      <c r="O188">
        <v>0</v>
      </c>
      <c r="P188">
        <v>0</v>
      </c>
      <c r="Q188">
        <f t="shared" si="18"/>
        <v>29</v>
      </c>
      <c r="R188">
        <v>12</v>
      </c>
      <c r="S188">
        <f t="shared" si="19"/>
        <v>2.4166666666666665</v>
      </c>
      <c r="T188">
        <v>0</v>
      </c>
      <c r="U188" s="22">
        <v>0</v>
      </c>
      <c r="V188">
        <v>0</v>
      </c>
      <c r="W188">
        <v>0</v>
      </c>
      <c r="X188">
        <v>0</v>
      </c>
      <c r="Y188">
        <v>0</v>
      </c>
    </row>
    <row r="189" spans="1:26" x14ac:dyDescent="0.25">
      <c r="A189">
        <v>188</v>
      </c>
      <c r="B189">
        <v>24</v>
      </c>
      <c r="C189" t="s">
        <v>12</v>
      </c>
      <c r="D189" t="s">
        <v>173</v>
      </c>
      <c r="E189" t="s">
        <v>175</v>
      </c>
      <c r="F189" t="s">
        <v>135</v>
      </c>
      <c r="G189" s="1" t="s">
        <v>79</v>
      </c>
      <c r="H189" s="12">
        <v>59.1</v>
      </c>
      <c r="I189" s="12">
        <v>4</v>
      </c>
      <c r="J189" s="12">
        <v>5.2</v>
      </c>
      <c r="K189" s="12">
        <v>2</v>
      </c>
      <c r="L189">
        <v>2</v>
      </c>
      <c r="M189">
        <v>24</v>
      </c>
      <c r="N189">
        <v>10.5</v>
      </c>
      <c r="O189">
        <v>0</v>
      </c>
      <c r="P189">
        <v>0</v>
      </c>
      <c r="Q189">
        <f t="shared" si="18"/>
        <v>34.5</v>
      </c>
      <c r="R189">
        <v>12</v>
      </c>
      <c r="S189">
        <f t="shared" si="19"/>
        <v>2.875</v>
      </c>
      <c r="T189">
        <v>0</v>
      </c>
      <c r="U189" s="22">
        <v>0</v>
      </c>
      <c r="V189">
        <v>0</v>
      </c>
      <c r="W189">
        <v>0</v>
      </c>
      <c r="X189">
        <v>0</v>
      </c>
      <c r="Y189">
        <v>0</v>
      </c>
    </row>
    <row r="190" spans="1:26" x14ac:dyDescent="0.25">
      <c r="A190">
        <v>189</v>
      </c>
      <c r="B190">
        <v>24</v>
      </c>
      <c r="C190" t="s">
        <v>14</v>
      </c>
      <c r="D190" t="s">
        <v>172</v>
      </c>
      <c r="E190" t="s">
        <v>176</v>
      </c>
      <c r="F190" t="s">
        <v>12</v>
      </c>
      <c r="G190" s="1" t="s">
        <v>96</v>
      </c>
      <c r="H190" s="12">
        <v>46.2</v>
      </c>
      <c r="I190" s="12">
        <v>4</v>
      </c>
      <c r="J190" s="12">
        <v>6</v>
      </c>
      <c r="K190" s="12">
        <v>2</v>
      </c>
      <c r="L190">
        <v>2</v>
      </c>
      <c r="M190">
        <v>20.5</v>
      </c>
      <c r="N190">
        <v>26.5</v>
      </c>
      <c r="O190">
        <v>5.5</v>
      </c>
      <c r="P190">
        <v>2.5</v>
      </c>
      <c r="Q190">
        <f t="shared" si="18"/>
        <v>55</v>
      </c>
      <c r="R190">
        <v>12</v>
      </c>
      <c r="S190">
        <f t="shared" si="19"/>
        <v>4.583333333333333</v>
      </c>
      <c r="T190">
        <v>0</v>
      </c>
      <c r="U190" s="22">
        <v>0</v>
      </c>
      <c r="V190">
        <v>0</v>
      </c>
      <c r="W190">
        <v>0</v>
      </c>
      <c r="X190">
        <v>0</v>
      </c>
      <c r="Y190">
        <v>0</v>
      </c>
    </row>
    <row r="191" spans="1:26" x14ac:dyDescent="0.25">
      <c r="A191">
        <v>190</v>
      </c>
      <c r="B191">
        <v>24</v>
      </c>
      <c r="C191" t="s">
        <v>14</v>
      </c>
      <c r="D191" t="s">
        <v>172</v>
      </c>
      <c r="E191" t="s">
        <v>176</v>
      </c>
      <c r="F191" t="s">
        <v>135</v>
      </c>
      <c r="G191" s="1" t="s">
        <v>79</v>
      </c>
      <c r="H191" s="12">
        <v>40.4</v>
      </c>
      <c r="I191" s="12">
        <v>4</v>
      </c>
      <c r="J191" s="12">
        <v>6</v>
      </c>
      <c r="K191" s="12">
        <v>1</v>
      </c>
      <c r="L191">
        <v>1</v>
      </c>
      <c r="M191">
        <v>10.5</v>
      </c>
      <c r="N191">
        <v>18.5</v>
      </c>
      <c r="O191">
        <v>7</v>
      </c>
      <c r="P191">
        <v>3.25</v>
      </c>
      <c r="Q191">
        <f t="shared" si="18"/>
        <v>39.25</v>
      </c>
      <c r="R191">
        <v>12</v>
      </c>
      <c r="S191">
        <f t="shared" si="19"/>
        <v>3.2708333333333335</v>
      </c>
      <c r="T191">
        <v>0</v>
      </c>
      <c r="U191" s="22">
        <v>0</v>
      </c>
      <c r="V191">
        <v>0</v>
      </c>
      <c r="W191">
        <v>0</v>
      </c>
      <c r="X191">
        <v>0</v>
      </c>
      <c r="Y191">
        <v>0</v>
      </c>
    </row>
    <row r="192" spans="1:26" x14ac:dyDescent="0.25">
      <c r="A192" s="28">
        <v>191</v>
      </c>
      <c r="B192" s="28">
        <v>24</v>
      </c>
      <c r="C192" s="28" t="s">
        <v>15</v>
      </c>
      <c r="D192" s="28" t="s">
        <v>173</v>
      </c>
      <c r="E192" s="28" t="s">
        <v>176</v>
      </c>
      <c r="F192" s="28" t="s">
        <v>12</v>
      </c>
      <c r="G192" s="29" t="s">
        <v>96</v>
      </c>
      <c r="H192" s="30">
        <v>41</v>
      </c>
      <c r="I192" s="30">
        <v>5</v>
      </c>
      <c r="J192" s="30">
        <v>5.8</v>
      </c>
      <c r="K192" s="30">
        <v>1</v>
      </c>
      <c r="L192" s="28">
        <v>2</v>
      </c>
      <c r="M192" s="28">
        <v>16</v>
      </c>
      <c r="N192" s="28">
        <v>16.399999999999999</v>
      </c>
      <c r="O192" s="28">
        <v>0.5</v>
      </c>
      <c r="P192" s="28">
        <v>0</v>
      </c>
      <c r="Q192" s="28">
        <f t="shared" si="18"/>
        <v>32.9</v>
      </c>
      <c r="R192" s="28">
        <v>12</v>
      </c>
      <c r="S192" s="28">
        <f t="shared" si="19"/>
        <v>2.7416666666666667</v>
      </c>
      <c r="T192" s="28">
        <v>0</v>
      </c>
      <c r="U192" s="31">
        <v>0</v>
      </c>
      <c r="V192" s="28">
        <v>1</v>
      </c>
      <c r="W192" s="28">
        <v>0</v>
      </c>
      <c r="X192" s="28">
        <v>0</v>
      </c>
      <c r="Y192" s="28">
        <v>0</v>
      </c>
      <c r="Z192" s="28"/>
    </row>
    <row r="193" spans="1:26" x14ac:dyDescent="0.25">
      <c r="A193" s="28">
        <v>192</v>
      </c>
      <c r="B193" s="28">
        <v>24</v>
      </c>
      <c r="C193" s="28" t="s">
        <v>15</v>
      </c>
      <c r="D193" s="28" t="s">
        <v>173</v>
      </c>
      <c r="E193" s="28" t="s">
        <v>176</v>
      </c>
      <c r="F193" s="28" t="s">
        <v>135</v>
      </c>
      <c r="G193" s="29" t="s">
        <v>79</v>
      </c>
      <c r="H193" s="30">
        <v>58.8</v>
      </c>
      <c r="I193" s="30">
        <v>5</v>
      </c>
      <c r="J193" s="30">
        <v>6</v>
      </c>
      <c r="K193" s="30">
        <v>0</v>
      </c>
      <c r="L193" s="28" t="s">
        <v>120</v>
      </c>
      <c r="M193" s="28" t="s">
        <v>120</v>
      </c>
      <c r="N193" s="28" t="s">
        <v>120</v>
      </c>
      <c r="O193" s="28" t="s">
        <v>120</v>
      </c>
      <c r="P193" s="28" t="s">
        <v>120</v>
      </c>
      <c r="Q193" s="28" t="s">
        <v>120</v>
      </c>
      <c r="R193" s="28" t="s">
        <v>120</v>
      </c>
      <c r="S193" s="28" t="s">
        <v>120</v>
      </c>
      <c r="T193" s="28">
        <v>0</v>
      </c>
      <c r="U193" s="31">
        <v>0</v>
      </c>
      <c r="V193" s="28">
        <v>1</v>
      </c>
      <c r="W193" s="28">
        <v>1</v>
      </c>
      <c r="X193" s="28">
        <v>0</v>
      </c>
      <c r="Y193" s="28">
        <v>0</v>
      </c>
      <c r="Z193" s="28"/>
    </row>
    <row r="194" spans="1:26" x14ac:dyDescent="0.25">
      <c r="A194">
        <v>193</v>
      </c>
      <c r="B194">
        <v>25</v>
      </c>
      <c r="C194" t="s">
        <v>9</v>
      </c>
      <c r="D194" t="s">
        <v>172</v>
      </c>
      <c r="E194" t="s">
        <v>175</v>
      </c>
      <c r="F194" t="s">
        <v>12</v>
      </c>
      <c r="G194" s="1" t="s">
        <v>91</v>
      </c>
      <c r="H194" s="12">
        <v>40.799999999999997</v>
      </c>
      <c r="I194" s="12">
        <v>3</v>
      </c>
      <c r="J194" s="12">
        <v>2.7</v>
      </c>
      <c r="K194" s="12">
        <v>1</v>
      </c>
      <c r="L194">
        <v>1</v>
      </c>
      <c r="M194">
        <v>4</v>
      </c>
      <c r="N194">
        <v>4</v>
      </c>
      <c r="O194">
        <v>0</v>
      </c>
      <c r="P194">
        <v>0</v>
      </c>
      <c r="Q194">
        <f>SUM(M194:P194)</f>
        <v>8</v>
      </c>
      <c r="R194">
        <v>12</v>
      </c>
      <c r="S194">
        <f>Q194/12</f>
        <v>0.66666666666666663</v>
      </c>
      <c r="T194">
        <v>0</v>
      </c>
      <c r="U194" s="22">
        <v>0</v>
      </c>
      <c r="V194">
        <v>0</v>
      </c>
      <c r="W194">
        <v>0</v>
      </c>
      <c r="X194">
        <v>1</v>
      </c>
      <c r="Y194">
        <v>0</v>
      </c>
    </row>
    <row r="195" spans="1:26" x14ac:dyDescent="0.25">
      <c r="A195">
        <v>194</v>
      </c>
      <c r="B195">
        <v>25</v>
      </c>
      <c r="C195" t="s">
        <v>9</v>
      </c>
      <c r="D195" t="s">
        <v>172</v>
      </c>
      <c r="E195" t="s">
        <v>175</v>
      </c>
      <c r="F195" t="s">
        <v>135</v>
      </c>
      <c r="G195" s="1" t="s">
        <v>64</v>
      </c>
      <c r="H195" s="12">
        <v>65</v>
      </c>
      <c r="I195" s="12">
        <v>4</v>
      </c>
      <c r="J195" s="12">
        <v>4.5999999999999996</v>
      </c>
      <c r="K195" s="12">
        <v>1</v>
      </c>
      <c r="L195">
        <v>3</v>
      </c>
      <c r="M195">
        <v>28.25</v>
      </c>
      <c r="N195">
        <v>23.25</v>
      </c>
      <c r="O195">
        <v>1.75</v>
      </c>
      <c r="P195">
        <v>0.25</v>
      </c>
      <c r="Q195">
        <f>SUM(M195:P195)</f>
        <v>53.5</v>
      </c>
      <c r="R195">
        <v>12</v>
      </c>
      <c r="S195">
        <f>Q195/12</f>
        <v>4.458333333333333</v>
      </c>
      <c r="T195">
        <v>0</v>
      </c>
      <c r="U195" s="22">
        <v>0</v>
      </c>
      <c r="V195">
        <v>0</v>
      </c>
      <c r="W195">
        <v>0</v>
      </c>
      <c r="X195">
        <v>0</v>
      </c>
      <c r="Y195">
        <v>1</v>
      </c>
    </row>
    <row r="196" spans="1:26" x14ac:dyDescent="0.25">
      <c r="A196" s="28">
        <v>195</v>
      </c>
      <c r="B196" s="28">
        <v>25</v>
      </c>
      <c r="C196" s="28" t="s">
        <v>12</v>
      </c>
      <c r="D196" s="28" t="s">
        <v>173</v>
      </c>
      <c r="E196" s="28" t="s">
        <v>175</v>
      </c>
      <c r="F196" s="28" t="s">
        <v>12</v>
      </c>
      <c r="G196" s="29" t="s">
        <v>91</v>
      </c>
      <c r="H196" s="30">
        <v>67.3</v>
      </c>
      <c r="I196" s="30">
        <v>4</v>
      </c>
      <c r="J196" s="30">
        <v>2.9</v>
      </c>
      <c r="K196" s="30">
        <v>0</v>
      </c>
      <c r="L196" s="28" t="s">
        <v>120</v>
      </c>
      <c r="M196" s="28" t="s">
        <v>120</v>
      </c>
      <c r="N196" s="28" t="s">
        <v>120</v>
      </c>
      <c r="O196" s="28" t="s">
        <v>120</v>
      </c>
      <c r="P196" s="28" t="s">
        <v>120</v>
      </c>
      <c r="Q196" s="28" t="s">
        <v>120</v>
      </c>
      <c r="R196" s="28" t="s">
        <v>120</v>
      </c>
      <c r="S196" s="28" t="s">
        <v>120</v>
      </c>
      <c r="T196" s="28">
        <v>0</v>
      </c>
      <c r="U196" s="31">
        <v>0</v>
      </c>
      <c r="V196" s="28">
        <v>1</v>
      </c>
      <c r="W196" s="28">
        <v>1</v>
      </c>
      <c r="X196" s="28">
        <v>0</v>
      </c>
      <c r="Y196" s="28">
        <v>0</v>
      </c>
      <c r="Z196" s="28"/>
    </row>
    <row r="197" spans="1:26" x14ac:dyDescent="0.25">
      <c r="A197" s="28">
        <v>196</v>
      </c>
      <c r="B197" s="28">
        <v>25</v>
      </c>
      <c r="C197" s="28" t="s">
        <v>12</v>
      </c>
      <c r="D197" s="28" t="s">
        <v>173</v>
      </c>
      <c r="E197" s="28" t="s">
        <v>175</v>
      </c>
      <c r="F197" s="28" t="s">
        <v>135</v>
      </c>
      <c r="G197" s="29" t="s">
        <v>64</v>
      </c>
      <c r="H197" s="30">
        <v>60.1</v>
      </c>
      <c r="I197" s="30">
        <v>5</v>
      </c>
      <c r="J197" s="30">
        <v>6</v>
      </c>
      <c r="K197" s="30">
        <v>2</v>
      </c>
      <c r="L197" s="28">
        <v>2</v>
      </c>
      <c r="M197" s="28">
        <v>27.2</v>
      </c>
      <c r="N197" s="28">
        <v>13.5</v>
      </c>
      <c r="O197" s="28">
        <v>0</v>
      </c>
      <c r="P197" s="28">
        <v>0</v>
      </c>
      <c r="Q197" s="28">
        <f t="shared" ref="Q197:Q222" si="20">SUM(M197:P197)</f>
        <v>40.700000000000003</v>
      </c>
      <c r="R197" s="28">
        <v>12</v>
      </c>
      <c r="S197" s="28">
        <f t="shared" ref="S197:S222" si="21">Q197/12</f>
        <v>3.3916666666666671</v>
      </c>
      <c r="T197" s="28">
        <v>0</v>
      </c>
      <c r="U197" s="31">
        <v>0</v>
      </c>
      <c r="V197" s="28">
        <v>1</v>
      </c>
      <c r="W197" s="28">
        <v>0</v>
      </c>
      <c r="X197" s="28">
        <v>0</v>
      </c>
      <c r="Y197" s="28">
        <v>0</v>
      </c>
      <c r="Z197" s="28"/>
    </row>
    <row r="198" spans="1:26" x14ac:dyDescent="0.25">
      <c r="A198">
        <v>197</v>
      </c>
      <c r="B198">
        <v>25</v>
      </c>
      <c r="C198" t="s">
        <v>14</v>
      </c>
      <c r="D198" t="s">
        <v>172</v>
      </c>
      <c r="E198" t="s">
        <v>176</v>
      </c>
      <c r="F198" t="s">
        <v>12</v>
      </c>
      <c r="G198" s="1" t="s">
        <v>91</v>
      </c>
      <c r="H198" s="12">
        <v>44.8</v>
      </c>
      <c r="I198" s="12">
        <v>3</v>
      </c>
      <c r="J198" s="12">
        <v>3.7</v>
      </c>
      <c r="K198" s="12">
        <v>1</v>
      </c>
      <c r="L198">
        <v>1</v>
      </c>
      <c r="M198">
        <v>4.5</v>
      </c>
      <c r="N198">
        <v>6</v>
      </c>
      <c r="O198">
        <v>0.25</v>
      </c>
      <c r="P198">
        <v>0</v>
      </c>
      <c r="Q198">
        <f t="shared" si="20"/>
        <v>10.75</v>
      </c>
      <c r="R198">
        <v>12</v>
      </c>
      <c r="S198">
        <f t="shared" si="21"/>
        <v>0.89583333333333337</v>
      </c>
      <c r="T198">
        <v>0</v>
      </c>
      <c r="U198" s="22">
        <v>0</v>
      </c>
      <c r="V198">
        <v>0</v>
      </c>
      <c r="W198">
        <v>0</v>
      </c>
      <c r="X198">
        <v>1</v>
      </c>
      <c r="Y198">
        <v>0</v>
      </c>
    </row>
    <row r="199" spans="1:26" x14ac:dyDescent="0.25">
      <c r="A199">
        <v>198</v>
      </c>
      <c r="B199">
        <v>25</v>
      </c>
      <c r="C199" t="s">
        <v>14</v>
      </c>
      <c r="D199" t="s">
        <v>172</v>
      </c>
      <c r="E199" t="s">
        <v>176</v>
      </c>
      <c r="F199" t="s">
        <v>135</v>
      </c>
      <c r="G199" s="1" t="s">
        <v>64</v>
      </c>
      <c r="H199" s="12">
        <v>72.7</v>
      </c>
      <c r="I199" s="12">
        <v>5</v>
      </c>
      <c r="J199" s="12">
        <v>5.9</v>
      </c>
      <c r="K199" s="12">
        <v>2</v>
      </c>
      <c r="L199">
        <v>3</v>
      </c>
      <c r="M199">
        <v>12</v>
      </c>
      <c r="N199">
        <v>29.75</v>
      </c>
      <c r="O199">
        <v>11.5</v>
      </c>
      <c r="P199">
        <v>1</v>
      </c>
      <c r="Q199">
        <f t="shared" si="20"/>
        <v>54.25</v>
      </c>
      <c r="R199">
        <v>12</v>
      </c>
      <c r="S199">
        <f t="shared" si="21"/>
        <v>4.520833333333333</v>
      </c>
      <c r="T199">
        <v>0</v>
      </c>
      <c r="U199" s="22">
        <v>0</v>
      </c>
      <c r="V199">
        <v>0</v>
      </c>
      <c r="W199">
        <v>0</v>
      </c>
      <c r="X199">
        <v>1</v>
      </c>
      <c r="Y199">
        <v>0</v>
      </c>
    </row>
    <row r="200" spans="1:26" x14ac:dyDescent="0.25">
      <c r="A200">
        <v>199</v>
      </c>
      <c r="B200">
        <v>25</v>
      </c>
      <c r="C200" t="s">
        <v>15</v>
      </c>
      <c r="D200" t="s">
        <v>173</v>
      </c>
      <c r="E200" t="s">
        <v>176</v>
      </c>
      <c r="F200" t="s">
        <v>12</v>
      </c>
      <c r="G200" s="1" t="s">
        <v>91</v>
      </c>
      <c r="H200" s="12">
        <v>42.2</v>
      </c>
      <c r="I200" s="12">
        <v>3</v>
      </c>
      <c r="J200" s="12">
        <v>2</v>
      </c>
      <c r="K200" s="12">
        <v>1</v>
      </c>
      <c r="L200">
        <v>1</v>
      </c>
      <c r="M200">
        <v>0</v>
      </c>
      <c r="N200">
        <v>0</v>
      </c>
      <c r="O200">
        <v>0</v>
      </c>
      <c r="P200">
        <v>0</v>
      </c>
      <c r="Q200">
        <f t="shared" si="20"/>
        <v>0</v>
      </c>
      <c r="R200">
        <v>12</v>
      </c>
      <c r="S200">
        <f t="shared" si="21"/>
        <v>0</v>
      </c>
      <c r="T200">
        <v>0</v>
      </c>
      <c r="U200" s="22">
        <v>0</v>
      </c>
      <c r="V200">
        <v>0</v>
      </c>
      <c r="W200">
        <v>0</v>
      </c>
      <c r="X200">
        <v>0</v>
      </c>
      <c r="Y200">
        <v>0</v>
      </c>
      <c r="Z200" t="s">
        <v>138</v>
      </c>
    </row>
    <row r="201" spans="1:26" x14ac:dyDescent="0.25">
      <c r="A201">
        <v>200</v>
      </c>
      <c r="B201">
        <v>25</v>
      </c>
      <c r="C201" t="s">
        <v>15</v>
      </c>
      <c r="D201" t="s">
        <v>173</v>
      </c>
      <c r="E201" t="s">
        <v>176</v>
      </c>
      <c r="F201" t="s">
        <v>135</v>
      </c>
      <c r="G201" s="1" t="s">
        <v>64</v>
      </c>
      <c r="H201" s="12">
        <v>53.7</v>
      </c>
      <c r="I201" s="12">
        <v>4</v>
      </c>
      <c r="J201" s="12">
        <v>5.5</v>
      </c>
      <c r="K201" s="12">
        <v>2</v>
      </c>
      <c r="L201">
        <v>2</v>
      </c>
      <c r="M201">
        <v>24</v>
      </c>
      <c r="N201">
        <v>11</v>
      </c>
      <c r="O201">
        <v>0</v>
      </c>
      <c r="P201">
        <v>0</v>
      </c>
      <c r="Q201">
        <f t="shared" si="20"/>
        <v>35</v>
      </c>
      <c r="R201">
        <v>12</v>
      </c>
      <c r="S201">
        <f t="shared" si="21"/>
        <v>2.9166666666666665</v>
      </c>
      <c r="T201">
        <v>0</v>
      </c>
      <c r="U201" s="22">
        <v>0</v>
      </c>
      <c r="V201">
        <v>0</v>
      </c>
      <c r="W201">
        <v>0</v>
      </c>
      <c r="X201">
        <v>0</v>
      </c>
      <c r="Y201">
        <v>0</v>
      </c>
    </row>
    <row r="202" spans="1:26" x14ac:dyDescent="0.25">
      <c r="A202">
        <v>201</v>
      </c>
      <c r="B202">
        <v>26</v>
      </c>
      <c r="C202" t="s">
        <v>9</v>
      </c>
      <c r="D202" t="s">
        <v>172</v>
      </c>
      <c r="E202" t="s">
        <v>175</v>
      </c>
      <c r="F202" t="s">
        <v>12</v>
      </c>
      <c r="G202" s="1" t="s">
        <v>43</v>
      </c>
      <c r="H202" s="12">
        <v>66.8</v>
      </c>
      <c r="I202" s="12">
        <v>4</v>
      </c>
      <c r="J202" s="12">
        <v>3.8</v>
      </c>
      <c r="K202" s="12">
        <v>2</v>
      </c>
      <c r="L202">
        <v>2</v>
      </c>
      <c r="M202">
        <v>5.4</v>
      </c>
      <c r="N202">
        <v>13.5</v>
      </c>
      <c r="O202">
        <v>2.4</v>
      </c>
      <c r="P202">
        <v>0</v>
      </c>
      <c r="Q202">
        <f t="shared" si="20"/>
        <v>21.299999999999997</v>
      </c>
      <c r="R202">
        <v>12</v>
      </c>
      <c r="S202">
        <f t="shared" si="21"/>
        <v>1.7749999999999997</v>
      </c>
      <c r="T202">
        <v>0</v>
      </c>
      <c r="U202" s="22">
        <v>0</v>
      </c>
      <c r="V202">
        <v>0</v>
      </c>
      <c r="W202">
        <v>0</v>
      </c>
      <c r="X202">
        <v>0</v>
      </c>
      <c r="Y202">
        <v>0</v>
      </c>
      <c r="Z202" t="s">
        <v>397</v>
      </c>
    </row>
    <row r="203" spans="1:26" x14ac:dyDescent="0.25">
      <c r="A203">
        <v>202</v>
      </c>
      <c r="B203">
        <v>26</v>
      </c>
      <c r="C203" t="s">
        <v>9</v>
      </c>
      <c r="D203" t="s">
        <v>172</v>
      </c>
      <c r="E203" t="s">
        <v>175</v>
      </c>
      <c r="F203" t="s">
        <v>135</v>
      </c>
      <c r="G203" s="1" t="s">
        <v>91</v>
      </c>
      <c r="H203" s="12">
        <v>66.8</v>
      </c>
      <c r="I203" s="12">
        <v>3</v>
      </c>
      <c r="J203" s="12">
        <v>1.9</v>
      </c>
      <c r="K203" s="12">
        <v>1</v>
      </c>
      <c r="L203">
        <v>1</v>
      </c>
      <c r="M203">
        <v>29.8</v>
      </c>
      <c r="N203">
        <v>0</v>
      </c>
      <c r="O203">
        <v>0</v>
      </c>
      <c r="P203">
        <v>0</v>
      </c>
      <c r="Q203">
        <f t="shared" si="20"/>
        <v>29.8</v>
      </c>
      <c r="R203">
        <v>12</v>
      </c>
      <c r="S203">
        <f t="shared" si="21"/>
        <v>2.4833333333333334</v>
      </c>
      <c r="T203">
        <v>0</v>
      </c>
      <c r="U203" s="22">
        <v>0</v>
      </c>
      <c r="V203">
        <v>0</v>
      </c>
      <c r="W203">
        <v>0</v>
      </c>
      <c r="X203">
        <v>1</v>
      </c>
      <c r="Y203">
        <v>0</v>
      </c>
    </row>
    <row r="204" spans="1:26" x14ac:dyDescent="0.25">
      <c r="A204">
        <v>203</v>
      </c>
      <c r="B204">
        <v>26</v>
      </c>
      <c r="C204" t="s">
        <v>12</v>
      </c>
      <c r="D204" t="s">
        <v>173</v>
      </c>
      <c r="E204" t="s">
        <v>175</v>
      </c>
      <c r="F204" t="s">
        <v>12</v>
      </c>
      <c r="G204" s="1" t="s">
        <v>43</v>
      </c>
      <c r="H204" s="12">
        <v>57.7</v>
      </c>
      <c r="I204" s="12">
        <v>3</v>
      </c>
      <c r="J204" s="12">
        <v>1.7</v>
      </c>
      <c r="K204" s="12">
        <v>1</v>
      </c>
      <c r="L204">
        <v>2</v>
      </c>
      <c r="M204">
        <v>14.5</v>
      </c>
      <c r="N204">
        <v>12.9</v>
      </c>
      <c r="O204">
        <v>40.299999999999997</v>
      </c>
      <c r="P204">
        <v>0</v>
      </c>
      <c r="Q204">
        <f t="shared" si="20"/>
        <v>67.699999999999989</v>
      </c>
      <c r="R204">
        <v>12</v>
      </c>
      <c r="S204">
        <f t="shared" si="21"/>
        <v>5.6416666666666657</v>
      </c>
      <c r="T204">
        <v>0</v>
      </c>
      <c r="U204" s="22">
        <v>0</v>
      </c>
      <c r="V204">
        <v>0</v>
      </c>
      <c r="W204">
        <v>0</v>
      </c>
      <c r="X204">
        <v>0</v>
      </c>
      <c r="Y204">
        <v>0</v>
      </c>
    </row>
    <row r="205" spans="1:26" x14ac:dyDescent="0.25">
      <c r="A205">
        <v>204</v>
      </c>
      <c r="B205">
        <v>26</v>
      </c>
      <c r="C205" t="s">
        <v>12</v>
      </c>
      <c r="D205" t="s">
        <v>173</v>
      </c>
      <c r="E205" t="s">
        <v>175</v>
      </c>
      <c r="F205" t="s">
        <v>135</v>
      </c>
      <c r="G205" s="1" t="s">
        <v>91</v>
      </c>
      <c r="H205" s="12">
        <v>56</v>
      </c>
      <c r="I205" s="12">
        <v>4</v>
      </c>
      <c r="J205" s="12">
        <v>6</v>
      </c>
      <c r="K205" s="12">
        <v>1</v>
      </c>
      <c r="L205">
        <v>1</v>
      </c>
      <c r="M205">
        <v>21.2</v>
      </c>
      <c r="N205">
        <v>4.4000000000000004</v>
      </c>
      <c r="O205">
        <v>0</v>
      </c>
      <c r="P205">
        <v>0</v>
      </c>
      <c r="Q205">
        <f t="shared" si="20"/>
        <v>25.6</v>
      </c>
      <c r="R205">
        <v>12</v>
      </c>
      <c r="S205">
        <f t="shared" si="21"/>
        <v>2.1333333333333333</v>
      </c>
      <c r="T205">
        <v>0</v>
      </c>
      <c r="U205" s="22">
        <v>0</v>
      </c>
      <c r="V205">
        <v>0</v>
      </c>
      <c r="W205">
        <v>0</v>
      </c>
      <c r="X205">
        <v>0</v>
      </c>
      <c r="Y205">
        <v>0</v>
      </c>
    </row>
    <row r="206" spans="1:26" x14ac:dyDescent="0.25">
      <c r="A206">
        <v>205</v>
      </c>
      <c r="B206">
        <v>26</v>
      </c>
      <c r="C206" t="s">
        <v>14</v>
      </c>
      <c r="D206" t="s">
        <v>172</v>
      </c>
      <c r="E206" t="s">
        <v>176</v>
      </c>
      <c r="F206" t="s">
        <v>12</v>
      </c>
      <c r="G206" s="1" t="s">
        <v>43</v>
      </c>
      <c r="H206" s="12">
        <v>64.2</v>
      </c>
      <c r="I206" s="12">
        <v>3</v>
      </c>
      <c r="J206" s="12">
        <v>2.7</v>
      </c>
      <c r="K206" s="12">
        <v>2</v>
      </c>
      <c r="L206">
        <v>2</v>
      </c>
      <c r="M206">
        <v>2.2000000000000002</v>
      </c>
      <c r="N206">
        <v>15.4</v>
      </c>
      <c r="O206">
        <v>31.9</v>
      </c>
      <c r="P206">
        <v>12</v>
      </c>
      <c r="Q206">
        <f t="shared" si="20"/>
        <v>61.5</v>
      </c>
      <c r="R206">
        <v>12</v>
      </c>
      <c r="S206">
        <f t="shared" si="21"/>
        <v>5.125</v>
      </c>
      <c r="T206">
        <v>0</v>
      </c>
      <c r="U206" s="22">
        <v>0</v>
      </c>
      <c r="V206">
        <v>0</v>
      </c>
      <c r="W206">
        <v>0</v>
      </c>
      <c r="X206">
        <v>0</v>
      </c>
      <c r="Y206">
        <v>0</v>
      </c>
    </row>
    <row r="207" spans="1:26" x14ac:dyDescent="0.25">
      <c r="A207">
        <v>206</v>
      </c>
      <c r="B207">
        <v>26</v>
      </c>
      <c r="C207" t="s">
        <v>14</v>
      </c>
      <c r="D207" t="s">
        <v>172</v>
      </c>
      <c r="E207" t="s">
        <v>176</v>
      </c>
      <c r="F207" t="s">
        <v>135</v>
      </c>
      <c r="G207" s="1" t="s">
        <v>91</v>
      </c>
      <c r="H207" s="12">
        <v>39.5</v>
      </c>
      <c r="I207" s="12">
        <v>4</v>
      </c>
      <c r="J207" s="12">
        <v>2.2999999999999998</v>
      </c>
      <c r="K207" s="12">
        <v>2</v>
      </c>
      <c r="L207">
        <v>1</v>
      </c>
      <c r="M207">
        <v>7.8</v>
      </c>
      <c r="N207">
        <v>14.8</v>
      </c>
      <c r="O207">
        <v>1.5</v>
      </c>
      <c r="P207">
        <v>0</v>
      </c>
      <c r="Q207">
        <f t="shared" si="20"/>
        <v>24.1</v>
      </c>
      <c r="R207">
        <v>12</v>
      </c>
      <c r="S207">
        <f t="shared" si="21"/>
        <v>2.0083333333333333</v>
      </c>
      <c r="T207">
        <v>0</v>
      </c>
      <c r="U207" s="22">
        <v>0</v>
      </c>
      <c r="V207">
        <v>0</v>
      </c>
      <c r="W207">
        <v>0</v>
      </c>
      <c r="X207">
        <v>0</v>
      </c>
      <c r="Y207">
        <v>0</v>
      </c>
    </row>
    <row r="208" spans="1:26" x14ac:dyDescent="0.25">
      <c r="A208">
        <v>207</v>
      </c>
      <c r="B208">
        <v>26</v>
      </c>
      <c r="C208" t="s">
        <v>15</v>
      </c>
      <c r="D208" t="s">
        <v>173</v>
      </c>
      <c r="E208" t="s">
        <v>176</v>
      </c>
      <c r="F208" t="s">
        <v>12</v>
      </c>
      <c r="G208" s="1" t="s">
        <v>43</v>
      </c>
      <c r="H208" s="12">
        <v>49.2</v>
      </c>
      <c r="I208" s="12">
        <v>4</v>
      </c>
      <c r="J208" s="12">
        <v>5.9</v>
      </c>
      <c r="K208" s="12">
        <v>1</v>
      </c>
      <c r="L208">
        <v>1</v>
      </c>
      <c r="M208">
        <v>40</v>
      </c>
      <c r="N208">
        <v>4</v>
      </c>
      <c r="O208">
        <v>0</v>
      </c>
      <c r="P208">
        <v>0</v>
      </c>
      <c r="Q208">
        <f t="shared" si="20"/>
        <v>44</v>
      </c>
      <c r="R208">
        <v>12</v>
      </c>
      <c r="S208">
        <f t="shared" si="21"/>
        <v>3.6666666666666665</v>
      </c>
      <c r="T208">
        <v>0</v>
      </c>
      <c r="U208" s="22">
        <v>0</v>
      </c>
      <c r="V208">
        <v>0</v>
      </c>
      <c r="W208">
        <v>0</v>
      </c>
      <c r="X208">
        <v>0</v>
      </c>
      <c r="Y208">
        <v>0</v>
      </c>
    </row>
    <row r="209" spans="1:26" x14ac:dyDescent="0.25">
      <c r="A209">
        <v>208</v>
      </c>
      <c r="B209">
        <v>26</v>
      </c>
      <c r="C209" t="s">
        <v>15</v>
      </c>
      <c r="D209" t="s">
        <v>173</v>
      </c>
      <c r="E209" t="s">
        <v>176</v>
      </c>
      <c r="F209" t="s">
        <v>135</v>
      </c>
      <c r="G209" s="1" t="s">
        <v>91</v>
      </c>
      <c r="H209" s="12">
        <v>88.2</v>
      </c>
      <c r="I209" s="12">
        <v>4</v>
      </c>
      <c r="J209" s="12">
        <v>3.5</v>
      </c>
      <c r="K209" s="12">
        <v>2</v>
      </c>
      <c r="L209">
        <v>3</v>
      </c>
      <c r="M209">
        <v>3</v>
      </c>
      <c r="N209">
        <v>32</v>
      </c>
      <c r="O209">
        <v>2</v>
      </c>
      <c r="P209">
        <v>0</v>
      </c>
      <c r="Q209">
        <f t="shared" si="20"/>
        <v>37</v>
      </c>
      <c r="R209">
        <v>12</v>
      </c>
      <c r="S209">
        <f t="shared" si="21"/>
        <v>3.0833333333333335</v>
      </c>
      <c r="T209">
        <v>0</v>
      </c>
      <c r="U209" s="22">
        <v>0</v>
      </c>
      <c r="V209">
        <v>0</v>
      </c>
      <c r="W209">
        <v>0</v>
      </c>
      <c r="X209">
        <v>0</v>
      </c>
      <c r="Y209">
        <v>0</v>
      </c>
    </row>
    <row r="210" spans="1:26" x14ac:dyDescent="0.25">
      <c r="A210">
        <v>209</v>
      </c>
      <c r="B210">
        <v>27</v>
      </c>
      <c r="C210" t="s">
        <v>9</v>
      </c>
      <c r="D210" t="s">
        <v>172</v>
      </c>
      <c r="E210" t="s">
        <v>175</v>
      </c>
      <c r="F210" t="s">
        <v>12</v>
      </c>
      <c r="G210" s="1" t="s">
        <v>75</v>
      </c>
      <c r="H210" s="12">
        <v>48.6</v>
      </c>
      <c r="I210" s="12">
        <v>4</v>
      </c>
      <c r="J210" s="12">
        <v>5</v>
      </c>
      <c r="K210" s="12">
        <v>2</v>
      </c>
      <c r="L210">
        <v>2</v>
      </c>
      <c r="M210">
        <v>30.5</v>
      </c>
      <c r="N210">
        <v>27</v>
      </c>
      <c r="O210">
        <v>0</v>
      </c>
      <c r="P210">
        <v>0</v>
      </c>
      <c r="Q210">
        <f t="shared" si="20"/>
        <v>57.5</v>
      </c>
      <c r="R210">
        <v>12</v>
      </c>
      <c r="S210">
        <f t="shared" si="21"/>
        <v>4.791666666666667</v>
      </c>
      <c r="T210">
        <v>0</v>
      </c>
      <c r="U210" s="22">
        <v>0</v>
      </c>
      <c r="V210">
        <v>0</v>
      </c>
      <c r="W210">
        <v>0</v>
      </c>
      <c r="X210">
        <v>0</v>
      </c>
      <c r="Y210">
        <v>0</v>
      </c>
      <c r="Z210" t="s">
        <v>400</v>
      </c>
    </row>
    <row r="211" spans="1:26" x14ac:dyDescent="0.25">
      <c r="A211">
        <v>210</v>
      </c>
      <c r="B211">
        <v>27</v>
      </c>
      <c r="C211" t="s">
        <v>9</v>
      </c>
      <c r="D211" t="s">
        <v>172</v>
      </c>
      <c r="E211" t="s">
        <v>175</v>
      </c>
      <c r="F211" t="s">
        <v>135</v>
      </c>
      <c r="G211" s="1" t="s">
        <v>49</v>
      </c>
      <c r="H211" s="12">
        <v>57.5</v>
      </c>
      <c r="I211" s="12">
        <v>4</v>
      </c>
      <c r="J211" s="12">
        <v>5.3</v>
      </c>
      <c r="K211" s="12">
        <v>2</v>
      </c>
      <c r="L211">
        <v>2</v>
      </c>
      <c r="M211">
        <v>15.1</v>
      </c>
      <c r="N211">
        <v>27.7</v>
      </c>
      <c r="O211">
        <v>2.7</v>
      </c>
      <c r="P211">
        <v>0</v>
      </c>
      <c r="Q211">
        <f t="shared" si="20"/>
        <v>45.5</v>
      </c>
      <c r="R211">
        <v>12</v>
      </c>
      <c r="S211">
        <f t="shared" si="21"/>
        <v>3.7916666666666665</v>
      </c>
      <c r="T211">
        <v>0</v>
      </c>
      <c r="U211" s="22">
        <v>0</v>
      </c>
      <c r="V211">
        <v>0</v>
      </c>
      <c r="W211">
        <v>0</v>
      </c>
      <c r="X211">
        <v>0</v>
      </c>
      <c r="Y211">
        <v>0</v>
      </c>
    </row>
    <row r="212" spans="1:26" x14ac:dyDescent="0.25">
      <c r="A212">
        <v>211</v>
      </c>
      <c r="B212">
        <v>27</v>
      </c>
      <c r="C212" t="s">
        <v>12</v>
      </c>
      <c r="D212" t="s">
        <v>173</v>
      </c>
      <c r="E212" t="s">
        <v>175</v>
      </c>
      <c r="F212" t="s">
        <v>12</v>
      </c>
      <c r="G212" s="1" t="s">
        <v>75</v>
      </c>
      <c r="H212" s="12">
        <v>56.7</v>
      </c>
      <c r="I212" s="12">
        <v>4</v>
      </c>
      <c r="J212" s="12">
        <v>4.3</v>
      </c>
      <c r="K212" s="12">
        <v>1</v>
      </c>
      <c r="L212">
        <v>2</v>
      </c>
      <c r="M212">
        <v>2.5</v>
      </c>
      <c r="N212">
        <v>41.2</v>
      </c>
      <c r="O212">
        <v>32.1</v>
      </c>
      <c r="P212">
        <v>0</v>
      </c>
      <c r="Q212">
        <f t="shared" si="20"/>
        <v>75.800000000000011</v>
      </c>
      <c r="R212">
        <v>12</v>
      </c>
      <c r="S212">
        <f t="shared" si="21"/>
        <v>6.3166666666666673</v>
      </c>
      <c r="T212">
        <v>0</v>
      </c>
      <c r="U212" s="22">
        <v>0</v>
      </c>
      <c r="V212">
        <v>0</v>
      </c>
      <c r="W212">
        <v>0</v>
      </c>
      <c r="X212">
        <v>0</v>
      </c>
      <c r="Y212">
        <v>0</v>
      </c>
    </row>
    <row r="213" spans="1:26" x14ac:dyDescent="0.25">
      <c r="A213">
        <v>212</v>
      </c>
      <c r="B213">
        <v>27</v>
      </c>
      <c r="C213" t="s">
        <v>12</v>
      </c>
      <c r="D213" t="s">
        <v>173</v>
      </c>
      <c r="E213" t="s">
        <v>175</v>
      </c>
      <c r="F213" t="s">
        <v>135</v>
      </c>
      <c r="G213" s="1" t="s">
        <v>49</v>
      </c>
      <c r="H213" s="12">
        <v>56.8</v>
      </c>
      <c r="I213" s="12">
        <v>4</v>
      </c>
      <c r="J213" s="12">
        <v>4</v>
      </c>
      <c r="K213" s="12">
        <v>1</v>
      </c>
      <c r="L213">
        <v>2</v>
      </c>
      <c r="M213">
        <v>6.9</v>
      </c>
      <c r="N213">
        <v>37.200000000000003</v>
      </c>
      <c r="O213">
        <v>12.8</v>
      </c>
      <c r="P213">
        <v>0</v>
      </c>
      <c r="Q213">
        <f t="shared" si="20"/>
        <v>56.900000000000006</v>
      </c>
      <c r="R213">
        <v>12</v>
      </c>
      <c r="S213">
        <f t="shared" si="21"/>
        <v>4.7416666666666671</v>
      </c>
      <c r="T213">
        <v>0</v>
      </c>
      <c r="U213" s="22">
        <v>0</v>
      </c>
      <c r="V213">
        <v>0</v>
      </c>
      <c r="W213">
        <v>0</v>
      </c>
      <c r="X213">
        <v>0</v>
      </c>
      <c r="Y213">
        <v>0</v>
      </c>
    </row>
    <row r="214" spans="1:26" x14ac:dyDescent="0.25">
      <c r="A214">
        <v>213</v>
      </c>
      <c r="B214">
        <v>27</v>
      </c>
      <c r="C214" t="s">
        <v>14</v>
      </c>
      <c r="D214" t="s">
        <v>172</v>
      </c>
      <c r="E214" t="s">
        <v>176</v>
      </c>
      <c r="F214" t="s">
        <v>12</v>
      </c>
      <c r="G214" s="1" t="s">
        <v>75</v>
      </c>
      <c r="H214" s="12">
        <v>54</v>
      </c>
      <c r="I214" s="12">
        <v>4</v>
      </c>
      <c r="J214" s="12">
        <v>4.3</v>
      </c>
      <c r="K214" s="12">
        <v>2</v>
      </c>
      <c r="L214">
        <v>3</v>
      </c>
      <c r="M214">
        <v>7.4</v>
      </c>
      <c r="N214">
        <v>9.4</v>
      </c>
      <c r="O214">
        <v>17.3</v>
      </c>
      <c r="P214">
        <v>0</v>
      </c>
      <c r="Q214">
        <f t="shared" si="20"/>
        <v>34.1</v>
      </c>
      <c r="R214">
        <v>12</v>
      </c>
      <c r="S214">
        <f t="shared" si="21"/>
        <v>2.8416666666666668</v>
      </c>
      <c r="T214">
        <v>0</v>
      </c>
      <c r="U214" s="22">
        <v>0</v>
      </c>
      <c r="V214">
        <v>0</v>
      </c>
      <c r="W214">
        <v>0</v>
      </c>
      <c r="X214">
        <v>0</v>
      </c>
      <c r="Y214">
        <v>0</v>
      </c>
    </row>
    <row r="215" spans="1:26" x14ac:dyDescent="0.25">
      <c r="A215">
        <v>214</v>
      </c>
      <c r="B215">
        <v>27</v>
      </c>
      <c r="C215" t="s">
        <v>14</v>
      </c>
      <c r="D215" t="s">
        <v>172</v>
      </c>
      <c r="E215" t="s">
        <v>176</v>
      </c>
      <c r="F215" t="s">
        <v>135</v>
      </c>
      <c r="G215" s="1" t="s">
        <v>49</v>
      </c>
      <c r="H215" s="12">
        <v>39.799999999999997</v>
      </c>
      <c r="I215" s="12">
        <v>5</v>
      </c>
      <c r="J215" s="12">
        <v>6</v>
      </c>
      <c r="K215" s="12">
        <v>2</v>
      </c>
      <c r="L215">
        <v>3</v>
      </c>
      <c r="M215">
        <v>8.4</v>
      </c>
      <c r="N215">
        <v>31.4</v>
      </c>
      <c r="O215">
        <v>19.2</v>
      </c>
      <c r="P215">
        <v>0.4</v>
      </c>
      <c r="Q215">
        <f t="shared" si="20"/>
        <v>59.4</v>
      </c>
      <c r="R215">
        <v>12</v>
      </c>
      <c r="S215">
        <f t="shared" si="21"/>
        <v>4.95</v>
      </c>
      <c r="T215">
        <v>0</v>
      </c>
      <c r="U215" s="22">
        <v>0</v>
      </c>
      <c r="V215">
        <v>0</v>
      </c>
      <c r="W215">
        <v>0</v>
      </c>
      <c r="X215">
        <v>0</v>
      </c>
      <c r="Y215">
        <v>0</v>
      </c>
    </row>
    <row r="216" spans="1:26" x14ac:dyDescent="0.25">
      <c r="A216">
        <v>215</v>
      </c>
      <c r="B216">
        <v>27</v>
      </c>
      <c r="C216" t="s">
        <v>15</v>
      </c>
      <c r="D216" t="s">
        <v>173</v>
      </c>
      <c r="E216" t="s">
        <v>176</v>
      </c>
      <c r="F216" t="s">
        <v>12</v>
      </c>
      <c r="G216" s="1" t="s">
        <v>75</v>
      </c>
      <c r="H216" s="12">
        <v>48.6</v>
      </c>
      <c r="I216" s="12">
        <v>3</v>
      </c>
      <c r="J216" s="12">
        <v>6</v>
      </c>
      <c r="K216" s="12">
        <v>1</v>
      </c>
      <c r="L216">
        <v>1</v>
      </c>
      <c r="M216">
        <v>25.5</v>
      </c>
      <c r="N216">
        <v>0</v>
      </c>
      <c r="O216">
        <v>0</v>
      </c>
      <c r="P216">
        <v>0</v>
      </c>
      <c r="Q216">
        <f t="shared" si="20"/>
        <v>25.5</v>
      </c>
      <c r="R216">
        <v>12</v>
      </c>
      <c r="S216">
        <f t="shared" si="21"/>
        <v>2.125</v>
      </c>
      <c r="T216">
        <v>0</v>
      </c>
      <c r="U216" s="22">
        <v>0</v>
      </c>
      <c r="V216">
        <v>0</v>
      </c>
      <c r="W216">
        <v>0</v>
      </c>
      <c r="X216">
        <v>0</v>
      </c>
      <c r="Y216">
        <v>0</v>
      </c>
      <c r="Z216" t="s">
        <v>144</v>
      </c>
    </row>
    <row r="217" spans="1:26" x14ac:dyDescent="0.25">
      <c r="A217">
        <v>216</v>
      </c>
      <c r="B217">
        <v>27</v>
      </c>
      <c r="C217" t="s">
        <v>15</v>
      </c>
      <c r="D217" t="s">
        <v>173</v>
      </c>
      <c r="E217" t="s">
        <v>176</v>
      </c>
      <c r="F217" t="s">
        <v>135</v>
      </c>
      <c r="G217" s="1" t="s">
        <v>49</v>
      </c>
      <c r="H217" s="12">
        <v>33.5</v>
      </c>
      <c r="I217" s="12">
        <v>4</v>
      </c>
      <c r="J217" s="12">
        <v>6</v>
      </c>
      <c r="K217" s="12">
        <v>1</v>
      </c>
      <c r="L217">
        <v>1</v>
      </c>
      <c r="M217">
        <v>34</v>
      </c>
      <c r="N217">
        <v>12.2</v>
      </c>
      <c r="O217">
        <v>0</v>
      </c>
      <c r="P217">
        <v>0</v>
      </c>
      <c r="Q217">
        <f t="shared" si="20"/>
        <v>46.2</v>
      </c>
      <c r="R217">
        <v>12</v>
      </c>
      <c r="S217">
        <f t="shared" si="21"/>
        <v>3.85</v>
      </c>
      <c r="T217">
        <v>0</v>
      </c>
      <c r="U217" s="22">
        <v>0</v>
      </c>
      <c r="V217">
        <v>0</v>
      </c>
      <c r="W217">
        <v>0</v>
      </c>
      <c r="X217">
        <v>0</v>
      </c>
      <c r="Y217">
        <v>0</v>
      </c>
    </row>
    <row r="218" spans="1:26" x14ac:dyDescent="0.25">
      <c r="A218">
        <v>217</v>
      </c>
      <c r="B218">
        <v>28</v>
      </c>
      <c r="C218" t="s">
        <v>9</v>
      </c>
      <c r="D218" t="s">
        <v>172</v>
      </c>
      <c r="E218" t="s">
        <v>175</v>
      </c>
      <c r="F218" t="s">
        <v>12</v>
      </c>
      <c r="G218" s="1" t="s">
        <v>70</v>
      </c>
      <c r="H218" s="12">
        <v>54.1</v>
      </c>
      <c r="I218" s="12">
        <v>4</v>
      </c>
      <c r="J218" s="12">
        <v>3.6</v>
      </c>
      <c r="K218" s="12">
        <v>1</v>
      </c>
      <c r="L218">
        <v>2</v>
      </c>
      <c r="M218">
        <v>2.2000000000000002</v>
      </c>
      <c r="N218">
        <v>22.9</v>
      </c>
      <c r="O218">
        <v>8.6</v>
      </c>
      <c r="P218">
        <v>0</v>
      </c>
      <c r="Q218">
        <f t="shared" si="20"/>
        <v>33.699999999999996</v>
      </c>
      <c r="R218">
        <v>12</v>
      </c>
      <c r="S218">
        <f t="shared" si="21"/>
        <v>2.8083333333333331</v>
      </c>
      <c r="T218">
        <v>0</v>
      </c>
      <c r="U218" s="22">
        <v>0</v>
      </c>
      <c r="V218">
        <v>0</v>
      </c>
      <c r="W218">
        <v>0</v>
      </c>
      <c r="X218">
        <v>0</v>
      </c>
      <c r="Y218">
        <v>0</v>
      </c>
      <c r="Z218" t="s">
        <v>401</v>
      </c>
    </row>
    <row r="219" spans="1:26" x14ac:dyDescent="0.25">
      <c r="A219">
        <v>218</v>
      </c>
      <c r="B219">
        <v>28</v>
      </c>
      <c r="C219" t="s">
        <v>9</v>
      </c>
      <c r="D219" t="s">
        <v>172</v>
      </c>
      <c r="E219" t="s">
        <v>175</v>
      </c>
      <c r="F219" t="s">
        <v>135</v>
      </c>
      <c r="G219" s="1" t="s">
        <v>76</v>
      </c>
      <c r="H219" s="12">
        <v>42.2</v>
      </c>
      <c r="I219" s="12">
        <v>5</v>
      </c>
      <c r="J219" s="12">
        <v>6</v>
      </c>
      <c r="K219" s="12">
        <v>1</v>
      </c>
      <c r="L219">
        <v>1</v>
      </c>
      <c r="M219">
        <v>6.5</v>
      </c>
      <c r="N219">
        <v>23.6</v>
      </c>
      <c r="O219">
        <v>23.9</v>
      </c>
      <c r="P219">
        <v>2.7</v>
      </c>
      <c r="Q219">
        <f t="shared" si="20"/>
        <v>56.7</v>
      </c>
      <c r="R219">
        <v>12</v>
      </c>
      <c r="S219">
        <f t="shared" si="21"/>
        <v>4.7250000000000005</v>
      </c>
      <c r="T219">
        <v>0</v>
      </c>
      <c r="U219" s="22">
        <v>0</v>
      </c>
      <c r="V219">
        <v>0</v>
      </c>
      <c r="W219">
        <v>0</v>
      </c>
      <c r="X219">
        <v>0</v>
      </c>
      <c r="Y219">
        <v>0</v>
      </c>
    </row>
    <row r="220" spans="1:26" x14ac:dyDescent="0.25">
      <c r="A220">
        <v>219</v>
      </c>
      <c r="B220">
        <v>28</v>
      </c>
      <c r="C220" t="s">
        <v>12</v>
      </c>
      <c r="D220" t="s">
        <v>173</v>
      </c>
      <c r="E220" t="s">
        <v>175</v>
      </c>
      <c r="F220" t="s">
        <v>12</v>
      </c>
      <c r="G220" s="1" t="s">
        <v>70</v>
      </c>
      <c r="H220" s="12">
        <v>46.1</v>
      </c>
      <c r="I220" s="12">
        <v>3</v>
      </c>
      <c r="J220" s="12">
        <v>2.1</v>
      </c>
      <c r="K220" s="12">
        <v>1</v>
      </c>
      <c r="L220">
        <v>1</v>
      </c>
      <c r="M220">
        <v>26.7</v>
      </c>
      <c r="N220">
        <v>17.399999999999999</v>
      </c>
      <c r="O220">
        <v>0</v>
      </c>
      <c r="P220">
        <v>0</v>
      </c>
      <c r="Q220">
        <f t="shared" si="20"/>
        <v>44.099999999999994</v>
      </c>
      <c r="R220">
        <v>12</v>
      </c>
      <c r="S220">
        <f t="shared" si="21"/>
        <v>3.6749999999999994</v>
      </c>
      <c r="T220">
        <v>0</v>
      </c>
      <c r="U220" s="22">
        <v>0</v>
      </c>
      <c r="V220">
        <v>0</v>
      </c>
      <c r="W220">
        <v>0</v>
      </c>
      <c r="X220">
        <v>0</v>
      </c>
      <c r="Y220">
        <v>0</v>
      </c>
    </row>
    <row r="221" spans="1:26" x14ac:dyDescent="0.25">
      <c r="A221">
        <v>220</v>
      </c>
      <c r="B221">
        <v>28</v>
      </c>
      <c r="C221" t="s">
        <v>12</v>
      </c>
      <c r="D221" t="s">
        <v>173</v>
      </c>
      <c r="E221" t="s">
        <v>175</v>
      </c>
      <c r="F221" t="s">
        <v>135</v>
      </c>
      <c r="G221" s="1" t="s">
        <v>76</v>
      </c>
      <c r="H221" s="12">
        <v>65.5</v>
      </c>
      <c r="I221" s="12">
        <v>5</v>
      </c>
      <c r="J221" s="12">
        <v>4</v>
      </c>
      <c r="K221" s="12">
        <v>2</v>
      </c>
      <c r="L221">
        <v>2</v>
      </c>
      <c r="M221">
        <v>26.8</v>
      </c>
      <c r="N221">
        <v>22</v>
      </c>
      <c r="O221">
        <v>0</v>
      </c>
      <c r="P221">
        <v>0</v>
      </c>
      <c r="Q221">
        <f t="shared" si="20"/>
        <v>48.8</v>
      </c>
      <c r="R221">
        <v>12</v>
      </c>
      <c r="S221">
        <f t="shared" si="21"/>
        <v>4.0666666666666664</v>
      </c>
      <c r="T221">
        <v>0</v>
      </c>
      <c r="U221">
        <v>1</v>
      </c>
      <c r="V221">
        <v>0</v>
      </c>
      <c r="W221">
        <v>0</v>
      </c>
      <c r="X221">
        <v>0</v>
      </c>
      <c r="Y221">
        <v>0</v>
      </c>
    </row>
    <row r="222" spans="1:26" x14ac:dyDescent="0.25">
      <c r="A222" s="28">
        <v>221</v>
      </c>
      <c r="B222" s="28">
        <v>28</v>
      </c>
      <c r="C222" s="28" t="s">
        <v>14</v>
      </c>
      <c r="D222" s="28" t="s">
        <v>172</v>
      </c>
      <c r="E222" s="28" t="s">
        <v>176</v>
      </c>
      <c r="F222" s="28" t="s">
        <v>12</v>
      </c>
      <c r="G222" s="29" t="s">
        <v>70</v>
      </c>
      <c r="H222" s="30">
        <v>50.3</v>
      </c>
      <c r="I222" s="30">
        <v>3</v>
      </c>
      <c r="J222" s="30">
        <v>4.7</v>
      </c>
      <c r="K222" s="30">
        <v>1</v>
      </c>
      <c r="L222" s="28">
        <v>1</v>
      </c>
      <c r="M222" s="28">
        <v>15.2</v>
      </c>
      <c r="N222" s="28">
        <v>15.9</v>
      </c>
      <c r="O222" s="28">
        <v>5.8</v>
      </c>
      <c r="P222" s="28">
        <v>0</v>
      </c>
      <c r="Q222" s="28">
        <f t="shared" si="20"/>
        <v>36.9</v>
      </c>
      <c r="R222" s="28">
        <v>12</v>
      </c>
      <c r="S222" s="28">
        <f t="shared" si="21"/>
        <v>3.0749999999999997</v>
      </c>
      <c r="T222" s="28">
        <v>0</v>
      </c>
      <c r="U222" s="31">
        <v>0</v>
      </c>
      <c r="V222" s="28">
        <v>1</v>
      </c>
      <c r="W222" s="28">
        <v>0</v>
      </c>
      <c r="X222" s="28">
        <v>0</v>
      </c>
      <c r="Y222" s="28">
        <v>0</v>
      </c>
      <c r="Z222" s="28"/>
    </row>
    <row r="223" spans="1:26" x14ac:dyDescent="0.25">
      <c r="A223" s="28">
        <v>222</v>
      </c>
      <c r="B223" s="28">
        <v>28</v>
      </c>
      <c r="C223" s="28" t="s">
        <v>14</v>
      </c>
      <c r="D223" s="28" t="s">
        <v>172</v>
      </c>
      <c r="E223" s="28" t="s">
        <v>176</v>
      </c>
      <c r="F223" s="28" t="s">
        <v>135</v>
      </c>
      <c r="G223" s="29" t="s">
        <v>76</v>
      </c>
      <c r="H223" s="30">
        <v>71</v>
      </c>
      <c r="I223" s="30">
        <v>4</v>
      </c>
      <c r="J223" s="30">
        <v>5</v>
      </c>
      <c r="K223" s="30">
        <v>0</v>
      </c>
      <c r="L223" s="28" t="s">
        <v>120</v>
      </c>
      <c r="M223" s="28" t="s">
        <v>120</v>
      </c>
      <c r="N223" s="28" t="s">
        <v>120</v>
      </c>
      <c r="O223" s="28" t="s">
        <v>120</v>
      </c>
      <c r="P223" s="28" t="s">
        <v>120</v>
      </c>
      <c r="Q223" s="28" t="s">
        <v>120</v>
      </c>
      <c r="R223" s="28" t="s">
        <v>120</v>
      </c>
      <c r="S223" s="28" t="s">
        <v>120</v>
      </c>
      <c r="T223" s="28">
        <v>0</v>
      </c>
      <c r="U223" s="31">
        <v>0</v>
      </c>
      <c r="V223" s="28">
        <v>1</v>
      </c>
      <c r="W223" s="28">
        <v>1</v>
      </c>
      <c r="X223" s="28">
        <v>0</v>
      </c>
      <c r="Y223" s="28">
        <v>0</v>
      </c>
      <c r="Z223" s="28"/>
    </row>
    <row r="224" spans="1:26" x14ac:dyDescent="0.25">
      <c r="A224">
        <v>223</v>
      </c>
      <c r="B224">
        <v>28</v>
      </c>
      <c r="C224" t="s">
        <v>15</v>
      </c>
      <c r="D224" t="s">
        <v>173</v>
      </c>
      <c r="E224" t="s">
        <v>176</v>
      </c>
      <c r="F224" t="s">
        <v>12</v>
      </c>
      <c r="G224" s="1" t="s">
        <v>70</v>
      </c>
      <c r="H224" s="12">
        <v>41.5</v>
      </c>
      <c r="I224" s="12">
        <v>4</v>
      </c>
      <c r="J224" s="12">
        <v>3.3</v>
      </c>
      <c r="K224" s="12">
        <v>2</v>
      </c>
      <c r="L224">
        <v>2</v>
      </c>
      <c r="M224">
        <v>10.3</v>
      </c>
      <c r="N224">
        <v>22.7</v>
      </c>
      <c r="O224">
        <v>11.2</v>
      </c>
      <c r="P224">
        <v>0</v>
      </c>
      <c r="Q224">
        <f>SUM(M224:P224)</f>
        <v>44.2</v>
      </c>
      <c r="R224">
        <v>12</v>
      </c>
      <c r="S224">
        <f>Q224/12</f>
        <v>3.6833333333333336</v>
      </c>
      <c r="T224">
        <v>0</v>
      </c>
      <c r="U224" s="22">
        <v>0</v>
      </c>
      <c r="V224">
        <v>0</v>
      </c>
      <c r="W224">
        <v>0</v>
      </c>
      <c r="X224">
        <v>0</v>
      </c>
      <c r="Y224">
        <v>0</v>
      </c>
      <c r="Z224" t="s">
        <v>398</v>
      </c>
    </row>
    <row r="225" spans="1:26" x14ac:dyDescent="0.25">
      <c r="A225">
        <v>224</v>
      </c>
      <c r="B225">
        <v>28</v>
      </c>
      <c r="C225" t="s">
        <v>15</v>
      </c>
      <c r="D225" t="s">
        <v>173</v>
      </c>
      <c r="E225" t="s">
        <v>176</v>
      </c>
      <c r="F225" t="s">
        <v>135</v>
      </c>
      <c r="G225" s="1" t="s">
        <v>76</v>
      </c>
      <c r="H225" s="12">
        <v>73.400000000000006</v>
      </c>
      <c r="I225" s="12">
        <v>4</v>
      </c>
      <c r="J225" s="12">
        <v>3.1</v>
      </c>
      <c r="K225" s="12">
        <v>2</v>
      </c>
      <c r="L225">
        <v>2</v>
      </c>
      <c r="M225">
        <v>32.4</v>
      </c>
      <c r="N225">
        <v>26.3</v>
      </c>
      <c r="O225">
        <v>0</v>
      </c>
      <c r="P225">
        <v>0</v>
      </c>
      <c r="Q225">
        <f>SUM(M225:P225)</f>
        <v>58.7</v>
      </c>
      <c r="R225">
        <v>12</v>
      </c>
      <c r="S225">
        <f>Q225/12</f>
        <v>4.8916666666666666</v>
      </c>
      <c r="T225">
        <v>0</v>
      </c>
      <c r="U225" s="22">
        <v>0</v>
      </c>
      <c r="V225">
        <v>0</v>
      </c>
      <c r="W225">
        <v>0</v>
      </c>
      <c r="X225">
        <v>0</v>
      </c>
      <c r="Y225">
        <v>0</v>
      </c>
    </row>
    <row r="226" spans="1:26" x14ac:dyDescent="0.25">
      <c r="A226" s="28">
        <v>225</v>
      </c>
      <c r="B226" s="28">
        <v>29</v>
      </c>
      <c r="C226" s="28" t="s">
        <v>9</v>
      </c>
      <c r="D226" s="28" t="s">
        <v>172</v>
      </c>
      <c r="E226" s="28" t="s">
        <v>175</v>
      </c>
      <c r="F226" s="28" t="s">
        <v>12</v>
      </c>
      <c r="G226" s="29" t="s">
        <v>96</v>
      </c>
      <c r="H226" s="30">
        <v>32.5</v>
      </c>
      <c r="I226" s="30">
        <v>4</v>
      </c>
      <c r="J226" s="30">
        <v>6</v>
      </c>
      <c r="K226" s="30">
        <v>2</v>
      </c>
      <c r="L226" s="28">
        <v>1</v>
      </c>
      <c r="M226" s="28">
        <v>25.6</v>
      </c>
      <c r="N226" s="28">
        <v>4.9000000000000004</v>
      </c>
      <c r="O226" s="28">
        <v>22.9</v>
      </c>
      <c r="P226" s="28">
        <v>0</v>
      </c>
      <c r="Q226" s="28">
        <f>SUM(M226:P226)</f>
        <v>53.4</v>
      </c>
      <c r="R226" s="28">
        <v>12</v>
      </c>
      <c r="S226" s="28">
        <f>Q226/12</f>
        <v>4.45</v>
      </c>
      <c r="T226" s="28">
        <v>0</v>
      </c>
      <c r="U226" s="31">
        <v>0</v>
      </c>
      <c r="V226" s="28">
        <v>1</v>
      </c>
      <c r="W226" s="28">
        <v>0</v>
      </c>
      <c r="X226" s="28">
        <v>0</v>
      </c>
      <c r="Y226" s="28">
        <v>0</v>
      </c>
      <c r="Z226" s="28"/>
    </row>
    <row r="227" spans="1:26" x14ac:dyDescent="0.25">
      <c r="A227" s="28">
        <v>226</v>
      </c>
      <c r="B227" s="28">
        <v>29</v>
      </c>
      <c r="C227" s="28" t="s">
        <v>9</v>
      </c>
      <c r="D227" s="28" t="s">
        <v>172</v>
      </c>
      <c r="E227" s="28" t="s">
        <v>175</v>
      </c>
      <c r="F227" s="28" t="s">
        <v>135</v>
      </c>
      <c r="G227" s="29" t="s">
        <v>74</v>
      </c>
      <c r="H227" s="30">
        <v>74.5</v>
      </c>
      <c r="I227" s="30">
        <v>5</v>
      </c>
      <c r="J227" s="30">
        <v>5.7</v>
      </c>
      <c r="K227" s="30">
        <v>0</v>
      </c>
      <c r="L227" s="28" t="s">
        <v>120</v>
      </c>
      <c r="M227" s="28" t="s">
        <v>120</v>
      </c>
      <c r="N227" s="28" t="s">
        <v>120</v>
      </c>
      <c r="O227" s="28" t="s">
        <v>120</v>
      </c>
      <c r="P227" s="28" t="s">
        <v>120</v>
      </c>
      <c r="Q227" s="28" t="s">
        <v>120</v>
      </c>
      <c r="R227" s="28" t="s">
        <v>120</v>
      </c>
      <c r="S227" s="28" t="s">
        <v>120</v>
      </c>
      <c r="T227" s="28">
        <v>0</v>
      </c>
      <c r="U227" s="31">
        <v>0</v>
      </c>
      <c r="V227" s="28">
        <v>1</v>
      </c>
      <c r="W227" s="28">
        <v>1</v>
      </c>
      <c r="X227" s="28">
        <v>0</v>
      </c>
      <c r="Y227" s="28">
        <v>0</v>
      </c>
      <c r="Z227" s="28"/>
    </row>
    <row r="228" spans="1:26" x14ac:dyDescent="0.25">
      <c r="A228">
        <v>227</v>
      </c>
      <c r="B228">
        <v>29</v>
      </c>
      <c r="C228" t="s">
        <v>12</v>
      </c>
      <c r="D228" t="s">
        <v>173</v>
      </c>
      <c r="E228" t="s">
        <v>175</v>
      </c>
      <c r="F228" t="s">
        <v>12</v>
      </c>
      <c r="G228" s="1" t="s">
        <v>96</v>
      </c>
      <c r="H228" s="12">
        <v>21.4</v>
      </c>
      <c r="I228" s="12">
        <v>3</v>
      </c>
      <c r="J228" s="12">
        <v>2.8</v>
      </c>
      <c r="K228" s="12">
        <v>1</v>
      </c>
      <c r="L228">
        <v>1</v>
      </c>
      <c r="M228">
        <v>6.6</v>
      </c>
      <c r="N228">
        <v>1.8</v>
      </c>
      <c r="O228">
        <v>0</v>
      </c>
      <c r="P228">
        <v>0</v>
      </c>
      <c r="Q228">
        <f t="shared" ref="Q228:Q238" si="22">SUM(M228:P228)</f>
        <v>8.4</v>
      </c>
      <c r="R228">
        <v>12</v>
      </c>
      <c r="S228">
        <f t="shared" ref="S228:S238" si="23">Q228/12</f>
        <v>0.70000000000000007</v>
      </c>
      <c r="T228">
        <v>0</v>
      </c>
      <c r="U228" s="22">
        <v>0</v>
      </c>
      <c r="V228">
        <v>0</v>
      </c>
      <c r="W228">
        <v>0</v>
      </c>
      <c r="X228">
        <v>0</v>
      </c>
      <c r="Y228">
        <v>0</v>
      </c>
    </row>
    <row r="229" spans="1:26" x14ac:dyDescent="0.25">
      <c r="A229">
        <v>228</v>
      </c>
      <c r="B229">
        <v>29</v>
      </c>
      <c r="C229" t="s">
        <v>12</v>
      </c>
      <c r="D229" t="s">
        <v>173</v>
      </c>
      <c r="E229" t="s">
        <v>175</v>
      </c>
      <c r="F229" t="s">
        <v>135</v>
      </c>
      <c r="G229" s="1" t="s">
        <v>74</v>
      </c>
      <c r="H229" s="12">
        <v>47.7</v>
      </c>
      <c r="I229" s="12">
        <v>4</v>
      </c>
      <c r="J229" s="12">
        <v>3.5</v>
      </c>
      <c r="K229" s="12">
        <v>1</v>
      </c>
      <c r="L229">
        <v>1</v>
      </c>
      <c r="M229">
        <v>6.9</v>
      </c>
      <c r="N229">
        <v>12.9</v>
      </c>
      <c r="O229">
        <v>2.1</v>
      </c>
      <c r="P229">
        <v>0</v>
      </c>
      <c r="Q229">
        <f t="shared" si="22"/>
        <v>21.900000000000002</v>
      </c>
      <c r="R229">
        <v>12</v>
      </c>
      <c r="S229">
        <f t="shared" si="23"/>
        <v>1.8250000000000002</v>
      </c>
      <c r="T229">
        <v>0</v>
      </c>
      <c r="U229" s="22">
        <v>0</v>
      </c>
      <c r="V229">
        <v>0</v>
      </c>
      <c r="W229">
        <v>0</v>
      </c>
      <c r="X229">
        <v>0</v>
      </c>
      <c r="Y229">
        <v>0</v>
      </c>
    </row>
    <row r="230" spans="1:26" x14ac:dyDescent="0.25">
      <c r="A230">
        <v>229</v>
      </c>
      <c r="B230">
        <v>29</v>
      </c>
      <c r="C230" t="s">
        <v>14</v>
      </c>
      <c r="D230" t="s">
        <v>172</v>
      </c>
      <c r="E230" t="s">
        <v>176</v>
      </c>
      <c r="F230" t="s">
        <v>12</v>
      </c>
      <c r="G230" s="1" t="s">
        <v>96</v>
      </c>
      <c r="H230" s="12">
        <v>44.3</v>
      </c>
      <c r="I230" s="12">
        <v>3</v>
      </c>
      <c r="J230" s="12">
        <v>4.7</v>
      </c>
      <c r="K230" s="12">
        <v>2</v>
      </c>
      <c r="L230">
        <v>2</v>
      </c>
      <c r="M230">
        <v>5.5</v>
      </c>
      <c r="N230">
        <v>17.5</v>
      </c>
      <c r="O230">
        <v>27.5</v>
      </c>
      <c r="P230">
        <v>14.2</v>
      </c>
      <c r="Q230">
        <f t="shared" si="22"/>
        <v>64.7</v>
      </c>
      <c r="R230">
        <v>12</v>
      </c>
      <c r="S230">
        <f t="shared" si="23"/>
        <v>5.3916666666666666</v>
      </c>
      <c r="T230">
        <v>0</v>
      </c>
      <c r="U230" s="22">
        <v>0</v>
      </c>
      <c r="V230">
        <v>0</v>
      </c>
      <c r="W230">
        <v>0</v>
      </c>
      <c r="X230">
        <v>0</v>
      </c>
      <c r="Y230">
        <v>0</v>
      </c>
    </row>
    <row r="231" spans="1:26" x14ac:dyDescent="0.25">
      <c r="A231">
        <v>230</v>
      </c>
      <c r="B231">
        <v>29</v>
      </c>
      <c r="C231" t="s">
        <v>14</v>
      </c>
      <c r="D231" t="s">
        <v>172</v>
      </c>
      <c r="E231" t="s">
        <v>176</v>
      </c>
      <c r="F231" t="s">
        <v>135</v>
      </c>
      <c r="G231" s="1" t="s">
        <v>74</v>
      </c>
      <c r="H231" s="12">
        <v>53.7</v>
      </c>
      <c r="I231" s="12">
        <v>5</v>
      </c>
      <c r="J231" s="12">
        <v>5.0999999999999996</v>
      </c>
      <c r="K231" s="12">
        <v>2</v>
      </c>
      <c r="L231">
        <v>2</v>
      </c>
      <c r="M231">
        <v>4</v>
      </c>
      <c r="N231">
        <v>18.7</v>
      </c>
      <c r="O231">
        <v>14.9</v>
      </c>
      <c r="P231">
        <v>0</v>
      </c>
      <c r="Q231">
        <f t="shared" si="22"/>
        <v>37.6</v>
      </c>
      <c r="R231">
        <v>12</v>
      </c>
      <c r="S231">
        <f t="shared" si="23"/>
        <v>3.1333333333333333</v>
      </c>
      <c r="T231">
        <v>0</v>
      </c>
      <c r="U231" s="22">
        <v>0</v>
      </c>
      <c r="V231">
        <v>0</v>
      </c>
      <c r="W231">
        <v>0</v>
      </c>
      <c r="X231">
        <v>0</v>
      </c>
      <c r="Y231">
        <v>0</v>
      </c>
    </row>
    <row r="232" spans="1:26" x14ac:dyDescent="0.25">
      <c r="A232">
        <v>231</v>
      </c>
      <c r="B232">
        <v>29</v>
      </c>
      <c r="C232" t="s">
        <v>15</v>
      </c>
      <c r="D232" t="s">
        <v>173</v>
      </c>
      <c r="E232" t="s">
        <v>176</v>
      </c>
      <c r="F232" t="s">
        <v>12</v>
      </c>
      <c r="G232" s="1" t="s">
        <v>96</v>
      </c>
      <c r="H232" s="12">
        <v>23.3</v>
      </c>
      <c r="I232" s="12">
        <v>4</v>
      </c>
      <c r="J232" s="12">
        <v>6</v>
      </c>
      <c r="K232" s="12">
        <v>2</v>
      </c>
      <c r="L232">
        <v>1</v>
      </c>
      <c r="M232">
        <v>9.4</v>
      </c>
      <c r="N232">
        <v>19</v>
      </c>
      <c r="O232">
        <v>1.6</v>
      </c>
      <c r="P232">
        <v>0</v>
      </c>
      <c r="Q232">
        <f t="shared" si="22"/>
        <v>30</v>
      </c>
      <c r="R232">
        <v>12</v>
      </c>
      <c r="S232">
        <f t="shared" si="23"/>
        <v>2.5</v>
      </c>
      <c r="T232">
        <v>0</v>
      </c>
      <c r="U232" s="22">
        <v>0</v>
      </c>
      <c r="V232">
        <v>0</v>
      </c>
      <c r="W232">
        <v>0</v>
      </c>
      <c r="X232">
        <v>0</v>
      </c>
      <c r="Y232">
        <v>0</v>
      </c>
      <c r="Z232" t="s">
        <v>145</v>
      </c>
    </row>
    <row r="233" spans="1:26" x14ac:dyDescent="0.25">
      <c r="A233">
        <v>232</v>
      </c>
      <c r="B233">
        <v>29</v>
      </c>
      <c r="C233" t="s">
        <v>15</v>
      </c>
      <c r="D233" t="s">
        <v>173</v>
      </c>
      <c r="E233" t="s">
        <v>176</v>
      </c>
      <c r="F233" t="s">
        <v>135</v>
      </c>
      <c r="G233" s="1" t="s">
        <v>74</v>
      </c>
      <c r="H233" s="12">
        <v>54.4</v>
      </c>
      <c r="I233" s="12">
        <v>5</v>
      </c>
      <c r="J233" s="12">
        <v>3.9</v>
      </c>
      <c r="K233" s="12">
        <v>1</v>
      </c>
      <c r="L233">
        <v>3</v>
      </c>
      <c r="M233">
        <v>18.7</v>
      </c>
      <c r="N233">
        <v>7.9</v>
      </c>
      <c r="O233">
        <v>28.9</v>
      </c>
      <c r="P233">
        <v>0</v>
      </c>
      <c r="Q233">
        <f t="shared" si="22"/>
        <v>55.5</v>
      </c>
      <c r="R233">
        <v>12</v>
      </c>
      <c r="S233">
        <f t="shared" si="23"/>
        <v>4.625</v>
      </c>
      <c r="T233">
        <v>0</v>
      </c>
      <c r="U233" s="22">
        <v>0</v>
      </c>
      <c r="V233">
        <v>0</v>
      </c>
      <c r="W233">
        <v>0</v>
      </c>
      <c r="X233">
        <v>0</v>
      </c>
      <c r="Y233">
        <v>0</v>
      </c>
    </row>
    <row r="234" spans="1:26" x14ac:dyDescent="0.25">
      <c r="A234">
        <v>233</v>
      </c>
      <c r="B234">
        <v>30</v>
      </c>
      <c r="C234" t="s">
        <v>9</v>
      </c>
      <c r="D234" t="s">
        <v>172</v>
      </c>
      <c r="E234" t="s">
        <v>175</v>
      </c>
      <c r="F234" t="s">
        <v>12</v>
      </c>
      <c r="G234" s="1" t="s">
        <v>39</v>
      </c>
      <c r="H234" s="12">
        <v>69</v>
      </c>
      <c r="I234" s="12">
        <v>4</v>
      </c>
      <c r="J234" s="12">
        <v>3</v>
      </c>
      <c r="K234" s="12">
        <v>3</v>
      </c>
      <c r="L234">
        <v>2</v>
      </c>
      <c r="M234">
        <v>11.1</v>
      </c>
      <c r="N234">
        <v>27</v>
      </c>
      <c r="O234">
        <v>14.6</v>
      </c>
      <c r="P234">
        <v>0</v>
      </c>
      <c r="Q234">
        <f t="shared" si="22"/>
        <v>52.7</v>
      </c>
      <c r="R234">
        <v>12</v>
      </c>
      <c r="S234">
        <f t="shared" si="23"/>
        <v>4.3916666666666666</v>
      </c>
      <c r="T234">
        <v>0</v>
      </c>
      <c r="U234" s="22">
        <v>0</v>
      </c>
      <c r="V234">
        <v>0</v>
      </c>
      <c r="W234">
        <v>0</v>
      </c>
      <c r="X234">
        <v>0</v>
      </c>
      <c r="Y234">
        <v>0</v>
      </c>
    </row>
    <row r="235" spans="1:26" x14ac:dyDescent="0.25">
      <c r="A235">
        <v>234</v>
      </c>
      <c r="B235">
        <v>30</v>
      </c>
      <c r="C235" t="s">
        <v>9</v>
      </c>
      <c r="D235" t="s">
        <v>172</v>
      </c>
      <c r="E235" t="s">
        <v>175</v>
      </c>
      <c r="F235" t="s">
        <v>135</v>
      </c>
      <c r="G235" s="1" t="s">
        <v>83</v>
      </c>
      <c r="H235" s="12">
        <v>49.5</v>
      </c>
      <c r="I235" s="12">
        <v>4.5</v>
      </c>
      <c r="J235" s="12">
        <v>4.0999999999999996</v>
      </c>
      <c r="K235" s="12">
        <v>1</v>
      </c>
      <c r="L235">
        <v>1</v>
      </c>
      <c r="M235">
        <v>3.4</v>
      </c>
      <c r="N235">
        <v>2.7</v>
      </c>
      <c r="O235">
        <v>34</v>
      </c>
      <c r="P235">
        <v>25</v>
      </c>
      <c r="Q235">
        <f t="shared" si="22"/>
        <v>65.099999999999994</v>
      </c>
      <c r="R235">
        <v>12</v>
      </c>
      <c r="S235">
        <f t="shared" si="23"/>
        <v>5.4249999999999998</v>
      </c>
      <c r="T235">
        <v>0</v>
      </c>
      <c r="U235" s="22">
        <v>0</v>
      </c>
      <c r="V235">
        <v>0</v>
      </c>
      <c r="W235">
        <v>0</v>
      </c>
      <c r="X235">
        <v>0</v>
      </c>
      <c r="Y235">
        <v>0</v>
      </c>
    </row>
    <row r="236" spans="1:26" x14ac:dyDescent="0.25">
      <c r="A236">
        <v>235</v>
      </c>
      <c r="B236">
        <v>30</v>
      </c>
      <c r="C236" t="s">
        <v>12</v>
      </c>
      <c r="D236" t="s">
        <v>173</v>
      </c>
      <c r="E236" t="s">
        <v>175</v>
      </c>
      <c r="F236" t="s">
        <v>12</v>
      </c>
      <c r="G236" s="1" t="s">
        <v>39</v>
      </c>
      <c r="H236" s="12">
        <v>66</v>
      </c>
      <c r="I236" s="12">
        <v>3</v>
      </c>
      <c r="J236" s="12">
        <v>3.7</v>
      </c>
      <c r="K236" s="12">
        <v>1</v>
      </c>
      <c r="L236">
        <v>2</v>
      </c>
      <c r="M236">
        <v>37</v>
      </c>
      <c r="N236">
        <v>34.1</v>
      </c>
      <c r="O236">
        <v>0</v>
      </c>
      <c r="P236">
        <v>0</v>
      </c>
      <c r="Q236">
        <f t="shared" si="22"/>
        <v>71.099999999999994</v>
      </c>
      <c r="R236">
        <v>12</v>
      </c>
      <c r="S236">
        <f t="shared" si="23"/>
        <v>5.9249999999999998</v>
      </c>
      <c r="T236">
        <v>0</v>
      </c>
      <c r="U236" s="22">
        <v>0</v>
      </c>
      <c r="V236">
        <v>0</v>
      </c>
      <c r="W236">
        <v>0</v>
      </c>
      <c r="X236">
        <v>0</v>
      </c>
      <c r="Y236">
        <v>0</v>
      </c>
    </row>
    <row r="237" spans="1:26" x14ac:dyDescent="0.25">
      <c r="A237">
        <v>236</v>
      </c>
      <c r="B237">
        <v>30</v>
      </c>
      <c r="C237" t="s">
        <v>12</v>
      </c>
      <c r="D237" t="s">
        <v>173</v>
      </c>
      <c r="E237" t="s">
        <v>175</v>
      </c>
      <c r="F237" t="s">
        <v>135</v>
      </c>
      <c r="G237" s="1" t="s">
        <v>83</v>
      </c>
      <c r="H237" s="12">
        <v>58</v>
      </c>
      <c r="I237" s="12">
        <v>5</v>
      </c>
      <c r="J237" s="12">
        <v>5</v>
      </c>
      <c r="K237" s="12">
        <v>1</v>
      </c>
      <c r="L237">
        <v>1</v>
      </c>
      <c r="M237">
        <v>8.8000000000000007</v>
      </c>
      <c r="N237">
        <v>0</v>
      </c>
      <c r="O237">
        <v>0</v>
      </c>
      <c r="P237">
        <v>0</v>
      </c>
      <c r="Q237">
        <f t="shared" si="22"/>
        <v>8.8000000000000007</v>
      </c>
      <c r="R237">
        <v>12</v>
      </c>
      <c r="S237">
        <f t="shared" si="23"/>
        <v>0.73333333333333339</v>
      </c>
      <c r="T237">
        <v>0</v>
      </c>
      <c r="U237" s="22">
        <v>0</v>
      </c>
      <c r="V237">
        <v>0</v>
      </c>
      <c r="W237">
        <v>0</v>
      </c>
      <c r="X237">
        <v>0</v>
      </c>
      <c r="Y237">
        <v>0</v>
      </c>
      <c r="Z237" t="s">
        <v>143</v>
      </c>
    </row>
    <row r="238" spans="1:26" x14ac:dyDescent="0.25">
      <c r="A238" s="28">
        <v>237</v>
      </c>
      <c r="B238" s="28">
        <v>30</v>
      </c>
      <c r="C238" s="28" t="s">
        <v>14</v>
      </c>
      <c r="D238" s="28" t="s">
        <v>172</v>
      </c>
      <c r="E238" s="28" t="s">
        <v>176</v>
      </c>
      <c r="F238" s="28" t="s">
        <v>12</v>
      </c>
      <c r="G238" s="29" t="s">
        <v>39</v>
      </c>
      <c r="H238" s="30">
        <v>74</v>
      </c>
      <c r="I238" s="30">
        <v>3.5</v>
      </c>
      <c r="J238" s="30">
        <v>3.6</v>
      </c>
      <c r="K238" s="30">
        <v>1</v>
      </c>
      <c r="L238" s="28">
        <v>2</v>
      </c>
      <c r="M238" s="28">
        <v>9.6</v>
      </c>
      <c r="N238" s="28">
        <v>8.5</v>
      </c>
      <c r="O238" s="28">
        <v>0</v>
      </c>
      <c r="P238" s="28">
        <v>0</v>
      </c>
      <c r="Q238" s="28">
        <f t="shared" si="22"/>
        <v>18.100000000000001</v>
      </c>
      <c r="R238" s="28">
        <v>12</v>
      </c>
      <c r="S238" s="28">
        <f t="shared" si="23"/>
        <v>1.5083333333333335</v>
      </c>
      <c r="T238" s="28">
        <v>0</v>
      </c>
      <c r="U238" s="31">
        <v>0</v>
      </c>
      <c r="V238" s="28">
        <v>1</v>
      </c>
      <c r="W238" s="28">
        <v>0</v>
      </c>
      <c r="X238" s="28">
        <v>0</v>
      </c>
      <c r="Y238" s="28">
        <v>0</v>
      </c>
      <c r="Z238" s="28"/>
    </row>
    <row r="239" spans="1:26" x14ac:dyDescent="0.25">
      <c r="A239" s="28">
        <v>238</v>
      </c>
      <c r="B239" s="28">
        <v>30</v>
      </c>
      <c r="C239" s="28" t="s">
        <v>14</v>
      </c>
      <c r="D239" s="28" t="s">
        <v>172</v>
      </c>
      <c r="E239" s="28" t="s">
        <v>176</v>
      </c>
      <c r="F239" s="28" t="s">
        <v>135</v>
      </c>
      <c r="G239" s="29" t="s">
        <v>83</v>
      </c>
      <c r="H239" s="30">
        <v>70</v>
      </c>
      <c r="I239" s="30">
        <v>5.5</v>
      </c>
      <c r="J239" s="30">
        <v>4</v>
      </c>
      <c r="K239" s="30">
        <v>0</v>
      </c>
      <c r="L239" s="28" t="s">
        <v>120</v>
      </c>
      <c r="M239" s="28" t="s">
        <v>120</v>
      </c>
      <c r="N239" s="28" t="s">
        <v>120</v>
      </c>
      <c r="O239" s="28" t="s">
        <v>120</v>
      </c>
      <c r="P239" s="28" t="s">
        <v>120</v>
      </c>
      <c r="Q239" s="28" t="s">
        <v>120</v>
      </c>
      <c r="R239" s="28" t="s">
        <v>120</v>
      </c>
      <c r="S239" s="28" t="s">
        <v>120</v>
      </c>
      <c r="T239" s="28">
        <v>0</v>
      </c>
      <c r="U239" s="31">
        <v>0</v>
      </c>
      <c r="V239" s="28">
        <v>1</v>
      </c>
      <c r="W239" s="28">
        <v>1</v>
      </c>
      <c r="X239" s="28">
        <v>0</v>
      </c>
      <c r="Y239" s="28">
        <v>0</v>
      </c>
      <c r="Z239" s="28"/>
    </row>
    <row r="240" spans="1:26" x14ac:dyDescent="0.25">
      <c r="A240">
        <v>239</v>
      </c>
      <c r="B240">
        <v>30</v>
      </c>
      <c r="C240" t="s">
        <v>15</v>
      </c>
      <c r="D240" t="s">
        <v>173</v>
      </c>
      <c r="E240" t="s">
        <v>176</v>
      </c>
      <c r="F240" t="s">
        <v>135</v>
      </c>
      <c r="G240" s="1" t="s">
        <v>39</v>
      </c>
      <c r="H240" s="12">
        <v>33.5</v>
      </c>
      <c r="I240" s="12">
        <v>3</v>
      </c>
      <c r="J240" s="12">
        <v>3.2</v>
      </c>
      <c r="K240" s="12">
        <v>2</v>
      </c>
      <c r="L240">
        <v>1</v>
      </c>
      <c r="M240">
        <v>7</v>
      </c>
      <c r="N240">
        <v>2</v>
      </c>
      <c r="O240">
        <v>32.5</v>
      </c>
      <c r="P240">
        <v>0</v>
      </c>
      <c r="Q240">
        <f>SUM(M240:P240)</f>
        <v>41.5</v>
      </c>
      <c r="R240">
        <v>12</v>
      </c>
      <c r="S240">
        <f>Q240/12</f>
        <v>3.4583333333333335</v>
      </c>
      <c r="T240">
        <v>0</v>
      </c>
      <c r="U240" s="22">
        <v>0</v>
      </c>
      <c r="V240">
        <v>0</v>
      </c>
      <c r="W240">
        <v>0</v>
      </c>
      <c r="X240">
        <v>0</v>
      </c>
      <c r="Y240">
        <v>0</v>
      </c>
    </row>
    <row r="241" spans="1:26" x14ac:dyDescent="0.25">
      <c r="A241">
        <v>240</v>
      </c>
      <c r="B241">
        <v>30</v>
      </c>
      <c r="C241" t="s">
        <v>15</v>
      </c>
      <c r="D241" t="s">
        <v>173</v>
      </c>
      <c r="E241" t="s">
        <v>176</v>
      </c>
      <c r="F241" t="s">
        <v>12</v>
      </c>
      <c r="G241" s="1" t="s">
        <v>83</v>
      </c>
      <c r="H241" s="12">
        <v>33</v>
      </c>
      <c r="I241" s="12">
        <v>2.5</v>
      </c>
      <c r="J241" s="12">
        <v>6</v>
      </c>
      <c r="K241" s="12">
        <v>1</v>
      </c>
      <c r="L241">
        <v>3</v>
      </c>
      <c r="M241">
        <v>14</v>
      </c>
      <c r="N241">
        <v>6</v>
      </c>
      <c r="O241">
        <v>34</v>
      </c>
      <c r="P241">
        <v>0</v>
      </c>
      <c r="Q241">
        <f>SUM(M241:P241)</f>
        <v>54</v>
      </c>
      <c r="R241">
        <v>12</v>
      </c>
      <c r="S241">
        <f>Q241/12</f>
        <v>4.5</v>
      </c>
      <c r="T241">
        <v>0</v>
      </c>
      <c r="U241" s="22">
        <v>0</v>
      </c>
      <c r="V241">
        <v>0</v>
      </c>
      <c r="W241">
        <v>0</v>
      </c>
      <c r="X241">
        <v>0</v>
      </c>
      <c r="Y241">
        <v>0</v>
      </c>
    </row>
    <row r="242" spans="1:26" x14ac:dyDescent="0.25">
      <c r="A242">
        <v>241</v>
      </c>
      <c r="B242">
        <v>31</v>
      </c>
      <c r="C242" t="s">
        <v>9</v>
      </c>
      <c r="D242" t="s">
        <v>172</v>
      </c>
      <c r="E242" t="s">
        <v>175</v>
      </c>
      <c r="F242" t="s">
        <v>12</v>
      </c>
      <c r="G242" s="12" t="s">
        <v>188</v>
      </c>
      <c r="H242" s="12">
        <v>79</v>
      </c>
      <c r="I242" s="12">
        <v>4.5</v>
      </c>
      <c r="J242" s="12">
        <v>6</v>
      </c>
      <c r="K242" s="12">
        <v>1</v>
      </c>
      <c r="L242">
        <v>2</v>
      </c>
      <c r="M242">
        <v>4.7</v>
      </c>
      <c r="N242">
        <v>28.3</v>
      </c>
      <c r="O242">
        <v>8.3000000000000007</v>
      </c>
      <c r="P242">
        <v>0</v>
      </c>
      <c r="Q242">
        <f>SUM(M242:P242)</f>
        <v>41.3</v>
      </c>
      <c r="R242">
        <v>12</v>
      </c>
      <c r="S242">
        <f>Q242/12</f>
        <v>3.4416666666666664</v>
      </c>
      <c r="T242">
        <v>0</v>
      </c>
      <c r="U242" s="22">
        <v>0</v>
      </c>
      <c r="V242">
        <v>0</v>
      </c>
      <c r="W242">
        <v>0</v>
      </c>
      <c r="X242">
        <v>0</v>
      </c>
      <c r="Y242">
        <v>0</v>
      </c>
    </row>
    <row r="243" spans="1:26" x14ac:dyDescent="0.25">
      <c r="A243">
        <v>242</v>
      </c>
      <c r="B243">
        <v>31</v>
      </c>
      <c r="C243" t="s">
        <v>9</v>
      </c>
      <c r="D243" t="s">
        <v>172</v>
      </c>
      <c r="E243" t="s">
        <v>175</v>
      </c>
      <c r="F243" t="s">
        <v>135</v>
      </c>
      <c r="G243" s="1" t="s">
        <v>64</v>
      </c>
      <c r="H243" s="12">
        <v>45</v>
      </c>
      <c r="I243" s="12">
        <v>3</v>
      </c>
      <c r="J243" s="12">
        <v>4.5999999999999996</v>
      </c>
      <c r="K243" s="12">
        <v>2</v>
      </c>
      <c r="L243">
        <v>3</v>
      </c>
      <c r="M243">
        <v>17.7</v>
      </c>
      <c r="N243">
        <v>24.4</v>
      </c>
      <c r="O243">
        <v>5.8</v>
      </c>
      <c r="P243">
        <v>0</v>
      </c>
      <c r="Q243">
        <f>SUM(M243:P243)</f>
        <v>47.899999999999991</v>
      </c>
      <c r="R243">
        <v>12</v>
      </c>
      <c r="S243">
        <f>Q243/12</f>
        <v>3.9916666666666658</v>
      </c>
      <c r="T243">
        <v>0</v>
      </c>
      <c r="U243" s="22">
        <v>0</v>
      </c>
      <c r="V243">
        <v>0</v>
      </c>
      <c r="W243">
        <v>0</v>
      </c>
      <c r="X243">
        <v>0</v>
      </c>
      <c r="Y243">
        <v>0</v>
      </c>
    </row>
    <row r="244" spans="1:26" x14ac:dyDescent="0.25">
      <c r="A244">
        <v>243</v>
      </c>
      <c r="B244">
        <v>31</v>
      </c>
      <c r="C244" t="s">
        <v>12</v>
      </c>
      <c r="D244" t="s">
        <v>173</v>
      </c>
      <c r="E244" t="s">
        <v>175</v>
      </c>
      <c r="F244" t="s">
        <v>12</v>
      </c>
      <c r="G244" s="12" t="s">
        <v>188</v>
      </c>
      <c r="H244" s="12">
        <v>77</v>
      </c>
      <c r="I244" s="12">
        <v>3</v>
      </c>
      <c r="J244" s="12">
        <v>5</v>
      </c>
      <c r="K244" s="12">
        <v>2</v>
      </c>
      <c r="L244">
        <v>3</v>
      </c>
      <c r="M244">
        <v>24</v>
      </c>
      <c r="N244">
        <v>44</v>
      </c>
      <c r="O244">
        <v>7</v>
      </c>
      <c r="P244">
        <v>0</v>
      </c>
      <c r="Q244">
        <f>SUM(M244:P244)</f>
        <v>75</v>
      </c>
      <c r="R244">
        <v>12</v>
      </c>
      <c r="S244">
        <f>Q244/12</f>
        <v>6.25</v>
      </c>
      <c r="T244">
        <v>0</v>
      </c>
      <c r="U244" s="22">
        <v>0</v>
      </c>
      <c r="V244">
        <v>0</v>
      </c>
      <c r="W244">
        <v>0</v>
      </c>
      <c r="X244">
        <v>0</v>
      </c>
      <c r="Y244">
        <v>0</v>
      </c>
    </row>
    <row r="245" spans="1:26" x14ac:dyDescent="0.25">
      <c r="A245">
        <v>244</v>
      </c>
      <c r="B245">
        <v>31</v>
      </c>
      <c r="C245" t="s">
        <v>12</v>
      </c>
      <c r="D245" t="s">
        <v>173</v>
      </c>
      <c r="E245" t="s">
        <v>175</v>
      </c>
      <c r="F245" t="s">
        <v>135</v>
      </c>
      <c r="G245" s="1" t="s">
        <v>64</v>
      </c>
      <c r="H245" s="12">
        <v>56</v>
      </c>
      <c r="I245" s="12">
        <v>4</v>
      </c>
      <c r="J245" s="12">
        <v>4.5</v>
      </c>
      <c r="K245" s="12">
        <v>3</v>
      </c>
      <c r="L245">
        <v>4</v>
      </c>
      <c r="M245" t="s">
        <v>120</v>
      </c>
      <c r="N245" t="s">
        <v>120</v>
      </c>
      <c r="O245" t="s">
        <v>120</v>
      </c>
      <c r="P245" t="s">
        <v>120</v>
      </c>
      <c r="Q245" t="s">
        <v>120</v>
      </c>
      <c r="R245">
        <v>12</v>
      </c>
      <c r="S245" t="s">
        <v>120</v>
      </c>
      <c r="T245">
        <v>0</v>
      </c>
      <c r="U245" s="22">
        <v>0</v>
      </c>
      <c r="V245">
        <v>0</v>
      </c>
      <c r="W245">
        <v>0</v>
      </c>
      <c r="X245">
        <v>0</v>
      </c>
      <c r="Y245">
        <v>0</v>
      </c>
      <c r="Z245" t="s">
        <v>141</v>
      </c>
    </row>
    <row r="246" spans="1:26" x14ac:dyDescent="0.25">
      <c r="A246" s="28">
        <v>245</v>
      </c>
      <c r="B246" s="28">
        <v>31</v>
      </c>
      <c r="C246" s="28" t="s">
        <v>14</v>
      </c>
      <c r="D246" s="28" t="s">
        <v>172</v>
      </c>
      <c r="E246" s="28" t="s">
        <v>176</v>
      </c>
      <c r="F246" s="28" t="s">
        <v>12</v>
      </c>
      <c r="G246" s="30" t="s">
        <v>188</v>
      </c>
      <c r="H246" s="30">
        <v>90</v>
      </c>
      <c r="I246" s="30">
        <v>3</v>
      </c>
      <c r="J246" s="30">
        <v>5.6</v>
      </c>
      <c r="K246" s="30">
        <v>1</v>
      </c>
      <c r="L246" s="28">
        <v>2</v>
      </c>
      <c r="M246" s="28">
        <v>32.799999999999997</v>
      </c>
      <c r="N246" s="28">
        <v>26.7</v>
      </c>
      <c r="O246" s="28">
        <v>0</v>
      </c>
      <c r="P246" s="28">
        <v>0</v>
      </c>
      <c r="Q246" s="28">
        <f>SUM(M246:P246)</f>
        <v>59.5</v>
      </c>
      <c r="R246" s="28">
        <v>12</v>
      </c>
      <c r="S246" s="28">
        <f>Q246/12</f>
        <v>4.958333333333333</v>
      </c>
      <c r="T246" s="28">
        <v>0</v>
      </c>
      <c r="U246" s="31">
        <v>0</v>
      </c>
      <c r="V246" s="28">
        <v>1</v>
      </c>
      <c r="W246" s="28">
        <v>0</v>
      </c>
      <c r="X246" s="28">
        <v>0</v>
      </c>
      <c r="Y246" s="28">
        <v>0</v>
      </c>
      <c r="Z246" s="28"/>
    </row>
    <row r="247" spans="1:26" x14ac:dyDescent="0.25">
      <c r="A247" s="28">
        <v>246</v>
      </c>
      <c r="B247" s="28">
        <v>31</v>
      </c>
      <c r="C247" s="28" t="s">
        <v>14</v>
      </c>
      <c r="D247" s="28" t="s">
        <v>172</v>
      </c>
      <c r="E247" s="28" t="s">
        <v>176</v>
      </c>
      <c r="F247" s="28" t="s">
        <v>135</v>
      </c>
      <c r="G247" s="29" t="s">
        <v>64</v>
      </c>
      <c r="H247" s="30">
        <v>65</v>
      </c>
      <c r="I247" s="30">
        <v>3</v>
      </c>
      <c r="J247" s="30">
        <v>6</v>
      </c>
      <c r="K247" s="30">
        <v>0</v>
      </c>
      <c r="L247" s="28" t="s">
        <v>120</v>
      </c>
      <c r="M247" s="28" t="s">
        <v>120</v>
      </c>
      <c r="N247" s="28" t="s">
        <v>120</v>
      </c>
      <c r="O247" s="28" t="s">
        <v>120</v>
      </c>
      <c r="P247" s="28" t="s">
        <v>120</v>
      </c>
      <c r="Q247" s="28" t="s">
        <v>120</v>
      </c>
      <c r="R247" s="28" t="s">
        <v>120</v>
      </c>
      <c r="S247" s="28" t="s">
        <v>120</v>
      </c>
      <c r="T247" s="28">
        <v>0</v>
      </c>
      <c r="U247" s="31">
        <v>0</v>
      </c>
      <c r="V247" s="28">
        <v>1</v>
      </c>
      <c r="W247" s="28">
        <v>1</v>
      </c>
      <c r="X247" s="28">
        <v>0</v>
      </c>
      <c r="Y247" s="28">
        <v>0</v>
      </c>
      <c r="Z247" s="28"/>
    </row>
    <row r="248" spans="1:26" x14ac:dyDescent="0.25">
      <c r="A248">
        <v>247</v>
      </c>
      <c r="B248">
        <v>31</v>
      </c>
      <c r="C248" t="s">
        <v>15</v>
      </c>
      <c r="D248" t="s">
        <v>173</v>
      </c>
      <c r="E248" t="s">
        <v>176</v>
      </c>
      <c r="F248" t="s">
        <v>12</v>
      </c>
      <c r="G248" s="12" t="s">
        <v>188</v>
      </c>
      <c r="H248" s="12">
        <v>77</v>
      </c>
      <c r="I248" s="12">
        <v>3</v>
      </c>
      <c r="J248" s="12">
        <v>3.6</v>
      </c>
      <c r="K248" s="12">
        <v>2</v>
      </c>
      <c r="L248" t="s">
        <v>120</v>
      </c>
      <c r="M248" t="s">
        <v>120</v>
      </c>
      <c r="N248" t="s">
        <v>120</v>
      </c>
      <c r="O248" t="s">
        <v>120</v>
      </c>
      <c r="P248" t="s">
        <v>120</v>
      </c>
      <c r="Q248" t="s">
        <v>120</v>
      </c>
      <c r="R248" t="s">
        <v>120</v>
      </c>
      <c r="S248" t="s">
        <v>120</v>
      </c>
      <c r="T248" t="s">
        <v>120</v>
      </c>
      <c r="U248" s="22">
        <v>0</v>
      </c>
      <c r="V248" t="s">
        <v>120</v>
      </c>
      <c r="W248" t="s">
        <v>120</v>
      </c>
      <c r="X248">
        <v>0</v>
      </c>
      <c r="Y248">
        <v>0</v>
      </c>
      <c r="Z248" t="s">
        <v>402</v>
      </c>
    </row>
    <row r="249" spans="1:26" x14ac:dyDescent="0.25">
      <c r="A249">
        <v>248</v>
      </c>
      <c r="B249">
        <v>31</v>
      </c>
      <c r="C249" t="s">
        <v>15</v>
      </c>
      <c r="D249" t="s">
        <v>173</v>
      </c>
      <c r="E249" t="s">
        <v>176</v>
      </c>
      <c r="F249" t="s">
        <v>135</v>
      </c>
      <c r="G249" s="1" t="s">
        <v>64</v>
      </c>
      <c r="H249" s="12">
        <v>52</v>
      </c>
      <c r="I249" s="12">
        <v>3.5</v>
      </c>
      <c r="J249" s="12">
        <v>3.5</v>
      </c>
      <c r="K249" s="12">
        <v>1</v>
      </c>
      <c r="L249" t="s">
        <v>120</v>
      </c>
      <c r="M249" t="s">
        <v>120</v>
      </c>
      <c r="N249" t="s">
        <v>120</v>
      </c>
      <c r="O249" t="s">
        <v>120</v>
      </c>
      <c r="P249" t="s">
        <v>120</v>
      </c>
      <c r="Q249" t="s">
        <v>120</v>
      </c>
      <c r="R249" t="s">
        <v>120</v>
      </c>
      <c r="S249" t="s">
        <v>120</v>
      </c>
      <c r="T249" t="s">
        <v>120</v>
      </c>
      <c r="U249" s="22">
        <v>0</v>
      </c>
      <c r="V249" t="s">
        <v>120</v>
      </c>
      <c r="W249" t="s">
        <v>120</v>
      </c>
      <c r="X249">
        <v>0</v>
      </c>
      <c r="Y249">
        <v>0</v>
      </c>
      <c r="Z249" t="s">
        <v>402</v>
      </c>
    </row>
    <row r="250" spans="1:26" x14ac:dyDescent="0.25">
      <c r="A250" s="28">
        <v>249</v>
      </c>
      <c r="B250" s="28">
        <v>32</v>
      </c>
      <c r="C250" s="28" t="s">
        <v>9</v>
      </c>
      <c r="D250" s="28" t="s">
        <v>172</v>
      </c>
      <c r="E250" s="28" t="s">
        <v>175</v>
      </c>
      <c r="F250" s="28" t="s">
        <v>12</v>
      </c>
      <c r="G250" s="29" t="s">
        <v>62</v>
      </c>
      <c r="H250" s="30">
        <v>40</v>
      </c>
      <c r="I250" s="30">
        <v>3</v>
      </c>
      <c r="J250" s="30">
        <v>4.4000000000000004</v>
      </c>
      <c r="K250" s="30">
        <v>0</v>
      </c>
      <c r="L250" s="28" t="s">
        <v>120</v>
      </c>
      <c r="M250" s="28" t="s">
        <v>120</v>
      </c>
      <c r="N250" s="28" t="s">
        <v>120</v>
      </c>
      <c r="O250" s="28" t="s">
        <v>120</v>
      </c>
      <c r="P250" s="28" t="s">
        <v>120</v>
      </c>
      <c r="Q250" s="28" t="s">
        <v>120</v>
      </c>
      <c r="R250" s="28" t="s">
        <v>120</v>
      </c>
      <c r="S250" s="28" t="s">
        <v>120</v>
      </c>
      <c r="T250" s="28">
        <v>0</v>
      </c>
      <c r="U250" s="31">
        <v>0</v>
      </c>
      <c r="V250" s="28">
        <v>1</v>
      </c>
      <c r="W250" s="28">
        <v>1</v>
      </c>
      <c r="X250" s="28">
        <v>0</v>
      </c>
      <c r="Y250" s="28">
        <v>0</v>
      </c>
      <c r="Z250" s="28"/>
    </row>
    <row r="251" spans="1:26" x14ac:dyDescent="0.25">
      <c r="A251" s="28">
        <v>250</v>
      </c>
      <c r="B251" s="28">
        <v>32</v>
      </c>
      <c r="C251" s="28" t="s">
        <v>9</v>
      </c>
      <c r="D251" s="28" t="s">
        <v>172</v>
      </c>
      <c r="E251" s="28" t="s">
        <v>175</v>
      </c>
      <c r="F251" s="28" t="s">
        <v>135</v>
      </c>
      <c r="G251" s="29" t="s">
        <v>55</v>
      </c>
      <c r="H251" s="30">
        <v>61</v>
      </c>
      <c r="I251" s="30">
        <v>4</v>
      </c>
      <c r="J251" s="30">
        <v>6</v>
      </c>
      <c r="K251" s="30">
        <v>1</v>
      </c>
      <c r="L251" s="28">
        <v>1</v>
      </c>
      <c r="M251" s="28">
        <v>10.8</v>
      </c>
      <c r="N251" s="28">
        <v>7.4</v>
      </c>
      <c r="O251" s="28">
        <v>0</v>
      </c>
      <c r="P251" s="28">
        <v>0</v>
      </c>
      <c r="Q251" s="28">
        <f>SUM(M251:P251)</f>
        <v>18.200000000000003</v>
      </c>
      <c r="R251" s="28">
        <v>12</v>
      </c>
      <c r="S251" s="28">
        <f>Q251/12</f>
        <v>1.5166666666666668</v>
      </c>
      <c r="T251" s="28">
        <v>0</v>
      </c>
      <c r="U251" s="31">
        <v>0</v>
      </c>
      <c r="V251" s="28">
        <v>1</v>
      </c>
      <c r="W251" s="28">
        <v>0</v>
      </c>
      <c r="X251" s="28">
        <v>0</v>
      </c>
      <c r="Y251" s="28">
        <v>0</v>
      </c>
      <c r="Z251" s="28"/>
    </row>
    <row r="252" spans="1:26" x14ac:dyDescent="0.25">
      <c r="A252">
        <v>251</v>
      </c>
      <c r="B252">
        <v>32</v>
      </c>
      <c r="C252" t="s">
        <v>12</v>
      </c>
      <c r="D252" t="s">
        <v>173</v>
      </c>
      <c r="E252" t="s">
        <v>175</v>
      </c>
      <c r="F252" t="s">
        <v>12</v>
      </c>
      <c r="G252" s="1" t="s">
        <v>62</v>
      </c>
      <c r="H252" s="12">
        <v>35.5</v>
      </c>
      <c r="I252" s="12">
        <v>3</v>
      </c>
      <c r="J252" s="12">
        <v>5</v>
      </c>
      <c r="K252" s="12">
        <v>1</v>
      </c>
      <c r="L252" t="s">
        <v>120</v>
      </c>
      <c r="M252">
        <v>28.5</v>
      </c>
      <c r="N252">
        <v>18.5</v>
      </c>
      <c r="O252">
        <v>0</v>
      </c>
      <c r="P252">
        <v>0</v>
      </c>
      <c r="Q252">
        <f>SUM(M252:P252)</f>
        <v>47</v>
      </c>
      <c r="R252">
        <v>12</v>
      </c>
      <c r="S252">
        <f>Q252/12</f>
        <v>3.9166666666666665</v>
      </c>
      <c r="T252">
        <v>0</v>
      </c>
      <c r="U252" s="22">
        <v>0</v>
      </c>
      <c r="V252">
        <v>0</v>
      </c>
      <c r="W252">
        <v>0</v>
      </c>
      <c r="X252">
        <v>0</v>
      </c>
      <c r="Y252">
        <v>0</v>
      </c>
    </row>
    <row r="253" spans="1:26" x14ac:dyDescent="0.25">
      <c r="A253">
        <v>252</v>
      </c>
      <c r="B253">
        <v>32</v>
      </c>
      <c r="C253" t="s">
        <v>12</v>
      </c>
      <c r="D253" t="s">
        <v>173</v>
      </c>
      <c r="E253" t="s">
        <v>175</v>
      </c>
      <c r="F253" t="s">
        <v>135</v>
      </c>
      <c r="G253" s="1" t="s">
        <v>55</v>
      </c>
      <c r="H253" s="12">
        <v>45</v>
      </c>
      <c r="I253" s="12">
        <v>3</v>
      </c>
      <c r="J253" s="12">
        <v>4.3</v>
      </c>
      <c r="K253" s="12">
        <v>1</v>
      </c>
      <c r="L253">
        <v>0</v>
      </c>
      <c r="M253">
        <v>0</v>
      </c>
      <c r="N253">
        <v>0</v>
      </c>
      <c r="O253">
        <v>0</v>
      </c>
      <c r="P253">
        <v>0</v>
      </c>
      <c r="Q253">
        <v>0</v>
      </c>
      <c r="R253">
        <v>12</v>
      </c>
      <c r="S253">
        <v>0</v>
      </c>
      <c r="T253">
        <v>0</v>
      </c>
      <c r="U253" s="22">
        <v>0</v>
      </c>
      <c r="V253">
        <v>0</v>
      </c>
      <c r="W253">
        <v>1</v>
      </c>
      <c r="X253">
        <v>0</v>
      </c>
      <c r="Y253">
        <v>0</v>
      </c>
    </row>
    <row r="254" spans="1:26" x14ac:dyDescent="0.25">
      <c r="A254" s="28">
        <v>253</v>
      </c>
      <c r="B254" s="28">
        <v>32</v>
      </c>
      <c r="C254" s="28" t="s">
        <v>14</v>
      </c>
      <c r="D254" s="28" t="s">
        <v>172</v>
      </c>
      <c r="E254" s="28" t="s">
        <v>176</v>
      </c>
      <c r="F254" s="28" t="s">
        <v>12</v>
      </c>
      <c r="G254" s="29" t="s">
        <v>62</v>
      </c>
      <c r="H254" s="30">
        <v>56</v>
      </c>
      <c r="I254" s="30">
        <v>5</v>
      </c>
      <c r="J254" s="30">
        <v>6</v>
      </c>
      <c r="K254" s="30">
        <v>0</v>
      </c>
      <c r="L254" s="28" t="s">
        <v>120</v>
      </c>
      <c r="M254" s="28" t="s">
        <v>120</v>
      </c>
      <c r="N254" s="28" t="s">
        <v>120</v>
      </c>
      <c r="O254" s="28" t="s">
        <v>120</v>
      </c>
      <c r="P254" s="28" t="s">
        <v>120</v>
      </c>
      <c r="Q254" s="28" t="s">
        <v>120</v>
      </c>
      <c r="R254" s="28" t="s">
        <v>120</v>
      </c>
      <c r="S254" s="28" t="s">
        <v>120</v>
      </c>
      <c r="T254" s="28">
        <v>0</v>
      </c>
      <c r="U254" s="31">
        <v>0</v>
      </c>
      <c r="V254" s="28">
        <v>1</v>
      </c>
      <c r="W254" s="28">
        <v>1</v>
      </c>
      <c r="X254" s="28">
        <v>0</v>
      </c>
      <c r="Y254" s="28">
        <v>0</v>
      </c>
      <c r="Z254" s="28"/>
    </row>
    <row r="255" spans="1:26" x14ac:dyDescent="0.25">
      <c r="A255" s="28">
        <v>254</v>
      </c>
      <c r="B255" s="28">
        <v>32</v>
      </c>
      <c r="C255" s="28" t="s">
        <v>14</v>
      </c>
      <c r="D255" s="28" t="s">
        <v>172</v>
      </c>
      <c r="E255" s="28" t="s">
        <v>176</v>
      </c>
      <c r="F255" s="28" t="s">
        <v>135</v>
      </c>
      <c r="G255" s="29" t="s">
        <v>55</v>
      </c>
      <c r="H255" s="30">
        <v>49</v>
      </c>
      <c r="I255" s="30">
        <v>4</v>
      </c>
      <c r="J255" s="30">
        <v>4.2</v>
      </c>
      <c r="K255" s="30">
        <v>1</v>
      </c>
      <c r="L255" s="28">
        <v>1</v>
      </c>
      <c r="M255" s="28">
        <v>18.2</v>
      </c>
      <c r="N255" s="28">
        <v>6.2</v>
      </c>
      <c r="O255" s="28">
        <v>0</v>
      </c>
      <c r="P255" s="28">
        <v>0</v>
      </c>
      <c r="Q255" s="28">
        <f>SUM(M255:P255)</f>
        <v>24.4</v>
      </c>
      <c r="R255" s="28">
        <v>12</v>
      </c>
      <c r="S255" s="28">
        <f>Q255/12</f>
        <v>2.0333333333333332</v>
      </c>
      <c r="T255" s="28">
        <v>0</v>
      </c>
      <c r="U255" s="31">
        <v>0</v>
      </c>
      <c r="V255" s="28">
        <v>1</v>
      </c>
      <c r="W255" s="28">
        <v>0</v>
      </c>
      <c r="X255" s="28">
        <v>0</v>
      </c>
      <c r="Y255" s="28">
        <v>0</v>
      </c>
      <c r="Z255" s="28"/>
    </row>
    <row r="256" spans="1:26" x14ac:dyDescent="0.25">
      <c r="A256">
        <v>255</v>
      </c>
      <c r="B256">
        <v>32</v>
      </c>
      <c r="C256" t="s">
        <v>15</v>
      </c>
      <c r="D256" t="s">
        <v>173</v>
      </c>
      <c r="E256" t="s">
        <v>176</v>
      </c>
      <c r="F256" t="s">
        <v>12</v>
      </c>
      <c r="G256" s="1" t="s">
        <v>62</v>
      </c>
      <c r="H256" s="12">
        <v>32</v>
      </c>
      <c r="I256" s="12">
        <v>3</v>
      </c>
      <c r="J256" s="12">
        <v>6</v>
      </c>
      <c r="K256" s="12">
        <v>1</v>
      </c>
      <c r="L256">
        <v>0</v>
      </c>
      <c r="M256">
        <v>0</v>
      </c>
      <c r="N256">
        <v>0</v>
      </c>
      <c r="O256">
        <v>0</v>
      </c>
      <c r="P256">
        <v>0</v>
      </c>
      <c r="Q256">
        <v>0</v>
      </c>
      <c r="R256">
        <v>12</v>
      </c>
      <c r="S256">
        <v>0</v>
      </c>
      <c r="T256">
        <v>0</v>
      </c>
      <c r="U256" s="22">
        <v>0</v>
      </c>
      <c r="V256">
        <v>0</v>
      </c>
      <c r="W256">
        <v>1</v>
      </c>
      <c r="X256">
        <v>0</v>
      </c>
      <c r="Y256">
        <v>0</v>
      </c>
    </row>
    <row r="257" spans="1:25" x14ac:dyDescent="0.25">
      <c r="A257">
        <v>256</v>
      </c>
      <c r="B257">
        <v>32</v>
      </c>
      <c r="C257" t="s">
        <v>15</v>
      </c>
      <c r="D257" t="s">
        <v>173</v>
      </c>
      <c r="E257" t="s">
        <v>176</v>
      </c>
      <c r="F257" t="s">
        <v>135</v>
      </c>
      <c r="G257" s="1" t="s">
        <v>55</v>
      </c>
      <c r="H257" s="12">
        <v>54</v>
      </c>
      <c r="I257" s="12">
        <v>4</v>
      </c>
      <c r="J257" s="12">
        <v>2.7</v>
      </c>
      <c r="K257" s="12">
        <v>2</v>
      </c>
      <c r="L257">
        <v>0</v>
      </c>
      <c r="M257">
        <v>0</v>
      </c>
      <c r="N257">
        <v>0</v>
      </c>
      <c r="O257">
        <v>0</v>
      </c>
      <c r="P257">
        <v>0</v>
      </c>
      <c r="Q257">
        <v>0</v>
      </c>
      <c r="R257">
        <v>12</v>
      </c>
      <c r="S257">
        <v>0</v>
      </c>
      <c r="T257">
        <v>0</v>
      </c>
      <c r="U257" s="22">
        <v>0</v>
      </c>
      <c r="V257">
        <v>0</v>
      </c>
      <c r="W257">
        <v>1</v>
      </c>
      <c r="X257">
        <v>0</v>
      </c>
      <c r="Y257">
        <v>0</v>
      </c>
    </row>
    <row r="258" spans="1:25" x14ac:dyDescent="0.25">
      <c r="A258">
        <v>257</v>
      </c>
      <c r="B258">
        <v>33</v>
      </c>
      <c r="C258" t="s">
        <v>9</v>
      </c>
      <c r="D258" t="s">
        <v>172</v>
      </c>
      <c r="E258" t="s">
        <v>175</v>
      </c>
      <c r="F258" t="s">
        <v>12</v>
      </c>
      <c r="G258" s="1" t="s">
        <v>93</v>
      </c>
      <c r="H258" s="12">
        <v>63</v>
      </c>
      <c r="I258" s="12">
        <v>4</v>
      </c>
      <c r="J258" s="12">
        <v>5.8</v>
      </c>
      <c r="K258" s="12">
        <v>1</v>
      </c>
      <c r="L258">
        <v>1</v>
      </c>
      <c r="M258">
        <v>29</v>
      </c>
      <c r="N258">
        <v>16.5</v>
      </c>
      <c r="O258">
        <v>1</v>
      </c>
      <c r="P258">
        <v>0</v>
      </c>
      <c r="Q258">
        <f t="shared" ref="Q258:Q274" si="24">SUM(M258:P258)</f>
        <v>46.5</v>
      </c>
      <c r="R258">
        <v>12</v>
      </c>
      <c r="S258">
        <f t="shared" ref="S258:S274" si="25">Q258/12</f>
        <v>3.875</v>
      </c>
      <c r="T258">
        <v>0</v>
      </c>
      <c r="U258" s="22">
        <v>0</v>
      </c>
      <c r="V258">
        <v>0</v>
      </c>
      <c r="W258">
        <v>0</v>
      </c>
      <c r="X258">
        <v>0</v>
      </c>
      <c r="Y258">
        <v>0</v>
      </c>
    </row>
    <row r="259" spans="1:25" x14ac:dyDescent="0.25">
      <c r="A259">
        <v>258</v>
      </c>
      <c r="B259">
        <v>33</v>
      </c>
      <c r="C259" t="s">
        <v>9</v>
      </c>
      <c r="D259" t="s">
        <v>172</v>
      </c>
      <c r="E259" t="s">
        <v>175</v>
      </c>
      <c r="F259" t="s">
        <v>135</v>
      </c>
      <c r="G259" s="1" t="s">
        <v>71</v>
      </c>
      <c r="H259" s="12">
        <v>75.5</v>
      </c>
      <c r="I259" s="12">
        <v>5</v>
      </c>
      <c r="J259" s="12">
        <v>5</v>
      </c>
      <c r="K259" s="12">
        <v>2</v>
      </c>
      <c r="L259">
        <v>3</v>
      </c>
      <c r="M259">
        <v>20</v>
      </c>
      <c r="N259">
        <v>18.5</v>
      </c>
      <c r="O259">
        <v>4</v>
      </c>
      <c r="P259">
        <v>1</v>
      </c>
      <c r="Q259">
        <f t="shared" si="24"/>
        <v>43.5</v>
      </c>
      <c r="R259">
        <v>12</v>
      </c>
      <c r="S259">
        <f t="shared" si="25"/>
        <v>3.625</v>
      </c>
      <c r="T259">
        <v>0</v>
      </c>
      <c r="U259" s="22">
        <v>0</v>
      </c>
      <c r="V259">
        <v>0</v>
      </c>
      <c r="W259">
        <v>0</v>
      </c>
      <c r="X259">
        <v>0</v>
      </c>
      <c r="Y259">
        <v>0</v>
      </c>
    </row>
    <row r="260" spans="1:25" x14ac:dyDescent="0.25">
      <c r="A260">
        <v>259</v>
      </c>
      <c r="B260">
        <v>33</v>
      </c>
      <c r="C260" t="s">
        <v>12</v>
      </c>
      <c r="D260" t="s">
        <v>173</v>
      </c>
      <c r="E260" t="s">
        <v>175</v>
      </c>
      <c r="F260" t="s">
        <v>12</v>
      </c>
      <c r="G260" s="1" t="s">
        <v>93</v>
      </c>
      <c r="H260" s="12">
        <v>56.4</v>
      </c>
      <c r="I260" s="12">
        <v>4</v>
      </c>
      <c r="J260" s="12">
        <v>5.5</v>
      </c>
      <c r="K260" s="12">
        <v>1</v>
      </c>
      <c r="L260">
        <v>1</v>
      </c>
      <c r="M260">
        <v>7.8</v>
      </c>
      <c r="N260">
        <v>40.1</v>
      </c>
      <c r="O260">
        <v>10.8</v>
      </c>
      <c r="P260">
        <v>0</v>
      </c>
      <c r="Q260">
        <f t="shared" si="24"/>
        <v>58.7</v>
      </c>
      <c r="R260">
        <v>12</v>
      </c>
      <c r="S260">
        <f t="shared" si="25"/>
        <v>4.8916666666666666</v>
      </c>
      <c r="T260">
        <v>1</v>
      </c>
      <c r="U260" s="22">
        <v>0</v>
      </c>
      <c r="V260">
        <v>0</v>
      </c>
      <c r="W260">
        <v>0</v>
      </c>
      <c r="X260">
        <v>0</v>
      </c>
      <c r="Y260">
        <v>0</v>
      </c>
    </row>
    <row r="261" spans="1:25" x14ac:dyDescent="0.25">
      <c r="A261">
        <v>260</v>
      </c>
      <c r="B261">
        <v>33</v>
      </c>
      <c r="C261" t="s">
        <v>12</v>
      </c>
      <c r="D261" t="s">
        <v>173</v>
      </c>
      <c r="E261" t="s">
        <v>175</v>
      </c>
      <c r="F261" t="s">
        <v>135</v>
      </c>
      <c r="G261" s="1" t="s">
        <v>71</v>
      </c>
      <c r="H261" s="12">
        <v>78.2</v>
      </c>
      <c r="I261" s="12">
        <v>4</v>
      </c>
      <c r="J261" s="12">
        <v>4</v>
      </c>
      <c r="K261" s="12">
        <v>1</v>
      </c>
      <c r="L261">
        <v>3</v>
      </c>
      <c r="M261">
        <v>32.4</v>
      </c>
      <c r="N261">
        <v>4.7</v>
      </c>
      <c r="O261">
        <v>0</v>
      </c>
      <c r="P261">
        <v>0</v>
      </c>
      <c r="Q261">
        <f t="shared" si="24"/>
        <v>37.1</v>
      </c>
      <c r="R261">
        <v>12</v>
      </c>
      <c r="S261">
        <f t="shared" si="25"/>
        <v>3.0916666666666668</v>
      </c>
      <c r="T261">
        <v>0</v>
      </c>
      <c r="U261" s="22">
        <v>0</v>
      </c>
      <c r="V261">
        <v>0</v>
      </c>
      <c r="W261">
        <v>0</v>
      </c>
      <c r="X261">
        <v>1</v>
      </c>
      <c r="Y261">
        <v>0</v>
      </c>
    </row>
    <row r="262" spans="1:25" x14ac:dyDescent="0.25">
      <c r="A262">
        <v>261</v>
      </c>
      <c r="B262">
        <v>33</v>
      </c>
      <c r="C262" t="s">
        <v>14</v>
      </c>
      <c r="D262" t="s">
        <v>172</v>
      </c>
      <c r="E262" t="s">
        <v>176</v>
      </c>
      <c r="F262" t="s">
        <v>12</v>
      </c>
      <c r="G262" s="1" t="s">
        <v>93</v>
      </c>
      <c r="H262" s="12">
        <v>75.5</v>
      </c>
      <c r="I262" s="12">
        <v>5</v>
      </c>
      <c r="J262" s="12">
        <v>4.5</v>
      </c>
      <c r="K262" s="12">
        <v>2</v>
      </c>
      <c r="L262">
        <v>3</v>
      </c>
      <c r="M262">
        <v>32.6</v>
      </c>
      <c r="N262">
        <v>28.5</v>
      </c>
      <c r="O262">
        <v>0</v>
      </c>
      <c r="P262">
        <v>0</v>
      </c>
      <c r="Q262">
        <f t="shared" si="24"/>
        <v>61.1</v>
      </c>
      <c r="R262">
        <v>12</v>
      </c>
      <c r="S262">
        <f t="shared" si="25"/>
        <v>5.0916666666666668</v>
      </c>
      <c r="T262">
        <v>0</v>
      </c>
      <c r="U262" s="22">
        <v>0</v>
      </c>
      <c r="V262">
        <v>0</v>
      </c>
      <c r="W262">
        <v>0</v>
      </c>
      <c r="X262">
        <v>0</v>
      </c>
      <c r="Y262">
        <v>0</v>
      </c>
    </row>
    <row r="263" spans="1:25" x14ac:dyDescent="0.25">
      <c r="A263">
        <v>262</v>
      </c>
      <c r="B263">
        <v>33</v>
      </c>
      <c r="C263" t="s">
        <v>14</v>
      </c>
      <c r="D263" t="s">
        <v>172</v>
      </c>
      <c r="E263" t="s">
        <v>176</v>
      </c>
      <c r="F263" t="s">
        <v>135</v>
      </c>
      <c r="G263" s="1" t="s">
        <v>71</v>
      </c>
      <c r="H263" s="12">
        <v>65</v>
      </c>
      <c r="I263" s="12">
        <v>4</v>
      </c>
      <c r="J263" s="12">
        <v>3</v>
      </c>
      <c r="K263" s="12">
        <v>2</v>
      </c>
      <c r="L263">
        <v>3</v>
      </c>
      <c r="M263">
        <v>15.1</v>
      </c>
      <c r="N263">
        <v>24</v>
      </c>
      <c r="O263">
        <v>9.1</v>
      </c>
      <c r="P263">
        <v>0.3</v>
      </c>
      <c r="Q263">
        <f t="shared" si="24"/>
        <v>48.5</v>
      </c>
      <c r="R263">
        <v>12</v>
      </c>
      <c r="S263">
        <f t="shared" si="25"/>
        <v>4.041666666666667</v>
      </c>
      <c r="T263">
        <v>0</v>
      </c>
      <c r="U263" s="22">
        <v>0</v>
      </c>
      <c r="V263">
        <v>0</v>
      </c>
      <c r="W263">
        <v>0</v>
      </c>
      <c r="X263">
        <v>0</v>
      </c>
      <c r="Y263">
        <v>0</v>
      </c>
    </row>
    <row r="264" spans="1:25" x14ac:dyDescent="0.25">
      <c r="A264">
        <v>263</v>
      </c>
      <c r="B264">
        <v>33</v>
      </c>
      <c r="C264" t="s">
        <v>15</v>
      </c>
      <c r="D264" t="s">
        <v>173</v>
      </c>
      <c r="E264" t="s">
        <v>176</v>
      </c>
      <c r="F264" t="s">
        <v>12</v>
      </c>
      <c r="G264" s="1" t="s">
        <v>93</v>
      </c>
      <c r="H264" s="12">
        <v>62.2</v>
      </c>
      <c r="I264" s="12">
        <v>4</v>
      </c>
      <c r="J264" s="12">
        <v>5.7</v>
      </c>
      <c r="K264" s="12">
        <v>1</v>
      </c>
      <c r="L264">
        <v>1</v>
      </c>
      <c r="M264">
        <v>16</v>
      </c>
      <c r="N264">
        <v>27.5</v>
      </c>
      <c r="O264">
        <v>0</v>
      </c>
      <c r="P264">
        <v>0</v>
      </c>
      <c r="Q264">
        <f t="shared" si="24"/>
        <v>43.5</v>
      </c>
      <c r="R264">
        <v>12</v>
      </c>
      <c r="S264">
        <f t="shared" si="25"/>
        <v>3.625</v>
      </c>
      <c r="T264">
        <v>0</v>
      </c>
      <c r="U264" s="22">
        <v>0</v>
      </c>
      <c r="V264">
        <v>0</v>
      </c>
      <c r="W264">
        <v>0</v>
      </c>
      <c r="X264">
        <v>0</v>
      </c>
      <c r="Y264">
        <v>0</v>
      </c>
    </row>
    <row r="265" spans="1:25" ht="15.75" customHeight="1" x14ac:dyDescent="0.25">
      <c r="A265">
        <v>264</v>
      </c>
      <c r="B265">
        <v>33</v>
      </c>
      <c r="C265" t="s">
        <v>15</v>
      </c>
      <c r="D265" t="s">
        <v>173</v>
      </c>
      <c r="E265" t="s">
        <v>176</v>
      </c>
      <c r="F265" t="s">
        <v>135</v>
      </c>
      <c r="G265" s="1" t="s">
        <v>71</v>
      </c>
      <c r="H265" s="12">
        <v>66</v>
      </c>
      <c r="I265" s="12">
        <v>3</v>
      </c>
      <c r="J265" s="12">
        <v>2.5</v>
      </c>
      <c r="K265" s="12">
        <v>3</v>
      </c>
      <c r="L265">
        <v>3</v>
      </c>
      <c r="M265">
        <v>28.5</v>
      </c>
      <c r="N265">
        <v>9.8000000000000007</v>
      </c>
      <c r="O265">
        <v>0</v>
      </c>
      <c r="P265">
        <v>0</v>
      </c>
      <c r="Q265">
        <f t="shared" si="24"/>
        <v>38.299999999999997</v>
      </c>
      <c r="R265">
        <v>12</v>
      </c>
      <c r="S265">
        <f t="shared" si="25"/>
        <v>3.1916666666666664</v>
      </c>
      <c r="T265">
        <v>0</v>
      </c>
      <c r="U265" s="22">
        <v>0</v>
      </c>
      <c r="V265">
        <v>0</v>
      </c>
      <c r="W265">
        <v>0</v>
      </c>
      <c r="X265">
        <v>0</v>
      </c>
      <c r="Y265">
        <v>0</v>
      </c>
    </row>
    <row r="266" spans="1:25" ht="15.75" customHeight="1" x14ac:dyDescent="0.25">
      <c r="A266">
        <v>265</v>
      </c>
      <c r="B266">
        <v>34</v>
      </c>
      <c r="C266" t="s">
        <v>9</v>
      </c>
      <c r="D266" t="s">
        <v>172</v>
      </c>
      <c r="E266" t="s">
        <v>175</v>
      </c>
      <c r="F266" t="s">
        <v>12</v>
      </c>
      <c r="G266" s="1" t="s">
        <v>59</v>
      </c>
      <c r="H266" s="12">
        <v>47.5</v>
      </c>
      <c r="I266" s="12">
        <v>4</v>
      </c>
      <c r="J266" s="12">
        <v>5.5</v>
      </c>
      <c r="K266" s="12">
        <v>1</v>
      </c>
      <c r="L266">
        <v>2</v>
      </c>
      <c r="M266">
        <v>31</v>
      </c>
      <c r="N266">
        <v>2.5</v>
      </c>
      <c r="O266">
        <v>0</v>
      </c>
      <c r="P266">
        <v>0</v>
      </c>
      <c r="Q266">
        <f t="shared" si="24"/>
        <v>33.5</v>
      </c>
      <c r="R266">
        <v>12</v>
      </c>
      <c r="S266">
        <f t="shared" si="25"/>
        <v>2.7916666666666665</v>
      </c>
      <c r="T266">
        <v>0</v>
      </c>
      <c r="U266" s="22">
        <v>0</v>
      </c>
      <c r="V266">
        <v>0</v>
      </c>
      <c r="W266">
        <v>0</v>
      </c>
      <c r="X266">
        <v>0</v>
      </c>
      <c r="Y266">
        <v>0</v>
      </c>
    </row>
    <row r="267" spans="1:25" ht="15.75" customHeight="1" x14ac:dyDescent="0.25">
      <c r="A267">
        <v>266</v>
      </c>
      <c r="B267">
        <v>34</v>
      </c>
      <c r="C267" t="s">
        <v>9</v>
      </c>
      <c r="D267" t="s">
        <v>172</v>
      </c>
      <c r="E267" t="s">
        <v>175</v>
      </c>
      <c r="F267" t="s">
        <v>135</v>
      </c>
      <c r="G267" s="1" t="s">
        <v>68</v>
      </c>
      <c r="H267" s="12">
        <v>39.5</v>
      </c>
      <c r="I267" s="12">
        <v>4</v>
      </c>
      <c r="J267" s="12">
        <v>4.9000000000000004</v>
      </c>
      <c r="K267" s="12">
        <v>1</v>
      </c>
      <c r="L267">
        <v>2</v>
      </c>
      <c r="M267">
        <v>10.5</v>
      </c>
      <c r="N267">
        <v>14.5</v>
      </c>
      <c r="O267">
        <v>0</v>
      </c>
      <c r="P267">
        <v>0</v>
      </c>
      <c r="Q267">
        <f t="shared" si="24"/>
        <v>25</v>
      </c>
      <c r="R267">
        <v>12</v>
      </c>
      <c r="S267">
        <f t="shared" si="25"/>
        <v>2.0833333333333335</v>
      </c>
      <c r="T267">
        <v>0</v>
      </c>
      <c r="U267" s="22">
        <v>0</v>
      </c>
      <c r="V267">
        <v>0</v>
      </c>
      <c r="W267">
        <v>0</v>
      </c>
      <c r="X267">
        <v>0</v>
      </c>
      <c r="Y267">
        <v>0</v>
      </c>
    </row>
    <row r="268" spans="1:25" ht="15.75" customHeight="1" x14ac:dyDescent="0.25">
      <c r="A268">
        <v>267</v>
      </c>
      <c r="B268">
        <v>34</v>
      </c>
      <c r="C268" t="s">
        <v>12</v>
      </c>
      <c r="D268" t="s">
        <v>173</v>
      </c>
      <c r="E268" t="s">
        <v>175</v>
      </c>
      <c r="F268" t="s">
        <v>12</v>
      </c>
      <c r="G268" s="1" t="s">
        <v>59</v>
      </c>
      <c r="H268" s="12">
        <v>38</v>
      </c>
      <c r="I268" s="12">
        <v>4</v>
      </c>
      <c r="J268" s="12">
        <v>4.5</v>
      </c>
      <c r="K268" s="12">
        <v>3</v>
      </c>
      <c r="L268">
        <v>2</v>
      </c>
      <c r="M268">
        <v>2</v>
      </c>
      <c r="N268">
        <v>2.9</v>
      </c>
      <c r="O268">
        <v>0</v>
      </c>
      <c r="P268">
        <v>0</v>
      </c>
      <c r="Q268">
        <f t="shared" si="24"/>
        <v>4.9000000000000004</v>
      </c>
      <c r="R268">
        <v>12</v>
      </c>
      <c r="S268">
        <f t="shared" si="25"/>
        <v>0.40833333333333338</v>
      </c>
      <c r="T268">
        <v>0</v>
      </c>
      <c r="U268" s="22">
        <v>0</v>
      </c>
      <c r="V268">
        <v>0</v>
      </c>
      <c r="W268">
        <v>0</v>
      </c>
      <c r="X268">
        <v>0</v>
      </c>
      <c r="Y268">
        <v>0</v>
      </c>
    </row>
    <row r="269" spans="1:25" ht="15.75" customHeight="1" x14ac:dyDescent="0.25">
      <c r="A269">
        <v>268</v>
      </c>
      <c r="B269">
        <v>34</v>
      </c>
      <c r="C269" t="s">
        <v>12</v>
      </c>
      <c r="D269" t="s">
        <v>173</v>
      </c>
      <c r="E269" t="s">
        <v>175</v>
      </c>
      <c r="F269" t="s">
        <v>135</v>
      </c>
      <c r="G269" s="1" t="s">
        <v>68</v>
      </c>
      <c r="H269" s="12">
        <v>30.1</v>
      </c>
      <c r="I269" s="12">
        <v>4</v>
      </c>
      <c r="J269" s="12">
        <v>6</v>
      </c>
      <c r="K269" s="12">
        <v>2</v>
      </c>
      <c r="L269">
        <v>1</v>
      </c>
      <c r="M269">
        <v>30.5</v>
      </c>
      <c r="N269">
        <v>0</v>
      </c>
      <c r="O269">
        <v>0</v>
      </c>
      <c r="P269">
        <v>0</v>
      </c>
      <c r="Q269">
        <f t="shared" si="24"/>
        <v>30.5</v>
      </c>
      <c r="R269">
        <v>12</v>
      </c>
      <c r="S269">
        <f t="shared" si="25"/>
        <v>2.5416666666666665</v>
      </c>
      <c r="T269">
        <v>0</v>
      </c>
      <c r="U269" s="22">
        <v>0</v>
      </c>
      <c r="V269">
        <v>0</v>
      </c>
      <c r="W269">
        <v>0</v>
      </c>
      <c r="X269">
        <v>0</v>
      </c>
      <c r="Y269">
        <v>0</v>
      </c>
    </row>
    <row r="270" spans="1:25" ht="15.75" customHeight="1" x14ac:dyDescent="0.25">
      <c r="A270">
        <v>269</v>
      </c>
      <c r="B270">
        <v>34</v>
      </c>
      <c r="C270" t="s">
        <v>14</v>
      </c>
      <c r="D270" t="s">
        <v>172</v>
      </c>
      <c r="E270" t="s">
        <v>176</v>
      </c>
      <c r="F270" t="s">
        <v>12</v>
      </c>
      <c r="G270" s="1" t="s">
        <v>59</v>
      </c>
      <c r="H270" s="12">
        <v>32</v>
      </c>
      <c r="I270" s="12">
        <v>3</v>
      </c>
      <c r="J270" s="12">
        <v>5.7</v>
      </c>
      <c r="K270" s="12">
        <v>1</v>
      </c>
      <c r="L270">
        <v>1</v>
      </c>
      <c r="M270">
        <v>1.9</v>
      </c>
      <c r="N270">
        <v>29</v>
      </c>
      <c r="O270">
        <v>24</v>
      </c>
      <c r="P270">
        <v>0</v>
      </c>
      <c r="Q270">
        <f t="shared" si="24"/>
        <v>54.9</v>
      </c>
      <c r="R270">
        <v>12</v>
      </c>
      <c r="S270">
        <f t="shared" si="25"/>
        <v>4.5750000000000002</v>
      </c>
      <c r="T270">
        <v>0</v>
      </c>
      <c r="U270" s="22">
        <v>0</v>
      </c>
      <c r="V270">
        <v>0</v>
      </c>
      <c r="W270">
        <v>0</v>
      </c>
      <c r="X270">
        <v>0</v>
      </c>
      <c r="Y270">
        <v>0</v>
      </c>
    </row>
    <row r="271" spans="1:25" ht="15.75" customHeight="1" x14ac:dyDescent="0.25">
      <c r="A271">
        <v>270</v>
      </c>
      <c r="B271">
        <v>34</v>
      </c>
      <c r="C271" t="s">
        <v>14</v>
      </c>
      <c r="D271" t="s">
        <v>172</v>
      </c>
      <c r="E271" t="s">
        <v>176</v>
      </c>
      <c r="F271" t="s">
        <v>135</v>
      </c>
      <c r="G271" s="1" t="s">
        <v>68</v>
      </c>
      <c r="H271" s="12">
        <v>28</v>
      </c>
      <c r="I271" s="12">
        <v>4</v>
      </c>
      <c r="J271" s="12">
        <v>4.5</v>
      </c>
      <c r="K271" s="12">
        <v>1</v>
      </c>
      <c r="L271">
        <v>1</v>
      </c>
      <c r="M271">
        <v>1</v>
      </c>
      <c r="N271">
        <v>13.6</v>
      </c>
      <c r="O271">
        <v>4</v>
      </c>
      <c r="P271">
        <v>0</v>
      </c>
      <c r="Q271">
        <f t="shared" si="24"/>
        <v>18.600000000000001</v>
      </c>
      <c r="R271">
        <v>12</v>
      </c>
      <c r="S271">
        <f t="shared" si="25"/>
        <v>1.55</v>
      </c>
      <c r="T271">
        <v>0</v>
      </c>
      <c r="U271">
        <v>1</v>
      </c>
      <c r="V271">
        <v>0</v>
      </c>
      <c r="W271">
        <v>0</v>
      </c>
      <c r="X271">
        <v>0</v>
      </c>
      <c r="Y271">
        <v>0</v>
      </c>
    </row>
    <row r="272" spans="1:25" ht="15.75" customHeight="1" x14ac:dyDescent="0.25">
      <c r="A272">
        <v>271</v>
      </c>
      <c r="B272">
        <v>34</v>
      </c>
      <c r="C272" t="s">
        <v>15</v>
      </c>
      <c r="D272" t="s">
        <v>173</v>
      </c>
      <c r="E272" t="s">
        <v>176</v>
      </c>
      <c r="F272" t="s">
        <v>12</v>
      </c>
      <c r="G272" s="1" t="s">
        <v>59</v>
      </c>
      <c r="H272" s="12">
        <v>63</v>
      </c>
      <c r="I272" s="12">
        <v>5</v>
      </c>
      <c r="J272" s="12">
        <v>4.5</v>
      </c>
      <c r="K272" s="12">
        <v>3</v>
      </c>
      <c r="L272">
        <v>3</v>
      </c>
      <c r="M272">
        <v>27.2</v>
      </c>
      <c r="N272">
        <v>7.8</v>
      </c>
      <c r="O272">
        <v>0</v>
      </c>
      <c r="P272">
        <v>0</v>
      </c>
      <c r="Q272">
        <f t="shared" si="24"/>
        <v>35</v>
      </c>
      <c r="R272">
        <v>12</v>
      </c>
      <c r="S272">
        <f t="shared" si="25"/>
        <v>2.9166666666666665</v>
      </c>
      <c r="T272">
        <v>0</v>
      </c>
      <c r="U272" s="22">
        <v>0</v>
      </c>
      <c r="V272">
        <v>0</v>
      </c>
      <c r="W272">
        <v>0</v>
      </c>
      <c r="X272">
        <v>0</v>
      </c>
      <c r="Y272">
        <v>0</v>
      </c>
    </row>
    <row r="273" spans="1:26" ht="15.75" customHeight="1" x14ac:dyDescent="0.25">
      <c r="A273">
        <v>272</v>
      </c>
      <c r="B273">
        <v>34</v>
      </c>
      <c r="C273" t="s">
        <v>15</v>
      </c>
      <c r="D273" t="s">
        <v>173</v>
      </c>
      <c r="E273" t="s">
        <v>176</v>
      </c>
      <c r="F273" t="s">
        <v>135</v>
      </c>
      <c r="G273" s="1" t="s">
        <v>68</v>
      </c>
      <c r="H273" s="12">
        <v>31.7</v>
      </c>
      <c r="I273" s="12">
        <v>5</v>
      </c>
      <c r="J273" s="12">
        <v>3.5</v>
      </c>
      <c r="K273" s="12">
        <v>1</v>
      </c>
      <c r="L273">
        <v>1</v>
      </c>
      <c r="M273">
        <v>1.9</v>
      </c>
      <c r="N273">
        <v>18.5</v>
      </c>
      <c r="O273">
        <v>0.6</v>
      </c>
      <c r="P273">
        <v>0</v>
      </c>
      <c r="Q273">
        <f t="shared" si="24"/>
        <v>21</v>
      </c>
      <c r="R273">
        <v>12</v>
      </c>
      <c r="S273">
        <f t="shared" si="25"/>
        <v>1.75</v>
      </c>
      <c r="T273">
        <v>0</v>
      </c>
      <c r="U273" s="22">
        <v>0</v>
      </c>
      <c r="V273">
        <v>0</v>
      </c>
      <c r="W273">
        <v>0</v>
      </c>
      <c r="X273">
        <v>0</v>
      </c>
      <c r="Y273">
        <v>0</v>
      </c>
    </row>
    <row r="274" spans="1:26" ht="15.75" customHeight="1" x14ac:dyDescent="0.25">
      <c r="A274" s="28">
        <v>273</v>
      </c>
      <c r="B274" s="28">
        <v>35</v>
      </c>
      <c r="C274" s="28" t="s">
        <v>9</v>
      </c>
      <c r="D274" s="28" t="s">
        <v>172</v>
      </c>
      <c r="E274" s="28" t="s">
        <v>175</v>
      </c>
      <c r="F274" s="28" t="s">
        <v>12</v>
      </c>
      <c r="G274" s="29" t="s">
        <v>43</v>
      </c>
      <c r="H274" s="30">
        <v>22.5</v>
      </c>
      <c r="I274" s="30">
        <v>3</v>
      </c>
      <c r="J274" s="30">
        <v>6</v>
      </c>
      <c r="K274" s="30">
        <v>2</v>
      </c>
      <c r="L274" s="28">
        <v>3</v>
      </c>
      <c r="M274" s="28">
        <v>33</v>
      </c>
      <c r="N274" s="28">
        <v>1.2</v>
      </c>
      <c r="O274" s="28">
        <v>0</v>
      </c>
      <c r="P274" s="28">
        <v>0</v>
      </c>
      <c r="Q274" s="28">
        <f t="shared" si="24"/>
        <v>34.200000000000003</v>
      </c>
      <c r="R274" s="28">
        <v>12</v>
      </c>
      <c r="S274" s="28">
        <f t="shared" si="25"/>
        <v>2.85</v>
      </c>
      <c r="T274" s="28">
        <v>0</v>
      </c>
      <c r="U274" s="31">
        <v>0</v>
      </c>
      <c r="V274" s="28">
        <v>1</v>
      </c>
      <c r="W274" s="28">
        <v>0</v>
      </c>
      <c r="X274" s="28">
        <v>0</v>
      </c>
      <c r="Y274" s="28">
        <v>0</v>
      </c>
      <c r="Z274" s="28"/>
    </row>
    <row r="275" spans="1:26" ht="15.75" customHeight="1" x14ac:dyDescent="0.25">
      <c r="A275" s="28">
        <v>274</v>
      </c>
      <c r="B275" s="28">
        <v>35</v>
      </c>
      <c r="C275" s="28" t="s">
        <v>9</v>
      </c>
      <c r="D275" s="28" t="s">
        <v>172</v>
      </c>
      <c r="E275" s="28" t="s">
        <v>175</v>
      </c>
      <c r="F275" s="28" t="s">
        <v>135</v>
      </c>
      <c r="G275" s="29" t="s">
        <v>45</v>
      </c>
      <c r="H275" s="30">
        <v>63.5</v>
      </c>
      <c r="I275" s="30">
        <v>7</v>
      </c>
      <c r="J275" s="30">
        <v>6</v>
      </c>
      <c r="K275" s="30">
        <v>0</v>
      </c>
      <c r="L275" s="28" t="s">
        <v>120</v>
      </c>
      <c r="M275" s="28" t="s">
        <v>120</v>
      </c>
      <c r="N275" s="28" t="s">
        <v>120</v>
      </c>
      <c r="O275" s="28" t="s">
        <v>120</v>
      </c>
      <c r="P275" s="28" t="s">
        <v>120</v>
      </c>
      <c r="Q275" s="28" t="s">
        <v>120</v>
      </c>
      <c r="R275" s="28" t="s">
        <v>120</v>
      </c>
      <c r="S275" s="28" t="s">
        <v>120</v>
      </c>
      <c r="T275" s="28">
        <v>0</v>
      </c>
      <c r="U275" s="31">
        <v>0</v>
      </c>
      <c r="V275" s="28">
        <v>1</v>
      </c>
      <c r="W275" s="28">
        <v>1</v>
      </c>
      <c r="X275" s="28">
        <v>0</v>
      </c>
      <c r="Y275" s="28">
        <v>0</v>
      </c>
      <c r="Z275" s="28"/>
    </row>
    <row r="276" spans="1:26" ht="15.75" customHeight="1" x14ac:dyDescent="0.25">
      <c r="A276">
        <v>275</v>
      </c>
      <c r="B276">
        <v>35</v>
      </c>
      <c r="C276" t="s">
        <v>12</v>
      </c>
      <c r="D276" t="s">
        <v>173</v>
      </c>
      <c r="E276" t="s">
        <v>175</v>
      </c>
      <c r="F276" t="s">
        <v>12</v>
      </c>
      <c r="G276" s="1" t="s">
        <v>43</v>
      </c>
      <c r="H276" s="12">
        <v>55.5</v>
      </c>
      <c r="I276" s="12">
        <v>4</v>
      </c>
      <c r="J276" s="12">
        <v>4</v>
      </c>
      <c r="K276" s="12">
        <v>3</v>
      </c>
      <c r="L276">
        <v>2</v>
      </c>
      <c r="M276">
        <v>20.5</v>
      </c>
      <c r="N276">
        <v>42.6</v>
      </c>
      <c r="O276">
        <v>0</v>
      </c>
      <c r="P276">
        <v>0</v>
      </c>
      <c r="Q276">
        <f t="shared" ref="Q276:Q282" si="26">SUM(M276:P276)</f>
        <v>63.1</v>
      </c>
      <c r="R276">
        <v>12</v>
      </c>
      <c r="S276">
        <f t="shared" ref="S276:S282" si="27">Q276/12</f>
        <v>5.2583333333333337</v>
      </c>
      <c r="T276">
        <v>0</v>
      </c>
      <c r="U276" s="22">
        <v>0</v>
      </c>
      <c r="V276">
        <v>0</v>
      </c>
      <c r="W276">
        <v>0</v>
      </c>
      <c r="X276">
        <v>0</v>
      </c>
      <c r="Y276">
        <v>0</v>
      </c>
    </row>
    <row r="277" spans="1:26" ht="15.75" customHeight="1" x14ac:dyDescent="0.25">
      <c r="A277">
        <v>276</v>
      </c>
      <c r="B277">
        <v>35</v>
      </c>
      <c r="C277" t="s">
        <v>12</v>
      </c>
      <c r="D277" t="s">
        <v>173</v>
      </c>
      <c r="E277" t="s">
        <v>175</v>
      </c>
      <c r="F277" t="s">
        <v>135</v>
      </c>
      <c r="G277" s="1" t="s">
        <v>45</v>
      </c>
      <c r="H277" s="12">
        <v>58.2</v>
      </c>
      <c r="I277" s="12">
        <v>5</v>
      </c>
      <c r="J277" s="12">
        <v>4.5</v>
      </c>
      <c r="K277" s="12">
        <v>3</v>
      </c>
      <c r="L277">
        <v>3</v>
      </c>
      <c r="M277">
        <v>10.4</v>
      </c>
      <c r="N277">
        <v>38</v>
      </c>
      <c r="O277">
        <v>15.5</v>
      </c>
      <c r="P277">
        <v>0</v>
      </c>
      <c r="Q277">
        <f t="shared" si="26"/>
        <v>63.9</v>
      </c>
      <c r="R277">
        <v>12</v>
      </c>
      <c r="S277">
        <f t="shared" si="27"/>
        <v>5.3250000000000002</v>
      </c>
      <c r="T277">
        <v>0</v>
      </c>
      <c r="U277" s="22">
        <v>0</v>
      </c>
      <c r="V277">
        <v>0</v>
      </c>
      <c r="W277">
        <v>0</v>
      </c>
      <c r="X277">
        <v>0</v>
      </c>
      <c r="Y277">
        <v>0</v>
      </c>
    </row>
    <row r="278" spans="1:26" ht="15.75" customHeight="1" x14ac:dyDescent="0.25">
      <c r="A278">
        <v>277</v>
      </c>
      <c r="B278">
        <v>35</v>
      </c>
      <c r="C278" t="s">
        <v>14</v>
      </c>
      <c r="D278" t="s">
        <v>172</v>
      </c>
      <c r="E278" t="s">
        <v>176</v>
      </c>
      <c r="F278" t="s">
        <v>12</v>
      </c>
      <c r="G278" s="1" t="s">
        <v>43</v>
      </c>
      <c r="H278" s="12">
        <v>32.5</v>
      </c>
      <c r="I278" s="12">
        <v>4</v>
      </c>
      <c r="J278" s="12">
        <v>5</v>
      </c>
      <c r="K278" s="12">
        <v>1</v>
      </c>
      <c r="L278">
        <v>2</v>
      </c>
      <c r="M278">
        <v>17.5</v>
      </c>
      <c r="N278">
        <v>25</v>
      </c>
      <c r="O278">
        <v>3</v>
      </c>
      <c r="P278">
        <v>0</v>
      </c>
      <c r="Q278">
        <f t="shared" si="26"/>
        <v>45.5</v>
      </c>
      <c r="R278">
        <v>12</v>
      </c>
      <c r="S278">
        <f t="shared" si="27"/>
        <v>3.7916666666666665</v>
      </c>
      <c r="T278">
        <v>0</v>
      </c>
      <c r="U278" s="22">
        <v>0</v>
      </c>
      <c r="V278">
        <v>0</v>
      </c>
      <c r="W278">
        <v>0</v>
      </c>
      <c r="X278">
        <v>0</v>
      </c>
      <c r="Y278">
        <v>0</v>
      </c>
    </row>
    <row r="279" spans="1:26" ht="15.75" customHeight="1" x14ac:dyDescent="0.25">
      <c r="A279">
        <v>278</v>
      </c>
      <c r="B279">
        <v>35</v>
      </c>
      <c r="C279" t="s">
        <v>14</v>
      </c>
      <c r="D279" t="s">
        <v>172</v>
      </c>
      <c r="E279" t="s">
        <v>176</v>
      </c>
      <c r="F279" t="s">
        <v>135</v>
      </c>
      <c r="G279" s="1" t="s">
        <v>45</v>
      </c>
      <c r="H279" s="12">
        <v>55.5</v>
      </c>
      <c r="I279" s="12">
        <v>6</v>
      </c>
      <c r="J279" s="12">
        <v>4.7</v>
      </c>
      <c r="K279" s="12">
        <v>2</v>
      </c>
      <c r="L279">
        <v>2</v>
      </c>
      <c r="M279">
        <v>18.5</v>
      </c>
      <c r="N279">
        <v>16</v>
      </c>
      <c r="O279">
        <v>3</v>
      </c>
      <c r="P279">
        <v>0</v>
      </c>
      <c r="Q279">
        <f t="shared" si="26"/>
        <v>37.5</v>
      </c>
      <c r="R279">
        <v>12</v>
      </c>
      <c r="S279">
        <f t="shared" si="27"/>
        <v>3.125</v>
      </c>
      <c r="T279">
        <v>0</v>
      </c>
      <c r="U279" s="22">
        <v>0</v>
      </c>
      <c r="V279">
        <v>0</v>
      </c>
      <c r="W279">
        <v>0</v>
      </c>
      <c r="X279">
        <v>0</v>
      </c>
      <c r="Y279">
        <v>0</v>
      </c>
      <c r="Z279" t="s">
        <v>403</v>
      </c>
    </row>
    <row r="280" spans="1:26" ht="15.75" customHeight="1" x14ac:dyDescent="0.25">
      <c r="A280">
        <v>279</v>
      </c>
      <c r="B280">
        <v>35</v>
      </c>
      <c r="C280" t="s">
        <v>15</v>
      </c>
      <c r="D280" t="s">
        <v>173</v>
      </c>
      <c r="E280" t="s">
        <v>176</v>
      </c>
      <c r="F280" t="s">
        <v>12</v>
      </c>
      <c r="G280" s="1" t="s">
        <v>43</v>
      </c>
      <c r="H280" s="12">
        <v>68</v>
      </c>
      <c r="I280" s="12">
        <v>4</v>
      </c>
      <c r="J280" s="12">
        <v>6</v>
      </c>
      <c r="K280" s="12">
        <v>2</v>
      </c>
      <c r="L280">
        <v>2</v>
      </c>
      <c r="M280">
        <v>4.7</v>
      </c>
      <c r="N280">
        <v>12.2</v>
      </c>
      <c r="O280">
        <v>0</v>
      </c>
      <c r="P280">
        <v>0</v>
      </c>
      <c r="Q280">
        <f t="shared" si="26"/>
        <v>16.899999999999999</v>
      </c>
      <c r="R280">
        <v>12</v>
      </c>
      <c r="S280">
        <f t="shared" si="27"/>
        <v>1.4083333333333332</v>
      </c>
      <c r="T280">
        <v>0</v>
      </c>
      <c r="U280" s="22">
        <v>0</v>
      </c>
      <c r="V280">
        <v>0</v>
      </c>
      <c r="W280">
        <v>0</v>
      </c>
      <c r="X280">
        <v>0</v>
      </c>
      <c r="Y280">
        <v>0</v>
      </c>
    </row>
    <row r="281" spans="1:26" ht="15.75" customHeight="1" x14ac:dyDescent="0.25">
      <c r="A281">
        <v>280</v>
      </c>
      <c r="B281">
        <v>35</v>
      </c>
      <c r="C281" t="s">
        <v>15</v>
      </c>
      <c r="D281" t="s">
        <v>173</v>
      </c>
      <c r="E281" t="s">
        <v>176</v>
      </c>
      <c r="F281" t="s">
        <v>135</v>
      </c>
      <c r="G281" s="1" t="s">
        <v>45</v>
      </c>
      <c r="H281" s="12">
        <v>63</v>
      </c>
      <c r="I281" s="12">
        <v>5</v>
      </c>
      <c r="J281" s="12">
        <v>4</v>
      </c>
      <c r="K281" s="12">
        <v>3</v>
      </c>
      <c r="L281">
        <v>2</v>
      </c>
      <c r="M281">
        <v>5.7</v>
      </c>
      <c r="N281">
        <v>8.9</v>
      </c>
      <c r="O281">
        <v>1.1000000000000001</v>
      </c>
      <c r="P281">
        <v>0</v>
      </c>
      <c r="Q281">
        <f t="shared" si="26"/>
        <v>15.700000000000001</v>
      </c>
      <c r="R281">
        <v>12</v>
      </c>
      <c r="S281">
        <f t="shared" si="27"/>
        <v>1.3083333333333333</v>
      </c>
      <c r="T281">
        <v>0</v>
      </c>
      <c r="U281">
        <v>1</v>
      </c>
      <c r="V281">
        <v>0</v>
      </c>
      <c r="W281">
        <v>0</v>
      </c>
      <c r="X281">
        <v>0</v>
      </c>
      <c r="Y281">
        <v>0</v>
      </c>
      <c r="Z281" t="s">
        <v>404</v>
      </c>
    </row>
    <row r="282" spans="1:26" x14ac:dyDescent="0.25">
      <c r="A282" s="28">
        <v>281</v>
      </c>
      <c r="B282" s="28">
        <v>36</v>
      </c>
      <c r="C282" s="28" t="s">
        <v>9</v>
      </c>
      <c r="D282" s="28" t="s">
        <v>172</v>
      </c>
      <c r="E282" s="28" t="s">
        <v>175</v>
      </c>
      <c r="F282" s="28" t="s">
        <v>12</v>
      </c>
      <c r="G282" s="29" t="s">
        <v>96</v>
      </c>
      <c r="H282" s="30">
        <v>26</v>
      </c>
      <c r="I282" s="30">
        <v>4</v>
      </c>
      <c r="J282" s="30">
        <v>6</v>
      </c>
      <c r="K282" s="30">
        <v>2</v>
      </c>
      <c r="L282" s="28">
        <v>3</v>
      </c>
      <c r="M282" s="28">
        <v>24.4</v>
      </c>
      <c r="N282" s="28">
        <v>11.5</v>
      </c>
      <c r="O282" s="28">
        <v>13.9</v>
      </c>
      <c r="P282" s="28">
        <v>1.1000000000000001</v>
      </c>
      <c r="Q282" s="28">
        <f t="shared" si="26"/>
        <v>50.9</v>
      </c>
      <c r="R282" s="28">
        <v>12</v>
      </c>
      <c r="S282" s="28">
        <f t="shared" si="27"/>
        <v>4.2416666666666663</v>
      </c>
      <c r="T282" s="28">
        <v>0</v>
      </c>
      <c r="U282" s="31">
        <v>0</v>
      </c>
      <c r="V282" s="28">
        <v>1</v>
      </c>
      <c r="W282" s="28">
        <v>0</v>
      </c>
      <c r="X282" s="28">
        <v>0</v>
      </c>
      <c r="Y282" s="28">
        <v>0</v>
      </c>
      <c r="Z282" s="28"/>
    </row>
    <row r="283" spans="1:26" x14ac:dyDescent="0.25">
      <c r="A283" s="28">
        <v>282</v>
      </c>
      <c r="B283" s="28">
        <v>36</v>
      </c>
      <c r="C283" s="28" t="s">
        <v>9</v>
      </c>
      <c r="D283" s="28" t="s">
        <v>172</v>
      </c>
      <c r="E283" s="28" t="s">
        <v>175</v>
      </c>
      <c r="F283" s="28" t="s">
        <v>135</v>
      </c>
      <c r="G283" s="29" t="s">
        <v>69</v>
      </c>
      <c r="H283" s="30">
        <v>46.5</v>
      </c>
      <c r="I283" s="30">
        <v>3</v>
      </c>
      <c r="J283" s="30">
        <v>5.9</v>
      </c>
      <c r="K283" s="30">
        <v>0</v>
      </c>
      <c r="L283" s="28" t="s">
        <v>120</v>
      </c>
      <c r="M283" s="28" t="s">
        <v>120</v>
      </c>
      <c r="N283" s="28" t="s">
        <v>120</v>
      </c>
      <c r="O283" s="28" t="s">
        <v>120</v>
      </c>
      <c r="P283" s="28" t="s">
        <v>120</v>
      </c>
      <c r="Q283" s="28" t="s">
        <v>120</v>
      </c>
      <c r="R283" s="28" t="s">
        <v>120</v>
      </c>
      <c r="S283" s="28" t="s">
        <v>120</v>
      </c>
      <c r="T283" s="28">
        <v>0</v>
      </c>
      <c r="U283" s="31">
        <v>0</v>
      </c>
      <c r="V283" s="28">
        <v>1</v>
      </c>
      <c r="W283" s="28">
        <v>1</v>
      </c>
      <c r="X283" s="28">
        <v>0</v>
      </c>
      <c r="Y283" s="28">
        <v>0</v>
      </c>
      <c r="Z283" s="28"/>
    </row>
    <row r="284" spans="1:26" x14ac:dyDescent="0.25">
      <c r="A284">
        <v>283</v>
      </c>
      <c r="B284">
        <v>36</v>
      </c>
      <c r="C284" t="s">
        <v>12</v>
      </c>
      <c r="D284" t="s">
        <v>173</v>
      </c>
      <c r="E284" t="s">
        <v>175</v>
      </c>
      <c r="F284" t="s">
        <v>12</v>
      </c>
      <c r="G284" s="1" t="s">
        <v>96</v>
      </c>
      <c r="H284" s="12">
        <v>26</v>
      </c>
      <c r="I284" s="12">
        <v>4</v>
      </c>
      <c r="J284" s="12">
        <v>5</v>
      </c>
      <c r="K284" s="12">
        <v>1</v>
      </c>
      <c r="L284">
        <v>1</v>
      </c>
      <c r="M284">
        <v>32</v>
      </c>
      <c r="N284">
        <v>18.5</v>
      </c>
      <c r="O284">
        <v>0</v>
      </c>
      <c r="P284">
        <v>0</v>
      </c>
      <c r="Q284">
        <f t="shared" ref="Q284:Q293" si="28">SUM(M284:P284)</f>
        <v>50.5</v>
      </c>
      <c r="R284">
        <v>12</v>
      </c>
      <c r="S284">
        <f t="shared" ref="S284:S293" si="29">Q284/12</f>
        <v>4.208333333333333</v>
      </c>
      <c r="T284">
        <v>0</v>
      </c>
      <c r="U284" s="22">
        <v>0</v>
      </c>
      <c r="V284">
        <v>0</v>
      </c>
      <c r="W284">
        <v>0</v>
      </c>
      <c r="X284">
        <v>0</v>
      </c>
      <c r="Y284">
        <v>1</v>
      </c>
    </row>
    <row r="285" spans="1:26" x14ac:dyDescent="0.25">
      <c r="A285">
        <v>284</v>
      </c>
      <c r="B285">
        <v>36</v>
      </c>
      <c r="C285" t="s">
        <v>12</v>
      </c>
      <c r="D285" t="s">
        <v>173</v>
      </c>
      <c r="E285" t="s">
        <v>175</v>
      </c>
      <c r="F285" t="s">
        <v>135</v>
      </c>
      <c r="G285" s="1" t="s">
        <v>69</v>
      </c>
      <c r="H285" s="12">
        <v>59.5</v>
      </c>
      <c r="I285" s="12">
        <v>4</v>
      </c>
      <c r="J285" s="12">
        <v>4</v>
      </c>
      <c r="K285" s="12">
        <v>1</v>
      </c>
      <c r="L285">
        <v>1</v>
      </c>
      <c r="M285">
        <v>15.1</v>
      </c>
      <c r="N285">
        <v>15</v>
      </c>
      <c r="O285">
        <v>0</v>
      </c>
      <c r="P285">
        <v>0</v>
      </c>
      <c r="Q285">
        <f t="shared" si="28"/>
        <v>30.1</v>
      </c>
      <c r="R285">
        <v>12</v>
      </c>
      <c r="S285">
        <f t="shared" si="29"/>
        <v>2.5083333333333333</v>
      </c>
      <c r="T285">
        <v>0</v>
      </c>
      <c r="U285" s="22">
        <v>0</v>
      </c>
      <c r="V285">
        <v>0</v>
      </c>
      <c r="W285">
        <v>0</v>
      </c>
      <c r="X285">
        <v>0</v>
      </c>
      <c r="Y285">
        <v>0</v>
      </c>
    </row>
    <row r="286" spans="1:26" x14ac:dyDescent="0.25">
      <c r="A286">
        <v>285</v>
      </c>
      <c r="B286">
        <v>36</v>
      </c>
      <c r="C286" t="s">
        <v>14</v>
      </c>
      <c r="D286" t="s">
        <v>172</v>
      </c>
      <c r="E286" t="s">
        <v>176</v>
      </c>
      <c r="F286" t="s">
        <v>12</v>
      </c>
      <c r="G286" s="1" t="s">
        <v>96</v>
      </c>
      <c r="H286" s="12">
        <v>42.5</v>
      </c>
      <c r="I286" s="12">
        <v>4</v>
      </c>
      <c r="J286" s="12">
        <v>4.5</v>
      </c>
      <c r="K286" s="12">
        <v>1</v>
      </c>
      <c r="L286">
        <v>1</v>
      </c>
      <c r="M286">
        <v>9.5</v>
      </c>
      <c r="N286">
        <v>13</v>
      </c>
      <c r="O286">
        <v>0</v>
      </c>
      <c r="P286">
        <v>0</v>
      </c>
      <c r="Q286">
        <f t="shared" si="28"/>
        <v>22.5</v>
      </c>
      <c r="R286">
        <v>12</v>
      </c>
      <c r="S286">
        <f t="shared" si="29"/>
        <v>1.875</v>
      </c>
      <c r="T286">
        <v>0</v>
      </c>
      <c r="U286">
        <v>1</v>
      </c>
      <c r="V286">
        <v>0</v>
      </c>
      <c r="W286">
        <v>0</v>
      </c>
      <c r="X286">
        <v>0</v>
      </c>
      <c r="Y286">
        <v>0</v>
      </c>
    </row>
    <row r="287" spans="1:26" x14ac:dyDescent="0.25">
      <c r="A287">
        <v>286</v>
      </c>
      <c r="B287">
        <v>36</v>
      </c>
      <c r="C287" t="s">
        <v>14</v>
      </c>
      <c r="D287" t="s">
        <v>172</v>
      </c>
      <c r="E287" t="s">
        <v>176</v>
      </c>
      <c r="F287" t="s">
        <v>135</v>
      </c>
      <c r="G287" s="1" t="s">
        <v>69</v>
      </c>
      <c r="H287" s="12">
        <v>48.6</v>
      </c>
      <c r="I287" s="12">
        <v>4</v>
      </c>
      <c r="J287" s="12">
        <v>2.5</v>
      </c>
      <c r="K287" s="12">
        <v>1</v>
      </c>
      <c r="L287">
        <v>2</v>
      </c>
      <c r="M287">
        <v>7</v>
      </c>
      <c r="N287">
        <v>15</v>
      </c>
      <c r="O287">
        <v>32</v>
      </c>
      <c r="P287">
        <v>0</v>
      </c>
      <c r="Q287">
        <f t="shared" si="28"/>
        <v>54</v>
      </c>
      <c r="R287">
        <v>12</v>
      </c>
      <c r="S287">
        <f t="shared" si="29"/>
        <v>4.5</v>
      </c>
      <c r="T287">
        <v>0</v>
      </c>
      <c r="U287" s="22">
        <v>0</v>
      </c>
      <c r="V287">
        <v>0</v>
      </c>
      <c r="W287">
        <v>0</v>
      </c>
      <c r="X287">
        <v>0</v>
      </c>
      <c r="Y287">
        <v>0</v>
      </c>
    </row>
    <row r="288" spans="1:26" x14ac:dyDescent="0.25">
      <c r="A288">
        <v>287</v>
      </c>
      <c r="B288">
        <v>36</v>
      </c>
      <c r="C288" t="s">
        <v>15</v>
      </c>
      <c r="D288" t="s">
        <v>173</v>
      </c>
      <c r="E288" t="s">
        <v>176</v>
      </c>
      <c r="F288" t="s">
        <v>12</v>
      </c>
      <c r="G288" s="1" t="s">
        <v>96</v>
      </c>
      <c r="H288" s="12">
        <v>42.3</v>
      </c>
      <c r="I288" s="12">
        <v>4</v>
      </c>
      <c r="J288" s="12">
        <v>3.7</v>
      </c>
      <c r="K288" s="12">
        <v>2</v>
      </c>
      <c r="L288">
        <v>1</v>
      </c>
      <c r="M288">
        <v>18.600000000000001</v>
      </c>
      <c r="N288">
        <v>36.200000000000003</v>
      </c>
      <c r="O288">
        <v>4.4000000000000004</v>
      </c>
      <c r="P288">
        <v>0</v>
      </c>
      <c r="Q288">
        <f t="shared" si="28"/>
        <v>59.2</v>
      </c>
      <c r="R288">
        <v>12</v>
      </c>
      <c r="S288">
        <f t="shared" si="29"/>
        <v>4.9333333333333336</v>
      </c>
      <c r="T288">
        <v>0</v>
      </c>
      <c r="U288" s="22">
        <v>0</v>
      </c>
      <c r="V288">
        <v>0</v>
      </c>
      <c r="W288">
        <v>0</v>
      </c>
      <c r="X288">
        <v>0</v>
      </c>
      <c r="Y288">
        <v>0</v>
      </c>
    </row>
    <row r="289" spans="1:26" x14ac:dyDescent="0.25">
      <c r="A289">
        <v>288</v>
      </c>
      <c r="B289">
        <v>36</v>
      </c>
      <c r="C289" t="s">
        <v>15</v>
      </c>
      <c r="D289" t="s">
        <v>173</v>
      </c>
      <c r="E289" t="s">
        <v>176</v>
      </c>
      <c r="F289" t="s">
        <v>135</v>
      </c>
      <c r="G289" s="1" t="s">
        <v>69</v>
      </c>
      <c r="H289" s="12">
        <v>54.5</v>
      </c>
      <c r="I289" s="12">
        <v>3</v>
      </c>
      <c r="J289" s="12">
        <v>3.5</v>
      </c>
      <c r="K289" s="12">
        <v>2</v>
      </c>
      <c r="L289">
        <v>2</v>
      </c>
      <c r="M289">
        <v>23.9</v>
      </c>
      <c r="N289">
        <v>39</v>
      </c>
      <c r="O289">
        <v>0</v>
      </c>
      <c r="P289">
        <v>0</v>
      </c>
      <c r="Q289">
        <f t="shared" si="28"/>
        <v>62.9</v>
      </c>
      <c r="R289">
        <v>12</v>
      </c>
      <c r="S289">
        <f t="shared" si="29"/>
        <v>5.2416666666666663</v>
      </c>
      <c r="T289">
        <v>0</v>
      </c>
      <c r="U289" s="22">
        <v>0</v>
      </c>
      <c r="V289">
        <v>0</v>
      </c>
      <c r="W289">
        <v>0</v>
      </c>
      <c r="X289">
        <v>0</v>
      </c>
      <c r="Y289">
        <v>0</v>
      </c>
    </row>
    <row r="290" spans="1:26" x14ac:dyDescent="0.25">
      <c r="A290">
        <v>289</v>
      </c>
      <c r="B290">
        <v>37</v>
      </c>
      <c r="C290" t="s">
        <v>9</v>
      </c>
      <c r="D290" t="s">
        <v>172</v>
      </c>
      <c r="E290" t="s">
        <v>175</v>
      </c>
      <c r="F290" t="s">
        <v>12</v>
      </c>
      <c r="G290" s="1" t="s">
        <v>78</v>
      </c>
      <c r="H290" s="12">
        <v>72.2</v>
      </c>
      <c r="I290" s="12">
        <v>4</v>
      </c>
      <c r="J290" s="12">
        <v>4.4000000000000004</v>
      </c>
      <c r="K290" s="12">
        <v>2</v>
      </c>
      <c r="L290">
        <v>3</v>
      </c>
      <c r="M290">
        <v>17.600000000000001</v>
      </c>
      <c r="N290">
        <v>19.899999999999999</v>
      </c>
      <c r="O290">
        <v>3</v>
      </c>
      <c r="P290">
        <v>0</v>
      </c>
      <c r="Q290">
        <f t="shared" si="28"/>
        <v>40.5</v>
      </c>
      <c r="R290">
        <v>12</v>
      </c>
      <c r="S290">
        <f t="shared" si="29"/>
        <v>3.375</v>
      </c>
      <c r="T290">
        <v>0</v>
      </c>
      <c r="U290" s="22">
        <v>0</v>
      </c>
      <c r="V290">
        <v>0</v>
      </c>
      <c r="W290">
        <v>0</v>
      </c>
      <c r="X290">
        <v>0</v>
      </c>
      <c r="Y290">
        <v>0</v>
      </c>
    </row>
    <row r="291" spans="1:26" x14ac:dyDescent="0.25">
      <c r="A291">
        <v>290</v>
      </c>
      <c r="B291">
        <v>37</v>
      </c>
      <c r="C291" t="s">
        <v>9</v>
      </c>
      <c r="D291" t="s">
        <v>172</v>
      </c>
      <c r="E291" t="s">
        <v>175</v>
      </c>
      <c r="F291" t="s">
        <v>135</v>
      </c>
      <c r="G291" s="1" t="s">
        <v>86</v>
      </c>
      <c r="H291" s="12">
        <v>28.5</v>
      </c>
      <c r="I291" s="12">
        <v>4</v>
      </c>
      <c r="J291" s="12">
        <v>5</v>
      </c>
      <c r="K291" s="12">
        <v>2</v>
      </c>
      <c r="L291">
        <v>1</v>
      </c>
      <c r="M291">
        <v>3.6</v>
      </c>
      <c r="N291">
        <v>0</v>
      </c>
      <c r="O291">
        <v>0</v>
      </c>
      <c r="P291">
        <v>0</v>
      </c>
      <c r="Q291">
        <f t="shared" si="28"/>
        <v>3.6</v>
      </c>
      <c r="R291">
        <v>12</v>
      </c>
      <c r="S291">
        <f t="shared" si="29"/>
        <v>0.3</v>
      </c>
      <c r="T291">
        <v>0</v>
      </c>
      <c r="U291" s="22">
        <v>0</v>
      </c>
      <c r="V291">
        <v>0</v>
      </c>
      <c r="W291">
        <v>0</v>
      </c>
      <c r="X291">
        <v>0</v>
      </c>
      <c r="Y291">
        <v>0</v>
      </c>
      <c r="Z291" t="s">
        <v>405</v>
      </c>
    </row>
    <row r="292" spans="1:26" x14ac:dyDescent="0.25">
      <c r="A292">
        <v>291</v>
      </c>
      <c r="B292">
        <v>37</v>
      </c>
      <c r="C292" t="s">
        <v>12</v>
      </c>
      <c r="D292" t="s">
        <v>173</v>
      </c>
      <c r="E292" t="s">
        <v>175</v>
      </c>
      <c r="F292" t="s">
        <v>12</v>
      </c>
      <c r="G292" s="1" t="s">
        <v>78</v>
      </c>
      <c r="H292" s="12">
        <v>49.5</v>
      </c>
      <c r="I292" s="12">
        <v>4</v>
      </c>
      <c r="J292" s="12">
        <v>5</v>
      </c>
      <c r="K292" s="12">
        <v>2</v>
      </c>
      <c r="L292">
        <v>2</v>
      </c>
      <c r="M292">
        <v>4.2</v>
      </c>
      <c r="N292">
        <v>20.8</v>
      </c>
      <c r="O292">
        <v>22.9</v>
      </c>
      <c r="P292">
        <v>3.5</v>
      </c>
      <c r="Q292">
        <f t="shared" si="28"/>
        <v>51.4</v>
      </c>
      <c r="R292">
        <v>12</v>
      </c>
      <c r="S292">
        <f t="shared" si="29"/>
        <v>4.2833333333333332</v>
      </c>
      <c r="T292">
        <v>0</v>
      </c>
      <c r="U292" s="22">
        <v>0</v>
      </c>
      <c r="V292">
        <v>0</v>
      </c>
      <c r="W292">
        <v>0</v>
      </c>
      <c r="X292">
        <v>0</v>
      </c>
      <c r="Y292">
        <v>0</v>
      </c>
    </row>
    <row r="293" spans="1:26" x14ac:dyDescent="0.25">
      <c r="A293">
        <v>292</v>
      </c>
      <c r="B293">
        <v>37</v>
      </c>
      <c r="C293" t="s">
        <v>12</v>
      </c>
      <c r="D293" t="s">
        <v>173</v>
      </c>
      <c r="E293" t="s">
        <v>175</v>
      </c>
      <c r="F293" t="s">
        <v>135</v>
      </c>
      <c r="G293" s="1" t="s">
        <v>86</v>
      </c>
      <c r="H293" s="12">
        <v>34</v>
      </c>
      <c r="I293" s="12">
        <v>4</v>
      </c>
      <c r="J293" s="12">
        <v>3.5</v>
      </c>
      <c r="K293" s="12">
        <v>2</v>
      </c>
      <c r="L293">
        <v>3</v>
      </c>
      <c r="M293">
        <v>12.7</v>
      </c>
      <c r="N293">
        <v>19.8</v>
      </c>
      <c r="O293">
        <v>2.2999999999999998</v>
      </c>
      <c r="P293">
        <v>0</v>
      </c>
      <c r="Q293">
        <f t="shared" si="28"/>
        <v>34.799999999999997</v>
      </c>
      <c r="R293">
        <v>12</v>
      </c>
      <c r="S293">
        <f t="shared" si="29"/>
        <v>2.9</v>
      </c>
      <c r="T293">
        <v>0</v>
      </c>
      <c r="U293" s="22">
        <v>0</v>
      </c>
      <c r="V293">
        <v>0</v>
      </c>
      <c r="W293">
        <v>0</v>
      </c>
      <c r="X293">
        <v>0</v>
      </c>
      <c r="Y293">
        <v>0</v>
      </c>
    </row>
    <row r="294" spans="1:26" x14ac:dyDescent="0.25">
      <c r="A294">
        <v>293</v>
      </c>
      <c r="B294">
        <v>37</v>
      </c>
      <c r="C294" t="s">
        <v>14</v>
      </c>
      <c r="D294" t="s">
        <v>172</v>
      </c>
      <c r="E294" t="s">
        <v>176</v>
      </c>
      <c r="F294" t="s">
        <v>12</v>
      </c>
      <c r="G294" s="1" t="s">
        <v>78</v>
      </c>
      <c r="H294" s="12">
        <v>75</v>
      </c>
      <c r="I294" s="12">
        <v>4</v>
      </c>
      <c r="J294" s="12">
        <v>6</v>
      </c>
      <c r="K294" s="12">
        <v>2</v>
      </c>
      <c r="L294" t="s">
        <v>120</v>
      </c>
      <c r="M294" t="s">
        <v>120</v>
      </c>
      <c r="N294" t="s">
        <v>120</v>
      </c>
      <c r="O294" t="s">
        <v>120</v>
      </c>
      <c r="P294" t="s">
        <v>120</v>
      </c>
      <c r="Q294" t="s">
        <v>120</v>
      </c>
      <c r="R294" t="s">
        <v>120</v>
      </c>
      <c r="S294" t="s">
        <v>120</v>
      </c>
      <c r="T294" t="s">
        <v>120</v>
      </c>
      <c r="U294" s="22">
        <v>0</v>
      </c>
      <c r="V294" t="s">
        <v>120</v>
      </c>
      <c r="W294" t="s">
        <v>120</v>
      </c>
      <c r="X294">
        <v>0</v>
      </c>
      <c r="Y294">
        <v>0</v>
      </c>
      <c r="Z294" t="s">
        <v>406</v>
      </c>
    </row>
    <row r="295" spans="1:26" x14ac:dyDescent="0.25">
      <c r="A295">
        <v>294</v>
      </c>
      <c r="B295">
        <v>37</v>
      </c>
      <c r="C295" t="s">
        <v>14</v>
      </c>
      <c r="D295" t="s">
        <v>172</v>
      </c>
      <c r="E295" t="s">
        <v>176</v>
      </c>
      <c r="F295" t="s">
        <v>135</v>
      </c>
      <c r="G295" s="1" t="s">
        <v>86</v>
      </c>
      <c r="H295" s="12">
        <v>46</v>
      </c>
      <c r="I295" s="12">
        <v>5</v>
      </c>
      <c r="J295" s="12">
        <v>4.5</v>
      </c>
      <c r="K295" s="12">
        <v>1</v>
      </c>
      <c r="L295" t="s">
        <v>120</v>
      </c>
      <c r="M295" t="s">
        <v>120</v>
      </c>
      <c r="N295" t="s">
        <v>120</v>
      </c>
      <c r="O295" t="s">
        <v>120</v>
      </c>
      <c r="P295" t="s">
        <v>120</v>
      </c>
      <c r="Q295" t="s">
        <v>120</v>
      </c>
      <c r="R295" t="s">
        <v>120</v>
      </c>
      <c r="S295" t="s">
        <v>120</v>
      </c>
      <c r="T295" t="s">
        <v>120</v>
      </c>
      <c r="U295" s="22">
        <v>0</v>
      </c>
      <c r="V295" t="s">
        <v>120</v>
      </c>
      <c r="W295" t="s">
        <v>120</v>
      </c>
      <c r="X295">
        <v>0</v>
      </c>
      <c r="Y295">
        <v>0</v>
      </c>
      <c r="Z295" t="s">
        <v>406</v>
      </c>
    </row>
    <row r="296" spans="1:26" x14ac:dyDescent="0.25">
      <c r="A296" s="28">
        <v>295</v>
      </c>
      <c r="B296" s="28">
        <v>37</v>
      </c>
      <c r="C296" s="28" t="s">
        <v>15</v>
      </c>
      <c r="D296" s="28" t="s">
        <v>173</v>
      </c>
      <c r="E296" s="28" t="s">
        <v>176</v>
      </c>
      <c r="F296" s="28" t="s">
        <v>12</v>
      </c>
      <c r="G296" s="29" t="s">
        <v>78</v>
      </c>
      <c r="H296" s="30">
        <v>71.8</v>
      </c>
      <c r="I296" s="30">
        <v>3</v>
      </c>
      <c r="J296" s="30">
        <v>5</v>
      </c>
      <c r="K296" s="30">
        <v>2</v>
      </c>
      <c r="L296" s="28">
        <v>3</v>
      </c>
      <c r="M296" s="28">
        <v>26.6</v>
      </c>
      <c r="N296" s="28">
        <v>43.2</v>
      </c>
      <c r="O296" s="28">
        <v>0</v>
      </c>
      <c r="P296" s="28">
        <v>0</v>
      </c>
      <c r="Q296" s="28">
        <f>SUM(M296:P296)</f>
        <v>69.800000000000011</v>
      </c>
      <c r="R296" s="28">
        <v>12</v>
      </c>
      <c r="S296" s="28">
        <f>Q296/12</f>
        <v>5.8166666666666673</v>
      </c>
      <c r="T296" s="28">
        <v>0</v>
      </c>
      <c r="U296" s="31">
        <v>0</v>
      </c>
      <c r="V296" s="28">
        <v>1</v>
      </c>
      <c r="W296" s="28">
        <v>0</v>
      </c>
      <c r="X296" s="28">
        <v>0</v>
      </c>
      <c r="Y296" s="28">
        <v>0</v>
      </c>
      <c r="Z296" s="28"/>
    </row>
    <row r="297" spans="1:26" x14ac:dyDescent="0.25">
      <c r="A297" s="28">
        <v>296</v>
      </c>
      <c r="B297" s="28">
        <v>37</v>
      </c>
      <c r="C297" s="28" t="s">
        <v>15</v>
      </c>
      <c r="D297" s="28" t="s">
        <v>173</v>
      </c>
      <c r="E297" s="28" t="s">
        <v>176</v>
      </c>
      <c r="F297" s="28" t="s">
        <v>135</v>
      </c>
      <c r="G297" s="29" t="s">
        <v>86</v>
      </c>
      <c r="H297" s="30">
        <v>52.5</v>
      </c>
      <c r="I297" s="30">
        <v>5</v>
      </c>
      <c r="J297" s="30">
        <v>5</v>
      </c>
      <c r="K297" s="30">
        <v>0</v>
      </c>
      <c r="L297" s="28" t="s">
        <v>120</v>
      </c>
      <c r="M297" s="28" t="s">
        <v>120</v>
      </c>
      <c r="N297" s="28" t="s">
        <v>120</v>
      </c>
      <c r="O297" s="28" t="s">
        <v>120</v>
      </c>
      <c r="P297" s="28" t="s">
        <v>120</v>
      </c>
      <c r="Q297" s="28" t="s">
        <v>120</v>
      </c>
      <c r="R297" s="28" t="s">
        <v>120</v>
      </c>
      <c r="S297" s="28" t="s">
        <v>120</v>
      </c>
      <c r="T297" s="28">
        <v>0</v>
      </c>
      <c r="U297" s="31">
        <v>0</v>
      </c>
      <c r="V297" s="28">
        <v>1</v>
      </c>
      <c r="W297" s="28">
        <v>1</v>
      </c>
      <c r="X297" s="28">
        <v>0</v>
      </c>
      <c r="Y297" s="28">
        <v>0</v>
      </c>
      <c r="Z297" s="28"/>
    </row>
    <row r="298" spans="1:26" x14ac:dyDescent="0.25">
      <c r="A298" s="28">
        <v>297</v>
      </c>
      <c r="B298" s="28">
        <v>38</v>
      </c>
      <c r="C298" s="28" t="s">
        <v>9</v>
      </c>
      <c r="D298" s="28" t="s">
        <v>172</v>
      </c>
      <c r="E298" s="28" t="s">
        <v>175</v>
      </c>
      <c r="F298" s="28" t="s">
        <v>12</v>
      </c>
      <c r="G298" s="29" t="s">
        <v>81</v>
      </c>
      <c r="H298" s="30">
        <v>30.6</v>
      </c>
      <c r="I298" s="30">
        <v>4</v>
      </c>
      <c r="J298" s="30">
        <v>6</v>
      </c>
      <c r="K298" s="30">
        <v>0</v>
      </c>
      <c r="L298" s="28" t="s">
        <v>120</v>
      </c>
      <c r="M298" s="28" t="s">
        <v>120</v>
      </c>
      <c r="N298" s="28" t="s">
        <v>120</v>
      </c>
      <c r="O298" s="28" t="s">
        <v>120</v>
      </c>
      <c r="P298" s="28" t="s">
        <v>120</v>
      </c>
      <c r="Q298" s="28" t="s">
        <v>120</v>
      </c>
      <c r="R298" s="28" t="s">
        <v>120</v>
      </c>
      <c r="S298" s="28" t="s">
        <v>120</v>
      </c>
      <c r="T298" s="28">
        <v>0</v>
      </c>
      <c r="U298" s="31">
        <v>0</v>
      </c>
      <c r="V298" s="28">
        <v>1</v>
      </c>
      <c r="W298" s="28">
        <v>1</v>
      </c>
      <c r="X298" s="28">
        <v>0</v>
      </c>
      <c r="Y298" s="28">
        <v>0</v>
      </c>
      <c r="Z298" s="28"/>
    </row>
    <row r="299" spans="1:26" x14ac:dyDescent="0.25">
      <c r="A299" s="28">
        <v>298</v>
      </c>
      <c r="B299" s="28">
        <v>38</v>
      </c>
      <c r="C299" s="28" t="s">
        <v>9</v>
      </c>
      <c r="D299" s="28" t="s">
        <v>172</v>
      </c>
      <c r="E299" s="28" t="s">
        <v>175</v>
      </c>
      <c r="F299" s="28" t="s">
        <v>135</v>
      </c>
      <c r="G299" s="29" t="s">
        <v>66</v>
      </c>
      <c r="H299" s="30">
        <v>60.2</v>
      </c>
      <c r="I299" s="30">
        <v>4</v>
      </c>
      <c r="J299" s="30">
        <v>5</v>
      </c>
      <c r="K299" s="30">
        <v>2</v>
      </c>
      <c r="L299" s="28">
        <v>3</v>
      </c>
      <c r="M299" s="28">
        <v>19.399999999999999</v>
      </c>
      <c r="N299" s="28">
        <v>5.7</v>
      </c>
      <c r="O299" s="28">
        <v>6.8</v>
      </c>
      <c r="P299" s="28">
        <v>0</v>
      </c>
      <c r="Q299" s="28">
        <f>SUM(M299:P299)</f>
        <v>31.9</v>
      </c>
      <c r="R299" s="28">
        <v>12</v>
      </c>
      <c r="S299" s="28">
        <f>Q299/12</f>
        <v>2.6583333333333332</v>
      </c>
      <c r="T299" s="28">
        <v>1</v>
      </c>
      <c r="U299" s="31">
        <v>0</v>
      </c>
      <c r="V299" s="28">
        <v>1</v>
      </c>
      <c r="W299" s="28">
        <v>0</v>
      </c>
      <c r="X299" s="28">
        <v>0</v>
      </c>
      <c r="Y299" s="28">
        <v>0</v>
      </c>
      <c r="Z299" s="28" t="s">
        <v>145</v>
      </c>
    </row>
    <row r="300" spans="1:26" x14ac:dyDescent="0.25">
      <c r="A300">
        <v>299</v>
      </c>
      <c r="B300">
        <v>38</v>
      </c>
      <c r="C300" t="s">
        <v>12</v>
      </c>
      <c r="D300" t="s">
        <v>173</v>
      </c>
      <c r="E300" t="s">
        <v>175</v>
      </c>
      <c r="F300" t="s">
        <v>12</v>
      </c>
      <c r="G300" s="1" t="s">
        <v>81</v>
      </c>
      <c r="H300" s="12">
        <v>38.5</v>
      </c>
      <c r="I300" s="12">
        <v>4</v>
      </c>
      <c r="J300" s="12">
        <v>6</v>
      </c>
      <c r="K300" s="12">
        <v>0</v>
      </c>
      <c r="L300" t="s">
        <v>120</v>
      </c>
      <c r="M300" t="s">
        <v>120</v>
      </c>
      <c r="N300" t="s">
        <v>120</v>
      </c>
      <c r="O300" t="s">
        <v>120</v>
      </c>
      <c r="P300" t="s">
        <v>120</v>
      </c>
      <c r="Q300" t="s">
        <v>120</v>
      </c>
      <c r="R300" t="s">
        <v>120</v>
      </c>
      <c r="S300" t="s">
        <v>120</v>
      </c>
      <c r="T300">
        <v>0</v>
      </c>
      <c r="U300" s="22">
        <v>0</v>
      </c>
      <c r="V300">
        <v>0</v>
      </c>
      <c r="W300">
        <v>1</v>
      </c>
      <c r="X300">
        <v>0</v>
      </c>
      <c r="Y300">
        <v>0</v>
      </c>
    </row>
    <row r="301" spans="1:26" x14ac:dyDescent="0.25">
      <c r="A301">
        <v>300</v>
      </c>
      <c r="B301">
        <v>38</v>
      </c>
      <c r="C301" t="s">
        <v>12</v>
      </c>
      <c r="D301" t="s">
        <v>173</v>
      </c>
      <c r="E301" t="s">
        <v>175</v>
      </c>
      <c r="F301" t="s">
        <v>135</v>
      </c>
      <c r="G301" s="1" t="s">
        <v>66</v>
      </c>
      <c r="H301" s="12">
        <v>47</v>
      </c>
      <c r="I301" s="12">
        <v>4</v>
      </c>
      <c r="J301" s="12">
        <v>6</v>
      </c>
      <c r="K301" s="12">
        <v>0</v>
      </c>
      <c r="L301" t="s">
        <v>120</v>
      </c>
      <c r="M301" t="s">
        <v>120</v>
      </c>
      <c r="N301" t="s">
        <v>120</v>
      </c>
      <c r="O301" t="s">
        <v>120</v>
      </c>
      <c r="P301" t="s">
        <v>120</v>
      </c>
      <c r="Q301" t="s">
        <v>120</v>
      </c>
      <c r="R301" t="s">
        <v>120</v>
      </c>
      <c r="S301" t="s">
        <v>120</v>
      </c>
      <c r="T301">
        <v>0</v>
      </c>
      <c r="U301" s="22">
        <v>0</v>
      </c>
      <c r="V301">
        <v>0</v>
      </c>
      <c r="W301">
        <v>1</v>
      </c>
      <c r="X301">
        <v>0</v>
      </c>
      <c r="Y301">
        <v>0</v>
      </c>
    </row>
    <row r="302" spans="1:26" x14ac:dyDescent="0.25">
      <c r="A302">
        <v>301</v>
      </c>
      <c r="B302">
        <v>38</v>
      </c>
      <c r="C302" t="s">
        <v>14</v>
      </c>
      <c r="D302" t="s">
        <v>172</v>
      </c>
      <c r="E302" t="s">
        <v>176</v>
      </c>
      <c r="F302" t="s">
        <v>12</v>
      </c>
      <c r="G302" s="1" t="s">
        <v>81</v>
      </c>
      <c r="H302" s="12">
        <v>58.4</v>
      </c>
      <c r="I302" s="12">
        <v>5</v>
      </c>
      <c r="J302" s="12">
        <v>5</v>
      </c>
      <c r="K302" s="12">
        <v>2</v>
      </c>
      <c r="L302" t="s">
        <v>120</v>
      </c>
      <c r="M302" t="s">
        <v>120</v>
      </c>
      <c r="N302" t="s">
        <v>120</v>
      </c>
      <c r="O302" t="s">
        <v>120</v>
      </c>
      <c r="P302" t="s">
        <v>120</v>
      </c>
      <c r="Q302" t="s">
        <v>120</v>
      </c>
      <c r="R302" t="s">
        <v>120</v>
      </c>
      <c r="S302" t="s">
        <v>120</v>
      </c>
      <c r="T302">
        <v>0</v>
      </c>
      <c r="U302" s="22">
        <v>0</v>
      </c>
      <c r="V302">
        <v>0</v>
      </c>
      <c r="W302">
        <v>1</v>
      </c>
      <c r="X302">
        <v>0</v>
      </c>
      <c r="Y302">
        <v>0</v>
      </c>
    </row>
    <row r="303" spans="1:26" x14ac:dyDescent="0.25">
      <c r="A303">
        <v>302</v>
      </c>
      <c r="B303">
        <v>38</v>
      </c>
      <c r="C303" t="s">
        <v>14</v>
      </c>
      <c r="D303" t="s">
        <v>172</v>
      </c>
      <c r="E303" t="s">
        <v>176</v>
      </c>
      <c r="F303" t="s">
        <v>135</v>
      </c>
      <c r="G303" s="1" t="s">
        <v>66</v>
      </c>
      <c r="H303" s="12">
        <v>67.5</v>
      </c>
      <c r="I303" s="12">
        <v>4</v>
      </c>
      <c r="J303" s="12">
        <v>5.3</v>
      </c>
      <c r="K303" s="12">
        <v>0</v>
      </c>
      <c r="L303" t="s">
        <v>120</v>
      </c>
      <c r="M303" t="s">
        <v>120</v>
      </c>
      <c r="N303" t="s">
        <v>120</v>
      </c>
      <c r="O303" t="s">
        <v>120</v>
      </c>
      <c r="P303" t="s">
        <v>120</v>
      </c>
      <c r="Q303" t="s">
        <v>120</v>
      </c>
      <c r="R303" t="s">
        <v>120</v>
      </c>
      <c r="S303" t="s">
        <v>120</v>
      </c>
      <c r="T303">
        <v>0</v>
      </c>
      <c r="U303" s="22">
        <v>0</v>
      </c>
      <c r="V303">
        <v>0</v>
      </c>
      <c r="W303">
        <v>1</v>
      </c>
      <c r="X303">
        <v>0</v>
      </c>
      <c r="Y303">
        <v>0</v>
      </c>
    </row>
    <row r="304" spans="1:26" x14ac:dyDescent="0.25">
      <c r="A304">
        <v>303</v>
      </c>
      <c r="B304">
        <v>38</v>
      </c>
      <c r="C304" t="s">
        <v>15</v>
      </c>
      <c r="D304" t="s">
        <v>173</v>
      </c>
      <c r="E304" t="s">
        <v>176</v>
      </c>
      <c r="F304" t="s">
        <v>12</v>
      </c>
      <c r="G304" s="1" t="s">
        <v>81</v>
      </c>
      <c r="H304" s="12">
        <v>62</v>
      </c>
      <c r="I304" s="12">
        <v>4</v>
      </c>
      <c r="J304" s="12">
        <v>5.2</v>
      </c>
      <c r="K304" s="12">
        <v>2</v>
      </c>
      <c r="L304">
        <v>2</v>
      </c>
      <c r="M304" t="s">
        <v>120</v>
      </c>
      <c r="N304" t="s">
        <v>120</v>
      </c>
      <c r="O304" t="s">
        <v>120</v>
      </c>
      <c r="P304" t="s">
        <v>120</v>
      </c>
      <c r="Q304" t="s">
        <v>120</v>
      </c>
      <c r="R304">
        <v>12</v>
      </c>
      <c r="S304" t="s">
        <v>120</v>
      </c>
      <c r="T304">
        <v>0</v>
      </c>
      <c r="U304" s="22">
        <v>0</v>
      </c>
      <c r="V304">
        <v>0</v>
      </c>
      <c r="W304">
        <v>0</v>
      </c>
      <c r="X304">
        <v>1</v>
      </c>
      <c r="Y304">
        <v>0</v>
      </c>
      <c r="Z304" t="s">
        <v>147</v>
      </c>
    </row>
    <row r="305" spans="1:26" ht="15.75" customHeight="1" x14ac:dyDescent="0.25">
      <c r="A305">
        <v>304</v>
      </c>
      <c r="B305">
        <v>38</v>
      </c>
      <c r="C305" t="s">
        <v>15</v>
      </c>
      <c r="D305" t="s">
        <v>173</v>
      </c>
      <c r="E305" t="s">
        <v>176</v>
      </c>
      <c r="F305" t="s">
        <v>135</v>
      </c>
      <c r="G305" s="1" t="s">
        <v>66</v>
      </c>
      <c r="H305" s="12">
        <v>60</v>
      </c>
      <c r="I305" s="12">
        <v>4</v>
      </c>
      <c r="J305" s="12">
        <v>5.5</v>
      </c>
      <c r="K305" s="12">
        <v>3</v>
      </c>
      <c r="L305">
        <v>3</v>
      </c>
      <c r="M305">
        <v>4.5</v>
      </c>
      <c r="N305">
        <v>23.5</v>
      </c>
      <c r="O305">
        <v>0</v>
      </c>
      <c r="P305">
        <v>0</v>
      </c>
      <c r="Q305">
        <f>SUM(M305:P305)</f>
        <v>28</v>
      </c>
      <c r="R305">
        <v>12</v>
      </c>
      <c r="S305">
        <f>Q305/12</f>
        <v>2.3333333333333335</v>
      </c>
      <c r="T305">
        <v>0</v>
      </c>
      <c r="U305" s="22">
        <v>0</v>
      </c>
      <c r="V305">
        <v>0</v>
      </c>
      <c r="W305">
        <v>0</v>
      </c>
      <c r="X305">
        <v>0</v>
      </c>
      <c r="Y305">
        <v>1</v>
      </c>
    </row>
    <row r="306" spans="1:26" ht="15.75" customHeight="1" x14ac:dyDescent="0.25">
      <c r="A306">
        <v>305</v>
      </c>
      <c r="B306">
        <v>39</v>
      </c>
      <c r="C306" t="s">
        <v>9</v>
      </c>
      <c r="D306" t="s">
        <v>172</v>
      </c>
      <c r="E306" t="s">
        <v>175</v>
      </c>
      <c r="F306" t="s">
        <v>12</v>
      </c>
      <c r="G306" s="1" t="s">
        <v>90</v>
      </c>
      <c r="H306" s="12">
        <v>34</v>
      </c>
      <c r="I306" s="12">
        <v>4</v>
      </c>
      <c r="J306" s="12">
        <v>6</v>
      </c>
      <c r="K306" s="12">
        <v>2</v>
      </c>
      <c r="L306">
        <v>2</v>
      </c>
      <c r="M306">
        <v>6</v>
      </c>
      <c r="N306">
        <v>7.5</v>
      </c>
      <c r="O306">
        <v>14</v>
      </c>
      <c r="P306">
        <v>0</v>
      </c>
      <c r="Q306">
        <f>SUM(M306:P306)</f>
        <v>27.5</v>
      </c>
      <c r="R306">
        <v>12</v>
      </c>
      <c r="S306">
        <f>Q306/12</f>
        <v>2.2916666666666665</v>
      </c>
      <c r="T306">
        <v>0</v>
      </c>
      <c r="U306" s="22">
        <v>0</v>
      </c>
      <c r="V306">
        <v>0</v>
      </c>
      <c r="W306">
        <v>0</v>
      </c>
      <c r="X306">
        <v>0</v>
      </c>
      <c r="Y306">
        <v>0</v>
      </c>
    </row>
    <row r="307" spans="1:26" ht="15.75" customHeight="1" x14ac:dyDescent="0.25">
      <c r="A307">
        <v>306</v>
      </c>
      <c r="B307">
        <v>39</v>
      </c>
      <c r="C307" t="s">
        <v>9</v>
      </c>
      <c r="D307" t="s">
        <v>172</v>
      </c>
      <c r="E307" t="s">
        <v>175</v>
      </c>
      <c r="F307" t="s">
        <v>135</v>
      </c>
      <c r="G307" s="1" t="s">
        <v>39</v>
      </c>
      <c r="H307" s="12">
        <v>54.7</v>
      </c>
      <c r="I307" s="12">
        <v>4</v>
      </c>
      <c r="J307" s="12">
        <v>4.5</v>
      </c>
      <c r="K307" s="12">
        <v>2</v>
      </c>
      <c r="L307">
        <v>3</v>
      </c>
      <c r="M307">
        <v>5</v>
      </c>
      <c r="N307">
        <v>14.5</v>
      </c>
      <c r="O307">
        <v>24</v>
      </c>
      <c r="P307">
        <v>0</v>
      </c>
      <c r="Q307">
        <f>SUM(M307:P307)</f>
        <v>43.5</v>
      </c>
      <c r="R307">
        <v>12</v>
      </c>
      <c r="S307">
        <f>Q307/12</f>
        <v>3.625</v>
      </c>
      <c r="T307">
        <v>0</v>
      </c>
      <c r="U307" s="22">
        <v>0</v>
      </c>
      <c r="V307">
        <v>0</v>
      </c>
      <c r="W307">
        <v>0</v>
      </c>
      <c r="X307">
        <v>0</v>
      </c>
      <c r="Y307">
        <v>0</v>
      </c>
    </row>
    <row r="308" spans="1:26" ht="15.75" customHeight="1" x14ac:dyDescent="0.25">
      <c r="A308">
        <v>307</v>
      </c>
      <c r="B308">
        <v>39</v>
      </c>
      <c r="C308" t="s">
        <v>12</v>
      </c>
      <c r="D308" t="s">
        <v>173</v>
      </c>
      <c r="E308" t="s">
        <v>175</v>
      </c>
      <c r="F308" t="s">
        <v>12</v>
      </c>
      <c r="G308" s="1" t="s">
        <v>90</v>
      </c>
      <c r="H308" s="12">
        <v>53.8</v>
      </c>
      <c r="I308" s="12">
        <v>4</v>
      </c>
      <c r="J308" s="12">
        <v>4.2</v>
      </c>
      <c r="K308" s="12">
        <v>1</v>
      </c>
      <c r="L308">
        <v>0</v>
      </c>
      <c r="M308">
        <v>0</v>
      </c>
      <c r="N308">
        <v>0</v>
      </c>
      <c r="O308">
        <v>0</v>
      </c>
      <c r="P308">
        <v>0</v>
      </c>
      <c r="Q308">
        <v>0</v>
      </c>
      <c r="R308">
        <v>12</v>
      </c>
      <c r="S308">
        <v>0</v>
      </c>
      <c r="T308">
        <v>0</v>
      </c>
      <c r="U308" s="22">
        <v>0</v>
      </c>
      <c r="V308">
        <v>0</v>
      </c>
      <c r="W308">
        <v>1</v>
      </c>
      <c r="X308">
        <v>0</v>
      </c>
      <c r="Y308">
        <v>0</v>
      </c>
    </row>
    <row r="309" spans="1:26" ht="15.75" customHeight="1" x14ac:dyDescent="0.25">
      <c r="A309">
        <v>308</v>
      </c>
      <c r="B309">
        <v>39</v>
      </c>
      <c r="C309" t="s">
        <v>12</v>
      </c>
      <c r="D309" t="s">
        <v>173</v>
      </c>
      <c r="E309" t="s">
        <v>175</v>
      </c>
      <c r="F309" t="s">
        <v>135</v>
      </c>
      <c r="G309" s="1" t="s">
        <v>39</v>
      </c>
      <c r="H309" s="12">
        <v>34.9</v>
      </c>
      <c r="I309" s="12">
        <v>3</v>
      </c>
      <c r="J309" s="12">
        <v>5.2</v>
      </c>
      <c r="K309" s="12">
        <v>1</v>
      </c>
      <c r="L309">
        <v>3</v>
      </c>
      <c r="M309">
        <v>37</v>
      </c>
      <c r="N309">
        <v>19</v>
      </c>
      <c r="O309">
        <v>1.5</v>
      </c>
      <c r="P309">
        <v>0</v>
      </c>
      <c r="Q309">
        <f>SUM(M309:P309)</f>
        <v>57.5</v>
      </c>
      <c r="R309">
        <v>12</v>
      </c>
      <c r="S309">
        <f>Q309/12</f>
        <v>4.791666666666667</v>
      </c>
      <c r="T309">
        <v>0</v>
      </c>
      <c r="U309" s="22">
        <v>0</v>
      </c>
      <c r="V309">
        <v>0</v>
      </c>
      <c r="W309">
        <v>0</v>
      </c>
      <c r="X309">
        <v>0</v>
      </c>
      <c r="Y309">
        <v>0</v>
      </c>
    </row>
    <row r="310" spans="1:26" ht="15.75" customHeight="1" x14ac:dyDescent="0.25">
      <c r="A310">
        <v>309</v>
      </c>
      <c r="B310">
        <v>39</v>
      </c>
      <c r="C310" t="s">
        <v>14</v>
      </c>
      <c r="D310" t="s">
        <v>172</v>
      </c>
      <c r="E310" t="s">
        <v>176</v>
      </c>
      <c r="F310" t="s">
        <v>12</v>
      </c>
      <c r="G310" s="1" t="s">
        <v>90</v>
      </c>
      <c r="H310" s="12">
        <v>39</v>
      </c>
      <c r="I310" s="12">
        <v>4</v>
      </c>
      <c r="J310" s="12">
        <v>3.2</v>
      </c>
      <c r="K310" s="12">
        <v>2</v>
      </c>
      <c r="L310">
        <v>3</v>
      </c>
      <c r="M310">
        <v>14.9</v>
      </c>
      <c r="N310">
        <v>16.2</v>
      </c>
      <c r="O310">
        <v>1.6</v>
      </c>
      <c r="P310">
        <v>0</v>
      </c>
      <c r="Q310">
        <f>SUM(M310:P310)</f>
        <v>32.700000000000003</v>
      </c>
      <c r="R310">
        <v>12</v>
      </c>
      <c r="S310">
        <f>Q310/12</f>
        <v>2.7250000000000001</v>
      </c>
      <c r="T310">
        <v>0</v>
      </c>
      <c r="U310" s="22">
        <v>0</v>
      </c>
      <c r="V310">
        <v>0</v>
      </c>
      <c r="W310">
        <v>0</v>
      </c>
      <c r="X310">
        <v>0</v>
      </c>
      <c r="Y310">
        <v>0</v>
      </c>
      <c r="Z310" t="s">
        <v>407</v>
      </c>
    </row>
    <row r="311" spans="1:26" ht="15.75" customHeight="1" x14ac:dyDescent="0.25">
      <c r="A311">
        <v>310</v>
      </c>
      <c r="B311">
        <v>39</v>
      </c>
      <c r="C311" t="s">
        <v>14</v>
      </c>
      <c r="D311" t="s">
        <v>172</v>
      </c>
      <c r="E311" t="s">
        <v>176</v>
      </c>
      <c r="F311" t="s">
        <v>135</v>
      </c>
      <c r="G311" s="1" t="s">
        <v>39</v>
      </c>
      <c r="H311" s="12">
        <v>63.2</v>
      </c>
      <c r="I311" s="12">
        <v>4</v>
      </c>
      <c r="J311" s="12">
        <v>4.5</v>
      </c>
      <c r="K311" s="12">
        <v>2</v>
      </c>
      <c r="L311">
        <v>2</v>
      </c>
      <c r="M311">
        <v>25.7</v>
      </c>
      <c r="N311">
        <v>24.1</v>
      </c>
      <c r="O311">
        <v>1.7</v>
      </c>
      <c r="P311">
        <v>0</v>
      </c>
      <c r="Q311">
        <f>SUM(M311:P311)</f>
        <v>51.5</v>
      </c>
      <c r="R311">
        <v>12</v>
      </c>
      <c r="S311">
        <f>Q311/12</f>
        <v>4.291666666666667</v>
      </c>
      <c r="T311">
        <v>0</v>
      </c>
      <c r="U311" s="22">
        <v>0</v>
      </c>
      <c r="V311">
        <v>0</v>
      </c>
      <c r="W311">
        <v>0</v>
      </c>
      <c r="X311">
        <v>0</v>
      </c>
      <c r="Y311">
        <v>0</v>
      </c>
    </row>
    <row r="312" spans="1:26" ht="15.75" customHeight="1" x14ac:dyDescent="0.25">
      <c r="A312">
        <v>311</v>
      </c>
      <c r="B312">
        <v>39</v>
      </c>
      <c r="C312" t="s">
        <v>15</v>
      </c>
      <c r="D312" t="s">
        <v>173</v>
      </c>
      <c r="E312" t="s">
        <v>176</v>
      </c>
      <c r="F312" t="s">
        <v>12</v>
      </c>
      <c r="G312" s="1" t="s">
        <v>90</v>
      </c>
      <c r="H312" s="12">
        <v>54.5</v>
      </c>
      <c r="I312" s="12">
        <v>4</v>
      </c>
      <c r="J312" s="12">
        <v>4.7</v>
      </c>
      <c r="K312" s="12">
        <v>1</v>
      </c>
      <c r="L312">
        <v>0</v>
      </c>
      <c r="M312">
        <v>0</v>
      </c>
      <c r="N312">
        <v>0</v>
      </c>
      <c r="O312">
        <v>0</v>
      </c>
      <c r="P312">
        <v>0</v>
      </c>
      <c r="Q312">
        <v>0</v>
      </c>
      <c r="R312">
        <v>12</v>
      </c>
      <c r="S312">
        <v>0</v>
      </c>
      <c r="T312">
        <v>0</v>
      </c>
      <c r="U312" s="22">
        <v>0</v>
      </c>
      <c r="V312">
        <v>0</v>
      </c>
      <c r="W312">
        <v>1</v>
      </c>
      <c r="X312">
        <v>0</v>
      </c>
      <c r="Y312">
        <v>0</v>
      </c>
    </row>
    <row r="313" spans="1:26" ht="15.75" customHeight="1" x14ac:dyDescent="0.25">
      <c r="A313">
        <v>312</v>
      </c>
      <c r="B313">
        <v>39</v>
      </c>
      <c r="C313" t="s">
        <v>15</v>
      </c>
      <c r="D313" t="s">
        <v>173</v>
      </c>
      <c r="E313" t="s">
        <v>176</v>
      </c>
      <c r="F313" t="s">
        <v>135</v>
      </c>
      <c r="G313" s="1" t="s">
        <v>39</v>
      </c>
      <c r="H313" s="12">
        <v>52.2</v>
      </c>
      <c r="I313" s="12">
        <v>3</v>
      </c>
      <c r="J313" s="12">
        <v>2.5</v>
      </c>
      <c r="K313" s="12">
        <v>1</v>
      </c>
      <c r="L313">
        <v>1</v>
      </c>
      <c r="M313">
        <v>43.3</v>
      </c>
      <c r="N313">
        <v>29.2</v>
      </c>
      <c r="O313">
        <v>0</v>
      </c>
      <c r="P313">
        <v>0</v>
      </c>
      <c r="Q313">
        <f t="shared" ref="Q313:Q323" si="30">SUM(M313:P313)</f>
        <v>72.5</v>
      </c>
      <c r="R313">
        <v>12</v>
      </c>
      <c r="S313">
        <f t="shared" ref="S313:S323" si="31">Q313/12</f>
        <v>6.041666666666667</v>
      </c>
      <c r="T313">
        <v>0</v>
      </c>
      <c r="U313" s="22">
        <v>0</v>
      </c>
      <c r="V313">
        <v>0</v>
      </c>
      <c r="W313">
        <v>0</v>
      </c>
      <c r="X313">
        <v>0</v>
      </c>
      <c r="Y313">
        <v>0</v>
      </c>
    </row>
    <row r="314" spans="1:26" ht="15.75" customHeight="1" x14ac:dyDescent="0.25">
      <c r="A314">
        <v>313</v>
      </c>
      <c r="B314">
        <v>40</v>
      </c>
      <c r="C314" t="s">
        <v>9</v>
      </c>
      <c r="D314" t="s">
        <v>172</v>
      </c>
      <c r="E314" t="s">
        <v>175</v>
      </c>
      <c r="F314" t="s">
        <v>12</v>
      </c>
      <c r="G314" s="1" t="s">
        <v>53</v>
      </c>
      <c r="H314" s="12">
        <v>46.2</v>
      </c>
      <c r="I314" s="12">
        <v>6</v>
      </c>
      <c r="J314" s="12">
        <v>5</v>
      </c>
      <c r="K314" s="12">
        <v>2</v>
      </c>
      <c r="L314">
        <v>1</v>
      </c>
      <c r="M314">
        <v>13.5</v>
      </c>
      <c r="N314">
        <v>4</v>
      </c>
      <c r="O314">
        <v>0</v>
      </c>
      <c r="P314">
        <v>0</v>
      </c>
      <c r="Q314">
        <f t="shared" si="30"/>
        <v>17.5</v>
      </c>
      <c r="R314">
        <v>12</v>
      </c>
      <c r="S314">
        <f t="shared" si="31"/>
        <v>1.4583333333333333</v>
      </c>
      <c r="T314">
        <v>0</v>
      </c>
      <c r="U314" s="22">
        <v>0</v>
      </c>
      <c r="V314">
        <v>0</v>
      </c>
      <c r="W314">
        <v>0</v>
      </c>
      <c r="X314">
        <v>0</v>
      </c>
      <c r="Y314">
        <v>0</v>
      </c>
    </row>
    <row r="315" spans="1:26" ht="15.75" customHeight="1" x14ac:dyDescent="0.25">
      <c r="A315">
        <v>314</v>
      </c>
      <c r="B315">
        <v>40</v>
      </c>
      <c r="C315" t="s">
        <v>9</v>
      </c>
      <c r="D315" t="s">
        <v>172</v>
      </c>
      <c r="E315" t="s">
        <v>175</v>
      </c>
      <c r="F315" t="s">
        <v>135</v>
      </c>
      <c r="G315" s="1" t="s">
        <v>51</v>
      </c>
      <c r="H315" s="12">
        <v>64.8</v>
      </c>
      <c r="I315" s="12">
        <v>6</v>
      </c>
      <c r="J315" s="12">
        <v>4.2</v>
      </c>
      <c r="K315" s="12">
        <v>2</v>
      </c>
      <c r="L315">
        <v>3</v>
      </c>
      <c r="M315">
        <v>12.7</v>
      </c>
      <c r="N315">
        <v>23</v>
      </c>
      <c r="O315">
        <v>9.1999999999999993</v>
      </c>
      <c r="P315">
        <v>0</v>
      </c>
      <c r="Q315">
        <f t="shared" si="30"/>
        <v>44.900000000000006</v>
      </c>
      <c r="R315">
        <v>12</v>
      </c>
      <c r="S315">
        <f t="shared" si="31"/>
        <v>3.7416666666666671</v>
      </c>
      <c r="T315">
        <v>0</v>
      </c>
      <c r="U315" s="22">
        <v>0</v>
      </c>
      <c r="V315">
        <v>0</v>
      </c>
      <c r="W315">
        <v>0</v>
      </c>
      <c r="X315">
        <v>0</v>
      </c>
      <c r="Y315">
        <v>0</v>
      </c>
    </row>
    <row r="316" spans="1:26" ht="15.75" customHeight="1" x14ac:dyDescent="0.25">
      <c r="A316">
        <v>315</v>
      </c>
      <c r="B316">
        <v>40</v>
      </c>
      <c r="C316" t="s">
        <v>12</v>
      </c>
      <c r="D316" t="s">
        <v>173</v>
      </c>
      <c r="E316" t="s">
        <v>175</v>
      </c>
      <c r="F316" t="s">
        <v>12</v>
      </c>
      <c r="G316" s="1" t="s">
        <v>53</v>
      </c>
      <c r="H316" s="12">
        <v>66.8</v>
      </c>
      <c r="I316" s="12">
        <v>7</v>
      </c>
      <c r="J316" s="12">
        <v>6</v>
      </c>
      <c r="K316" s="12">
        <v>1</v>
      </c>
      <c r="L316">
        <v>2</v>
      </c>
      <c r="M316">
        <v>37.200000000000003</v>
      </c>
      <c r="N316">
        <v>33</v>
      </c>
      <c r="O316">
        <v>3.5</v>
      </c>
      <c r="P316">
        <v>0</v>
      </c>
      <c r="Q316">
        <f t="shared" si="30"/>
        <v>73.7</v>
      </c>
      <c r="R316">
        <v>12</v>
      </c>
      <c r="S316">
        <f t="shared" si="31"/>
        <v>6.1416666666666666</v>
      </c>
      <c r="T316">
        <v>0</v>
      </c>
      <c r="U316" s="22">
        <v>0</v>
      </c>
      <c r="V316">
        <v>0</v>
      </c>
      <c r="W316">
        <v>0</v>
      </c>
      <c r="X316">
        <v>0</v>
      </c>
      <c r="Y316">
        <v>0</v>
      </c>
    </row>
    <row r="317" spans="1:26" ht="15.75" customHeight="1" x14ac:dyDescent="0.25">
      <c r="A317">
        <v>316</v>
      </c>
      <c r="B317">
        <v>40</v>
      </c>
      <c r="C317" t="s">
        <v>12</v>
      </c>
      <c r="D317" t="s">
        <v>173</v>
      </c>
      <c r="E317" t="s">
        <v>175</v>
      </c>
      <c r="F317" t="s">
        <v>135</v>
      </c>
      <c r="G317" s="1" t="s">
        <v>51</v>
      </c>
      <c r="H317" s="12">
        <v>64.099999999999994</v>
      </c>
      <c r="I317" s="12">
        <v>5</v>
      </c>
      <c r="J317" s="12">
        <v>6</v>
      </c>
      <c r="K317" s="12">
        <v>1</v>
      </c>
      <c r="L317">
        <v>1</v>
      </c>
      <c r="M317">
        <v>9.3000000000000007</v>
      </c>
      <c r="N317">
        <v>1</v>
      </c>
      <c r="O317">
        <v>0</v>
      </c>
      <c r="P317">
        <v>0</v>
      </c>
      <c r="Q317">
        <f t="shared" si="30"/>
        <v>10.3</v>
      </c>
      <c r="R317">
        <v>12</v>
      </c>
      <c r="S317">
        <f t="shared" si="31"/>
        <v>0.85833333333333339</v>
      </c>
      <c r="T317">
        <v>0</v>
      </c>
      <c r="U317" s="22">
        <v>0</v>
      </c>
      <c r="V317">
        <v>0</v>
      </c>
      <c r="W317">
        <v>0</v>
      </c>
      <c r="X317">
        <v>0</v>
      </c>
      <c r="Y317">
        <v>0</v>
      </c>
    </row>
    <row r="318" spans="1:26" ht="15.75" customHeight="1" x14ac:dyDescent="0.25">
      <c r="A318">
        <v>317</v>
      </c>
      <c r="B318">
        <v>40</v>
      </c>
      <c r="C318" t="s">
        <v>14</v>
      </c>
      <c r="D318" t="s">
        <v>172</v>
      </c>
      <c r="E318" t="s">
        <v>176</v>
      </c>
      <c r="F318" t="s">
        <v>12</v>
      </c>
      <c r="G318" s="1" t="s">
        <v>53</v>
      </c>
      <c r="H318" s="12">
        <v>41.3</v>
      </c>
      <c r="I318" s="12">
        <v>4</v>
      </c>
      <c r="J318" s="12">
        <v>3.7</v>
      </c>
      <c r="K318" s="12">
        <v>1</v>
      </c>
      <c r="L318">
        <v>1</v>
      </c>
      <c r="M318">
        <v>23</v>
      </c>
      <c r="N318">
        <v>9</v>
      </c>
      <c r="O318">
        <v>8</v>
      </c>
      <c r="P318">
        <v>0</v>
      </c>
      <c r="Q318">
        <f t="shared" si="30"/>
        <v>40</v>
      </c>
      <c r="R318">
        <v>12</v>
      </c>
      <c r="S318">
        <f t="shared" si="31"/>
        <v>3.3333333333333335</v>
      </c>
      <c r="T318">
        <v>0</v>
      </c>
      <c r="U318" s="22">
        <v>0</v>
      </c>
      <c r="V318">
        <v>0</v>
      </c>
      <c r="W318">
        <v>0</v>
      </c>
      <c r="X318">
        <v>0</v>
      </c>
      <c r="Y318">
        <v>0</v>
      </c>
    </row>
    <row r="319" spans="1:26" ht="15.75" customHeight="1" x14ac:dyDescent="0.25">
      <c r="A319">
        <v>318</v>
      </c>
      <c r="B319">
        <v>40</v>
      </c>
      <c r="C319" t="s">
        <v>14</v>
      </c>
      <c r="D319" t="s">
        <v>172</v>
      </c>
      <c r="E319" t="s">
        <v>176</v>
      </c>
      <c r="F319" t="s">
        <v>135</v>
      </c>
      <c r="G319" s="1" t="s">
        <v>51</v>
      </c>
      <c r="H319" s="12">
        <v>63.9</v>
      </c>
      <c r="I319" s="12">
        <v>4</v>
      </c>
      <c r="J319" s="12">
        <v>4.5</v>
      </c>
      <c r="K319" s="12">
        <v>2</v>
      </c>
      <c r="L319">
        <v>3</v>
      </c>
      <c r="M319">
        <v>7.5</v>
      </c>
      <c r="N319">
        <v>13</v>
      </c>
      <c r="O319">
        <v>20.5</v>
      </c>
      <c r="P319">
        <v>1</v>
      </c>
      <c r="Q319">
        <f t="shared" si="30"/>
        <v>42</v>
      </c>
      <c r="R319">
        <v>12</v>
      </c>
      <c r="S319">
        <f t="shared" si="31"/>
        <v>3.5</v>
      </c>
      <c r="T319">
        <v>0</v>
      </c>
      <c r="U319" s="22">
        <v>0</v>
      </c>
      <c r="V319">
        <v>0</v>
      </c>
      <c r="W319">
        <v>0</v>
      </c>
      <c r="X319">
        <v>0</v>
      </c>
      <c r="Y319">
        <v>0</v>
      </c>
    </row>
    <row r="320" spans="1:26" ht="15.75" customHeight="1" x14ac:dyDescent="0.25">
      <c r="A320">
        <v>319</v>
      </c>
      <c r="B320">
        <v>40</v>
      </c>
      <c r="C320" t="s">
        <v>15</v>
      </c>
      <c r="D320" t="s">
        <v>173</v>
      </c>
      <c r="E320" t="s">
        <v>176</v>
      </c>
      <c r="F320" t="s">
        <v>12</v>
      </c>
      <c r="G320" s="1" t="s">
        <v>53</v>
      </c>
      <c r="H320" s="12">
        <v>44.5</v>
      </c>
      <c r="I320" s="12">
        <v>5</v>
      </c>
      <c r="J320" s="12">
        <v>2.7</v>
      </c>
      <c r="K320" s="12">
        <v>1</v>
      </c>
      <c r="L320">
        <v>2</v>
      </c>
      <c r="M320">
        <v>33</v>
      </c>
      <c r="N320">
        <v>24.2</v>
      </c>
      <c r="O320">
        <v>0</v>
      </c>
      <c r="P320">
        <v>0</v>
      </c>
      <c r="Q320">
        <f t="shared" si="30"/>
        <v>57.2</v>
      </c>
      <c r="R320">
        <v>12</v>
      </c>
      <c r="S320">
        <f t="shared" si="31"/>
        <v>4.7666666666666666</v>
      </c>
      <c r="T320">
        <v>0</v>
      </c>
      <c r="U320" s="22">
        <v>0</v>
      </c>
      <c r="V320">
        <v>0</v>
      </c>
      <c r="W320">
        <v>0</v>
      </c>
      <c r="X320">
        <v>0</v>
      </c>
      <c r="Y320">
        <v>0</v>
      </c>
    </row>
    <row r="321" spans="1:26" x14ac:dyDescent="0.25">
      <c r="A321">
        <v>320</v>
      </c>
      <c r="B321">
        <v>40</v>
      </c>
      <c r="C321" t="s">
        <v>15</v>
      </c>
      <c r="D321" t="s">
        <v>173</v>
      </c>
      <c r="E321" t="s">
        <v>176</v>
      </c>
      <c r="F321" t="s">
        <v>135</v>
      </c>
      <c r="G321" s="1" t="s">
        <v>51</v>
      </c>
      <c r="H321" s="12">
        <v>71.8</v>
      </c>
      <c r="I321" s="12">
        <v>5</v>
      </c>
      <c r="J321" s="12">
        <v>5.6</v>
      </c>
      <c r="K321" s="12">
        <v>2</v>
      </c>
      <c r="L321">
        <v>2</v>
      </c>
      <c r="M321">
        <v>22.6</v>
      </c>
      <c r="N321">
        <v>25.5</v>
      </c>
      <c r="O321">
        <v>0</v>
      </c>
      <c r="P321">
        <v>0</v>
      </c>
      <c r="Q321">
        <f t="shared" si="30"/>
        <v>48.1</v>
      </c>
      <c r="R321">
        <v>12</v>
      </c>
      <c r="S321">
        <f t="shared" si="31"/>
        <v>4.0083333333333337</v>
      </c>
      <c r="T321">
        <v>0</v>
      </c>
      <c r="U321" s="22">
        <v>0</v>
      </c>
      <c r="V321">
        <v>0</v>
      </c>
      <c r="W321">
        <v>0</v>
      </c>
      <c r="X321">
        <v>0</v>
      </c>
      <c r="Y321">
        <v>0</v>
      </c>
    </row>
    <row r="322" spans="1:26" x14ac:dyDescent="0.25">
      <c r="A322">
        <v>321</v>
      </c>
      <c r="B322">
        <v>41</v>
      </c>
      <c r="C322" t="s">
        <v>9</v>
      </c>
      <c r="D322" t="s">
        <v>172</v>
      </c>
      <c r="E322" t="s">
        <v>175</v>
      </c>
      <c r="F322" t="s">
        <v>12</v>
      </c>
      <c r="G322" s="1" t="s">
        <v>73</v>
      </c>
      <c r="H322" s="12">
        <v>27.4</v>
      </c>
      <c r="I322" s="12">
        <v>5</v>
      </c>
      <c r="J322" s="12">
        <v>4.2</v>
      </c>
      <c r="K322" s="12">
        <v>1</v>
      </c>
      <c r="L322">
        <v>2</v>
      </c>
      <c r="M322">
        <v>17.899999999999999</v>
      </c>
      <c r="N322">
        <v>27.4</v>
      </c>
      <c r="O322">
        <v>5.5</v>
      </c>
      <c r="P322">
        <v>0</v>
      </c>
      <c r="Q322">
        <f t="shared" si="30"/>
        <v>50.8</v>
      </c>
      <c r="R322">
        <v>12</v>
      </c>
      <c r="S322">
        <f t="shared" si="31"/>
        <v>4.2333333333333334</v>
      </c>
      <c r="T322">
        <v>0</v>
      </c>
      <c r="U322" s="22">
        <v>0</v>
      </c>
      <c r="V322">
        <v>0</v>
      </c>
      <c r="W322">
        <v>0</v>
      </c>
      <c r="X322">
        <v>0</v>
      </c>
      <c r="Y322">
        <v>0</v>
      </c>
    </row>
    <row r="323" spans="1:26" x14ac:dyDescent="0.25">
      <c r="A323">
        <v>322</v>
      </c>
      <c r="B323">
        <v>41</v>
      </c>
      <c r="C323" t="s">
        <v>9</v>
      </c>
      <c r="D323" t="s">
        <v>172</v>
      </c>
      <c r="E323" t="s">
        <v>175</v>
      </c>
      <c r="F323" t="s">
        <v>135</v>
      </c>
      <c r="G323" s="1" t="s">
        <v>88</v>
      </c>
      <c r="H323" s="12">
        <v>67.599999999999994</v>
      </c>
      <c r="I323" s="12">
        <v>4</v>
      </c>
      <c r="J323" s="12">
        <v>3.4</v>
      </c>
      <c r="K323" s="12">
        <v>1</v>
      </c>
      <c r="L323">
        <v>2</v>
      </c>
      <c r="M323">
        <v>2.9</v>
      </c>
      <c r="N323">
        <v>18.2</v>
      </c>
      <c r="O323">
        <v>3</v>
      </c>
      <c r="P323">
        <v>0</v>
      </c>
      <c r="Q323">
        <f t="shared" si="30"/>
        <v>24.099999999999998</v>
      </c>
      <c r="R323">
        <v>12</v>
      </c>
      <c r="S323">
        <f t="shared" si="31"/>
        <v>2.0083333333333333</v>
      </c>
      <c r="T323">
        <v>0</v>
      </c>
      <c r="U323" s="22">
        <v>0</v>
      </c>
      <c r="V323">
        <v>0</v>
      </c>
      <c r="W323">
        <v>0</v>
      </c>
      <c r="X323">
        <v>0</v>
      </c>
      <c r="Y323">
        <v>0</v>
      </c>
    </row>
    <row r="324" spans="1:26" x14ac:dyDescent="0.25">
      <c r="A324">
        <v>323</v>
      </c>
      <c r="B324">
        <v>41</v>
      </c>
      <c r="C324" t="s">
        <v>12</v>
      </c>
      <c r="D324" t="s">
        <v>173</v>
      </c>
      <c r="E324" t="s">
        <v>175</v>
      </c>
      <c r="F324" t="s">
        <v>12</v>
      </c>
      <c r="G324" s="1" t="s">
        <v>73</v>
      </c>
      <c r="H324" s="12">
        <v>32.1</v>
      </c>
      <c r="I324" s="12">
        <v>5</v>
      </c>
      <c r="J324" s="12">
        <v>3.6</v>
      </c>
      <c r="K324" s="12">
        <v>2</v>
      </c>
      <c r="L324" t="s">
        <v>120</v>
      </c>
      <c r="M324" t="s">
        <v>120</v>
      </c>
      <c r="N324" t="s">
        <v>120</v>
      </c>
      <c r="O324" t="s">
        <v>120</v>
      </c>
      <c r="P324" t="s">
        <v>120</v>
      </c>
      <c r="Q324" t="s">
        <v>120</v>
      </c>
      <c r="R324" t="s">
        <v>120</v>
      </c>
      <c r="S324" t="s">
        <v>120</v>
      </c>
      <c r="T324">
        <v>0</v>
      </c>
      <c r="U324" s="22">
        <v>0</v>
      </c>
      <c r="V324">
        <v>0</v>
      </c>
      <c r="W324">
        <v>0</v>
      </c>
      <c r="X324">
        <v>0</v>
      </c>
      <c r="Y324">
        <v>0</v>
      </c>
      <c r="Z324" t="s">
        <v>408</v>
      </c>
    </row>
    <row r="325" spans="1:26" x14ac:dyDescent="0.25">
      <c r="A325">
        <v>324</v>
      </c>
      <c r="B325">
        <v>41</v>
      </c>
      <c r="C325" t="s">
        <v>12</v>
      </c>
      <c r="D325" t="s">
        <v>173</v>
      </c>
      <c r="E325" t="s">
        <v>175</v>
      </c>
      <c r="F325" t="s">
        <v>135</v>
      </c>
      <c r="G325" s="1" t="s">
        <v>88</v>
      </c>
      <c r="H325" s="12">
        <v>62.6</v>
      </c>
      <c r="I325" s="12">
        <v>3</v>
      </c>
      <c r="J325" s="12">
        <v>4.4000000000000004</v>
      </c>
      <c r="K325" s="12">
        <v>1</v>
      </c>
      <c r="L325">
        <v>2</v>
      </c>
      <c r="M325">
        <v>10.5</v>
      </c>
      <c r="N325">
        <v>30</v>
      </c>
      <c r="O325">
        <v>5</v>
      </c>
      <c r="P325">
        <v>0</v>
      </c>
      <c r="Q325">
        <f>SUM(M325:P325)</f>
        <v>45.5</v>
      </c>
      <c r="R325">
        <v>12</v>
      </c>
      <c r="S325">
        <f>Q325/12</f>
        <v>3.7916666666666665</v>
      </c>
      <c r="T325">
        <v>0</v>
      </c>
      <c r="U325" s="22">
        <v>0</v>
      </c>
      <c r="V325">
        <v>0</v>
      </c>
      <c r="W325">
        <v>0</v>
      </c>
      <c r="X325">
        <v>0</v>
      </c>
      <c r="Y325">
        <v>0</v>
      </c>
    </row>
    <row r="326" spans="1:26" x14ac:dyDescent="0.25">
      <c r="A326">
        <v>325</v>
      </c>
      <c r="B326">
        <v>41</v>
      </c>
      <c r="C326" t="s">
        <v>14</v>
      </c>
      <c r="D326" t="s">
        <v>172</v>
      </c>
      <c r="E326" t="s">
        <v>176</v>
      </c>
      <c r="F326" t="s">
        <v>12</v>
      </c>
      <c r="G326" s="1" t="s">
        <v>73</v>
      </c>
      <c r="H326" s="12">
        <v>33.1</v>
      </c>
      <c r="I326" s="12">
        <v>5</v>
      </c>
      <c r="J326" s="12">
        <v>3.1</v>
      </c>
      <c r="K326" s="12">
        <v>2</v>
      </c>
      <c r="L326">
        <v>2</v>
      </c>
      <c r="M326">
        <v>15.8</v>
      </c>
      <c r="N326">
        <v>15.5</v>
      </c>
      <c r="O326">
        <v>0</v>
      </c>
      <c r="P326">
        <v>0</v>
      </c>
      <c r="Q326">
        <f>SUM(M326:P326)</f>
        <v>31.3</v>
      </c>
      <c r="R326">
        <v>12</v>
      </c>
      <c r="S326">
        <f>Q326/12</f>
        <v>2.6083333333333334</v>
      </c>
      <c r="T326">
        <v>0</v>
      </c>
      <c r="U326" s="22">
        <v>0</v>
      </c>
      <c r="V326">
        <v>0</v>
      </c>
      <c r="W326">
        <v>0</v>
      </c>
      <c r="X326">
        <v>0</v>
      </c>
      <c r="Y326">
        <v>0</v>
      </c>
    </row>
    <row r="327" spans="1:26" x14ac:dyDescent="0.25">
      <c r="A327">
        <v>326</v>
      </c>
      <c r="B327">
        <v>41</v>
      </c>
      <c r="C327" t="s">
        <v>14</v>
      </c>
      <c r="D327" t="s">
        <v>172</v>
      </c>
      <c r="E327" t="s">
        <v>176</v>
      </c>
      <c r="F327" t="s">
        <v>135</v>
      </c>
      <c r="G327" s="1" t="s">
        <v>88</v>
      </c>
      <c r="H327" s="12">
        <v>55</v>
      </c>
      <c r="I327" s="12">
        <v>5</v>
      </c>
      <c r="J327" s="12">
        <v>3</v>
      </c>
      <c r="K327" s="12">
        <v>2</v>
      </c>
      <c r="L327">
        <v>3</v>
      </c>
      <c r="M327">
        <v>19.399999999999999</v>
      </c>
      <c r="N327">
        <v>7</v>
      </c>
      <c r="O327">
        <v>28.1</v>
      </c>
      <c r="P327">
        <v>0</v>
      </c>
      <c r="Q327">
        <f>SUM(M327:P327)</f>
        <v>54.5</v>
      </c>
      <c r="R327">
        <v>12</v>
      </c>
      <c r="S327">
        <f>Q327/12</f>
        <v>4.541666666666667</v>
      </c>
      <c r="T327">
        <v>0</v>
      </c>
      <c r="U327" s="22">
        <v>0</v>
      </c>
      <c r="V327">
        <v>0</v>
      </c>
      <c r="W327">
        <v>0</v>
      </c>
      <c r="X327">
        <v>0</v>
      </c>
      <c r="Y327">
        <v>0</v>
      </c>
      <c r="Z327" t="s">
        <v>409</v>
      </c>
    </row>
    <row r="328" spans="1:26" x14ac:dyDescent="0.25">
      <c r="A328">
        <v>327</v>
      </c>
      <c r="B328">
        <v>41</v>
      </c>
      <c r="C328" t="s">
        <v>15</v>
      </c>
      <c r="D328" t="s">
        <v>173</v>
      </c>
      <c r="E328" t="s">
        <v>176</v>
      </c>
      <c r="F328" t="s">
        <v>12</v>
      </c>
      <c r="G328" s="1" t="s">
        <v>73</v>
      </c>
      <c r="H328" s="12">
        <v>21.7</v>
      </c>
      <c r="I328" s="12">
        <v>4</v>
      </c>
      <c r="J328" s="12">
        <v>5.5</v>
      </c>
      <c r="K328" s="12">
        <v>2</v>
      </c>
      <c r="L328">
        <v>1</v>
      </c>
      <c r="M328">
        <v>20</v>
      </c>
      <c r="N328">
        <v>4.5</v>
      </c>
      <c r="O328">
        <v>0</v>
      </c>
      <c r="P328">
        <v>0</v>
      </c>
      <c r="Q328">
        <f>SUM(M328:P328)</f>
        <v>24.5</v>
      </c>
      <c r="R328">
        <v>12</v>
      </c>
      <c r="S328">
        <f>Q328/12</f>
        <v>2.0416666666666665</v>
      </c>
      <c r="T328">
        <v>0</v>
      </c>
      <c r="U328">
        <v>1</v>
      </c>
      <c r="V328">
        <v>0</v>
      </c>
      <c r="W328">
        <v>0</v>
      </c>
      <c r="X328">
        <v>0</v>
      </c>
      <c r="Y328">
        <v>0</v>
      </c>
      <c r="Z328" t="s">
        <v>395</v>
      </c>
    </row>
    <row r="329" spans="1:26" x14ac:dyDescent="0.25">
      <c r="A329">
        <v>328</v>
      </c>
      <c r="B329">
        <v>41</v>
      </c>
      <c r="C329" t="s">
        <v>15</v>
      </c>
      <c r="D329" t="s">
        <v>173</v>
      </c>
      <c r="E329" t="s">
        <v>176</v>
      </c>
      <c r="F329" t="s">
        <v>135</v>
      </c>
      <c r="G329" s="1" t="s">
        <v>88</v>
      </c>
      <c r="H329" s="12">
        <v>57</v>
      </c>
      <c r="I329" s="12">
        <v>4</v>
      </c>
      <c r="J329" s="12">
        <v>5.2</v>
      </c>
      <c r="K329" s="12">
        <v>1</v>
      </c>
      <c r="L329">
        <v>2</v>
      </c>
      <c r="M329">
        <v>14.5</v>
      </c>
      <c r="N329">
        <v>43.2</v>
      </c>
      <c r="O329">
        <v>0</v>
      </c>
      <c r="P329">
        <v>0</v>
      </c>
      <c r="Q329">
        <f>SUM(M329:P329)</f>
        <v>57.7</v>
      </c>
      <c r="R329">
        <v>12</v>
      </c>
      <c r="S329">
        <f>Q329/12</f>
        <v>4.8083333333333336</v>
      </c>
      <c r="T329">
        <v>0</v>
      </c>
      <c r="U329">
        <v>1</v>
      </c>
      <c r="V329">
        <v>0</v>
      </c>
      <c r="W329">
        <v>0</v>
      </c>
      <c r="X329">
        <v>0</v>
      </c>
      <c r="Y329">
        <v>0</v>
      </c>
    </row>
    <row r="330" spans="1:26" x14ac:dyDescent="0.25">
      <c r="A330">
        <v>329</v>
      </c>
      <c r="B330">
        <v>42</v>
      </c>
      <c r="C330" t="s">
        <v>9</v>
      </c>
      <c r="D330" t="s">
        <v>172</v>
      </c>
      <c r="E330" t="s">
        <v>175</v>
      </c>
      <c r="F330" t="s">
        <v>12</v>
      </c>
      <c r="G330" s="12" t="s">
        <v>187</v>
      </c>
      <c r="H330" s="12">
        <v>85</v>
      </c>
      <c r="I330" s="12">
        <v>4</v>
      </c>
      <c r="J330" s="12">
        <v>5.9</v>
      </c>
      <c r="K330" s="12">
        <v>1</v>
      </c>
      <c r="L330">
        <v>1</v>
      </c>
      <c r="M330" t="s">
        <v>120</v>
      </c>
      <c r="N330" t="s">
        <v>120</v>
      </c>
      <c r="O330" t="s">
        <v>120</v>
      </c>
      <c r="P330" t="s">
        <v>120</v>
      </c>
      <c r="Q330" t="s">
        <v>120</v>
      </c>
      <c r="R330">
        <v>12</v>
      </c>
      <c r="S330" t="s">
        <v>120</v>
      </c>
      <c r="T330">
        <v>0</v>
      </c>
      <c r="U330" s="22">
        <v>0</v>
      </c>
      <c r="V330">
        <v>0</v>
      </c>
      <c r="W330">
        <v>0</v>
      </c>
      <c r="X330">
        <v>0</v>
      </c>
      <c r="Y330">
        <v>0</v>
      </c>
      <c r="Z330" t="s">
        <v>140</v>
      </c>
    </row>
    <row r="331" spans="1:26" x14ac:dyDescent="0.25">
      <c r="A331">
        <v>330</v>
      </c>
      <c r="B331">
        <v>42</v>
      </c>
      <c r="C331" t="s">
        <v>9</v>
      </c>
      <c r="D331" t="s">
        <v>172</v>
      </c>
      <c r="E331" t="s">
        <v>175</v>
      </c>
      <c r="F331" t="s">
        <v>135</v>
      </c>
      <c r="G331" s="1" t="s">
        <v>64</v>
      </c>
      <c r="H331" s="12">
        <v>55.5</v>
      </c>
      <c r="I331" s="12">
        <v>4</v>
      </c>
      <c r="J331" s="12">
        <v>6</v>
      </c>
      <c r="K331" s="12">
        <v>2</v>
      </c>
      <c r="L331">
        <v>1</v>
      </c>
      <c r="M331">
        <v>17.899999999999999</v>
      </c>
      <c r="N331">
        <v>13.6</v>
      </c>
      <c r="O331">
        <v>0</v>
      </c>
      <c r="P331">
        <v>0</v>
      </c>
      <c r="Q331">
        <f t="shared" ref="Q331:Q337" si="32">SUM(M331:P331)</f>
        <v>31.5</v>
      </c>
      <c r="R331">
        <v>12</v>
      </c>
      <c r="S331">
        <f t="shared" ref="S331:S337" si="33">Q331/12</f>
        <v>2.625</v>
      </c>
      <c r="T331">
        <v>0</v>
      </c>
      <c r="U331">
        <v>0</v>
      </c>
      <c r="V331">
        <v>0</v>
      </c>
      <c r="W331">
        <v>0</v>
      </c>
      <c r="X331">
        <v>0</v>
      </c>
      <c r="Y331">
        <v>0</v>
      </c>
    </row>
    <row r="332" spans="1:26" x14ac:dyDescent="0.25">
      <c r="A332">
        <v>331</v>
      </c>
      <c r="B332">
        <v>42</v>
      </c>
      <c r="C332" t="s">
        <v>12</v>
      </c>
      <c r="D332" t="s">
        <v>173</v>
      </c>
      <c r="E332" t="s">
        <v>175</v>
      </c>
      <c r="F332" t="s">
        <v>12</v>
      </c>
      <c r="G332" s="12" t="s">
        <v>187</v>
      </c>
      <c r="H332" s="12">
        <v>95.4</v>
      </c>
      <c r="I332" s="12">
        <v>3</v>
      </c>
      <c r="J332" s="12">
        <v>3.5</v>
      </c>
      <c r="K332" s="12">
        <v>1</v>
      </c>
      <c r="L332">
        <v>2</v>
      </c>
      <c r="M332">
        <v>51</v>
      </c>
      <c r="N332">
        <v>21.5</v>
      </c>
      <c r="O332">
        <v>15.5</v>
      </c>
      <c r="P332">
        <v>0</v>
      </c>
      <c r="Q332">
        <f t="shared" si="32"/>
        <v>88</v>
      </c>
      <c r="R332">
        <v>12</v>
      </c>
      <c r="S332">
        <f t="shared" si="33"/>
        <v>7.333333333333333</v>
      </c>
      <c r="T332">
        <v>0</v>
      </c>
      <c r="U332">
        <v>0</v>
      </c>
      <c r="V332">
        <v>0</v>
      </c>
      <c r="W332">
        <v>0</v>
      </c>
      <c r="X332">
        <v>0</v>
      </c>
      <c r="Y332">
        <v>0</v>
      </c>
    </row>
    <row r="333" spans="1:26" x14ac:dyDescent="0.25">
      <c r="A333">
        <v>332</v>
      </c>
      <c r="B333">
        <v>42</v>
      </c>
      <c r="C333" t="s">
        <v>12</v>
      </c>
      <c r="D333" t="s">
        <v>173</v>
      </c>
      <c r="E333" t="s">
        <v>175</v>
      </c>
      <c r="F333" t="s">
        <v>135</v>
      </c>
      <c r="G333" s="1" t="s">
        <v>64</v>
      </c>
      <c r="H333" s="12">
        <v>52.9</v>
      </c>
      <c r="I333" s="12">
        <v>6</v>
      </c>
      <c r="J333" s="12">
        <v>4.7</v>
      </c>
      <c r="K333" s="12">
        <v>2</v>
      </c>
      <c r="L333">
        <v>2</v>
      </c>
      <c r="M333">
        <v>29.1</v>
      </c>
      <c r="N333">
        <v>0</v>
      </c>
      <c r="O333">
        <v>0</v>
      </c>
      <c r="P333">
        <v>0</v>
      </c>
      <c r="Q333">
        <f t="shared" si="32"/>
        <v>29.1</v>
      </c>
      <c r="R333">
        <v>12</v>
      </c>
      <c r="S333">
        <f t="shared" si="33"/>
        <v>2.4250000000000003</v>
      </c>
      <c r="T333">
        <v>1</v>
      </c>
      <c r="U333">
        <v>0</v>
      </c>
      <c r="V333">
        <v>0</v>
      </c>
      <c r="W333">
        <v>0</v>
      </c>
      <c r="X333">
        <v>0</v>
      </c>
      <c r="Y333">
        <v>0</v>
      </c>
      <c r="Z333" t="s">
        <v>148</v>
      </c>
    </row>
    <row r="334" spans="1:26" x14ac:dyDescent="0.25">
      <c r="A334">
        <v>333</v>
      </c>
      <c r="B334">
        <v>42</v>
      </c>
      <c r="C334" t="s">
        <v>14</v>
      </c>
      <c r="D334" t="s">
        <v>172</v>
      </c>
      <c r="E334" t="s">
        <v>176</v>
      </c>
      <c r="F334" t="s">
        <v>12</v>
      </c>
      <c r="G334" s="12" t="s">
        <v>187</v>
      </c>
      <c r="H334" s="12">
        <v>92.7</v>
      </c>
      <c r="I334" s="12">
        <v>3</v>
      </c>
      <c r="J334" s="12">
        <v>4.3</v>
      </c>
      <c r="K334" s="12">
        <v>1</v>
      </c>
      <c r="L334">
        <v>2</v>
      </c>
      <c r="M334">
        <v>26.1</v>
      </c>
      <c r="N334">
        <v>28.2</v>
      </c>
      <c r="O334">
        <v>1.7</v>
      </c>
      <c r="P334">
        <v>0</v>
      </c>
      <c r="Q334">
        <f t="shared" si="32"/>
        <v>56</v>
      </c>
      <c r="R334">
        <v>12</v>
      </c>
      <c r="S334">
        <f t="shared" si="33"/>
        <v>4.666666666666667</v>
      </c>
      <c r="T334">
        <v>0</v>
      </c>
      <c r="U334">
        <v>0</v>
      </c>
      <c r="V334">
        <v>0</v>
      </c>
      <c r="W334">
        <v>0</v>
      </c>
      <c r="X334">
        <v>0</v>
      </c>
      <c r="Y334">
        <v>0</v>
      </c>
    </row>
    <row r="335" spans="1:26" x14ac:dyDescent="0.25">
      <c r="A335">
        <v>334</v>
      </c>
      <c r="B335">
        <v>42</v>
      </c>
      <c r="C335" t="s">
        <v>14</v>
      </c>
      <c r="D335" t="s">
        <v>172</v>
      </c>
      <c r="E335" t="s">
        <v>176</v>
      </c>
      <c r="F335" t="s">
        <v>135</v>
      </c>
      <c r="G335" s="1" t="s">
        <v>64</v>
      </c>
      <c r="H335" s="12">
        <v>60.2</v>
      </c>
      <c r="I335" s="12">
        <v>4</v>
      </c>
      <c r="J335" s="12">
        <v>6</v>
      </c>
      <c r="K335" s="12">
        <v>2</v>
      </c>
      <c r="L335">
        <v>3</v>
      </c>
      <c r="M335">
        <v>20.2</v>
      </c>
      <c r="N335">
        <v>22.5</v>
      </c>
      <c r="O335">
        <v>4.3</v>
      </c>
      <c r="P335">
        <v>0</v>
      </c>
      <c r="Q335">
        <f t="shared" si="32"/>
        <v>47</v>
      </c>
      <c r="R335">
        <v>12</v>
      </c>
      <c r="S335">
        <f t="shared" si="33"/>
        <v>3.9166666666666665</v>
      </c>
      <c r="T335">
        <v>0</v>
      </c>
      <c r="U335">
        <v>0</v>
      </c>
      <c r="V335">
        <v>0</v>
      </c>
      <c r="W335">
        <v>0</v>
      </c>
      <c r="X335">
        <v>0</v>
      </c>
      <c r="Y335">
        <v>0</v>
      </c>
    </row>
    <row r="336" spans="1:26" x14ac:dyDescent="0.25">
      <c r="A336">
        <v>335</v>
      </c>
      <c r="B336">
        <v>42</v>
      </c>
      <c r="C336" t="s">
        <v>15</v>
      </c>
      <c r="D336" t="s">
        <v>173</v>
      </c>
      <c r="E336" t="s">
        <v>176</v>
      </c>
      <c r="F336" t="s">
        <v>12</v>
      </c>
      <c r="G336" s="12" t="s">
        <v>187</v>
      </c>
      <c r="H336" s="12">
        <v>90.2</v>
      </c>
      <c r="I336" s="12">
        <v>4</v>
      </c>
      <c r="J336" s="12">
        <v>5.6</v>
      </c>
      <c r="K336" s="12">
        <v>2</v>
      </c>
      <c r="L336">
        <v>2</v>
      </c>
      <c r="M336">
        <v>31.5</v>
      </c>
      <c r="N336">
        <v>46.5</v>
      </c>
      <c r="O336">
        <v>6</v>
      </c>
      <c r="P336">
        <v>0</v>
      </c>
      <c r="Q336">
        <f t="shared" si="32"/>
        <v>84</v>
      </c>
      <c r="R336">
        <v>12</v>
      </c>
      <c r="S336">
        <f t="shared" si="33"/>
        <v>7</v>
      </c>
      <c r="T336">
        <v>0</v>
      </c>
      <c r="U336">
        <v>0</v>
      </c>
      <c r="V336">
        <v>0</v>
      </c>
      <c r="W336">
        <v>0</v>
      </c>
      <c r="X336">
        <v>0</v>
      </c>
      <c r="Y336">
        <v>0</v>
      </c>
    </row>
    <row r="337" spans="1:26" x14ac:dyDescent="0.25">
      <c r="A337">
        <v>336</v>
      </c>
      <c r="B337">
        <v>42</v>
      </c>
      <c r="C337" t="s">
        <v>15</v>
      </c>
      <c r="D337" t="s">
        <v>173</v>
      </c>
      <c r="E337" t="s">
        <v>176</v>
      </c>
      <c r="F337" t="s">
        <v>135</v>
      </c>
      <c r="G337" s="1" t="s">
        <v>64</v>
      </c>
      <c r="H337" s="12">
        <v>47.9</v>
      </c>
      <c r="I337" s="12">
        <v>4</v>
      </c>
      <c r="J337" s="12">
        <v>4.5</v>
      </c>
      <c r="K337" s="12">
        <v>2</v>
      </c>
      <c r="L337">
        <v>3</v>
      </c>
      <c r="M337">
        <v>26.5</v>
      </c>
      <c r="N337">
        <v>23</v>
      </c>
      <c r="O337">
        <v>2</v>
      </c>
      <c r="P337">
        <v>0</v>
      </c>
      <c r="Q337">
        <f t="shared" si="32"/>
        <v>51.5</v>
      </c>
      <c r="R337">
        <v>12</v>
      </c>
      <c r="S337">
        <f t="shared" si="33"/>
        <v>4.291666666666667</v>
      </c>
      <c r="T337">
        <v>0</v>
      </c>
      <c r="U337">
        <v>0</v>
      </c>
      <c r="V337">
        <v>0</v>
      </c>
      <c r="W337">
        <v>0</v>
      </c>
      <c r="X337">
        <v>0</v>
      </c>
      <c r="Y337">
        <v>0</v>
      </c>
    </row>
    <row r="338" spans="1:26" x14ac:dyDescent="0.25">
      <c r="A338">
        <v>337</v>
      </c>
      <c r="B338">
        <v>43</v>
      </c>
      <c r="C338" t="s">
        <v>9</v>
      </c>
      <c r="D338" t="s">
        <v>172</v>
      </c>
      <c r="E338" t="s">
        <v>175</v>
      </c>
      <c r="F338" t="s">
        <v>12</v>
      </c>
      <c r="G338" s="1" t="s">
        <v>83</v>
      </c>
      <c r="H338" s="12">
        <v>40</v>
      </c>
      <c r="I338" s="12">
        <v>4</v>
      </c>
      <c r="J338" s="12">
        <v>3.6</v>
      </c>
      <c r="K338" s="12">
        <v>2</v>
      </c>
      <c r="L338">
        <v>1</v>
      </c>
      <c r="M338" t="s">
        <v>120</v>
      </c>
      <c r="N338" t="s">
        <v>120</v>
      </c>
      <c r="O338" t="s">
        <v>120</v>
      </c>
      <c r="P338" t="s">
        <v>120</v>
      </c>
      <c r="Q338" t="s">
        <v>120</v>
      </c>
      <c r="R338">
        <v>12</v>
      </c>
      <c r="S338" t="s">
        <v>120</v>
      </c>
      <c r="T338">
        <v>0</v>
      </c>
      <c r="U338">
        <v>0</v>
      </c>
      <c r="V338">
        <v>0</v>
      </c>
      <c r="W338">
        <v>0</v>
      </c>
      <c r="X338">
        <v>0</v>
      </c>
      <c r="Y338">
        <v>0</v>
      </c>
      <c r="Z338" t="s">
        <v>410</v>
      </c>
    </row>
    <row r="339" spans="1:26" x14ac:dyDescent="0.25">
      <c r="A339">
        <v>338</v>
      </c>
      <c r="B339">
        <v>43</v>
      </c>
      <c r="C339" t="s">
        <v>9</v>
      </c>
      <c r="D339" t="s">
        <v>172</v>
      </c>
      <c r="E339" t="s">
        <v>175</v>
      </c>
      <c r="F339" t="s">
        <v>135</v>
      </c>
      <c r="G339" s="1" t="s">
        <v>47</v>
      </c>
      <c r="H339" s="12">
        <v>42.5</v>
      </c>
      <c r="I339" s="12">
        <v>6</v>
      </c>
      <c r="J339" s="12">
        <v>4.0999999999999996</v>
      </c>
      <c r="K339" s="12">
        <v>1</v>
      </c>
      <c r="L339">
        <v>1</v>
      </c>
      <c r="M339">
        <v>3.5</v>
      </c>
      <c r="N339">
        <v>10.5</v>
      </c>
      <c r="O339">
        <v>0</v>
      </c>
      <c r="P339">
        <v>0</v>
      </c>
      <c r="Q339">
        <f>SUM(M339:P339)</f>
        <v>14</v>
      </c>
      <c r="R339">
        <v>12</v>
      </c>
      <c r="S339">
        <f>Q339/12</f>
        <v>1.1666666666666667</v>
      </c>
      <c r="T339">
        <v>0</v>
      </c>
      <c r="U339">
        <v>0</v>
      </c>
      <c r="V339">
        <v>0</v>
      </c>
      <c r="W339">
        <v>0</v>
      </c>
      <c r="X339">
        <v>0</v>
      </c>
      <c r="Y339">
        <v>0</v>
      </c>
    </row>
    <row r="340" spans="1:26" x14ac:dyDescent="0.25">
      <c r="A340" s="28">
        <v>339</v>
      </c>
      <c r="B340" s="28">
        <v>43</v>
      </c>
      <c r="C340" s="28" t="s">
        <v>12</v>
      </c>
      <c r="D340" s="28" t="s">
        <v>173</v>
      </c>
      <c r="E340" s="28" t="s">
        <v>175</v>
      </c>
      <c r="F340" s="28" t="s">
        <v>12</v>
      </c>
      <c r="G340" s="29" t="s">
        <v>83</v>
      </c>
      <c r="H340" s="30">
        <v>51.2</v>
      </c>
      <c r="I340" s="30">
        <v>4</v>
      </c>
      <c r="J340" s="30">
        <v>6</v>
      </c>
      <c r="K340" s="30">
        <v>0</v>
      </c>
      <c r="L340" s="28" t="s">
        <v>120</v>
      </c>
      <c r="M340" s="28" t="s">
        <v>120</v>
      </c>
      <c r="N340" s="28" t="s">
        <v>120</v>
      </c>
      <c r="O340" s="28" t="s">
        <v>120</v>
      </c>
      <c r="P340" s="28" t="s">
        <v>120</v>
      </c>
      <c r="Q340" s="28" t="s">
        <v>120</v>
      </c>
      <c r="R340" s="28" t="s">
        <v>120</v>
      </c>
      <c r="S340" s="28" t="s">
        <v>120</v>
      </c>
      <c r="T340" s="28">
        <v>0</v>
      </c>
      <c r="U340" s="28">
        <v>0</v>
      </c>
      <c r="V340" s="28">
        <v>1</v>
      </c>
      <c r="W340" s="28">
        <v>1</v>
      </c>
      <c r="X340" s="28">
        <v>0</v>
      </c>
      <c r="Y340" s="28">
        <v>0</v>
      </c>
      <c r="Z340" s="28"/>
    </row>
    <row r="341" spans="1:26" x14ac:dyDescent="0.25">
      <c r="A341" s="28">
        <v>340</v>
      </c>
      <c r="B341" s="28">
        <v>43</v>
      </c>
      <c r="C341" s="28" t="s">
        <v>12</v>
      </c>
      <c r="D341" s="28" t="s">
        <v>173</v>
      </c>
      <c r="E341" s="28" t="s">
        <v>175</v>
      </c>
      <c r="F341" s="28" t="s">
        <v>135</v>
      </c>
      <c r="G341" s="29" t="s">
        <v>47</v>
      </c>
      <c r="H341" s="30">
        <v>38.200000000000003</v>
      </c>
      <c r="I341" s="30">
        <v>6</v>
      </c>
      <c r="J341" s="30">
        <v>3.7</v>
      </c>
      <c r="K341" s="30">
        <v>2</v>
      </c>
      <c r="L341" s="28">
        <v>2</v>
      </c>
      <c r="M341" s="28">
        <v>23.4</v>
      </c>
      <c r="N341" s="28">
        <v>26.1</v>
      </c>
      <c r="O341" s="28">
        <v>1</v>
      </c>
      <c r="P341" s="28">
        <v>0</v>
      </c>
      <c r="Q341" s="28">
        <f>SUM(M341:P341)</f>
        <v>50.5</v>
      </c>
      <c r="R341" s="28">
        <v>12</v>
      </c>
      <c r="S341" s="28">
        <f>Q341/12</f>
        <v>4.208333333333333</v>
      </c>
      <c r="T341" s="28">
        <v>0</v>
      </c>
      <c r="U341" s="28">
        <v>0</v>
      </c>
      <c r="V341" s="28">
        <v>1</v>
      </c>
      <c r="W341" s="28">
        <v>0</v>
      </c>
      <c r="X341" s="28">
        <v>0</v>
      </c>
      <c r="Y341" s="28">
        <v>0</v>
      </c>
      <c r="Z341" s="28"/>
    </row>
    <row r="342" spans="1:26" x14ac:dyDescent="0.25">
      <c r="A342">
        <v>341</v>
      </c>
      <c r="B342">
        <v>43</v>
      </c>
      <c r="C342" t="s">
        <v>14</v>
      </c>
      <c r="D342" t="s">
        <v>172</v>
      </c>
      <c r="E342" t="s">
        <v>176</v>
      </c>
      <c r="F342" t="s">
        <v>12</v>
      </c>
      <c r="G342" s="1" t="s">
        <v>83</v>
      </c>
      <c r="H342" s="12">
        <v>70.2</v>
      </c>
      <c r="I342" s="12">
        <v>5</v>
      </c>
      <c r="J342" s="12">
        <v>3.2</v>
      </c>
      <c r="K342" s="12">
        <v>1</v>
      </c>
      <c r="L342">
        <v>1</v>
      </c>
      <c r="M342">
        <v>13.3</v>
      </c>
      <c r="N342">
        <v>42.7</v>
      </c>
      <c r="O342">
        <v>22</v>
      </c>
      <c r="P342">
        <v>0</v>
      </c>
      <c r="Q342">
        <f>SUM(M342:P342)</f>
        <v>78</v>
      </c>
      <c r="R342">
        <v>12</v>
      </c>
      <c r="S342">
        <f>Q342/12</f>
        <v>6.5</v>
      </c>
      <c r="T342">
        <v>0</v>
      </c>
      <c r="U342">
        <v>0</v>
      </c>
      <c r="V342">
        <v>0</v>
      </c>
      <c r="W342">
        <v>0</v>
      </c>
      <c r="X342">
        <v>0</v>
      </c>
      <c r="Y342">
        <v>0</v>
      </c>
    </row>
    <row r="343" spans="1:26" x14ac:dyDescent="0.25">
      <c r="A343">
        <v>342</v>
      </c>
      <c r="B343">
        <v>43</v>
      </c>
      <c r="C343" t="s">
        <v>14</v>
      </c>
      <c r="D343" t="s">
        <v>172</v>
      </c>
      <c r="E343" t="s">
        <v>176</v>
      </c>
      <c r="F343" t="s">
        <v>135</v>
      </c>
      <c r="G343" s="1" t="s">
        <v>47</v>
      </c>
      <c r="H343" s="12">
        <v>43</v>
      </c>
      <c r="I343" s="12">
        <v>4</v>
      </c>
      <c r="J343" s="12">
        <v>5.7</v>
      </c>
      <c r="K343" s="12">
        <v>2</v>
      </c>
      <c r="L343">
        <v>2</v>
      </c>
      <c r="M343">
        <v>16.5</v>
      </c>
      <c r="N343">
        <v>6.5</v>
      </c>
      <c r="O343">
        <v>0</v>
      </c>
      <c r="P343">
        <v>0</v>
      </c>
      <c r="Q343">
        <f>SUM(M343:P343)</f>
        <v>23</v>
      </c>
      <c r="R343">
        <v>12</v>
      </c>
      <c r="S343">
        <f>Q343/12</f>
        <v>1.9166666666666667</v>
      </c>
      <c r="T343">
        <v>0</v>
      </c>
      <c r="U343">
        <v>0</v>
      </c>
      <c r="V343">
        <v>0</v>
      </c>
      <c r="W343">
        <v>0</v>
      </c>
      <c r="X343">
        <v>0</v>
      </c>
      <c r="Y343">
        <v>0</v>
      </c>
    </row>
    <row r="344" spans="1:26" x14ac:dyDescent="0.25">
      <c r="A344">
        <v>343</v>
      </c>
      <c r="B344">
        <v>43</v>
      </c>
      <c r="C344" t="s">
        <v>15</v>
      </c>
      <c r="D344" t="s">
        <v>173</v>
      </c>
      <c r="E344" t="s">
        <v>176</v>
      </c>
      <c r="F344" t="s">
        <v>12</v>
      </c>
      <c r="G344" s="1" t="s">
        <v>83</v>
      </c>
      <c r="H344" s="12">
        <v>59.2</v>
      </c>
      <c r="I344" s="12">
        <v>4</v>
      </c>
      <c r="J344" s="12">
        <v>4.2</v>
      </c>
      <c r="K344" s="12">
        <v>1</v>
      </c>
      <c r="L344">
        <v>0</v>
      </c>
      <c r="M344">
        <v>0</v>
      </c>
      <c r="N344">
        <v>0</v>
      </c>
      <c r="O344">
        <v>0</v>
      </c>
      <c r="P344">
        <v>0</v>
      </c>
      <c r="Q344">
        <v>0</v>
      </c>
      <c r="R344">
        <v>12</v>
      </c>
      <c r="S344">
        <v>0</v>
      </c>
      <c r="T344">
        <v>0</v>
      </c>
      <c r="U344">
        <v>0</v>
      </c>
      <c r="V344">
        <v>0</v>
      </c>
      <c r="W344">
        <v>1</v>
      </c>
      <c r="X344">
        <v>0</v>
      </c>
      <c r="Y344">
        <v>0</v>
      </c>
    </row>
    <row r="345" spans="1:26" x14ac:dyDescent="0.25">
      <c r="A345">
        <v>344</v>
      </c>
      <c r="B345">
        <v>43</v>
      </c>
      <c r="C345" t="s">
        <v>15</v>
      </c>
      <c r="D345" t="s">
        <v>173</v>
      </c>
      <c r="E345" t="s">
        <v>176</v>
      </c>
      <c r="F345" t="s">
        <v>135</v>
      </c>
      <c r="G345" s="1" t="s">
        <v>47</v>
      </c>
      <c r="H345" s="12">
        <v>30.9</v>
      </c>
      <c r="I345" s="12">
        <v>4</v>
      </c>
      <c r="J345" s="12">
        <v>6</v>
      </c>
      <c r="K345" s="12">
        <v>2</v>
      </c>
      <c r="L345">
        <v>2</v>
      </c>
      <c r="M345">
        <v>8.6999999999999993</v>
      </c>
      <c r="N345">
        <v>16.899999999999999</v>
      </c>
      <c r="O345">
        <v>0</v>
      </c>
      <c r="P345">
        <v>0</v>
      </c>
      <c r="Q345">
        <f t="shared" ref="Q345:Q351" si="34">SUM(M345:P345)</f>
        <v>25.599999999999998</v>
      </c>
      <c r="R345">
        <v>12</v>
      </c>
      <c r="S345">
        <f t="shared" ref="S345:S351" si="35">Q345/12</f>
        <v>2.1333333333333333</v>
      </c>
      <c r="T345">
        <v>0</v>
      </c>
      <c r="U345">
        <v>0</v>
      </c>
      <c r="V345">
        <v>0</v>
      </c>
      <c r="W345">
        <v>0</v>
      </c>
      <c r="X345">
        <v>0</v>
      </c>
      <c r="Y345">
        <v>0</v>
      </c>
    </row>
    <row r="346" spans="1:26" x14ac:dyDescent="0.25">
      <c r="A346">
        <v>345</v>
      </c>
      <c r="B346">
        <v>44</v>
      </c>
      <c r="C346" t="s">
        <v>9</v>
      </c>
      <c r="D346" t="s">
        <v>172</v>
      </c>
      <c r="E346" t="s">
        <v>175</v>
      </c>
      <c r="F346" t="s">
        <v>12</v>
      </c>
      <c r="G346" s="1" t="s">
        <v>74</v>
      </c>
      <c r="H346" s="12">
        <v>48.4</v>
      </c>
      <c r="I346" s="12">
        <v>6</v>
      </c>
      <c r="J346" s="12">
        <v>6</v>
      </c>
      <c r="K346" s="12">
        <v>1</v>
      </c>
      <c r="L346">
        <v>2</v>
      </c>
      <c r="M346">
        <v>17.5</v>
      </c>
      <c r="N346">
        <v>12.3</v>
      </c>
      <c r="O346">
        <v>1</v>
      </c>
      <c r="P346">
        <v>0</v>
      </c>
      <c r="Q346">
        <f t="shared" si="34"/>
        <v>30.8</v>
      </c>
      <c r="R346">
        <v>12</v>
      </c>
      <c r="S346">
        <f t="shared" si="35"/>
        <v>2.5666666666666669</v>
      </c>
      <c r="T346">
        <v>0</v>
      </c>
      <c r="U346">
        <v>0</v>
      </c>
      <c r="V346">
        <v>0</v>
      </c>
      <c r="W346">
        <v>0</v>
      </c>
      <c r="X346">
        <v>0</v>
      </c>
      <c r="Y346">
        <v>0</v>
      </c>
    </row>
    <row r="347" spans="1:26" x14ac:dyDescent="0.25">
      <c r="A347">
        <v>346</v>
      </c>
      <c r="B347">
        <v>44</v>
      </c>
      <c r="C347" t="s">
        <v>9</v>
      </c>
      <c r="D347" t="s">
        <v>172</v>
      </c>
      <c r="E347" t="s">
        <v>175</v>
      </c>
      <c r="F347" t="s">
        <v>135</v>
      </c>
      <c r="G347" s="1" t="s">
        <v>97</v>
      </c>
      <c r="H347" s="12">
        <v>69.8</v>
      </c>
      <c r="I347" s="12">
        <v>5</v>
      </c>
      <c r="J347" s="12">
        <v>4</v>
      </c>
      <c r="K347" s="12">
        <v>1</v>
      </c>
      <c r="L347">
        <v>1</v>
      </c>
      <c r="M347">
        <v>7.2</v>
      </c>
      <c r="N347">
        <v>28.5</v>
      </c>
      <c r="O347">
        <v>15</v>
      </c>
      <c r="P347">
        <v>0</v>
      </c>
      <c r="Q347">
        <f t="shared" si="34"/>
        <v>50.7</v>
      </c>
      <c r="R347">
        <v>12</v>
      </c>
      <c r="S347">
        <f t="shared" si="35"/>
        <v>4.2250000000000005</v>
      </c>
      <c r="T347">
        <v>0</v>
      </c>
      <c r="U347">
        <v>0</v>
      </c>
      <c r="V347">
        <v>0</v>
      </c>
      <c r="W347">
        <v>0</v>
      </c>
      <c r="X347">
        <v>0</v>
      </c>
      <c r="Y347">
        <v>0</v>
      </c>
      <c r="Z347" t="s">
        <v>411</v>
      </c>
    </row>
    <row r="348" spans="1:26" x14ac:dyDescent="0.25">
      <c r="A348">
        <v>347</v>
      </c>
      <c r="B348">
        <v>44</v>
      </c>
      <c r="C348" t="s">
        <v>12</v>
      </c>
      <c r="D348" t="s">
        <v>173</v>
      </c>
      <c r="E348" t="s">
        <v>175</v>
      </c>
      <c r="F348" t="s">
        <v>135</v>
      </c>
      <c r="G348" s="1" t="s">
        <v>74</v>
      </c>
      <c r="H348" s="12">
        <v>55</v>
      </c>
      <c r="I348" s="12">
        <v>5</v>
      </c>
      <c r="J348" s="12">
        <v>5.8</v>
      </c>
      <c r="K348" s="12">
        <v>2</v>
      </c>
      <c r="L348">
        <v>3</v>
      </c>
      <c r="M348">
        <v>26</v>
      </c>
      <c r="N348">
        <v>47</v>
      </c>
      <c r="O348">
        <v>0</v>
      </c>
      <c r="P348">
        <v>0</v>
      </c>
      <c r="Q348">
        <f t="shared" si="34"/>
        <v>73</v>
      </c>
      <c r="R348">
        <v>12</v>
      </c>
      <c r="S348">
        <f t="shared" si="35"/>
        <v>6.083333333333333</v>
      </c>
      <c r="T348">
        <v>0</v>
      </c>
      <c r="U348">
        <v>0</v>
      </c>
      <c r="V348">
        <v>0</v>
      </c>
      <c r="W348">
        <v>0</v>
      </c>
      <c r="X348">
        <v>0</v>
      </c>
      <c r="Y348">
        <v>0</v>
      </c>
    </row>
    <row r="349" spans="1:26" x14ac:dyDescent="0.25">
      <c r="A349">
        <v>348</v>
      </c>
      <c r="B349">
        <v>44</v>
      </c>
      <c r="C349" t="s">
        <v>12</v>
      </c>
      <c r="D349" t="s">
        <v>173</v>
      </c>
      <c r="E349" t="s">
        <v>175</v>
      </c>
      <c r="F349" t="s">
        <v>12</v>
      </c>
      <c r="G349" s="1" t="s">
        <v>97</v>
      </c>
      <c r="H349" s="12">
        <v>66.5</v>
      </c>
      <c r="I349" s="12">
        <v>5</v>
      </c>
      <c r="J349" s="12">
        <v>6</v>
      </c>
      <c r="K349" s="12">
        <v>2</v>
      </c>
      <c r="L349">
        <v>3</v>
      </c>
      <c r="M349">
        <v>22</v>
      </c>
      <c r="N349">
        <v>33</v>
      </c>
      <c r="O349">
        <v>2</v>
      </c>
      <c r="P349">
        <v>0</v>
      </c>
      <c r="Q349">
        <f t="shared" si="34"/>
        <v>57</v>
      </c>
      <c r="R349">
        <v>12</v>
      </c>
      <c r="S349">
        <f t="shared" si="35"/>
        <v>4.75</v>
      </c>
      <c r="T349">
        <v>0</v>
      </c>
      <c r="U349">
        <v>0</v>
      </c>
      <c r="V349">
        <v>0</v>
      </c>
      <c r="W349">
        <v>0</v>
      </c>
      <c r="X349">
        <v>0</v>
      </c>
      <c r="Y349">
        <v>0</v>
      </c>
    </row>
    <row r="350" spans="1:26" x14ac:dyDescent="0.25">
      <c r="A350">
        <v>349</v>
      </c>
      <c r="B350">
        <v>44</v>
      </c>
      <c r="C350" t="s">
        <v>14</v>
      </c>
      <c r="D350" t="s">
        <v>172</v>
      </c>
      <c r="E350" t="s">
        <v>176</v>
      </c>
      <c r="F350" t="s">
        <v>12</v>
      </c>
      <c r="G350" s="1" t="s">
        <v>74</v>
      </c>
      <c r="H350" s="12">
        <v>41.1</v>
      </c>
      <c r="I350" s="12">
        <v>4</v>
      </c>
      <c r="J350" s="12">
        <v>4</v>
      </c>
      <c r="K350" s="12">
        <v>1</v>
      </c>
      <c r="L350">
        <v>1</v>
      </c>
      <c r="M350">
        <v>7.6</v>
      </c>
      <c r="N350">
        <v>6.7</v>
      </c>
      <c r="O350">
        <v>0</v>
      </c>
      <c r="P350">
        <v>0</v>
      </c>
      <c r="Q350">
        <f t="shared" si="34"/>
        <v>14.3</v>
      </c>
      <c r="R350">
        <v>12</v>
      </c>
      <c r="S350">
        <f t="shared" si="35"/>
        <v>1.1916666666666667</v>
      </c>
      <c r="T350">
        <v>0</v>
      </c>
      <c r="U350">
        <v>0</v>
      </c>
      <c r="V350">
        <v>0</v>
      </c>
      <c r="W350">
        <v>0</v>
      </c>
      <c r="X350">
        <v>0</v>
      </c>
      <c r="Y350">
        <v>0</v>
      </c>
    </row>
    <row r="351" spans="1:26" x14ac:dyDescent="0.25">
      <c r="A351">
        <v>350</v>
      </c>
      <c r="B351">
        <v>44</v>
      </c>
      <c r="C351" t="s">
        <v>14</v>
      </c>
      <c r="D351" t="s">
        <v>172</v>
      </c>
      <c r="E351" t="s">
        <v>176</v>
      </c>
      <c r="F351" t="s">
        <v>135</v>
      </c>
      <c r="G351" s="1" t="s">
        <v>97</v>
      </c>
      <c r="H351" s="12">
        <v>31.7</v>
      </c>
      <c r="I351" s="12">
        <v>3</v>
      </c>
      <c r="J351" s="12">
        <v>4.3</v>
      </c>
      <c r="K351" s="12">
        <v>1</v>
      </c>
      <c r="L351">
        <v>1</v>
      </c>
      <c r="M351">
        <v>7.7</v>
      </c>
      <c r="N351">
        <v>23.9</v>
      </c>
      <c r="O351">
        <v>0</v>
      </c>
      <c r="P351">
        <v>0</v>
      </c>
      <c r="Q351">
        <f t="shared" si="34"/>
        <v>31.599999999999998</v>
      </c>
      <c r="R351">
        <v>12</v>
      </c>
      <c r="S351">
        <f t="shared" si="35"/>
        <v>2.6333333333333333</v>
      </c>
      <c r="T351">
        <v>0</v>
      </c>
      <c r="U351">
        <v>0</v>
      </c>
      <c r="V351">
        <v>0</v>
      </c>
      <c r="W351">
        <v>0</v>
      </c>
      <c r="X351">
        <v>0</v>
      </c>
      <c r="Y351">
        <v>1</v>
      </c>
    </row>
    <row r="352" spans="1:26" x14ac:dyDescent="0.25">
      <c r="A352">
        <v>351</v>
      </c>
      <c r="B352">
        <v>44</v>
      </c>
      <c r="C352" t="s">
        <v>15</v>
      </c>
      <c r="D352" t="s">
        <v>173</v>
      </c>
      <c r="E352" t="s">
        <v>176</v>
      </c>
      <c r="F352" t="s">
        <v>12</v>
      </c>
      <c r="G352" s="1" t="s">
        <v>74</v>
      </c>
      <c r="H352" s="12">
        <v>22.9</v>
      </c>
      <c r="I352" s="12">
        <v>4</v>
      </c>
      <c r="J352" s="12">
        <v>3.8</v>
      </c>
      <c r="K352" s="12">
        <v>0</v>
      </c>
      <c r="L352" t="s">
        <v>120</v>
      </c>
      <c r="M352" t="s">
        <v>120</v>
      </c>
      <c r="N352" t="s">
        <v>120</v>
      </c>
      <c r="O352" t="s">
        <v>120</v>
      </c>
      <c r="P352" t="s">
        <v>120</v>
      </c>
      <c r="Q352" t="s">
        <v>120</v>
      </c>
      <c r="R352" t="s">
        <v>120</v>
      </c>
      <c r="S352" t="s">
        <v>120</v>
      </c>
      <c r="T352">
        <v>0</v>
      </c>
      <c r="U352">
        <v>0</v>
      </c>
      <c r="V352">
        <v>0</v>
      </c>
      <c r="W352">
        <v>1</v>
      </c>
      <c r="X352">
        <v>0</v>
      </c>
      <c r="Y352">
        <v>0</v>
      </c>
    </row>
    <row r="353" spans="1:26" x14ac:dyDescent="0.25">
      <c r="A353">
        <v>352</v>
      </c>
      <c r="B353">
        <v>44</v>
      </c>
      <c r="C353" t="s">
        <v>15</v>
      </c>
      <c r="D353" t="s">
        <v>173</v>
      </c>
      <c r="E353" t="s">
        <v>176</v>
      </c>
      <c r="F353" t="s">
        <v>135</v>
      </c>
      <c r="G353" s="1" t="s">
        <v>97</v>
      </c>
      <c r="H353" s="12">
        <v>58.5</v>
      </c>
      <c r="I353" s="12">
        <v>4</v>
      </c>
      <c r="J353" s="12">
        <v>3.9</v>
      </c>
      <c r="K353" s="12">
        <v>0</v>
      </c>
      <c r="L353" t="s">
        <v>120</v>
      </c>
      <c r="M353" t="s">
        <v>120</v>
      </c>
      <c r="N353" t="s">
        <v>120</v>
      </c>
      <c r="O353" t="s">
        <v>120</v>
      </c>
      <c r="P353" t="s">
        <v>120</v>
      </c>
      <c r="Q353" t="s">
        <v>120</v>
      </c>
      <c r="R353" t="s">
        <v>120</v>
      </c>
      <c r="S353" t="s">
        <v>120</v>
      </c>
      <c r="T353">
        <v>0</v>
      </c>
      <c r="U353">
        <v>0</v>
      </c>
      <c r="V353">
        <v>0</v>
      </c>
      <c r="W353">
        <v>1</v>
      </c>
      <c r="X353">
        <v>0</v>
      </c>
      <c r="Y353">
        <v>0</v>
      </c>
    </row>
    <row r="354" spans="1:26" x14ac:dyDescent="0.25">
      <c r="A354">
        <v>353</v>
      </c>
      <c r="B354">
        <v>45</v>
      </c>
      <c r="C354" t="s">
        <v>9</v>
      </c>
      <c r="D354" t="s">
        <v>172</v>
      </c>
      <c r="E354" t="s">
        <v>175</v>
      </c>
      <c r="F354" t="s">
        <v>12</v>
      </c>
      <c r="G354" s="12" t="s">
        <v>186</v>
      </c>
      <c r="H354" s="12">
        <v>113.5</v>
      </c>
      <c r="I354" s="12">
        <v>5</v>
      </c>
      <c r="J354" s="12">
        <v>3.7</v>
      </c>
      <c r="K354" s="12">
        <v>1</v>
      </c>
      <c r="L354" t="s">
        <v>120</v>
      </c>
      <c r="M354" t="s">
        <v>120</v>
      </c>
      <c r="N354" t="s">
        <v>120</v>
      </c>
      <c r="O354" t="s">
        <v>120</v>
      </c>
      <c r="P354" t="s">
        <v>120</v>
      </c>
      <c r="Q354" t="s">
        <v>120</v>
      </c>
      <c r="R354" t="s">
        <v>120</v>
      </c>
      <c r="S354" t="s">
        <v>120</v>
      </c>
      <c r="T354" t="s">
        <v>120</v>
      </c>
      <c r="U354">
        <v>0</v>
      </c>
      <c r="V354" t="s">
        <v>120</v>
      </c>
      <c r="W354" t="s">
        <v>120</v>
      </c>
      <c r="X354">
        <v>0</v>
      </c>
      <c r="Y354">
        <v>0</v>
      </c>
      <c r="Z354" t="s">
        <v>169</v>
      </c>
    </row>
    <row r="355" spans="1:26" x14ac:dyDescent="0.25">
      <c r="A355">
        <v>354</v>
      </c>
      <c r="B355">
        <v>45</v>
      </c>
      <c r="C355" t="s">
        <v>9</v>
      </c>
      <c r="D355" t="s">
        <v>172</v>
      </c>
      <c r="E355" t="s">
        <v>175</v>
      </c>
      <c r="F355" t="s">
        <v>135</v>
      </c>
      <c r="G355" s="1" t="s">
        <v>102</v>
      </c>
      <c r="H355" s="12">
        <v>111.7</v>
      </c>
      <c r="I355" s="12">
        <v>4</v>
      </c>
      <c r="J355" s="12">
        <v>5.5</v>
      </c>
      <c r="K355" s="12">
        <v>2</v>
      </c>
      <c r="L355">
        <v>3</v>
      </c>
      <c r="M355">
        <v>16</v>
      </c>
      <c r="N355">
        <v>19</v>
      </c>
      <c r="O355">
        <v>38</v>
      </c>
      <c r="P355">
        <v>3</v>
      </c>
      <c r="Q355">
        <f t="shared" ref="Q355:Q362" si="36">SUM(M355:P355)</f>
        <v>76</v>
      </c>
      <c r="R355">
        <v>12</v>
      </c>
      <c r="S355">
        <f t="shared" ref="S355:S362" si="37">Q355/12</f>
        <v>6.333333333333333</v>
      </c>
      <c r="T355">
        <v>0</v>
      </c>
      <c r="U355">
        <v>0</v>
      </c>
      <c r="V355">
        <v>0</v>
      </c>
      <c r="W355">
        <v>0</v>
      </c>
      <c r="X355">
        <v>0</v>
      </c>
      <c r="Y355">
        <v>0</v>
      </c>
    </row>
    <row r="356" spans="1:26" x14ac:dyDescent="0.25">
      <c r="A356">
        <v>355</v>
      </c>
      <c r="B356">
        <v>45</v>
      </c>
      <c r="C356" t="s">
        <v>12</v>
      </c>
      <c r="D356" t="s">
        <v>173</v>
      </c>
      <c r="E356" t="s">
        <v>175</v>
      </c>
      <c r="F356" t="s">
        <v>12</v>
      </c>
      <c r="G356" s="12" t="s">
        <v>186</v>
      </c>
      <c r="H356" s="12">
        <v>96.4</v>
      </c>
      <c r="I356" s="12">
        <v>4</v>
      </c>
      <c r="J356" s="12">
        <v>3.9</v>
      </c>
      <c r="K356" s="12">
        <v>1</v>
      </c>
      <c r="L356">
        <v>3</v>
      </c>
      <c r="M356">
        <v>8.3000000000000007</v>
      </c>
      <c r="N356">
        <v>38.200000000000003</v>
      </c>
      <c r="O356">
        <v>13</v>
      </c>
      <c r="P356">
        <v>0</v>
      </c>
      <c r="Q356">
        <f t="shared" si="36"/>
        <v>59.5</v>
      </c>
      <c r="R356">
        <v>12</v>
      </c>
      <c r="S356">
        <f t="shared" si="37"/>
        <v>4.958333333333333</v>
      </c>
      <c r="T356">
        <v>0</v>
      </c>
      <c r="U356">
        <v>0</v>
      </c>
      <c r="V356">
        <v>0</v>
      </c>
      <c r="W356">
        <v>0</v>
      </c>
      <c r="X356">
        <v>0</v>
      </c>
      <c r="Y356">
        <v>0</v>
      </c>
    </row>
    <row r="357" spans="1:26" x14ac:dyDescent="0.25">
      <c r="A357">
        <v>356</v>
      </c>
      <c r="B357">
        <v>45</v>
      </c>
      <c r="C357" t="s">
        <v>12</v>
      </c>
      <c r="D357" t="s">
        <v>173</v>
      </c>
      <c r="E357" t="s">
        <v>175</v>
      </c>
      <c r="F357" t="s">
        <v>135</v>
      </c>
      <c r="G357" s="1" t="s">
        <v>102</v>
      </c>
      <c r="H357" s="12">
        <v>99.1</v>
      </c>
      <c r="I357" s="12">
        <v>4</v>
      </c>
      <c r="J357" s="12">
        <v>5.5</v>
      </c>
      <c r="K357" s="12">
        <v>2</v>
      </c>
      <c r="L357">
        <v>2</v>
      </c>
      <c r="M357">
        <v>7.4</v>
      </c>
      <c r="N357">
        <v>45.1</v>
      </c>
      <c r="O357">
        <v>15.1</v>
      </c>
      <c r="P357">
        <v>0</v>
      </c>
      <c r="Q357">
        <f t="shared" si="36"/>
        <v>67.599999999999994</v>
      </c>
      <c r="R357">
        <v>12</v>
      </c>
      <c r="S357">
        <f t="shared" si="37"/>
        <v>5.6333333333333329</v>
      </c>
      <c r="T357">
        <v>0</v>
      </c>
      <c r="U357">
        <v>0</v>
      </c>
      <c r="V357">
        <v>0</v>
      </c>
      <c r="W357">
        <v>0</v>
      </c>
      <c r="X357">
        <v>0</v>
      </c>
      <c r="Y357">
        <v>0</v>
      </c>
    </row>
    <row r="358" spans="1:26" ht="15.75" customHeight="1" x14ac:dyDescent="0.25">
      <c r="A358">
        <v>357</v>
      </c>
      <c r="B358">
        <v>45</v>
      </c>
      <c r="C358" t="s">
        <v>14</v>
      </c>
      <c r="D358" t="s">
        <v>172</v>
      </c>
      <c r="E358" t="s">
        <v>176</v>
      </c>
      <c r="F358" t="s">
        <v>135</v>
      </c>
      <c r="G358" s="12" t="s">
        <v>186</v>
      </c>
      <c r="H358" s="12">
        <v>117.7</v>
      </c>
      <c r="I358" s="12">
        <v>6</v>
      </c>
      <c r="J358" s="12">
        <v>4.4000000000000004</v>
      </c>
      <c r="K358" s="12">
        <v>2</v>
      </c>
      <c r="L358">
        <v>3</v>
      </c>
      <c r="M358">
        <v>39.5</v>
      </c>
      <c r="N358">
        <v>4</v>
      </c>
      <c r="O358">
        <v>33</v>
      </c>
      <c r="P358">
        <v>0</v>
      </c>
      <c r="Q358">
        <f t="shared" si="36"/>
        <v>76.5</v>
      </c>
      <c r="R358">
        <v>12</v>
      </c>
      <c r="S358">
        <f t="shared" si="37"/>
        <v>6.375</v>
      </c>
      <c r="T358">
        <v>0</v>
      </c>
      <c r="U358">
        <v>0</v>
      </c>
      <c r="V358">
        <v>0</v>
      </c>
      <c r="W358">
        <v>0</v>
      </c>
      <c r="X358">
        <v>0</v>
      </c>
      <c r="Y358">
        <v>0</v>
      </c>
    </row>
    <row r="359" spans="1:26" ht="15.75" customHeight="1" x14ac:dyDescent="0.25">
      <c r="A359">
        <v>358</v>
      </c>
      <c r="B359">
        <v>45</v>
      </c>
      <c r="C359" t="s">
        <v>14</v>
      </c>
      <c r="D359" t="s">
        <v>172</v>
      </c>
      <c r="E359" t="s">
        <v>176</v>
      </c>
      <c r="F359" t="s">
        <v>12</v>
      </c>
      <c r="G359" s="1" t="s">
        <v>102</v>
      </c>
      <c r="H359" s="12">
        <v>97.5</v>
      </c>
      <c r="I359" s="12">
        <v>4</v>
      </c>
      <c r="J359" s="12">
        <v>6</v>
      </c>
      <c r="K359" s="12">
        <v>2</v>
      </c>
      <c r="L359">
        <v>2</v>
      </c>
      <c r="M359">
        <v>9</v>
      </c>
      <c r="N359">
        <v>35</v>
      </c>
      <c r="O359">
        <v>25</v>
      </c>
      <c r="P359">
        <v>0</v>
      </c>
      <c r="Q359">
        <f t="shared" si="36"/>
        <v>69</v>
      </c>
      <c r="R359">
        <v>12</v>
      </c>
      <c r="S359">
        <f t="shared" si="37"/>
        <v>5.75</v>
      </c>
      <c r="T359">
        <v>0</v>
      </c>
      <c r="U359">
        <v>0</v>
      </c>
      <c r="V359">
        <v>0</v>
      </c>
      <c r="W359">
        <v>0</v>
      </c>
      <c r="X359">
        <v>0</v>
      </c>
      <c r="Y359">
        <v>0</v>
      </c>
    </row>
    <row r="360" spans="1:26" ht="15.75" customHeight="1" x14ac:dyDescent="0.25">
      <c r="A360">
        <v>359</v>
      </c>
      <c r="B360">
        <v>45</v>
      </c>
      <c r="C360" t="s">
        <v>15</v>
      </c>
      <c r="D360" t="s">
        <v>173</v>
      </c>
      <c r="E360" t="s">
        <v>176</v>
      </c>
      <c r="F360" t="s">
        <v>12</v>
      </c>
      <c r="G360" s="12" t="s">
        <v>186</v>
      </c>
      <c r="H360" s="12">
        <v>109.4</v>
      </c>
      <c r="I360" s="12">
        <v>4</v>
      </c>
      <c r="J360" s="12">
        <v>4</v>
      </c>
      <c r="K360" s="12">
        <v>1</v>
      </c>
      <c r="L360">
        <v>2</v>
      </c>
      <c r="M360">
        <v>52.2</v>
      </c>
      <c r="N360">
        <v>2</v>
      </c>
      <c r="O360">
        <v>0</v>
      </c>
      <c r="P360">
        <v>0</v>
      </c>
      <c r="Q360">
        <f t="shared" si="36"/>
        <v>54.2</v>
      </c>
      <c r="R360">
        <v>12</v>
      </c>
      <c r="S360">
        <f t="shared" si="37"/>
        <v>4.5166666666666666</v>
      </c>
      <c r="T360">
        <v>0</v>
      </c>
      <c r="U360">
        <v>0</v>
      </c>
      <c r="V360">
        <v>0</v>
      </c>
      <c r="W360">
        <v>0</v>
      </c>
      <c r="X360">
        <v>0</v>
      </c>
      <c r="Y360">
        <v>0</v>
      </c>
    </row>
    <row r="361" spans="1:26" ht="15.75" customHeight="1" x14ac:dyDescent="0.25">
      <c r="A361">
        <v>360</v>
      </c>
      <c r="B361">
        <v>45</v>
      </c>
      <c r="C361" t="s">
        <v>15</v>
      </c>
      <c r="D361" t="s">
        <v>173</v>
      </c>
      <c r="E361" t="s">
        <v>176</v>
      </c>
      <c r="F361" t="s">
        <v>135</v>
      </c>
      <c r="G361" s="1" t="s">
        <v>102</v>
      </c>
      <c r="H361" s="12">
        <v>70.3</v>
      </c>
      <c r="I361" s="12">
        <v>3</v>
      </c>
      <c r="J361" s="12">
        <v>6</v>
      </c>
      <c r="K361" s="12">
        <v>2</v>
      </c>
      <c r="L361">
        <v>2</v>
      </c>
      <c r="M361">
        <v>32</v>
      </c>
      <c r="N361">
        <v>37</v>
      </c>
      <c r="O361">
        <v>4</v>
      </c>
      <c r="P361">
        <v>0</v>
      </c>
      <c r="Q361">
        <f t="shared" si="36"/>
        <v>73</v>
      </c>
      <c r="R361">
        <v>12</v>
      </c>
      <c r="S361">
        <f t="shared" si="37"/>
        <v>6.083333333333333</v>
      </c>
      <c r="T361">
        <v>0</v>
      </c>
      <c r="U361">
        <v>0</v>
      </c>
      <c r="V361">
        <v>0</v>
      </c>
      <c r="W361">
        <v>0</v>
      </c>
      <c r="X361">
        <v>0</v>
      </c>
      <c r="Y361">
        <v>0</v>
      </c>
    </row>
    <row r="362" spans="1:26" ht="15.75" customHeight="1" x14ac:dyDescent="0.25">
      <c r="A362" s="28">
        <v>361</v>
      </c>
      <c r="B362" s="28">
        <v>46</v>
      </c>
      <c r="C362" s="28" t="s">
        <v>9</v>
      </c>
      <c r="D362" s="28" t="s">
        <v>172</v>
      </c>
      <c r="E362" s="28" t="s">
        <v>175</v>
      </c>
      <c r="F362" s="28" t="s">
        <v>12</v>
      </c>
      <c r="G362" s="29" t="s">
        <v>79</v>
      </c>
      <c r="H362" s="30">
        <v>62.7</v>
      </c>
      <c r="I362" s="30">
        <v>4</v>
      </c>
      <c r="J362" s="30">
        <v>6</v>
      </c>
      <c r="K362" s="30">
        <v>2</v>
      </c>
      <c r="L362" s="28">
        <v>4</v>
      </c>
      <c r="M362" s="28">
        <v>32.9</v>
      </c>
      <c r="N362" s="28">
        <v>11.6</v>
      </c>
      <c r="O362" s="28">
        <v>16.100000000000001</v>
      </c>
      <c r="P362" s="28">
        <v>0</v>
      </c>
      <c r="Q362" s="28">
        <f t="shared" si="36"/>
        <v>60.6</v>
      </c>
      <c r="R362" s="28">
        <v>12</v>
      </c>
      <c r="S362" s="28">
        <f t="shared" si="37"/>
        <v>5.05</v>
      </c>
      <c r="T362" s="28">
        <v>0</v>
      </c>
      <c r="U362" s="28">
        <v>0</v>
      </c>
      <c r="V362" s="28">
        <v>1</v>
      </c>
      <c r="W362" s="28">
        <v>0</v>
      </c>
      <c r="X362" s="28">
        <v>0</v>
      </c>
      <c r="Y362" s="28">
        <v>0</v>
      </c>
      <c r="Z362" s="28"/>
    </row>
    <row r="363" spans="1:26" ht="15.75" customHeight="1" x14ac:dyDescent="0.25">
      <c r="A363" s="28">
        <v>362</v>
      </c>
      <c r="B363" s="28">
        <v>46</v>
      </c>
      <c r="C363" s="28" t="s">
        <v>9</v>
      </c>
      <c r="D363" s="28" t="s">
        <v>172</v>
      </c>
      <c r="E363" s="28" t="s">
        <v>175</v>
      </c>
      <c r="F363" s="28" t="s">
        <v>135</v>
      </c>
      <c r="G363" s="29" t="s">
        <v>97</v>
      </c>
      <c r="H363" s="30">
        <v>63.9</v>
      </c>
      <c r="I363" s="30">
        <v>3</v>
      </c>
      <c r="J363" s="30">
        <v>4.0999999999999996</v>
      </c>
      <c r="K363" s="30">
        <v>0</v>
      </c>
      <c r="L363" s="28" t="s">
        <v>120</v>
      </c>
      <c r="M363" s="28" t="s">
        <v>120</v>
      </c>
      <c r="N363" s="28" t="s">
        <v>120</v>
      </c>
      <c r="O363" s="28" t="s">
        <v>120</v>
      </c>
      <c r="P363" s="28" t="s">
        <v>120</v>
      </c>
      <c r="Q363" s="28" t="s">
        <v>120</v>
      </c>
      <c r="R363" s="28" t="s">
        <v>120</v>
      </c>
      <c r="S363" s="28" t="s">
        <v>120</v>
      </c>
      <c r="T363" s="28">
        <v>0</v>
      </c>
      <c r="U363" s="28">
        <v>0</v>
      </c>
      <c r="V363" s="28">
        <v>1</v>
      </c>
      <c r="W363" s="28">
        <v>1</v>
      </c>
      <c r="X363" s="28">
        <v>0</v>
      </c>
      <c r="Y363" s="28">
        <v>0</v>
      </c>
      <c r="Z363" s="28"/>
    </row>
    <row r="364" spans="1:26" ht="15.75" customHeight="1" x14ac:dyDescent="0.25">
      <c r="A364">
        <v>363</v>
      </c>
      <c r="B364">
        <v>46</v>
      </c>
      <c r="C364" t="s">
        <v>12</v>
      </c>
      <c r="D364" t="s">
        <v>173</v>
      </c>
      <c r="E364" t="s">
        <v>175</v>
      </c>
      <c r="F364" t="s">
        <v>135</v>
      </c>
      <c r="G364" s="1" t="s">
        <v>79</v>
      </c>
      <c r="H364" s="12">
        <v>54.2</v>
      </c>
      <c r="I364" s="12">
        <v>4</v>
      </c>
      <c r="J364" s="12">
        <v>6</v>
      </c>
      <c r="K364" s="12">
        <v>1</v>
      </c>
      <c r="L364">
        <v>2</v>
      </c>
      <c r="M364">
        <v>16</v>
      </c>
      <c r="N364">
        <v>23</v>
      </c>
      <c r="O364">
        <v>0</v>
      </c>
      <c r="P364">
        <v>0</v>
      </c>
      <c r="Q364">
        <f>SUM(M364:P364)</f>
        <v>39</v>
      </c>
      <c r="R364">
        <v>12</v>
      </c>
      <c r="S364">
        <f>Q364/12</f>
        <v>3.25</v>
      </c>
      <c r="T364">
        <v>0</v>
      </c>
      <c r="U364">
        <v>0</v>
      </c>
      <c r="V364">
        <v>0</v>
      </c>
      <c r="W364">
        <v>0</v>
      </c>
      <c r="X364">
        <v>0</v>
      </c>
      <c r="Y364">
        <v>0</v>
      </c>
    </row>
    <row r="365" spans="1:26" ht="15.75" customHeight="1" x14ac:dyDescent="0.25">
      <c r="A365">
        <v>364</v>
      </c>
      <c r="B365">
        <v>46</v>
      </c>
      <c r="C365" t="s">
        <v>12</v>
      </c>
      <c r="D365" t="s">
        <v>173</v>
      </c>
      <c r="E365" t="s">
        <v>175</v>
      </c>
      <c r="F365" t="s">
        <v>12</v>
      </c>
      <c r="G365" s="1" t="s">
        <v>97</v>
      </c>
      <c r="H365" s="12">
        <v>46.5</v>
      </c>
      <c r="I365" s="12">
        <v>3</v>
      </c>
      <c r="J365" s="12">
        <v>3.6</v>
      </c>
      <c r="K365" s="12">
        <v>1</v>
      </c>
      <c r="L365">
        <v>1</v>
      </c>
      <c r="M365">
        <v>40</v>
      </c>
      <c r="N365">
        <v>16.5</v>
      </c>
      <c r="O365">
        <v>16.5</v>
      </c>
      <c r="P365">
        <v>0</v>
      </c>
      <c r="Q365">
        <f>SUM(M365:P365)</f>
        <v>73</v>
      </c>
      <c r="R365">
        <v>12</v>
      </c>
      <c r="S365">
        <f>Q365/12</f>
        <v>6.083333333333333</v>
      </c>
      <c r="T365">
        <v>0</v>
      </c>
      <c r="U365">
        <v>0</v>
      </c>
      <c r="V365">
        <v>0</v>
      </c>
      <c r="W365">
        <v>0</v>
      </c>
      <c r="X365">
        <v>0</v>
      </c>
      <c r="Y365">
        <v>0</v>
      </c>
    </row>
    <row r="366" spans="1:26" ht="15.75" customHeight="1" x14ac:dyDescent="0.25">
      <c r="A366">
        <v>365</v>
      </c>
      <c r="B366">
        <v>46</v>
      </c>
      <c r="C366" t="s">
        <v>14</v>
      </c>
      <c r="D366" t="s">
        <v>172</v>
      </c>
      <c r="E366" t="s">
        <v>176</v>
      </c>
      <c r="F366" t="s">
        <v>12</v>
      </c>
      <c r="G366" s="1" t="s">
        <v>79</v>
      </c>
      <c r="H366" s="12">
        <v>58.1</v>
      </c>
      <c r="I366" s="12">
        <v>5</v>
      </c>
      <c r="J366" s="12">
        <v>4.0999999999999996</v>
      </c>
      <c r="K366" s="12">
        <v>3</v>
      </c>
      <c r="L366">
        <v>3</v>
      </c>
      <c r="M366">
        <v>18.3</v>
      </c>
      <c r="N366">
        <v>10.8</v>
      </c>
      <c r="O366">
        <v>0</v>
      </c>
      <c r="P366">
        <v>0</v>
      </c>
      <c r="Q366">
        <f>SUM(M366:P366)</f>
        <v>29.1</v>
      </c>
      <c r="R366">
        <v>12</v>
      </c>
      <c r="S366">
        <f>Q366/12</f>
        <v>2.4250000000000003</v>
      </c>
      <c r="T366">
        <v>0</v>
      </c>
      <c r="U366">
        <v>0</v>
      </c>
      <c r="V366">
        <v>0</v>
      </c>
      <c r="W366">
        <v>0</v>
      </c>
      <c r="X366">
        <v>0</v>
      </c>
      <c r="Y366">
        <v>0</v>
      </c>
    </row>
    <row r="367" spans="1:26" ht="15.75" customHeight="1" x14ac:dyDescent="0.25">
      <c r="A367">
        <v>366</v>
      </c>
      <c r="B367">
        <v>46</v>
      </c>
      <c r="C367" t="s">
        <v>14</v>
      </c>
      <c r="D367" t="s">
        <v>172</v>
      </c>
      <c r="E367" t="s">
        <v>176</v>
      </c>
      <c r="F367" t="s">
        <v>135</v>
      </c>
      <c r="G367" s="1" t="s">
        <v>97</v>
      </c>
      <c r="H367" s="12">
        <v>45.9</v>
      </c>
      <c r="I367" s="12">
        <v>3</v>
      </c>
      <c r="J367" s="12">
        <v>3.1</v>
      </c>
      <c r="K367" s="12">
        <v>1</v>
      </c>
      <c r="L367">
        <v>2</v>
      </c>
      <c r="M367">
        <v>28.9</v>
      </c>
      <c r="N367">
        <v>19.899999999999999</v>
      </c>
      <c r="O367">
        <v>0</v>
      </c>
      <c r="P367">
        <v>0</v>
      </c>
      <c r="Q367">
        <f>SUM(M367:P367)</f>
        <v>48.8</v>
      </c>
      <c r="R367">
        <v>12</v>
      </c>
      <c r="S367">
        <f>Q367/12</f>
        <v>4.0666666666666664</v>
      </c>
      <c r="T367">
        <v>0</v>
      </c>
      <c r="U367">
        <v>0</v>
      </c>
      <c r="V367">
        <v>0</v>
      </c>
      <c r="W367">
        <v>0</v>
      </c>
      <c r="X367">
        <v>0</v>
      </c>
      <c r="Y367">
        <v>0</v>
      </c>
    </row>
    <row r="368" spans="1:26" ht="15.75" customHeight="1" x14ac:dyDescent="0.25">
      <c r="A368" s="28">
        <v>367</v>
      </c>
      <c r="B368" s="28">
        <v>46</v>
      </c>
      <c r="C368" s="28" t="s">
        <v>15</v>
      </c>
      <c r="D368" s="28" t="s">
        <v>173</v>
      </c>
      <c r="E368" s="28" t="s">
        <v>176</v>
      </c>
      <c r="F368" s="28" t="s">
        <v>135</v>
      </c>
      <c r="G368" s="29" t="s">
        <v>79</v>
      </c>
      <c r="H368" s="30">
        <v>76.400000000000006</v>
      </c>
      <c r="I368" s="30">
        <v>4</v>
      </c>
      <c r="J368" s="30">
        <v>6</v>
      </c>
      <c r="K368" s="30">
        <v>1</v>
      </c>
      <c r="L368" s="28">
        <v>1</v>
      </c>
      <c r="M368" s="28">
        <v>10.1</v>
      </c>
      <c r="N368" s="28">
        <v>1.4</v>
      </c>
      <c r="O368" s="28">
        <v>0</v>
      </c>
      <c r="P368" s="28">
        <v>0</v>
      </c>
      <c r="Q368" s="28">
        <f>SUM(M368:P368)</f>
        <v>11.5</v>
      </c>
      <c r="R368" s="28">
        <v>12</v>
      </c>
      <c r="S368" s="28">
        <f>Q368/12</f>
        <v>0.95833333333333337</v>
      </c>
      <c r="T368" s="28">
        <v>0</v>
      </c>
      <c r="U368" s="28">
        <v>0</v>
      </c>
      <c r="V368" s="28">
        <v>1</v>
      </c>
      <c r="W368" s="28">
        <v>0</v>
      </c>
      <c r="X368" s="28">
        <v>0</v>
      </c>
      <c r="Y368" s="28">
        <v>0</v>
      </c>
      <c r="Z368" s="28"/>
    </row>
    <row r="369" spans="1:26" ht="15.75" customHeight="1" x14ac:dyDescent="0.25">
      <c r="A369" s="28">
        <v>368</v>
      </c>
      <c r="B369" s="28">
        <v>46</v>
      </c>
      <c r="C369" s="28" t="s">
        <v>15</v>
      </c>
      <c r="D369" s="28" t="s">
        <v>173</v>
      </c>
      <c r="E369" s="28" t="s">
        <v>176</v>
      </c>
      <c r="F369" s="28" t="s">
        <v>12</v>
      </c>
      <c r="G369" s="29" t="s">
        <v>97</v>
      </c>
      <c r="H369" s="30">
        <v>35.6</v>
      </c>
      <c r="I369" s="30">
        <v>3</v>
      </c>
      <c r="J369" s="30">
        <v>2.2999999999999998</v>
      </c>
      <c r="K369" s="30">
        <v>0</v>
      </c>
      <c r="L369" s="28" t="s">
        <v>120</v>
      </c>
      <c r="M369" s="28" t="s">
        <v>120</v>
      </c>
      <c r="N369" s="28" t="s">
        <v>120</v>
      </c>
      <c r="O369" s="28" t="s">
        <v>120</v>
      </c>
      <c r="P369" s="28" t="s">
        <v>120</v>
      </c>
      <c r="Q369" s="28" t="s">
        <v>120</v>
      </c>
      <c r="R369" s="28" t="s">
        <v>120</v>
      </c>
      <c r="S369" s="28" t="s">
        <v>120</v>
      </c>
      <c r="T369" s="28">
        <v>0</v>
      </c>
      <c r="U369" s="28">
        <v>0</v>
      </c>
      <c r="V369" s="28">
        <v>1</v>
      </c>
      <c r="W369" s="28">
        <v>0</v>
      </c>
      <c r="X369" s="28">
        <v>0</v>
      </c>
      <c r="Y369" s="28">
        <v>0</v>
      </c>
      <c r="Z369" s="28"/>
    </row>
    <row r="370" spans="1:26" ht="15.75" customHeight="1" x14ac:dyDescent="0.25">
      <c r="A370">
        <v>369</v>
      </c>
      <c r="B370">
        <v>47</v>
      </c>
      <c r="C370" t="s">
        <v>9</v>
      </c>
      <c r="D370" t="s">
        <v>172</v>
      </c>
      <c r="E370" t="s">
        <v>175</v>
      </c>
      <c r="F370" t="s">
        <v>12</v>
      </c>
      <c r="G370" s="12" t="s">
        <v>185</v>
      </c>
      <c r="H370" s="12">
        <v>110.3</v>
      </c>
      <c r="I370" s="12">
        <v>5</v>
      </c>
      <c r="J370" s="12">
        <v>6</v>
      </c>
      <c r="K370" s="12">
        <v>1</v>
      </c>
      <c r="L370">
        <v>1</v>
      </c>
      <c r="M370">
        <v>35.5</v>
      </c>
      <c r="N370">
        <v>26</v>
      </c>
      <c r="O370">
        <v>0</v>
      </c>
      <c r="P370">
        <v>0</v>
      </c>
      <c r="Q370">
        <f t="shared" ref="Q370:Q384" si="38">SUM(M370:P370)</f>
        <v>61.5</v>
      </c>
      <c r="R370">
        <v>12</v>
      </c>
      <c r="S370">
        <f t="shared" ref="S370:S384" si="39">Q370/12</f>
        <v>5.125</v>
      </c>
      <c r="T370">
        <v>0</v>
      </c>
      <c r="U370">
        <v>0</v>
      </c>
      <c r="V370">
        <v>0</v>
      </c>
      <c r="W370">
        <v>0</v>
      </c>
      <c r="X370">
        <v>0</v>
      </c>
      <c r="Y370">
        <v>0</v>
      </c>
    </row>
    <row r="371" spans="1:26" ht="15.75" customHeight="1" x14ac:dyDescent="0.25">
      <c r="A371">
        <v>370</v>
      </c>
      <c r="B371">
        <v>47</v>
      </c>
      <c r="C371" t="s">
        <v>9</v>
      </c>
      <c r="D371" t="s">
        <v>172</v>
      </c>
      <c r="E371" t="s">
        <v>175</v>
      </c>
      <c r="F371" t="s">
        <v>135</v>
      </c>
      <c r="G371" s="12" t="s">
        <v>184</v>
      </c>
      <c r="H371" s="12">
        <v>66</v>
      </c>
      <c r="I371" s="12">
        <v>6</v>
      </c>
      <c r="J371" s="12">
        <v>6</v>
      </c>
      <c r="K371" s="12">
        <v>2</v>
      </c>
      <c r="L371">
        <v>2</v>
      </c>
      <c r="M371">
        <v>17</v>
      </c>
      <c r="N371">
        <v>17.3</v>
      </c>
      <c r="O371">
        <v>0</v>
      </c>
      <c r="P371">
        <v>0</v>
      </c>
      <c r="Q371">
        <f t="shared" si="38"/>
        <v>34.299999999999997</v>
      </c>
      <c r="R371">
        <v>12</v>
      </c>
      <c r="S371">
        <f t="shared" si="39"/>
        <v>2.8583333333333329</v>
      </c>
      <c r="T371">
        <v>1</v>
      </c>
      <c r="U371">
        <v>0</v>
      </c>
      <c r="V371">
        <v>0</v>
      </c>
      <c r="W371">
        <v>0</v>
      </c>
      <c r="X371">
        <v>0</v>
      </c>
      <c r="Y371">
        <v>0</v>
      </c>
    </row>
    <row r="372" spans="1:26" ht="15.75" customHeight="1" x14ac:dyDescent="0.25">
      <c r="A372">
        <v>371</v>
      </c>
      <c r="B372">
        <v>47</v>
      </c>
      <c r="C372" t="s">
        <v>12</v>
      </c>
      <c r="D372" t="s">
        <v>173</v>
      </c>
      <c r="E372" t="s">
        <v>175</v>
      </c>
      <c r="F372" t="s">
        <v>12</v>
      </c>
      <c r="G372" s="12" t="s">
        <v>185</v>
      </c>
      <c r="H372" s="12">
        <v>89.9</v>
      </c>
      <c r="I372" s="12">
        <v>3</v>
      </c>
      <c r="J372" s="12">
        <v>4.0999999999999996</v>
      </c>
      <c r="K372" s="12">
        <v>1</v>
      </c>
      <c r="L372">
        <v>2</v>
      </c>
      <c r="M372">
        <v>19.5</v>
      </c>
      <c r="N372">
        <v>8</v>
      </c>
      <c r="O372">
        <v>51</v>
      </c>
      <c r="P372">
        <v>0</v>
      </c>
      <c r="Q372">
        <f t="shared" si="38"/>
        <v>78.5</v>
      </c>
      <c r="R372">
        <v>12</v>
      </c>
      <c r="S372">
        <f t="shared" si="39"/>
        <v>6.541666666666667</v>
      </c>
      <c r="T372">
        <v>0</v>
      </c>
      <c r="U372">
        <v>0</v>
      </c>
      <c r="V372">
        <v>0</v>
      </c>
      <c r="W372">
        <v>0</v>
      </c>
      <c r="X372">
        <v>0</v>
      </c>
      <c r="Y372">
        <v>0</v>
      </c>
    </row>
    <row r="373" spans="1:26" ht="15.75" customHeight="1" x14ac:dyDescent="0.25">
      <c r="A373">
        <v>372</v>
      </c>
      <c r="B373">
        <v>47</v>
      </c>
      <c r="C373" t="s">
        <v>12</v>
      </c>
      <c r="D373" t="s">
        <v>173</v>
      </c>
      <c r="E373" t="s">
        <v>175</v>
      </c>
      <c r="F373" t="s">
        <v>135</v>
      </c>
      <c r="G373" s="12" t="s">
        <v>184</v>
      </c>
      <c r="H373" s="12">
        <v>69</v>
      </c>
      <c r="I373" s="12">
        <v>5</v>
      </c>
      <c r="J373" s="12">
        <v>6</v>
      </c>
      <c r="K373" s="12">
        <v>2</v>
      </c>
      <c r="L373">
        <v>3</v>
      </c>
      <c r="M373">
        <v>8</v>
      </c>
      <c r="N373">
        <v>38</v>
      </c>
      <c r="O373">
        <v>13.5</v>
      </c>
      <c r="P373">
        <v>0</v>
      </c>
      <c r="Q373">
        <f t="shared" si="38"/>
        <v>59.5</v>
      </c>
      <c r="R373">
        <v>12</v>
      </c>
      <c r="S373">
        <f t="shared" si="39"/>
        <v>4.958333333333333</v>
      </c>
      <c r="T373">
        <v>0</v>
      </c>
      <c r="U373">
        <v>0</v>
      </c>
      <c r="V373">
        <v>0</v>
      </c>
      <c r="W373">
        <v>0</v>
      </c>
      <c r="X373">
        <v>0</v>
      </c>
      <c r="Y373">
        <v>0</v>
      </c>
    </row>
    <row r="374" spans="1:26" ht="15.75" customHeight="1" x14ac:dyDescent="0.25">
      <c r="A374">
        <v>373</v>
      </c>
      <c r="B374">
        <v>47</v>
      </c>
      <c r="C374" t="s">
        <v>14</v>
      </c>
      <c r="D374" t="s">
        <v>172</v>
      </c>
      <c r="E374" t="s">
        <v>176</v>
      </c>
      <c r="F374" t="s">
        <v>12</v>
      </c>
      <c r="G374" s="12" t="s">
        <v>185</v>
      </c>
      <c r="H374" s="12">
        <v>83.5</v>
      </c>
      <c r="I374" s="12">
        <v>4</v>
      </c>
      <c r="J374" s="12">
        <v>6</v>
      </c>
      <c r="K374" s="12">
        <v>1</v>
      </c>
      <c r="L374">
        <v>1</v>
      </c>
      <c r="M374">
        <v>9</v>
      </c>
      <c r="N374">
        <v>4</v>
      </c>
      <c r="O374">
        <v>0</v>
      </c>
      <c r="P374">
        <v>0</v>
      </c>
      <c r="Q374">
        <f t="shared" si="38"/>
        <v>13</v>
      </c>
      <c r="R374">
        <v>12</v>
      </c>
      <c r="S374">
        <f t="shared" si="39"/>
        <v>1.0833333333333333</v>
      </c>
      <c r="T374">
        <v>0</v>
      </c>
      <c r="U374">
        <v>0</v>
      </c>
      <c r="V374">
        <v>0</v>
      </c>
      <c r="W374">
        <v>0</v>
      </c>
      <c r="X374">
        <v>0</v>
      </c>
      <c r="Y374">
        <v>0</v>
      </c>
    </row>
    <row r="375" spans="1:26" x14ac:dyDescent="0.25">
      <c r="A375">
        <v>374</v>
      </c>
      <c r="B375">
        <v>47</v>
      </c>
      <c r="C375" t="s">
        <v>14</v>
      </c>
      <c r="D375" t="s">
        <v>172</v>
      </c>
      <c r="E375" t="s">
        <v>176</v>
      </c>
      <c r="F375" t="s">
        <v>135</v>
      </c>
      <c r="G375" s="12" t="s">
        <v>184</v>
      </c>
      <c r="H375" s="12">
        <v>70.5</v>
      </c>
      <c r="I375" s="12">
        <v>4</v>
      </c>
      <c r="J375" s="12">
        <v>6</v>
      </c>
      <c r="K375" s="12">
        <v>1</v>
      </c>
      <c r="L375">
        <v>2</v>
      </c>
      <c r="M375">
        <v>29.5</v>
      </c>
      <c r="N375">
        <v>3</v>
      </c>
      <c r="O375">
        <v>27</v>
      </c>
      <c r="P375">
        <v>0</v>
      </c>
      <c r="Q375">
        <f t="shared" si="38"/>
        <v>59.5</v>
      </c>
      <c r="R375">
        <v>12</v>
      </c>
      <c r="S375">
        <f t="shared" si="39"/>
        <v>4.958333333333333</v>
      </c>
      <c r="T375">
        <v>0</v>
      </c>
      <c r="U375">
        <v>0</v>
      </c>
      <c r="V375">
        <v>0</v>
      </c>
      <c r="W375">
        <v>0</v>
      </c>
      <c r="X375">
        <v>0</v>
      </c>
      <c r="Y375">
        <v>0</v>
      </c>
    </row>
    <row r="376" spans="1:26" x14ac:dyDescent="0.25">
      <c r="A376">
        <v>375</v>
      </c>
      <c r="B376">
        <v>47</v>
      </c>
      <c r="C376" t="s">
        <v>15</v>
      </c>
      <c r="D376" t="s">
        <v>173</v>
      </c>
      <c r="E376" t="s">
        <v>176</v>
      </c>
      <c r="F376" t="s">
        <v>12</v>
      </c>
      <c r="G376" s="12" t="s">
        <v>186</v>
      </c>
      <c r="H376" s="12">
        <v>96.6</v>
      </c>
      <c r="I376" s="12">
        <v>3</v>
      </c>
      <c r="J376" s="12">
        <v>6</v>
      </c>
      <c r="K376" s="12">
        <v>1</v>
      </c>
      <c r="L376">
        <v>2</v>
      </c>
      <c r="M376">
        <v>37</v>
      </c>
      <c r="N376">
        <v>34.5</v>
      </c>
      <c r="O376">
        <v>0</v>
      </c>
      <c r="P376">
        <v>0</v>
      </c>
      <c r="Q376">
        <f t="shared" si="38"/>
        <v>71.5</v>
      </c>
      <c r="R376">
        <v>12</v>
      </c>
      <c r="S376">
        <f t="shared" si="39"/>
        <v>5.958333333333333</v>
      </c>
      <c r="T376">
        <v>0</v>
      </c>
      <c r="U376">
        <v>0</v>
      </c>
      <c r="V376">
        <v>0</v>
      </c>
      <c r="W376">
        <v>0</v>
      </c>
      <c r="X376">
        <v>0</v>
      </c>
      <c r="Y376">
        <v>0</v>
      </c>
    </row>
    <row r="377" spans="1:26" x14ac:dyDescent="0.25">
      <c r="A377">
        <v>376</v>
      </c>
      <c r="B377">
        <v>47</v>
      </c>
      <c r="C377" t="s">
        <v>15</v>
      </c>
      <c r="D377" t="s">
        <v>173</v>
      </c>
      <c r="E377" t="s">
        <v>176</v>
      </c>
      <c r="F377" t="s">
        <v>135</v>
      </c>
      <c r="G377" s="12" t="s">
        <v>184</v>
      </c>
      <c r="H377" s="12">
        <v>56.6</v>
      </c>
      <c r="I377" s="12">
        <v>5</v>
      </c>
      <c r="J377" s="12">
        <v>4.7</v>
      </c>
      <c r="K377" s="12">
        <v>1</v>
      </c>
      <c r="L377">
        <v>2</v>
      </c>
      <c r="M377">
        <v>26.5</v>
      </c>
      <c r="N377">
        <v>29</v>
      </c>
      <c r="O377">
        <v>4.7</v>
      </c>
      <c r="P377">
        <v>0</v>
      </c>
      <c r="Q377">
        <f t="shared" si="38"/>
        <v>60.2</v>
      </c>
      <c r="R377">
        <v>12</v>
      </c>
      <c r="S377">
        <f t="shared" si="39"/>
        <v>5.0166666666666666</v>
      </c>
      <c r="T377">
        <v>0</v>
      </c>
      <c r="U377">
        <v>0</v>
      </c>
      <c r="V377">
        <v>0</v>
      </c>
      <c r="W377">
        <v>0</v>
      </c>
      <c r="X377">
        <v>0</v>
      </c>
      <c r="Y377">
        <v>0</v>
      </c>
    </row>
    <row r="378" spans="1:26" x14ac:dyDescent="0.25">
      <c r="A378">
        <v>377</v>
      </c>
      <c r="B378">
        <v>48</v>
      </c>
      <c r="C378" t="s">
        <v>9</v>
      </c>
      <c r="D378" t="s">
        <v>172</v>
      </c>
      <c r="E378" t="s">
        <v>175</v>
      </c>
      <c r="F378" t="s">
        <v>12</v>
      </c>
      <c r="G378" s="1" t="s">
        <v>51</v>
      </c>
      <c r="H378" s="12">
        <v>77.8</v>
      </c>
      <c r="I378" s="12">
        <v>3</v>
      </c>
      <c r="J378" s="12">
        <v>4.3</v>
      </c>
      <c r="K378" s="12">
        <v>2</v>
      </c>
      <c r="L378">
        <v>3</v>
      </c>
      <c r="M378">
        <v>1.4</v>
      </c>
      <c r="N378">
        <v>9.3000000000000007</v>
      </c>
      <c r="O378">
        <v>26.3</v>
      </c>
      <c r="P378">
        <v>18.2</v>
      </c>
      <c r="Q378">
        <f t="shared" si="38"/>
        <v>55.2</v>
      </c>
      <c r="R378">
        <v>12</v>
      </c>
      <c r="S378">
        <f t="shared" si="39"/>
        <v>4.6000000000000005</v>
      </c>
      <c r="T378">
        <v>0</v>
      </c>
      <c r="U378">
        <v>0</v>
      </c>
      <c r="V378">
        <v>0</v>
      </c>
      <c r="W378">
        <v>0</v>
      </c>
      <c r="X378">
        <v>0</v>
      </c>
      <c r="Y378">
        <v>0</v>
      </c>
    </row>
    <row r="379" spans="1:26" x14ac:dyDescent="0.25">
      <c r="A379">
        <v>378</v>
      </c>
      <c r="B379">
        <v>48</v>
      </c>
      <c r="C379" t="s">
        <v>9</v>
      </c>
      <c r="D379" t="s">
        <v>172</v>
      </c>
      <c r="E379" t="s">
        <v>175</v>
      </c>
      <c r="F379" t="s">
        <v>135</v>
      </c>
      <c r="G379" s="1" t="s">
        <v>62</v>
      </c>
      <c r="H379" s="12">
        <v>29.4</v>
      </c>
      <c r="I379" s="12">
        <v>4</v>
      </c>
      <c r="J379" s="12">
        <v>2.9</v>
      </c>
      <c r="K379" s="12">
        <v>1</v>
      </c>
      <c r="L379">
        <v>1</v>
      </c>
      <c r="M379">
        <v>7.5</v>
      </c>
      <c r="N379">
        <v>3</v>
      </c>
      <c r="O379">
        <v>0</v>
      </c>
      <c r="P379">
        <v>0</v>
      </c>
      <c r="Q379">
        <f t="shared" si="38"/>
        <v>10.5</v>
      </c>
      <c r="R379">
        <v>12</v>
      </c>
      <c r="S379">
        <f t="shared" si="39"/>
        <v>0.875</v>
      </c>
      <c r="T379">
        <v>0</v>
      </c>
      <c r="U379">
        <v>0</v>
      </c>
      <c r="V379">
        <v>0</v>
      </c>
      <c r="W379">
        <v>0</v>
      </c>
      <c r="X379">
        <v>0</v>
      </c>
      <c r="Y379">
        <v>0</v>
      </c>
    </row>
    <row r="380" spans="1:26" x14ac:dyDescent="0.25">
      <c r="A380">
        <v>379</v>
      </c>
      <c r="B380">
        <v>48</v>
      </c>
      <c r="C380" t="s">
        <v>12</v>
      </c>
      <c r="D380" t="s">
        <v>173</v>
      </c>
      <c r="E380" t="s">
        <v>175</v>
      </c>
      <c r="F380" t="s">
        <v>12</v>
      </c>
      <c r="G380" s="1" t="s">
        <v>51</v>
      </c>
      <c r="H380" s="12">
        <v>59.7</v>
      </c>
      <c r="I380" s="12">
        <v>4</v>
      </c>
      <c r="J380" s="12">
        <v>4.9000000000000004</v>
      </c>
      <c r="K380" s="12">
        <v>2</v>
      </c>
      <c r="L380">
        <v>3</v>
      </c>
      <c r="M380">
        <v>32.200000000000003</v>
      </c>
      <c r="N380">
        <v>26.5</v>
      </c>
      <c r="O380">
        <v>1.6</v>
      </c>
      <c r="P380">
        <v>0</v>
      </c>
      <c r="Q380">
        <f t="shared" si="38"/>
        <v>60.300000000000004</v>
      </c>
      <c r="R380">
        <v>12</v>
      </c>
      <c r="S380">
        <f t="shared" si="39"/>
        <v>5.0250000000000004</v>
      </c>
      <c r="T380">
        <v>0</v>
      </c>
      <c r="U380">
        <v>0</v>
      </c>
      <c r="V380">
        <v>0</v>
      </c>
      <c r="W380">
        <v>0</v>
      </c>
      <c r="X380">
        <v>0</v>
      </c>
      <c r="Y380">
        <v>0</v>
      </c>
    </row>
    <row r="381" spans="1:26" x14ac:dyDescent="0.25">
      <c r="A381">
        <v>380</v>
      </c>
      <c r="B381">
        <v>48</v>
      </c>
      <c r="C381" t="s">
        <v>12</v>
      </c>
      <c r="D381" t="s">
        <v>173</v>
      </c>
      <c r="E381" t="s">
        <v>175</v>
      </c>
      <c r="F381" t="s">
        <v>135</v>
      </c>
      <c r="G381" s="1" t="s">
        <v>62</v>
      </c>
      <c r="H381" s="12">
        <v>38.299999999999997</v>
      </c>
      <c r="I381" s="12">
        <v>4</v>
      </c>
      <c r="J381" s="12">
        <v>4.5999999999999996</v>
      </c>
      <c r="K381" s="12">
        <v>1</v>
      </c>
      <c r="L381">
        <v>1</v>
      </c>
      <c r="M381">
        <v>6.5</v>
      </c>
      <c r="N381">
        <v>16.7</v>
      </c>
      <c r="O381">
        <v>1.1000000000000001</v>
      </c>
      <c r="P381">
        <v>0</v>
      </c>
      <c r="Q381">
        <f t="shared" si="38"/>
        <v>24.3</v>
      </c>
      <c r="R381">
        <v>12</v>
      </c>
      <c r="S381">
        <f t="shared" si="39"/>
        <v>2.0249999999999999</v>
      </c>
      <c r="T381">
        <v>0</v>
      </c>
      <c r="U381">
        <v>0</v>
      </c>
      <c r="V381">
        <v>0</v>
      </c>
      <c r="W381">
        <v>0</v>
      </c>
      <c r="X381">
        <v>1</v>
      </c>
      <c r="Y381">
        <v>0</v>
      </c>
    </row>
    <row r="382" spans="1:26" x14ac:dyDescent="0.25">
      <c r="A382">
        <v>381</v>
      </c>
      <c r="B382">
        <v>48</v>
      </c>
      <c r="C382" t="s">
        <v>14</v>
      </c>
      <c r="D382" t="s">
        <v>172</v>
      </c>
      <c r="E382" t="s">
        <v>176</v>
      </c>
      <c r="F382" t="s">
        <v>12</v>
      </c>
      <c r="G382" s="1" t="s">
        <v>51</v>
      </c>
      <c r="H382" s="12">
        <v>55.5</v>
      </c>
      <c r="I382" s="12">
        <v>2</v>
      </c>
      <c r="J382" s="12">
        <v>3.1</v>
      </c>
      <c r="K382" s="12">
        <v>2</v>
      </c>
      <c r="L382">
        <v>2</v>
      </c>
      <c r="M382">
        <v>25.6</v>
      </c>
      <c r="N382">
        <v>17.100000000000001</v>
      </c>
      <c r="O382">
        <v>0</v>
      </c>
      <c r="P382">
        <v>0</v>
      </c>
      <c r="Q382">
        <f t="shared" si="38"/>
        <v>42.7</v>
      </c>
      <c r="R382">
        <v>12</v>
      </c>
      <c r="S382">
        <f t="shared" si="39"/>
        <v>3.5583333333333336</v>
      </c>
      <c r="T382">
        <v>0</v>
      </c>
      <c r="U382">
        <v>0</v>
      </c>
      <c r="V382">
        <v>0</v>
      </c>
      <c r="W382">
        <v>0</v>
      </c>
      <c r="X382">
        <v>0</v>
      </c>
      <c r="Y382">
        <v>0</v>
      </c>
    </row>
    <row r="383" spans="1:26" x14ac:dyDescent="0.25">
      <c r="A383">
        <v>382</v>
      </c>
      <c r="B383">
        <v>48</v>
      </c>
      <c r="C383" t="s">
        <v>14</v>
      </c>
      <c r="D383" t="s">
        <v>172</v>
      </c>
      <c r="E383" t="s">
        <v>176</v>
      </c>
      <c r="F383" t="s">
        <v>135</v>
      </c>
      <c r="G383" s="1" t="s">
        <v>62</v>
      </c>
      <c r="H383" s="12">
        <v>23.4</v>
      </c>
      <c r="I383" s="12">
        <v>3</v>
      </c>
      <c r="J383" s="12">
        <v>6</v>
      </c>
      <c r="K383" s="12">
        <v>1</v>
      </c>
      <c r="L383">
        <v>3</v>
      </c>
      <c r="M383">
        <v>13</v>
      </c>
      <c r="N383">
        <v>20.3</v>
      </c>
      <c r="O383">
        <v>5.4</v>
      </c>
      <c r="P383">
        <v>0</v>
      </c>
      <c r="Q383">
        <f t="shared" si="38"/>
        <v>38.699999999999996</v>
      </c>
      <c r="R383">
        <v>12</v>
      </c>
      <c r="S383">
        <f t="shared" si="39"/>
        <v>3.2249999999999996</v>
      </c>
      <c r="T383">
        <v>0</v>
      </c>
      <c r="U383">
        <v>0</v>
      </c>
      <c r="V383">
        <v>0</v>
      </c>
      <c r="W383">
        <v>0</v>
      </c>
      <c r="X383">
        <v>0</v>
      </c>
      <c r="Y383">
        <v>0</v>
      </c>
    </row>
    <row r="384" spans="1:26" x14ac:dyDescent="0.25">
      <c r="A384" s="28">
        <v>383</v>
      </c>
      <c r="B384" s="28">
        <v>48</v>
      </c>
      <c r="C384" s="28" t="s">
        <v>15</v>
      </c>
      <c r="D384" s="28" t="s">
        <v>173</v>
      </c>
      <c r="E384" s="28" t="s">
        <v>176</v>
      </c>
      <c r="F384" s="28" t="s">
        <v>12</v>
      </c>
      <c r="G384" s="29" t="s">
        <v>51</v>
      </c>
      <c r="H384" s="30">
        <v>29.9</v>
      </c>
      <c r="I384" s="30">
        <v>3</v>
      </c>
      <c r="J384" s="30">
        <v>4.5999999999999996</v>
      </c>
      <c r="K384" s="30">
        <v>1</v>
      </c>
      <c r="L384" s="28">
        <v>2</v>
      </c>
      <c r="M384" s="28">
        <v>37.9</v>
      </c>
      <c r="N384" s="28">
        <v>20.5</v>
      </c>
      <c r="O384" s="28">
        <v>0</v>
      </c>
      <c r="P384" s="28">
        <v>0</v>
      </c>
      <c r="Q384" s="28">
        <f t="shared" si="38"/>
        <v>58.4</v>
      </c>
      <c r="R384" s="28">
        <v>12</v>
      </c>
      <c r="S384" s="28">
        <f t="shared" si="39"/>
        <v>4.8666666666666663</v>
      </c>
      <c r="T384" s="28">
        <v>0</v>
      </c>
      <c r="U384" s="28">
        <v>0</v>
      </c>
      <c r="V384" s="28">
        <v>1</v>
      </c>
      <c r="W384" s="28">
        <v>0</v>
      </c>
      <c r="X384" s="28">
        <v>0</v>
      </c>
      <c r="Y384" s="28">
        <v>0</v>
      </c>
      <c r="Z384" s="28" t="s">
        <v>149</v>
      </c>
    </row>
    <row r="385" spans="1:26" x14ac:dyDescent="0.25">
      <c r="A385" s="28">
        <v>384</v>
      </c>
      <c r="B385" s="28">
        <v>48</v>
      </c>
      <c r="C385" s="28" t="s">
        <v>15</v>
      </c>
      <c r="D385" s="28" t="s">
        <v>173</v>
      </c>
      <c r="E385" s="28" t="s">
        <v>176</v>
      </c>
      <c r="F385" s="28" t="s">
        <v>135</v>
      </c>
      <c r="G385" s="29" t="s">
        <v>62</v>
      </c>
      <c r="H385" s="30">
        <v>23.1</v>
      </c>
      <c r="I385" s="30">
        <v>4</v>
      </c>
      <c r="J385" s="30">
        <v>5.2</v>
      </c>
      <c r="K385" s="30">
        <v>0</v>
      </c>
      <c r="L385" s="28" t="s">
        <v>120</v>
      </c>
      <c r="M385" s="28" t="s">
        <v>120</v>
      </c>
      <c r="N385" s="28" t="s">
        <v>120</v>
      </c>
      <c r="O385" s="28" t="s">
        <v>120</v>
      </c>
      <c r="P385" s="28" t="s">
        <v>120</v>
      </c>
      <c r="Q385" s="28" t="s">
        <v>120</v>
      </c>
      <c r="R385" s="28" t="s">
        <v>120</v>
      </c>
      <c r="S385" s="28" t="s">
        <v>120</v>
      </c>
      <c r="T385" s="28">
        <v>0</v>
      </c>
      <c r="U385" s="28">
        <v>0</v>
      </c>
      <c r="V385" s="28">
        <v>1</v>
      </c>
      <c r="W385" s="28">
        <v>1</v>
      </c>
      <c r="X385" s="28">
        <v>0</v>
      </c>
      <c r="Y385" s="28">
        <v>0</v>
      </c>
      <c r="Z385" s="28"/>
    </row>
    <row r="386" spans="1:26" x14ac:dyDescent="0.25">
      <c r="A386">
        <v>385</v>
      </c>
      <c r="B386">
        <v>49</v>
      </c>
      <c r="C386" t="s">
        <v>9</v>
      </c>
      <c r="D386" t="s">
        <v>172</v>
      </c>
      <c r="E386" t="s">
        <v>175</v>
      </c>
      <c r="F386" t="s">
        <v>12</v>
      </c>
      <c r="G386" s="1" t="s">
        <v>57</v>
      </c>
      <c r="H386" s="12">
        <v>24.4</v>
      </c>
      <c r="I386" s="12">
        <v>3</v>
      </c>
      <c r="J386" s="12">
        <v>2.9</v>
      </c>
      <c r="K386" s="12">
        <v>2</v>
      </c>
      <c r="L386">
        <v>1</v>
      </c>
      <c r="M386">
        <v>11</v>
      </c>
      <c r="N386">
        <v>17.5</v>
      </c>
      <c r="O386">
        <v>0</v>
      </c>
      <c r="P386">
        <v>0</v>
      </c>
      <c r="Q386">
        <f>SUM(M386:P386)</f>
        <v>28.5</v>
      </c>
      <c r="R386">
        <v>12</v>
      </c>
      <c r="S386">
        <f>Q386/12</f>
        <v>2.375</v>
      </c>
      <c r="T386">
        <v>0</v>
      </c>
      <c r="U386">
        <v>0</v>
      </c>
      <c r="V386">
        <v>0</v>
      </c>
      <c r="W386">
        <v>0</v>
      </c>
      <c r="X386">
        <v>0</v>
      </c>
      <c r="Y386">
        <v>0</v>
      </c>
    </row>
    <row r="387" spans="1:26" x14ac:dyDescent="0.25">
      <c r="A387">
        <v>386</v>
      </c>
      <c r="B387">
        <v>49</v>
      </c>
      <c r="C387" t="s">
        <v>9</v>
      </c>
      <c r="D387" t="s">
        <v>172</v>
      </c>
      <c r="E387" t="s">
        <v>175</v>
      </c>
      <c r="F387" t="s">
        <v>135</v>
      </c>
      <c r="G387" s="12" t="s">
        <v>118</v>
      </c>
      <c r="H387" s="12">
        <v>56.1</v>
      </c>
      <c r="I387" s="12">
        <v>4</v>
      </c>
      <c r="J387" s="12">
        <v>5.9</v>
      </c>
      <c r="K387" s="12">
        <v>1</v>
      </c>
      <c r="L387">
        <v>3</v>
      </c>
      <c r="M387">
        <v>8.5</v>
      </c>
      <c r="N387">
        <v>1</v>
      </c>
      <c r="O387">
        <v>20.5</v>
      </c>
      <c r="P387">
        <v>0</v>
      </c>
      <c r="Q387">
        <f>SUM(M387:P387)</f>
        <v>30</v>
      </c>
      <c r="R387">
        <v>12</v>
      </c>
      <c r="S387">
        <f>Q387/12</f>
        <v>2.5</v>
      </c>
      <c r="T387">
        <v>0</v>
      </c>
      <c r="U387">
        <v>0</v>
      </c>
      <c r="V387">
        <v>0</v>
      </c>
      <c r="W387">
        <v>0</v>
      </c>
      <c r="X387">
        <v>1</v>
      </c>
      <c r="Y387">
        <v>0</v>
      </c>
    </row>
    <row r="388" spans="1:26" x14ac:dyDescent="0.25">
      <c r="A388">
        <v>387</v>
      </c>
      <c r="B388">
        <v>49</v>
      </c>
      <c r="C388" t="s">
        <v>12</v>
      </c>
      <c r="D388" t="s">
        <v>173</v>
      </c>
      <c r="E388" t="s">
        <v>175</v>
      </c>
      <c r="F388" t="s">
        <v>12</v>
      </c>
      <c r="G388" s="1" t="s">
        <v>57</v>
      </c>
      <c r="H388" s="12">
        <v>56.8</v>
      </c>
      <c r="I388" s="12">
        <v>3</v>
      </c>
      <c r="J388" s="12">
        <v>2.7</v>
      </c>
      <c r="K388" s="12">
        <v>1</v>
      </c>
      <c r="L388">
        <v>1</v>
      </c>
      <c r="M388">
        <v>19.5</v>
      </c>
      <c r="N388">
        <v>31</v>
      </c>
      <c r="O388">
        <v>3</v>
      </c>
      <c r="P388">
        <v>0</v>
      </c>
      <c r="Q388">
        <f>SUM(M388:P388)</f>
        <v>53.5</v>
      </c>
      <c r="R388">
        <v>12</v>
      </c>
      <c r="S388">
        <f>Q388/12</f>
        <v>4.458333333333333</v>
      </c>
      <c r="T388">
        <v>0</v>
      </c>
      <c r="U388">
        <v>0</v>
      </c>
      <c r="V388">
        <v>0</v>
      </c>
      <c r="W388">
        <v>0</v>
      </c>
      <c r="X388">
        <v>0</v>
      </c>
      <c r="Y388">
        <v>1</v>
      </c>
    </row>
    <row r="389" spans="1:26" x14ac:dyDescent="0.25">
      <c r="A389">
        <v>388</v>
      </c>
      <c r="B389">
        <v>49</v>
      </c>
      <c r="C389" t="s">
        <v>12</v>
      </c>
      <c r="D389" t="s">
        <v>173</v>
      </c>
      <c r="E389" t="s">
        <v>175</v>
      </c>
      <c r="F389" t="s">
        <v>135</v>
      </c>
      <c r="G389" s="12" t="s">
        <v>118</v>
      </c>
      <c r="H389" s="12">
        <v>45.6</v>
      </c>
      <c r="I389" s="12">
        <v>3</v>
      </c>
      <c r="J389" s="12">
        <v>4.8</v>
      </c>
      <c r="K389" s="12">
        <v>2</v>
      </c>
      <c r="L389">
        <v>2</v>
      </c>
      <c r="M389" t="s">
        <v>120</v>
      </c>
      <c r="N389" t="s">
        <v>120</v>
      </c>
      <c r="O389" t="s">
        <v>120</v>
      </c>
      <c r="P389" t="s">
        <v>120</v>
      </c>
      <c r="Q389" t="s">
        <v>120</v>
      </c>
      <c r="R389">
        <v>12</v>
      </c>
      <c r="S389" t="s">
        <v>120</v>
      </c>
      <c r="T389">
        <v>0</v>
      </c>
      <c r="U389">
        <v>0</v>
      </c>
      <c r="V389">
        <v>0</v>
      </c>
      <c r="W389">
        <v>0</v>
      </c>
      <c r="X389">
        <v>0</v>
      </c>
      <c r="Y389">
        <v>1</v>
      </c>
      <c r="Z389" t="s">
        <v>136</v>
      </c>
    </row>
    <row r="390" spans="1:26" x14ac:dyDescent="0.25">
      <c r="A390">
        <v>389</v>
      </c>
      <c r="B390">
        <v>49</v>
      </c>
      <c r="C390" t="s">
        <v>14</v>
      </c>
      <c r="D390" t="s">
        <v>172</v>
      </c>
      <c r="E390" t="s">
        <v>176</v>
      </c>
      <c r="F390" t="s">
        <v>12</v>
      </c>
      <c r="G390" s="1" t="s">
        <v>57</v>
      </c>
      <c r="H390" s="12">
        <v>49.6</v>
      </c>
      <c r="I390" s="12">
        <v>3</v>
      </c>
      <c r="J390" s="12">
        <v>2.9</v>
      </c>
      <c r="K390" s="12">
        <v>2</v>
      </c>
      <c r="L390">
        <v>2</v>
      </c>
      <c r="M390">
        <v>23.5</v>
      </c>
      <c r="N390">
        <v>11.5</v>
      </c>
      <c r="O390">
        <v>0</v>
      </c>
      <c r="P390">
        <v>0</v>
      </c>
      <c r="Q390">
        <f>SUM(M390:P390)</f>
        <v>35</v>
      </c>
      <c r="R390">
        <v>12</v>
      </c>
      <c r="S390">
        <f>Q390/12</f>
        <v>2.9166666666666665</v>
      </c>
      <c r="T390">
        <v>0</v>
      </c>
      <c r="U390">
        <v>0</v>
      </c>
      <c r="V390">
        <v>0</v>
      </c>
      <c r="W390">
        <v>0</v>
      </c>
      <c r="X390">
        <v>0</v>
      </c>
      <c r="Y390">
        <v>0</v>
      </c>
    </row>
    <row r="391" spans="1:26" x14ac:dyDescent="0.25">
      <c r="A391">
        <v>390</v>
      </c>
      <c r="B391">
        <v>49</v>
      </c>
      <c r="C391" t="s">
        <v>14</v>
      </c>
      <c r="D391" t="s">
        <v>172</v>
      </c>
      <c r="E391" t="s">
        <v>176</v>
      </c>
      <c r="F391" t="s">
        <v>135</v>
      </c>
      <c r="G391" s="12" t="s">
        <v>118</v>
      </c>
      <c r="H391" s="12">
        <v>68.400000000000006</v>
      </c>
      <c r="I391" s="12">
        <v>4</v>
      </c>
      <c r="J391" s="12">
        <v>6</v>
      </c>
      <c r="K391" s="12">
        <v>0</v>
      </c>
      <c r="L391">
        <v>1</v>
      </c>
      <c r="M391">
        <v>20</v>
      </c>
      <c r="N391">
        <v>16.5</v>
      </c>
      <c r="O391">
        <v>0.5</v>
      </c>
      <c r="P391">
        <v>0</v>
      </c>
      <c r="Q391">
        <f>SUM(M391:P391)</f>
        <v>37</v>
      </c>
      <c r="R391">
        <v>12</v>
      </c>
      <c r="S391">
        <f>Q391/12</f>
        <v>3.0833333333333335</v>
      </c>
      <c r="T391">
        <v>0</v>
      </c>
      <c r="U391">
        <v>0</v>
      </c>
      <c r="V391">
        <v>0</v>
      </c>
      <c r="W391">
        <v>0</v>
      </c>
      <c r="X391">
        <v>0</v>
      </c>
      <c r="Y391">
        <v>0</v>
      </c>
    </row>
    <row r="392" spans="1:26" x14ac:dyDescent="0.25">
      <c r="A392" s="28">
        <v>391</v>
      </c>
      <c r="B392" s="28">
        <v>49</v>
      </c>
      <c r="C392" s="28" t="s">
        <v>15</v>
      </c>
      <c r="D392" s="28" t="s">
        <v>173</v>
      </c>
      <c r="E392" s="28" t="s">
        <v>176</v>
      </c>
      <c r="F392" s="28" t="s">
        <v>12</v>
      </c>
      <c r="G392" s="29" t="s">
        <v>57</v>
      </c>
      <c r="H392" s="30">
        <v>35.5</v>
      </c>
      <c r="I392" s="30">
        <v>4</v>
      </c>
      <c r="J392" s="30">
        <v>4.0999999999999996</v>
      </c>
      <c r="K392" s="30">
        <v>1</v>
      </c>
      <c r="L392" s="28">
        <v>1</v>
      </c>
      <c r="M392" s="28">
        <v>37.700000000000003</v>
      </c>
      <c r="N392" s="28">
        <v>0</v>
      </c>
      <c r="O392" s="28">
        <v>0</v>
      </c>
      <c r="P392" s="28">
        <v>0</v>
      </c>
      <c r="Q392" s="28">
        <f>SUM(M392:P392)</f>
        <v>37.700000000000003</v>
      </c>
      <c r="R392" s="28">
        <v>12</v>
      </c>
      <c r="S392" s="28">
        <f>Q392/12</f>
        <v>3.1416666666666671</v>
      </c>
      <c r="T392" s="28">
        <v>0</v>
      </c>
      <c r="U392" s="28">
        <v>0</v>
      </c>
      <c r="V392" s="28">
        <v>1</v>
      </c>
      <c r="W392" s="28">
        <v>0</v>
      </c>
      <c r="X392" s="28">
        <v>0</v>
      </c>
      <c r="Y392" s="28">
        <v>0</v>
      </c>
      <c r="Z392" s="28" t="s">
        <v>149</v>
      </c>
    </row>
    <row r="393" spans="1:26" x14ac:dyDescent="0.25">
      <c r="A393" s="28">
        <v>392</v>
      </c>
      <c r="B393" s="28">
        <v>49</v>
      </c>
      <c r="C393" s="28" t="s">
        <v>15</v>
      </c>
      <c r="D393" s="28" t="s">
        <v>173</v>
      </c>
      <c r="E393" s="28" t="s">
        <v>176</v>
      </c>
      <c r="F393" s="28" t="s">
        <v>135</v>
      </c>
      <c r="G393" s="30" t="s">
        <v>118</v>
      </c>
      <c r="H393" s="30">
        <v>46.8</v>
      </c>
      <c r="I393" s="30">
        <v>4</v>
      </c>
      <c r="J393" s="30">
        <v>6</v>
      </c>
      <c r="K393" s="30">
        <v>0</v>
      </c>
      <c r="L393" s="28" t="s">
        <v>120</v>
      </c>
      <c r="M393" s="28" t="s">
        <v>120</v>
      </c>
      <c r="N393" s="28" t="s">
        <v>120</v>
      </c>
      <c r="O393" s="28" t="s">
        <v>120</v>
      </c>
      <c r="P393" s="28" t="s">
        <v>120</v>
      </c>
      <c r="Q393" s="28" t="s">
        <v>120</v>
      </c>
      <c r="R393" s="28" t="s">
        <v>120</v>
      </c>
      <c r="S393" s="28" t="s">
        <v>120</v>
      </c>
      <c r="T393" s="28">
        <v>0</v>
      </c>
      <c r="U393" s="28">
        <v>0</v>
      </c>
      <c r="V393" s="28">
        <v>1</v>
      </c>
      <c r="W393" s="28">
        <v>1</v>
      </c>
      <c r="X393" s="28">
        <v>0</v>
      </c>
      <c r="Y393" s="28">
        <v>0</v>
      </c>
      <c r="Z393" s="28"/>
    </row>
    <row r="394" spans="1:26" x14ac:dyDescent="0.25">
      <c r="A394">
        <v>393</v>
      </c>
      <c r="B394">
        <v>50</v>
      </c>
      <c r="C394" t="s">
        <v>9</v>
      </c>
      <c r="D394" t="s">
        <v>172</v>
      </c>
      <c r="E394" t="s">
        <v>175</v>
      </c>
      <c r="F394" t="s">
        <v>12</v>
      </c>
      <c r="G394" s="12" t="s">
        <v>113</v>
      </c>
      <c r="H394" s="12">
        <v>74.400000000000006</v>
      </c>
      <c r="I394" s="12">
        <v>4</v>
      </c>
      <c r="J394" s="12">
        <v>6</v>
      </c>
      <c r="K394" s="12">
        <v>3</v>
      </c>
      <c r="L394">
        <v>2</v>
      </c>
      <c r="M394">
        <v>18.5</v>
      </c>
      <c r="N394">
        <v>8.6999999999999993</v>
      </c>
      <c r="O394">
        <v>0</v>
      </c>
      <c r="P394">
        <v>0</v>
      </c>
      <c r="Q394">
        <f>SUM(M394:P394)</f>
        <v>27.2</v>
      </c>
      <c r="R394">
        <v>12</v>
      </c>
      <c r="S394">
        <f>Q394/12</f>
        <v>2.2666666666666666</v>
      </c>
      <c r="T394">
        <v>0</v>
      </c>
      <c r="U394">
        <v>0</v>
      </c>
      <c r="V394">
        <v>0</v>
      </c>
      <c r="W394">
        <v>0</v>
      </c>
      <c r="X394">
        <v>0</v>
      </c>
      <c r="Y394">
        <v>0</v>
      </c>
    </row>
    <row r="395" spans="1:26" x14ac:dyDescent="0.25">
      <c r="A395">
        <v>394</v>
      </c>
      <c r="B395">
        <v>50</v>
      </c>
      <c r="C395" t="s">
        <v>9</v>
      </c>
      <c r="D395" t="s">
        <v>172</v>
      </c>
      <c r="E395" t="s">
        <v>175</v>
      </c>
      <c r="F395" t="s">
        <v>135</v>
      </c>
      <c r="G395" s="1" t="s">
        <v>41</v>
      </c>
      <c r="H395" s="12">
        <v>55.6</v>
      </c>
      <c r="I395" s="12">
        <v>4</v>
      </c>
      <c r="J395" s="12">
        <v>3.1</v>
      </c>
      <c r="K395" s="12">
        <v>2</v>
      </c>
      <c r="L395">
        <v>1</v>
      </c>
      <c r="M395">
        <v>2.8</v>
      </c>
      <c r="N395">
        <v>0</v>
      </c>
      <c r="O395">
        <v>0</v>
      </c>
      <c r="P395">
        <v>0</v>
      </c>
      <c r="Q395">
        <f>SUM(M395:P395)</f>
        <v>2.8</v>
      </c>
      <c r="R395">
        <v>12</v>
      </c>
      <c r="S395">
        <f>Q395/12</f>
        <v>0.23333333333333331</v>
      </c>
      <c r="T395">
        <v>0</v>
      </c>
      <c r="U395">
        <v>0</v>
      </c>
      <c r="V395">
        <v>0</v>
      </c>
      <c r="W395">
        <v>0</v>
      </c>
      <c r="X395">
        <v>1</v>
      </c>
      <c r="Y395">
        <v>0</v>
      </c>
    </row>
    <row r="396" spans="1:26" x14ac:dyDescent="0.25">
      <c r="A396" s="28">
        <v>395</v>
      </c>
      <c r="B396" s="28">
        <v>50</v>
      </c>
      <c r="C396" s="28" t="s">
        <v>12</v>
      </c>
      <c r="D396" s="28" t="s">
        <v>173</v>
      </c>
      <c r="E396" s="28" t="s">
        <v>175</v>
      </c>
      <c r="F396" s="28" t="s">
        <v>12</v>
      </c>
      <c r="G396" s="30" t="s">
        <v>113</v>
      </c>
      <c r="H396" s="30">
        <v>80.599999999999994</v>
      </c>
      <c r="I396" s="30">
        <v>5</v>
      </c>
      <c r="J396" s="30">
        <v>4.9000000000000004</v>
      </c>
      <c r="K396" s="30">
        <v>1</v>
      </c>
      <c r="L396" s="28">
        <v>2</v>
      </c>
      <c r="M396" s="28">
        <v>28.9</v>
      </c>
      <c r="N396" s="28">
        <v>0</v>
      </c>
      <c r="O396" s="28">
        <v>0</v>
      </c>
      <c r="P396" s="28">
        <v>0</v>
      </c>
      <c r="Q396" s="28">
        <f>SUM(M396:P396)</f>
        <v>28.9</v>
      </c>
      <c r="R396" s="28">
        <v>12</v>
      </c>
      <c r="S396" s="28">
        <f>Q396/12</f>
        <v>2.4083333333333332</v>
      </c>
      <c r="T396" s="28">
        <v>0</v>
      </c>
      <c r="U396" s="28">
        <v>0</v>
      </c>
      <c r="V396" s="28">
        <v>1</v>
      </c>
      <c r="W396" s="28">
        <v>0</v>
      </c>
      <c r="X396" s="28">
        <v>0</v>
      </c>
      <c r="Y396" s="28">
        <v>0</v>
      </c>
      <c r="Z396" s="28"/>
    </row>
    <row r="397" spans="1:26" x14ac:dyDescent="0.25">
      <c r="A397" s="28">
        <v>396</v>
      </c>
      <c r="B397" s="28">
        <v>50</v>
      </c>
      <c r="C397" s="28" t="s">
        <v>12</v>
      </c>
      <c r="D397" s="28" t="s">
        <v>173</v>
      </c>
      <c r="E397" s="28" t="s">
        <v>175</v>
      </c>
      <c r="F397" s="28" t="s">
        <v>135</v>
      </c>
      <c r="G397" s="29" t="s">
        <v>41</v>
      </c>
      <c r="H397" s="30">
        <v>39.4</v>
      </c>
      <c r="I397" s="30">
        <v>4</v>
      </c>
      <c r="J397" s="30">
        <v>4.9000000000000004</v>
      </c>
      <c r="K397" s="30">
        <v>0</v>
      </c>
      <c r="L397" s="28" t="s">
        <v>120</v>
      </c>
      <c r="M397" s="28" t="s">
        <v>120</v>
      </c>
      <c r="N397" s="28" t="s">
        <v>120</v>
      </c>
      <c r="O397" s="28" t="s">
        <v>120</v>
      </c>
      <c r="P397" s="28" t="s">
        <v>120</v>
      </c>
      <c r="Q397" s="28" t="s">
        <v>120</v>
      </c>
      <c r="R397" s="28" t="s">
        <v>120</v>
      </c>
      <c r="S397" s="28" t="s">
        <v>120</v>
      </c>
      <c r="T397" s="28">
        <v>0</v>
      </c>
      <c r="U397" s="28">
        <v>0</v>
      </c>
      <c r="V397" s="28">
        <v>1</v>
      </c>
      <c r="W397" s="28">
        <v>1</v>
      </c>
      <c r="X397" s="28">
        <v>0</v>
      </c>
      <c r="Y397" s="28">
        <v>0</v>
      </c>
      <c r="Z397" s="28"/>
    </row>
    <row r="398" spans="1:26" x14ac:dyDescent="0.25">
      <c r="A398">
        <v>397</v>
      </c>
      <c r="B398">
        <v>50</v>
      </c>
      <c r="C398" t="s">
        <v>14</v>
      </c>
      <c r="D398" t="s">
        <v>172</v>
      </c>
      <c r="E398" t="s">
        <v>176</v>
      </c>
      <c r="F398" t="s">
        <v>12</v>
      </c>
      <c r="G398" s="12" t="s">
        <v>113</v>
      </c>
      <c r="H398" s="12">
        <v>74.2</v>
      </c>
      <c r="I398" s="12">
        <v>4</v>
      </c>
      <c r="J398" s="12">
        <v>5.7</v>
      </c>
      <c r="K398" s="12">
        <v>1</v>
      </c>
      <c r="L398">
        <v>2</v>
      </c>
      <c r="M398">
        <v>21</v>
      </c>
      <c r="N398">
        <v>19</v>
      </c>
      <c r="O398">
        <v>0</v>
      </c>
      <c r="P398">
        <v>0</v>
      </c>
      <c r="Q398">
        <f>SUM(M398:P398)</f>
        <v>40</v>
      </c>
      <c r="R398">
        <v>12</v>
      </c>
      <c r="S398">
        <f>Q398/12</f>
        <v>3.3333333333333335</v>
      </c>
      <c r="T398">
        <v>0</v>
      </c>
      <c r="U398">
        <v>0</v>
      </c>
      <c r="V398">
        <v>0</v>
      </c>
      <c r="W398">
        <v>0</v>
      </c>
      <c r="X398">
        <v>1</v>
      </c>
      <c r="Y398">
        <v>0</v>
      </c>
    </row>
    <row r="399" spans="1:26" x14ac:dyDescent="0.25">
      <c r="A399">
        <v>398</v>
      </c>
      <c r="B399">
        <v>50</v>
      </c>
      <c r="C399" t="s">
        <v>14</v>
      </c>
      <c r="D399" t="s">
        <v>172</v>
      </c>
      <c r="E399" t="s">
        <v>176</v>
      </c>
      <c r="F399" t="s">
        <v>135</v>
      </c>
      <c r="G399" s="1" t="s">
        <v>41</v>
      </c>
      <c r="H399" s="12">
        <v>49.9</v>
      </c>
      <c r="I399" s="12">
        <v>4</v>
      </c>
      <c r="J399" s="12">
        <v>6</v>
      </c>
      <c r="K399" s="12">
        <v>2</v>
      </c>
      <c r="L399">
        <v>3</v>
      </c>
      <c r="M399">
        <v>2.6</v>
      </c>
      <c r="N399">
        <v>22</v>
      </c>
      <c r="O399">
        <v>11.6</v>
      </c>
      <c r="P399">
        <v>0</v>
      </c>
      <c r="Q399">
        <f>SUM(M399:P399)</f>
        <v>36.200000000000003</v>
      </c>
      <c r="R399">
        <v>12</v>
      </c>
      <c r="S399">
        <f>Q399/12</f>
        <v>3.0166666666666671</v>
      </c>
      <c r="T399">
        <v>0</v>
      </c>
      <c r="U399">
        <v>0</v>
      </c>
      <c r="V399">
        <v>0</v>
      </c>
      <c r="W399">
        <v>0</v>
      </c>
      <c r="X399">
        <v>0</v>
      </c>
      <c r="Y399">
        <v>0</v>
      </c>
    </row>
    <row r="400" spans="1:26" x14ac:dyDescent="0.25">
      <c r="A400">
        <v>399</v>
      </c>
      <c r="B400">
        <v>50</v>
      </c>
      <c r="C400" t="s">
        <v>15</v>
      </c>
      <c r="D400" t="s">
        <v>173</v>
      </c>
      <c r="E400" t="s">
        <v>176</v>
      </c>
      <c r="F400" t="s">
        <v>12</v>
      </c>
      <c r="G400" s="12" t="s">
        <v>113</v>
      </c>
      <c r="H400" s="12">
        <v>97.7</v>
      </c>
      <c r="I400" s="12">
        <v>4</v>
      </c>
      <c r="J400" s="12">
        <v>4</v>
      </c>
      <c r="K400" s="12">
        <v>1</v>
      </c>
      <c r="L400">
        <v>2</v>
      </c>
      <c r="M400">
        <v>35</v>
      </c>
      <c r="N400">
        <v>34.4</v>
      </c>
      <c r="O400">
        <v>0</v>
      </c>
      <c r="P400">
        <v>0</v>
      </c>
      <c r="Q400">
        <f>SUM(M400:P400)</f>
        <v>69.400000000000006</v>
      </c>
      <c r="R400">
        <v>12</v>
      </c>
      <c r="S400">
        <f>Q400/12</f>
        <v>5.7833333333333341</v>
      </c>
      <c r="T400">
        <v>0</v>
      </c>
      <c r="U400">
        <v>0</v>
      </c>
      <c r="V400">
        <v>0</v>
      </c>
      <c r="W400">
        <v>0</v>
      </c>
      <c r="X400">
        <v>0</v>
      </c>
      <c r="Y400">
        <v>0</v>
      </c>
    </row>
    <row r="401" spans="1:25" x14ac:dyDescent="0.25">
      <c r="A401">
        <v>400</v>
      </c>
      <c r="B401">
        <v>50</v>
      </c>
      <c r="C401" t="s">
        <v>15</v>
      </c>
      <c r="D401" t="s">
        <v>173</v>
      </c>
      <c r="E401" t="s">
        <v>176</v>
      </c>
      <c r="F401" t="s">
        <v>135</v>
      </c>
      <c r="G401" s="1" t="s">
        <v>41</v>
      </c>
      <c r="H401" s="12">
        <v>27.8</v>
      </c>
      <c r="I401" s="12">
        <v>3</v>
      </c>
      <c r="J401" s="12">
        <v>4.5</v>
      </c>
      <c r="K401" s="12">
        <v>1</v>
      </c>
      <c r="L401">
        <v>1</v>
      </c>
      <c r="M401">
        <v>20.5</v>
      </c>
      <c r="N401">
        <v>30.4</v>
      </c>
      <c r="O401">
        <v>0</v>
      </c>
      <c r="P401">
        <v>0</v>
      </c>
      <c r="Q401">
        <f>SUM(M401:P401)</f>
        <v>50.9</v>
      </c>
      <c r="R401">
        <v>12</v>
      </c>
      <c r="S401">
        <f>Q401/12</f>
        <v>4.2416666666666663</v>
      </c>
      <c r="T401">
        <v>0</v>
      </c>
      <c r="U401">
        <v>0</v>
      </c>
      <c r="V401">
        <v>0</v>
      </c>
      <c r="W401">
        <v>0</v>
      </c>
      <c r="X401">
        <v>0</v>
      </c>
      <c r="Y401">
        <v>0</v>
      </c>
    </row>
  </sheetData>
  <sortState xmlns:xlrd2="http://schemas.microsoft.com/office/spreadsheetml/2017/richdata2" ref="A2:AB401">
    <sortCondition ref="A2:A401"/>
    <sortCondition ref="B2:B401"/>
    <sortCondition ref="C2:C401"/>
    <sortCondition ref="F2:F4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08"/>
  <sheetViews>
    <sheetView workbookViewId="0">
      <selection activeCell="AD13" sqref="AD13"/>
    </sheetView>
  </sheetViews>
  <sheetFormatPr defaultColWidth="6.5" defaultRowHeight="15" customHeight="1" x14ac:dyDescent="0.25"/>
  <sheetData>
    <row r="1" spans="1:24" s="21" customFormat="1" ht="15.75" x14ac:dyDescent="0.25">
      <c r="A1" s="21" t="s">
        <v>163</v>
      </c>
      <c r="B1" s="21" t="s">
        <v>150</v>
      </c>
      <c r="C1" s="21" t="s">
        <v>151</v>
      </c>
      <c r="D1" s="21" t="s">
        <v>171</v>
      </c>
      <c r="E1" s="21" t="s">
        <v>174</v>
      </c>
      <c r="F1" s="21" t="s">
        <v>152</v>
      </c>
      <c r="G1" s="7" t="s">
        <v>177</v>
      </c>
      <c r="H1" s="7" t="s">
        <v>180</v>
      </c>
      <c r="I1" s="7" t="s">
        <v>181</v>
      </c>
      <c r="J1" s="7" t="s">
        <v>182</v>
      </c>
      <c r="K1" s="7" t="s">
        <v>179</v>
      </c>
      <c r="L1" s="21" t="s">
        <v>178</v>
      </c>
      <c r="M1" s="21" t="s">
        <v>153</v>
      </c>
      <c r="N1" s="21" t="s">
        <v>154</v>
      </c>
      <c r="O1" s="21" t="s">
        <v>155</v>
      </c>
      <c r="P1" s="21" t="s">
        <v>156</v>
      </c>
      <c r="Q1" s="21" t="s">
        <v>157</v>
      </c>
      <c r="R1" s="21" t="s">
        <v>158</v>
      </c>
      <c r="S1" s="21" t="s">
        <v>159</v>
      </c>
      <c r="T1" s="21" t="s">
        <v>160</v>
      </c>
      <c r="U1" s="21" t="s">
        <v>161</v>
      </c>
      <c r="V1" s="21" t="s">
        <v>121</v>
      </c>
      <c r="W1" s="21" t="s">
        <v>183</v>
      </c>
      <c r="X1" s="21" t="s">
        <v>162</v>
      </c>
    </row>
    <row r="2" spans="1:24" ht="15.75" x14ac:dyDescent="0.25">
      <c r="A2">
        <v>1</v>
      </c>
      <c r="B2">
        <v>1</v>
      </c>
      <c r="C2" t="s">
        <v>9</v>
      </c>
      <c r="D2" t="s">
        <v>172</v>
      </c>
      <c r="E2" t="s">
        <v>175</v>
      </c>
      <c r="F2" t="s">
        <v>12</v>
      </c>
      <c r="G2" s="12">
        <v>33</v>
      </c>
      <c r="H2" s="12">
        <v>84</v>
      </c>
      <c r="I2" s="12">
        <v>4</v>
      </c>
      <c r="J2" s="12">
        <v>6</v>
      </c>
      <c r="K2" s="12">
        <v>3</v>
      </c>
      <c r="L2">
        <v>3</v>
      </c>
      <c r="M2">
        <v>23.4</v>
      </c>
      <c r="N2">
        <v>19.100000000000001</v>
      </c>
      <c r="O2">
        <v>0</v>
      </c>
      <c r="P2">
        <v>0</v>
      </c>
      <c r="Q2">
        <f t="shared" ref="Q2:Q9" si="0">SUM(M2:P2)</f>
        <v>42.5</v>
      </c>
      <c r="R2">
        <v>12</v>
      </c>
      <c r="S2">
        <f t="shared" ref="S2:S9" si="1">Q2/12</f>
        <v>3.5416666666666665</v>
      </c>
      <c r="T2">
        <v>0</v>
      </c>
      <c r="U2">
        <v>0</v>
      </c>
      <c r="V2">
        <v>0</v>
      </c>
      <c r="W2">
        <v>1</v>
      </c>
    </row>
    <row r="3" spans="1:24" ht="15.75" x14ac:dyDescent="0.25">
      <c r="A3">
        <v>2</v>
      </c>
      <c r="B3">
        <v>1</v>
      </c>
      <c r="C3" t="s">
        <v>9</v>
      </c>
      <c r="D3" t="s">
        <v>172</v>
      </c>
      <c r="E3" t="s">
        <v>175</v>
      </c>
      <c r="F3" t="s">
        <v>135</v>
      </c>
      <c r="G3" s="12">
        <v>4</v>
      </c>
      <c r="H3" s="12">
        <v>48</v>
      </c>
      <c r="I3" s="12">
        <v>4</v>
      </c>
      <c r="J3" s="12">
        <v>5.3</v>
      </c>
      <c r="K3" s="12">
        <v>2</v>
      </c>
      <c r="L3">
        <v>3</v>
      </c>
      <c r="M3">
        <v>10.6</v>
      </c>
      <c r="N3">
        <v>32</v>
      </c>
      <c r="O3">
        <v>12.7</v>
      </c>
      <c r="P3">
        <v>0</v>
      </c>
      <c r="Q3">
        <f t="shared" si="0"/>
        <v>55.3</v>
      </c>
      <c r="R3">
        <v>12</v>
      </c>
      <c r="S3">
        <f t="shared" si="1"/>
        <v>4.6083333333333334</v>
      </c>
      <c r="T3">
        <v>0</v>
      </c>
      <c r="U3">
        <v>0</v>
      </c>
      <c r="V3">
        <v>0</v>
      </c>
      <c r="W3">
        <v>1</v>
      </c>
    </row>
    <row r="4" spans="1:24" ht="15.75" x14ac:dyDescent="0.25">
      <c r="A4">
        <v>3</v>
      </c>
      <c r="B4">
        <v>1</v>
      </c>
      <c r="C4" t="s">
        <v>12</v>
      </c>
      <c r="D4" t="s">
        <v>173</v>
      </c>
      <c r="E4" t="s">
        <v>175</v>
      </c>
      <c r="F4" t="s">
        <v>12</v>
      </c>
      <c r="G4" s="12">
        <v>33</v>
      </c>
      <c r="H4" s="12">
        <v>65</v>
      </c>
      <c r="I4" s="12">
        <v>4</v>
      </c>
      <c r="J4" s="12">
        <v>5.0999999999999996</v>
      </c>
      <c r="K4" s="12">
        <v>2</v>
      </c>
      <c r="L4">
        <v>2</v>
      </c>
      <c r="M4">
        <v>15.4</v>
      </c>
      <c r="N4">
        <v>12.5</v>
      </c>
      <c r="O4">
        <v>0</v>
      </c>
      <c r="P4">
        <v>0</v>
      </c>
      <c r="Q4">
        <f t="shared" si="0"/>
        <v>27.9</v>
      </c>
      <c r="R4">
        <v>12</v>
      </c>
      <c r="S4">
        <f t="shared" si="1"/>
        <v>2.3249999999999997</v>
      </c>
      <c r="T4">
        <v>0</v>
      </c>
      <c r="U4">
        <v>0</v>
      </c>
      <c r="V4">
        <v>0</v>
      </c>
      <c r="W4">
        <v>1</v>
      </c>
    </row>
    <row r="5" spans="1:24" ht="15.75" x14ac:dyDescent="0.25">
      <c r="A5">
        <v>4</v>
      </c>
      <c r="B5">
        <v>1</v>
      </c>
      <c r="C5" t="s">
        <v>12</v>
      </c>
      <c r="D5" t="s">
        <v>173</v>
      </c>
      <c r="E5" t="s">
        <v>175</v>
      </c>
      <c r="F5" t="s">
        <v>135</v>
      </c>
      <c r="G5" s="12">
        <v>4</v>
      </c>
      <c r="H5" s="12">
        <v>106.5</v>
      </c>
      <c r="I5" s="12">
        <v>4.5</v>
      </c>
      <c r="J5" s="12">
        <v>4.7</v>
      </c>
      <c r="K5" s="12">
        <v>2</v>
      </c>
      <c r="L5">
        <v>3</v>
      </c>
      <c r="M5">
        <v>2.5</v>
      </c>
      <c r="N5">
        <v>4.5</v>
      </c>
      <c r="O5">
        <v>0</v>
      </c>
      <c r="P5">
        <v>0</v>
      </c>
      <c r="Q5">
        <f t="shared" si="0"/>
        <v>7</v>
      </c>
      <c r="R5">
        <v>12</v>
      </c>
      <c r="S5">
        <f t="shared" si="1"/>
        <v>0.58333333333333337</v>
      </c>
      <c r="T5">
        <v>0</v>
      </c>
      <c r="U5">
        <v>0</v>
      </c>
      <c r="V5">
        <v>0</v>
      </c>
      <c r="W5">
        <v>1</v>
      </c>
    </row>
    <row r="6" spans="1:24" ht="15.75" x14ac:dyDescent="0.25">
      <c r="A6">
        <v>5</v>
      </c>
      <c r="B6">
        <v>1</v>
      </c>
      <c r="C6" t="s">
        <v>14</v>
      </c>
      <c r="D6" t="s">
        <v>172</v>
      </c>
      <c r="E6" t="s">
        <v>176</v>
      </c>
      <c r="F6" t="s">
        <v>12</v>
      </c>
      <c r="G6" s="12">
        <v>33</v>
      </c>
      <c r="H6" s="12">
        <v>59</v>
      </c>
      <c r="I6" s="12">
        <v>4</v>
      </c>
      <c r="J6" s="12">
        <v>6</v>
      </c>
      <c r="K6" s="12">
        <v>2</v>
      </c>
      <c r="L6">
        <v>3</v>
      </c>
      <c r="M6">
        <v>12.7</v>
      </c>
      <c r="N6">
        <v>22.5</v>
      </c>
      <c r="O6">
        <v>0.5</v>
      </c>
      <c r="P6">
        <v>0</v>
      </c>
      <c r="Q6">
        <f t="shared" si="0"/>
        <v>35.700000000000003</v>
      </c>
      <c r="R6">
        <v>12</v>
      </c>
      <c r="S6">
        <f t="shared" si="1"/>
        <v>2.9750000000000001</v>
      </c>
      <c r="T6">
        <v>0</v>
      </c>
      <c r="U6">
        <v>0</v>
      </c>
      <c r="V6">
        <v>0</v>
      </c>
      <c r="W6">
        <v>1</v>
      </c>
    </row>
    <row r="7" spans="1:24" ht="15.75" x14ac:dyDescent="0.25">
      <c r="A7">
        <v>6</v>
      </c>
      <c r="B7">
        <v>1</v>
      </c>
      <c r="C7" t="s">
        <v>14</v>
      </c>
      <c r="D7" t="s">
        <v>172</v>
      </c>
      <c r="E7" t="s">
        <v>176</v>
      </c>
      <c r="F7" t="s">
        <v>135</v>
      </c>
      <c r="G7" s="12">
        <v>4</v>
      </c>
      <c r="H7" s="12">
        <v>108</v>
      </c>
      <c r="I7" s="12">
        <v>4</v>
      </c>
      <c r="J7" s="12">
        <v>5</v>
      </c>
      <c r="K7" s="12">
        <v>1</v>
      </c>
      <c r="L7">
        <v>2</v>
      </c>
      <c r="M7">
        <v>28.9</v>
      </c>
      <c r="N7">
        <v>24.2</v>
      </c>
      <c r="O7">
        <v>0</v>
      </c>
      <c r="P7">
        <v>0</v>
      </c>
      <c r="Q7">
        <f t="shared" si="0"/>
        <v>53.099999999999994</v>
      </c>
      <c r="R7">
        <v>12</v>
      </c>
      <c r="S7">
        <f t="shared" si="1"/>
        <v>4.4249999999999998</v>
      </c>
      <c r="T7">
        <v>0</v>
      </c>
      <c r="U7">
        <v>0</v>
      </c>
      <c r="V7">
        <v>0</v>
      </c>
      <c r="W7">
        <v>1</v>
      </c>
    </row>
    <row r="8" spans="1:24" ht="15.75" x14ac:dyDescent="0.25">
      <c r="A8">
        <v>7</v>
      </c>
      <c r="B8">
        <v>1</v>
      </c>
      <c r="C8" t="s">
        <v>15</v>
      </c>
      <c r="D8" t="s">
        <v>173</v>
      </c>
      <c r="E8" t="s">
        <v>176</v>
      </c>
      <c r="F8" t="s">
        <v>12</v>
      </c>
      <c r="G8" s="12">
        <v>33</v>
      </c>
      <c r="H8" s="12">
        <v>34.5</v>
      </c>
      <c r="I8" s="12">
        <v>4</v>
      </c>
      <c r="J8" s="12" t="s">
        <v>120</v>
      </c>
      <c r="K8" s="12">
        <v>2</v>
      </c>
      <c r="L8">
        <v>0</v>
      </c>
      <c r="M8">
        <v>0</v>
      </c>
      <c r="N8">
        <v>0</v>
      </c>
      <c r="O8">
        <v>0</v>
      </c>
      <c r="P8">
        <v>0</v>
      </c>
      <c r="Q8">
        <f t="shared" si="0"/>
        <v>0</v>
      </c>
      <c r="R8">
        <v>12</v>
      </c>
      <c r="S8">
        <f t="shared" si="1"/>
        <v>0</v>
      </c>
      <c r="T8">
        <v>0</v>
      </c>
      <c r="U8">
        <v>0</v>
      </c>
      <c r="V8">
        <v>1</v>
      </c>
      <c r="W8">
        <v>1</v>
      </c>
    </row>
    <row r="9" spans="1:24" ht="15.75" x14ac:dyDescent="0.25">
      <c r="A9">
        <v>8</v>
      </c>
      <c r="B9">
        <v>1</v>
      </c>
      <c r="C9" t="s">
        <v>15</v>
      </c>
      <c r="D9" t="s">
        <v>173</v>
      </c>
      <c r="E9" t="s">
        <v>176</v>
      </c>
      <c r="F9" t="s">
        <v>135</v>
      </c>
      <c r="G9" s="12">
        <v>4</v>
      </c>
      <c r="H9" s="12">
        <v>102</v>
      </c>
      <c r="I9" s="12">
        <v>4.5</v>
      </c>
      <c r="J9" s="12">
        <v>4.7</v>
      </c>
      <c r="K9" s="12">
        <v>1</v>
      </c>
      <c r="L9">
        <v>3</v>
      </c>
      <c r="M9">
        <v>12.1</v>
      </c>
      <c r="N9">
        <v>17.8</v>
      </c>
      <c r="O9">
        <v>0</v>
      </c>
      <c r="P9">
        <v>0</v>
      </c>
      <c r="Q9">
        <f t="shared" si="0"/>
        <v>29.9</v>
      </c>
      <c r="R9">
        <v>12</v>
      </c>
      <c r="S9">
        <f t="shared" si="1"/>
        <v>2.4916666666666667</v>
      </c>
      <c r="T9">
        <v>1</v>
      </c>
      <c r="U9">
        <v>0</v>
      </c>
      <c r="V9">
        <v>0</v>
      </c>
      <c r="W9">
        <v>1</v>
      </c>
    </row>
    <row r="10" spans="1:24" ht="15.75" x14ac:dyDescent="0.25">
      <c r="A10">
        <v>9</v>
      </c>
      <c r="B10">
        <v>2</v>
      </c>
      <c r="C10" t="s">
        <v>9</v>
      </c>
      <c r="D10" t="s">
        <v>172</v>
      </c>
      <c r="E10" t="s">
        <v>175</v>
      </c>
      <c r="F10" t="s">
        <v>12</v>
      </c>
      <c r="G10" s="12">
        <v>10</v>
      </c>
      <c r="H10" s="12">
        <v>42</v>
      </c>
      <c r="I10" s="12">
        <v>2.5</v>
      </c>
      <c r="J10" s="12">
        <v>4.5</v>
      </c>
      <c r="K10" s="12">
        <v>0</v>
      </c>
      <c r="L10" t="s">
        <v>120</v>
      </c>
      <c r="M10" t="s">
        <v>120</v>
      </c>
      <c r="N10" t="s">
        <v>120</v>
      </c>
      <c r="O10" t="s">
        <v>120</v>
      </c>
      <c r="P10" t="s">
        <v>120</v>
      </c>
      <c r="Q10" t="s">
        <v>120</v>
      </c>
      <c r="R10" t="s">
        <v>120</v>
      </c>
      <c r="S10" t="s">
        <v>120</v>
      </c>
      <c r="T10">
        <v>0</v>
      </c>
      <c r="U10">
        <v>0</v>
      </c>
      <c r="V10">
        <v>1</v>
      </c>
      <c r="W10">
        <v>0</v>
      </c>
    </row>
    <row r="11" spans="1:24" ht="15.75" x14ac:dyDescent="0.25">
      <c r="A11">
        <v>10</v>
      </c>
      <c r="B11">
        <v>2</v>
      </c>
      <c r="C11" t="s">
        <v>9</v>
      </c>
      <c r="D11" t="s">
        <v>172</v>
      </c>
      <c r="E11" t="s">
        <v>175</v>
      </c>
      <c r="F11" t="s">
        <v>135</v>
      </c>
      <c r="G11" s="12">
        <v>37</v>
      </c>
      <c r="H11" s="12">
        <v>64</v>
      </c>
      <c r="I11" s="12">
        <v>3</v>
      </c>
      <c r="J11" s="12">
        <v>3.6</v>
      </c>
      <c r="K11" s="12">
        <v>2</v>
      </c>
      <c r="L11">
        <v>2</v>
      </c>
      <c r="M11">
        <v>23.4</v>
      </c>
      <c r="N11">
        <v>32</v>
      </c>
      <c r="O11">
        <v>30</v>
      </c>
      <c r="P11">
        <v>9</v>
      </c>
      <c r="Q11">
        <f>SUM(M11:P11)</f>
        <v>94.4</v>
      </c>
      <c r="R11">
        <v>12</v>
      </c>
      <c r="S11">
        <f>Q11/12</f>
        <v>7.8666666666666671</v>
      </c>
      <c r="T11">
        <v>0</v>
      </c>
      <c r="U11">
        <v>1</v>
      </c>
      <c r="V11">
        <v>0</v>
      </c>
      <c r="W11">
        <v>0</v>
      </c>
    </row>
    <row r="12" spans="1:24" ht="15.75" x14ac:dyDescent="0.25">
      <c r="A12">
        <v>11</v>
      </c>
      <c r="B12">
        <v>2</v>
      </c>
      <c r="C12" t="s">
        <v>12</v>
      </c>
      <c r="D12" t="s">
        <v>173</v>
      </c>
      <c r="E12" t="s">
        <v>175</v>
      </c>
      <c r="F12" t="s">
        <v>12</v>
      </c>
      <c r="G12" s="12">
        <v>10</v>
      </c>
      <c r="H12" s="12">
        <v>70</v>
      </c>
      <c r="I12" s="12">
        <v>4</v>
      </c>
      <c r="J12" s="12">
        <v>4</v>
      </c>
      <c r="K12" s="12">
        <v>3</v>
      </c>
      <c r="L12">
        <v>3</v>
      </c>
      <c r="M12">
        <v>9.5</v>
      </c>
      <c r="N12">
        <v>17</v>
      </c>
      <c r="O12">
        <v>0</v>
      </c>
      <c r="P12">
        <v>0</v>
      </c>
      <c r="Q12">
        <f>SUM(M12:P12)</f>
        <v>26.5</v>
      </c>
      <c r="R12">
        <v>12</v>
      </c>
      <c r="S12">
        <f>Q12/12</f>
        <v>2.2083333333333335</v>
      </c>
      <c r="T12">
        <v>0</v>
      </c>
      <c r="U12">
        <v>0</v>
      </c>
      <c r="V12">
        <v>0</v>
      </c>
      <c r="W12">
        <v>1</v>
      </c>
    </row>
    <row r="13" spans="1:24" ht="15.75" x14ac:dyDescent="0.25">
      <c r="A13">
        <v>12</v>
      </c>
      <c r="B13">
        <v>2</v>
      </c>
      <c r="C13" t="s">
        <v>12</v>
      </c>
      <c r="D13" t="s">
        <v>173</v>
      </c>
      <c r="E13" t="s">
        <v>175</v>
      </c>
      <c r="F13" t="s">
        <v>135</v>
      </c>
      <c r="G13" s="12">
        <v>37</v>
      </c>
      <c r="H13" s="12">
        <v>69</v>
      </c>
      <c r="I13" s="12">
        <v>3</v>
      </c>
      <c r="J13" s="12">
        <v>4.8</v>
      </c>
      <c r="K13" s="12">
        <v>1</v>
      </c>
      <c r="L13">
        <v>2</v>
      </c>
      <c r="M13">
        <v>9.5</v>
      </c>
      <c r="N13">
        <v>2</v>
      </c>
      <c r="O13">
        <v>0</v>
      </c>
      <c r="P13">
        <v>0</v>
      </c>
      <c r="Q13">
        <f>SUM(M13:P13)</f>
        <v>11.5</v>
      </c>
      <c r="R13">
        <v>12</v>
      </c>
      <c r="S13">
        <f>Q13/12</f>
        <v>0.95833333333333337</v>
      </c>
      <c r="T13">
        <v>0</v>
      </c>
      <c r="U13">
        <v>0</v>
      </c>
      <c r="V13">
        <v>0</v>
      </c>
      <c r="W13">
        <v>1</v>
      </c>
    </row>
    <row r="14" spans="1:24" ht="15.75" x14ac:dyDescent="0.25">
      <c r="A14">
        <v>13</v>
      </c>
      <c r="B14">
        <v>2</v>
      </c>
      <c r="C14" t="s">
        <v>14</v>
      </c>
      <c r="D14" t="s">
        <v>172</v>
      </c>
      <c r="E14" t="s">
        <v>176</v>
      </c>
      <c r="F14" t="s">
        <v>12</v>
      </c>
      <c r="G14" s="12">
        <v>10</v>
      </c>
      <c r="H14" s="12">
        <v>78</v>
      </c>
      <c r="I14" s="12">
        <v>4.5</v>
      </c>
      <c r="J14" s="12">
        <v>6</v>
      </c>
      <c r="K14" s="12">
        <v>1</v>
      </c>
      <c r="L14" t="s">
        <v>120</v>
      </c>
      <c r="M14" t="s">
        <v>120</v>
      </c>
      <c r="N14" t="s">
        <v>120</v>
      </c>
      <c r="O14" t="s">
        <v>120</v>
      </c>
      <c r="P14" t="s">
        <v>120</v>
      </c>
      <c r="Q14" t="s">
        <v>120</v>
      </c>
      <c r="R14">
        <v>12</v>
      </c>
      <c r="S14" t="s">
        <v>120</v>
      </c>
      <c r="T14">
        <v>0</v>
      </c>
      <c r="U14">
        <v>0</v>
      </c>
      <c r="V14">
        <v>0</v>
      </c>
      <c r="W14">
        <v>0</v>
      </c>
      <c r="X14" t="s">
        <v>136</v>
      </c>
    </row>
    <row r="15" spans="1:24" ht="15.75" x14ac:dyDescent="0.25">
      <c r="A15">
        <v>14</v>
      </c>
      <c r="B15">
        <v>2</v>
      </c>
      <c r="C15" t="s">
        <v>14</v>
      </c>
      <c r="D15" t="s">
        <v>172</v>
      </c>
      <c r="E15" t="s">
        <v>176</v>
      </c>
      <c r="F15" t="s">
        <v>135</v>
      </c>
      <c r="G15" s="12">
        <v>37</v>
      </c>
      <c r="H15" s="12">
        <v>61</v>
      </c>
      <c r="I15" s="12">
        <v>3</v>
      </c>
      <c r="J15" s="12">
        <v>4.5</v>
      </c>
      <c r="K15" s="12">
        <v>2</v>
      </c>
      <c r="L15">
        <v>2</v>
      </c>
      <c r="M15">
        <v>34</v>
      </c>
      <c r="N15">
        <v>26.5</v>
      </c>
      <c r="O15">
        <v>0</v>
      </c>
      <c r="P15">
        <v>0</v>
      </c>
      <c r="Q15">
        <f>SUM(M15:P15)</f>
        <v>60.5</v>
      </c>
      <c r="R15">
        <v>12</v>
      </c>
      <c r="S15">
        <f>Q15/12</f>
        <v>5.041666666666667</v>
      </c>
      <c r="T15">
        <v>0</v>
      </c>
      <c r="U15">
        <v>0</v>
      </c>
      <c r="V15">
        <v>0</v>
      </c>
      <c r="W15">
        <v>0</v>
      </c>
    </row>
    <row r="16" spans="1:24" ht="15.75" x14ac:dyDescent="0.25">
      <c r="A16">
        <v>15</v>
      </c>
      <c r="B16">
        <v>2</v>
      </c>
      <c r="C16" t="s">
        <v>15</v>
      </c>
      <c r="D16" t="s">
        <v>173</v>
      </c>
      <c r="E16" t="s">
        <v>176</v>
      </c>
      <c r="F16" t="s">
        <v>12</v>
      </c>
      <c r="G16" s="12">
        <v>10</v>
      </c>
      <c r="H16" s="12">
        <v>59</v>
      </c>
      <c r="I16" s="12">
        <v>3.5</v>
      </c>
      <c r="J16" s="12">
        <v>6</v>
      </c>
      <c r="K16" s="12">
        <v>1</v>
      </c>
      <c r="L16">
        <v>3</v>
      </c>
      <c r="M16">
        <v>32.5</v>
      </c>
      <c r="N16">
        <v>14.5</v>
      </c>
      <c r="O16">
        <v>5.5</v>
      </c>
      <c r="P16">
        <v>0</v>
      </c>
      <c r="Q16">
        <f>SUM(M16:P16)</f>
        <v>52.5</v>
      </c>
      <c r="R16">
        <v>12</v>
      </c>
      <c r="S16">
        <f>Q16/12</f>
        <v>4.375</v>
      </c>
      <c r="T16">
        <v>0</v>
      </c>
      <c r="U16">
        <v>0</v>
      </c>
      <c r="V16">
        <v>0</v>
      </c>
      <c r="W16">
        <v>1</v>
      </c>
    </row>
    <row r="17" spans="1:23" ht="15.75" x14ac:dyDescent="0.25">
      <c r="A17">
        <v>16</v>
      </c>
      <c r="B17">
        <v>2</v>
      </c>
      <c r="C17" t="s">
        <v>15</v>
      </c>
      <c r="D17" t="s">
        <v>173</v>
      </c>
      <c r="E17" t="s">
        <v>176</v>
      </c>
      <c r="F17" t="s">
        <v>135</v>
      </c>
      <c r="G17" s="12">
        <v>37</v>
      </c>
      <c r="H17" s="12">
        <v>60</v>
      </c>
      <c r="I17" s="12">
        <v>3</v>
      </c>
      <c r="J17" s="12">
        <v>6</v>
      </c>
      <c r="K17" s="12">
        <v>2</v>
      </c>
      <c r="L17">
        <v>0</v>
      </c>
      <c r="M17">
        <v>0</v>
      </c>
      <c r="N17">
        <v>0</v>
      </c>
      <c r="O17">
        <v>0</v>
      </c>
      <c r="P17">
        <v>0</v>
      </c>
      <c r="Q17">
        <v>0</v>
      </c>
      <c r="R17">
        <v>12</v>
      </c>
      <c r="S17">
        <v>0</v>
      </c>
      <c r="T17">
        <v>0</v>
      </c>
      <c r="U17">
        <v>0</v>
      </c>
      <c r="V17">
        <v>1</v>
      </c>
      <c r="W17">
        <v>1</v>
      </c>
    </row>
    <row r="18" spans="1:23" ht="15.75" x14ac:dyDescent="0.25">
      <c r="A18">
        <v>17</v>
      </c>
      <c r="B18">
        <v>3</v>
      </c>
      <c r="C18" t="s">
        <v>9</v>
      </c>
      <c r="D18" t="s">
        <v>172</v>
      </c>
      <c r="E18" t="s">
        <v>175</v>
      </c>
      <c r="F18" t="s">
        <v>12</v>
      </c>
      <c r="G18" s="12">
        <v>44</v>
      </c>
      <c r="H18" s="12">
        <v>56</v>
      </c>
      <c r="I18" s="12">
        <v>4</v>
      </c>
      <c r="J18" s="12">
        <v>6</v>
      </c>
      <c r="K18" s="12">
        <v>1</v>
      </c>
      <c r="L18">
        <v>1</v>
      </c>
      <c r="M18">
        <v>28.8</v>
      </c>
      <c r="N18">
        <v>2.6</v>
      </c>
      <c r="O18">
        <v>4.0999999999999996</v>
      </c>
      <c r="P18">
        <v>0</v>
      </c>
      <c r="Q18">
        <f>SUM(M18:P18)</f>
        <v>35.5</v>
      </c>
      <c r="R18">
        <v>12</v>
      </c>
      <c r="S18">
        <f>Q18/12</f>
        <v>2.9583333333333335</v>
      </c>
      <c r="T18">
        <v>0</v>
      </c>
      <c r="U18">
        <v>0</v>
      </c>
      <c r="V18">
        <v>0</v>
      </c>
      <c r="W18">
        <v>1</v>
      </c>
    </row>
    <row r="19" spans="1:23" ht="15.75" x14ac:dyDescent="0.25">
      <c r="A19">
        <v>18</v>
      </c>
      <c r="B19">
        <v>3</v>
      </c>
      <c r="C19" t="s">
        <v>9</v>
      </c>
      <c r="D19" t="s">
        <v>172</v>
      </c>
      <c r="E19" t="s">
        <v>175</v>
      </c>
      <c r="F19" t="s">
        <v>135</v>
      </c>
      <c r="G19" s="12">
        <v>16</v>
      </c>
      <c r="H19" s="12">
        <v>52</v>
      </c>
      <c r="I19" s="12">
        <v>4</v>
      </c>
      <c r="J19" s="12">
        <v>6</v>
      </c>
      <c r="K19" s="12">
        <v>1</v>
      </c>
      <c r="L19">
        <v>0</v>
      </c>
      <c r="M19">
        <v>0</v>
      </c>
      <c r="N19">
        <v>0</v>
      </c>
      <c r="O19">
        <v>0</v>
      </c>
      <c r="P19">
        <v>0</v>
      </c>
      <c r="Q19">
        <v>0</v>
      </c>
      <c r="R19">
        <v>12</v>
      </c>
      <c r="S19">
        <v>0</v>
      </c>
      <c r="T19">
        <v>0</v>
      </c>
      <c r="U19">
        <v>0</v>
      </c>
      <c r="V19">
        <v>1</v>
      </c>
      <c r="W19">
        <v>1</v>
      </c>
    </row>
    <row r="20" spans="1:23" ht="15.75" x14ac:dyDescent="0.25">
      <c r="A20">
        <v>19</v>
      </c>
      <c r="B20">
        <v>3</v>
      </c>
      <c r="C20" t="s">
        <v>12</v>
      </c>
      <c r="D20" t="s">
        <v>173</v>
      </c>
      <c r="E20" t="s">
        <v>175</v>
      </c>
      <c r="F20" t="s">
        <v>12</v>
      </c>
      <c r="G20" s="12">
        <v>44</v>
      </c>
      <c r="H20" s="12">
        <v>61</v>
      </c>
      <c r="I20" s="12">
        <v>3.5</v>
      </c>
      <c r="J20" s="12">
        <v>4</v>
      </c>
      <c r="K20" s="12">
        <v>3</v>
      </c>
      <c r="L20">
        <v>2</v>
      </c>
      <c r="M20">
        <v>3.9</v>
      </c>
      <c r="N20">
        <v>6.5</v>
      </c>
      <c r="O20">
        <v>0</v>
      </c>
      <c r="P20">
        <v>0</v>
      </c>
      <c r="Q20">
        <f>SUM(M20:P20)</f>
        <v>10.4</v>
      </c>
      <c r="R20">
        <v>12</v>
      </c>
      <c r="S20">
        <f>Q20/12</f>
        <v>0.8666666666666667</v>
      </c>
      <c r="T20">
        <v>0</v>
      </c>
      <c r="U20">
        <v>1</v>
      </c>
      <c r="V20">
        <v>0</v>
      </c>
      <c r="W20">
        <v>0</v>
      </c>
    </row>
    <row r="21" spans="1:23" ht="15.75" x14ac:dyDescent="0.25">
      <c r="A21">
        <v>20</v>
      </c>
      <c r="B21">
        <v>3</v>
      </c>
      <c r="C21" t="s">
        <v>12</v>
      </c>
      <c r="D21" t="s">
        <v>173</v>
      </c>
      <c r="E21" t="s">
        <v>175</v>
      </c>
      <c r="F21" t="s">
        <v>135</v>
      </c>
      <c r="G21" s="12">
        <v>16</v>
      </c>
      <c r="H21" s="12">
        <v>50</v>
      </c>
      <c r="I21" s="12">
        <v>4.5</v>
      </c>
      <c r="J21" s="12">
        <v>4</v>
      </c>
      <c r="K21" s="12">
        <v>0</v>
      </c>
      <c r="L21" t="s">
        <v>120</v>
      </c>
      <c r="M21" t="s">
        <v>120</v>
      </c>
      <c r="N21" t="s">
        <v>120</v>
      </c>
      <c r="O21" t="s">
        <v>120</v>
      </c>
      <c r="P21" t="s">
        <v>120</v>
      </c>
      <c r="Q21" t="s">
        <v>120</v>
      </c>
      <c r="R21" t="s">
        <v>120</v>
      </c>
      <c r="S21" t="s">
        <v>120</v>
      </c>
      <c r="T21">
        <v>0</v>
      </c>
      <c r="U21">
        <v>0</v>
      </c>
      <c r="V21">
        <v>1</v>
      </c>
      <c r="W21">
        <v>0</v>
      </c>
    </row>
    <row r="22" spans="1:23" ht="15.75" x14ac:dyDescent="0.25">
      <c r="A22">
        <v>21</v>
      </c>
      <c r="B22">
        <v>3</v>
      </c>
      <c r="C22" t="s">
        <v>14</v>
      </c>
      <c r="D22" t="s">
        <v>172</v>
      </c>
      <c r="E22" t="s">
        <v>176</v>
      </c>
      <c r="F22" t="s">
        <v>12</v>
      </c>
      <c r="G22" s="12">
        <v>44</v>
      </c>
      <c r="H22" s="12">
        <v>55.5</v>
      </c>
      <c r="I22" s="12">
        <v>3</v>
      </c>
      <c r="J22" s="12">
        <v>3</v>
      </c>
      <c r="K22" s="12">
        <v>1</v>
      </c>
      <c r="L22">
        <v>3</v>
      </c>
      <c r="M22">
        <v>11</v>
      </c>
      <c r="N22">
        <v>29.5</v>
      </c>
      <c r="O22">
        <v>22.7</v>
      </c>
      <c r="P22">
        <v>0.5</v>
      </c>
      <c r="Q22">
        <f>SUM(M22:P22)</f>
        <v>63.7</v>
      </c>
      <c r="R22">
        <v>12</v>
      </c>
      <c r="S22">
        <f>Q22/12</f>
        <v>5.3083333333333336</v>
      </c>
      <c r="T22">
        <v>0</v>
      </c>
      <c r="U22">
        <v>0</v>
      </c>
      <c r="V22">
        <v>0</v>
      </c>
      <c r="W22">
        <v>1</v>
      </c>
    </row>
    <row r="23" spans="1:23" ht="15.75" x14ac:dyDescent="0.25">
      <c r="A23">
        <v>22</v>
      </c>
      <c r="B23">
        <v>3</v>
      </c>
      <c r="C23" t="s">
        <v>14</v>
      </c>
      <c r="D23" t="s">
        <v>172</v>
      </c>
      <c r="E23" t="s">
        <v>176</v>
      </c>
      <c r="F23" t="s">
        <v>135</v>
      </c>
      <c r="G23" s="12">
        <v>16</v>
      </c>
      <c r="H23" s="12">
        <v>62</v>
      </c>
      <c r="I23" s="12">
        <v>4.5</v>
      </c>
      <c r="J23" s="12">
        <v>6</v>
      </c>
      <c r="K23" s="12">
        <v>3</v>
      </c>
      <c r="L23">
        <v>2</v>
      </c>
      <c r="M23">
        <v>11.5</v>
      </c>
      <c r="N23">
        <v>15.5</v>
      </c>
      <c r="O23">
        <v>0</v>
      </c>
      <c r="P23">
        <v>0</v>
      </c>
      <c r="Q23">
        <f>SUM(M23:P23)</f>
        <v>27</v>
      </c>
      <c r="R23">
        <v>12</v>
      </c>
      <c r="S23">
        <f>Q23/12</f>
        <v>2.25</v>
      </c>
      <c r="T23">
        <v>0</v>
      </c>
      <c r="U23">
        <v>0</v>
      </c>
      <c r="V23">
        <v>0</v>
      </c>
      <c r="W23">
        <v>1</v>
      </c>
    </row>
    <row r="24" spans="1:23" ht="15.75" x14ac:dyDescent="0.25">
      <c r="A24">
        <v>23</v>
      </c>
      <c r="B24">
        <v>3</v>
      </c>
      <c r="C24" t="s">
        <v>15</v>
      </c>
      <c r="D24" t="s">
        <v>173</v>
      </c>
      <c r="E24" t="s">
        <v>176</v>
      </c>
      <c r="F24" t="s">
        <v>12</v>
      </c>
      <c r="G24" s="12">
        <v>44</v>
      </c>
      <c r="H24" s="12">
        <v>55</v>
      </c>
      <c r="I24" s="12">
        <v>4</v>
      </c>
      <c r="J24" s="12">
        <v>2.5</v>
      </c>
      <c r="K24" s="12">
        <v>2</v>
      </c>
      <c r="L24">
        <v>3</v>
      </c>
      <c r="M24">
        <v>28.9</v>
      </c>
      <c r="N24">
        <v>8.6999999999999993</v>
      </c>
      <c r="O24">
        <v>6.9</v>
      </c>
      <c r="P24">
        <v>0</v>
      </c>
      <c r="Q24">
        <f>SUM(M24:P24)</f>
        <v>44.499999999999993</v>
      </c>
      <c r="R24">
        <v>12</v>
      </c>
      <c r="S24">
        <f>Q24/12</f>
        <v>3.7083333333333326</v>
      </c>
      <c r="T24">
        <v>0</v>
      </c>
      <c r="U24">
        <v>1</v>
      </c>
      <c r="V24">
        <v>0</v>
      </c>
      <c r="W24">
        <v>0</v>
      </c>
    </row>
    <row r="25" spans="1:23" ht="15.75" x14ac:dyDescent="0.25">
      <c r="A25">
        <v>24</v>
      </c>
      <c r="B25">
        <v>3</v>
      </c>
      <c r="C25" t="s">
        <v>15</v>
      </c>
      <c r="D25" t="s">
        <v>173</v>
      </c>
      <c r="E25" t="s">
        <v>176</v>
      </c>
      <c r="F25" t="s">
        <v>135</v>
      </c>
      <c r="G25" s="12">
        <v>16</v>
      </c>
      <c r="H25" s="12">
        <v>42</v>
      </c>
      <c r="I25" s="12">
        <v>4</v>
      </c>
      <c r="J25" s="12">
        <v>4.5999999999999996</v>
      </c>
      <c r="K25" s="12">
        <v>0</v>
      </c>
      <c r="L25" t="s">
        <v>120</v>
      </c>
      <c r="M25" t="s">
        <v>120</v>
      </c>
      <c r="N25" t="s">
        <v>120</v>
      </c>
      <c r="O25" t="s">
        <v>120</v>
      </c>
      <c r="P25" t="s">
        <v>120</v>
      </c>
      <c r="Q25" t="s">
        <v>120</v>
      </c>
      <c r="R25" t="s">
        <v>120</v>
      </c>
      <c r="S25" t="s">
        <v>120</v>
      </c>
      <c r="T25">
        <v>0</v>
      </c>
      <c r="U25">
        <v>0</v>
      </c>
      <c r="V25">
        <v>1</v>
      </c>
      <c r="W25">
        <v>0</v>
      </c>
    </row>
    <row r="26" spans="1:23" ht="15.75" x14ac:dyDescent="0.25">
      <c r="A26">
        <v>25</v>
      </c>
      <c r="B26">
        <v>4</v>
      </c>
      <c r="C26" t="s">
        <v>9</v>
      </c>
      <c r="D26" t="s">
        <v>172</v>
      </c>
      <c r="E26" t="s">
        <v>175</v>
      </c>
      <c r="F26" t="s">
        <v>12</v>
      </c>
      <c r="G26" s="12">
        <v>6</v>
      </c>
      <c r="H26" s="12">
        <v>47</v>
      </c>
      <c r="I26" s="12">
        <v>5</v>
      </c>
      <c r="J26" s="12">
        <v>5</v>
      </c>
      <c r="K26" s="12">
        <v>2</v>
      </c>
      <c r="L26" t="s">
        <v>120</v>
      </c>
      <c r="M26" t="s">
        <v>120</v>
      </c>
      <c r="N26" t="s">
        <v>120</v>
      </c>
      <c r="O26" t="s">
        <v>120</v>
      </c>
      <c r="P26" t="s">
        <v>120</v>
      </c>
      <c r="Q26" t="s">
        <v>120</v>
      </c>
      <c r="R26" t="s">
        <v>120</v>
      </c>
      <c r="S26" t="s">
        <v>120</v>
      </c>
      <c r="T26">
        <v>0</v>
      </c>
      <c r="U26">
        <v>0</v>
      </c>
      <c r="V26">
        <v>1</v>
      </c>
      <c r="W26">
        <v>0</v>
      </c>
    </row>
    <row r="27" spans="1:23" ht="15.75" x14ac:dyDescent="0.25">
      <c r="A27">
        <v>26</v>
      </c>
      <c r="B27">
        <v>4</v>
      </c>
      <c r="C27" t="s">
        <v>9</v>
      </c>
      <c r="D27" t="s">
        <v>172</v>
      </c>
      <c r="E27" t="s">
        <v>175</v>
      </c>
      <c r="F27" t="s">
        <v>135</v>
      </c>
      <c r="G27" s="12">
        <v>31</v>
      </c>
      <c r="H27" s="12">
        <v>80</v>
      </c>
      <c r="I27" s="12">
        <v>5</v>
      </c>
      <c r="J27" s="12">
        <v>4.5</v>
      </c>
      <c r="K27" s="12">
        <v>2</v>
      </c>
      <c r="L27">
        <v>3</v>
      </c>
      <c r="M27">
        <v>3</v>
      </c>
      <c r="N27">
        <v>23.5</v>
      </c>
      <c r="O27">
        <v>17</v>
      </c>
      <c r="P27">
        <v>2</v>
      </c>
      <c r="Q27">
        <f>SUM(M27:P27)</f>
        <v>45.5</v>
      </c>
      <c r="R27">
        <v>12</v>
      </c>
      <c r="S27">
        <f>Q27/12</f>
        <v>3.7916666666666665</v>
      </c>
      <c r="T27">
        <v>0</v>
      </c>
      <c r="U27">
        <v>0</v>
      </c>
      <c r="V27">
        <v>0</v>
      </c>
      <c r="W27">
        <v>0</v>
      </c>
    </row>
    <row r="28" spans="1:23" ht="15.75" x14ac:dyDescent="0.25">
      <c r="A28">
        <v>27</v>
      </c>
      <c r="B28">
        <v>4</v>
      </c>
      <c r="C28" t="s">
        <v>12</v>
      </c>
      <c r="D28" t="s">
        <v>173</v>
      </c>
      <c r="E28" t="s">
        <v>175</v>
      </c>
      <c r="F28" t="s">
        <v>12</v>
      </c>
      <c r="G28" s="12">
        <v>6</v>
      </c>
      <c r="H28" s="12">
        <v>41</v>
      </c>
      <c r="I28" s="12">
        <v>4</v>
      </c>
      <c r="J28" s="12">
        <v>4.5</v>
      </c>
      <c r="K28" s="12">
        <v>0</v>
      </c>
      <c r="L28" t="s">
        <v>120</v>
      </c>
      <c r="M28" t="s">
        <v>120</v>
      </c>
      <c r="N28" t="s">
        <v>120</v>
      </c>
      <c r="O28" t="s">
        <v>120</v>
      </c>
      <c r="P28" t="s">
        <v>120</v>
      </c>
      <c r="Q28" t="s">
        <v>120</v>
      </c>
      <c r="R28" t="s">
        <v>120</v>
      </c>
      <c r="S28" t="s">
        <v>120</v>
      </c>
      <c r="T28">
        <v>0</v>
      </c>
      <c r="U28">
        <v>0</v>
      </c>
      <c r="V28">
        <v>1</v>
      </c>
      <c r="W28">
        <v>0</v>
      </c>
    </row>
    <row r="29" spans="1:23" ht="15.75" x14ac:dyDescent="0.25">
      <c r="A29">
        <v>28</v>
      </c>
      <c r="B29">
        <v>4</v>
      </c>
      <c r="C29" t="s">
        <v>12</v>
      </c>
      <c r="D29" t="s">
        <v>173</v>
      </c>
      <c r="E29" t="s">
        <v>175</v>
      </c>
      <c r="F29" t="s">
        <v>135</v>
      </c>
      <c r="G29" s="12">
        <v>31</v>
      </c>
      <c r="H29" s="12">
        <v>83.5</v>
      </c>
      <c r="I29" s="12">
        <v>5</v>
      </c>
      <c r="J29" s="12">
        <v>5.6</v>
      </c>
      <c r="K29" s="12">
        <v>3</v>
      </c>
      <c r="L29">
        <v>2</v>
      </c>
      <c r="M29">
        <v>16.899999999999999</v>
      </c>
      <c r="N29">
        <v>10</v>
      </c>
      <c r="O29">
        <v>3.1</v>
      </c>
      <c r="P29">
        <v>0</v>
      </c>
      <c r="Q29">
        <f t="shared" ref="Q29:Q53" si="2">SUM(M29:P29)</f>
        <v>30</v>
      </c>
      <c r="R29">
        <v>12</v>
      </c>
      <c r="S29">
        <f t="shared" ref="S29:S53" si="3">Q29/12</f>
        <v>2.5</v>
      </c>
      <c r="T29">
        <v>0</v>
      </c>
      <c r="U29">
        <v>1</v>
      </c>
      <c r="V29">
        <v>0</v>
      </c>
      <c r="W29">
        <v>0</v>
      </c>
    </row>
    <row r="30" spans="1:23" ht="15.75" x14ac:dyDescent="0.25">
      <c r="A30">
        <v>29</v>
      </c>
      <c r="B30">
        <v>4</v>
      </c>
      <c r="C30" t="s">
        <v>14</v>
      </c>
      <c r="D30" t="s">
        <v>172</v>
      </c>
      <c r="E30" t="s">
        <v>176</v>
      </c>
      <c r="F30" t="s">
        <v>12</v>
      </c>
      <c r="G30" s="12">
        <v>6</v>
      </c>
      <c r="H30" s="12">
        <v>56</v>
      </c>
      <c r="I30" s="12">
        <v>4</v>
      </c>
      <c r="J30" s="12">
        <v>4.3</v>
      </c>
      <c r="K30" s="12">
        <v>1</v>
      </c>
      <c r="L30">
        <v>2</v>
      </c>
      <c r="M30">
        <v>15.7</v>
      </c>
      <c r="N30">
        <v>22.6</v>
      </c>
      <c r="O30">
        <v>0.8</v>
      </c>
      <c r="P30">
        <v>0</v>
      </c>
      <c r="Q30">
        <f t="shared" si="2"/>
        <v>39.099999999999994</v>
      </c>
      <c r="R30">
        <v>12</v>
      </c>
      <c r="S30">
        <f t="shared" si="3"/>
        <v>3.2583333333333329</v>
      </c>
      <c r="T30">
        <v>0</v>
      </c>
      <c r="U30">
        <v>0</v>
      </c>
      <c r="V30">
        <v>0</v>
      </c>
      <c r="W30">
        <v>1</v>
      </c>
    </row>
    <row r="31" spans="1:23" ht="15.75" x14ac:dyDescent="0.25">
      <c r="A31">
        <v>30</v>
      </c>
      <c r="B31">
        <v>4</v>
      </c>
      <c r="C31" t="s">
        <v>14</v>
      </c>
      <c r="D31" t="s">
        <v>172</v>
      </c>
      <c r="E31" t="s">
        <v>176</v>
      </c>
      <c r="F31" t="s">
        <v>135</v>
      </c>
      <c r="G31" s="12">
        <v>31</v>
      </c>
      <c r="H31" s="12">
        <v>45</v>
      </c>
      <c r="I31" s="12">
        <v>4.5</v>
      </c>
      <c r="J31" s="12">
        <v>5</v>
      </c>
      <c r="K31" s="12">
        <v>1</v>
      </c>
      <c r="L31">
        <v>1</v>
      </c>
      <c r="M31">
        <v>24</v>
      </c>
      <c r="N31">
        <v>9.9</v>
      </c>
      <c r="O31">
        <v>2</v>
      </c>
      <c r="P31">
        <v>0</v>
      </c>
      <c r="Q31">
        <f t="shared" si="2"/>
        <v>35.9</v>
      </c>
      <c r="R31">
        <v>12</v>
      </c>
      <c r="S31">
        <f t="shared" si="3"/>
        <v>2.9916666666666667</v>
      </c>
      <c r="T31">
        <v>0</v>
      </c>
      <c r="U31">
        <v>0</v>
      </c>
      <c r="V31">
        <v>0</v>
      </c>
      <c r="W31">
        <v>1</v>
      </c>
    </row>
    <row r="32" spans="1:23" ht="15.75" x14ac:dyDescent="0.25">
      <c r="A32">
        <v>31</v>
      </c>
      <c r="B32">
        <v>4</v>
      </c>
      <c r="C32" t="s">
        <v>15</v>
      </c>
      <c r="D32" t="s">
        <v>173</v>
      </c>
      <c r="E32" t="s">
        <v>176</v>
      </c>
      <c r="F32" t="s">
        <v>12</v>
      </c>
      <c r="G32" s="12">
        <v>6</v>
      </c>
      <c r="H32" s="12">
        <v>46</v>
      </c>
      <c r="I32" s="12">
        <v>4</v>
      </c>
      <c r="J32" s="12">
        <v>5.5</v>
      </c>
      <c r="K32" s="12">
        <v>1</v>
      </c>
      <c r="L32">
        <v>3</v>
      </c>
      <c r="M32">
        <v>5.5</v>
      </c>
      <c r="N32">
        <v>2</v>
      </c>
      <c r="O32">
        <v>0</v>
      </c>
      <c r="P32">
        <v>0</v>
      </c>
      <c r="Q32">
        <f t="shared" si="2"/>
        <v>7.5</v>
      </c>
      <c r="R32">
        <v>12</v>
      </c>
      <c r="S32">
        <f t="shared" si="3"/>
        <v>0.625</v>
      </c>
      <c r="T32">
        <v>1</v>
      </c>
      <c r="U32">
        <v>0</v>
      </c>
      <c r="V32">
        <v>0</v>
      </c>
      <c r="W32">
        <v>1</v>
      </c>
    </row>
    <row r="33" spans="1:24" ht="15.75" x14ac:dyDescent="0.25">
      <c r="A33">
        <v>32</v>
      </c>
      <c r="B33">
        <v>4</v>
      </c>
      <c r="C33" t="s">
        <v>15</v>
      </c>
      <c r="D33" t="s">
        <v>173</v>
      </c>
      <c r="E33" t="s">
        <v>176</v>
      </c>
      <c r="F33" t="s">
        <v>135</v>
      </c>
      <c r="G33" s="12">
        <v>31</v>
      </c>
      <c r="H33" s="12">
        <v>57</v>
      </c>
      <c r="I33" s="12">
        <v>5</v>
      </c>
      <c r="J33" s="12">
        <v>5.3</v>
      </c>
      <c r="K33" s="12">
        <v>1</v>
      </c>
      <c r="L33">
        <v>2</v>
      </c>
      <c r="M33">
        <v>31.5</v>
      </c>
      <c r="N33">
        <v>16.5</v>
      </c>
      <c r="O33">
        <v>0</v>
      </c>
      <c r="P33">
        <v>0</v>
      </c>
      <c r="Q33">
        <f t="shared" si="2"/>
        <v>48</v>
      </c>
      <c r="R33">
        <v>12</v>
      </c>
      <c r="S33">
        <f t="shared" si="3"/>
        <v>4</v>
      </c>
      <c r="T33">
        <v>0</v>
      </c>
      <c r="U33">
        <v>0</v>
      </c>
      <c r="V33">
        <v>0</v>
      </c>
      <c r="W33">
        <v>1</v>
      </c>
    </row>
    <row r="34" spans="1:24" ht="15.75" x14ac:dyDescent="0.25">
      <c r="A34">
        <v>33</v>
      </c>
      <c r="B34">
        <v>5</v>
      </c>
      <c r="C34" t="s">
        <v>9</v>
      </c>
      <c r="D34" t="s">
        <v>172</v>
      </c>
      <c r="E34" t="s">
        <v>175</v>
      </c>
      <c r="F34" t="s">
        <v>12</v>
      </c>
      <c r="G34" s="12">
        <v>23</v>
      </c>
      <c r="H34" s="12">
        <v>41</v>
      </c>
      <c r="I34" s="12">
        <v>3.5</v>
      </c>
      <c r="J34" s="12">
        <v>4</v>
      </c>
      <c r="K34" s="12">
        <v>2</v>
      </c>
      <c r="L34">
        <v>1</v>
      </c>
      <c r="M34">
        <v>6.5</v>
      </c>
      <c r="N34">
        <v>12.6</v>
      </c>
      <c r="O34">
        <v>21.4</v>
      </c>
      <c r="P34">
        <v>9.9</v>
      </c>
      <c r="Q34">
        <f t="shared" si="2"/>
        <v>50.4</v>
      </c>
      <c r="R34">
        <v>12</v>
      </c>
      <c r="S34">
        <f t="shared" si="3"/>
        <v>4.2</v>
      </c>
      <c r="T34">
        <v>0</v>
      </c>
      <c r="U34">
        <v>0</v>
      </c>
      <c r="V34">
        <v>0</v>
      </c>
      <c r="W34">
        <v>1</v>
      </c>
    </row>
    <row r="35" spans="1:24" ht="15.75" x14ac:dyDescent="0.25">
      <c r="A35">
        <v>34</v>
      </c>
      <c r="B35">
        <v>5</v>
      </c>
      <c r="C35" t="s">
        <v>9</v>
      </c>
      <c r="D35" t="s">
        <v>172</v>
      </c>
      <c r="E35" t="s">
        <v>175</v>
      </c>
      <c r="F35" t="s">
        <v>135</v>
      </c>
      <c r="G35" s="12">
        <v>43</v>
      </c>
      <c r="H35" s="12">
        <v>111</v>
      </c>
      <c r="I35" s="12">
        <v>4.5</v>
      </c>
      <c r="J35" s="12">
        <v>6</v>
      </c>
      <c r="K35" s="12">
        <v>2</v>
      </c>
      <c r="L35">
        <v>3</v>
      </c>
      <c r="M35">
        <v>2.4</v>
      </c>
      <c r="N35">
        <v>32.5</v>
      </c>
      <c r="O35">
        <v>22.8</v>
      </c>
      <c r="P35">
        <v>0</v>
      </c>
      <c r="Q35">
        <f t="shared" si="2"/>
        <v>57.7</v>
      </c>
      <c r="R35">
        <v>12</v>
      </c>
      <c r="S35">
        <f t="shared" si="3"/>
        <v>4.8083333333333336</v>
      </c>
      <c r="T35">
        <v>1</v>
      </c>
      <c r="U35">
        <v>0</v>
      </c>
      <c r="V35">
        <v>0</v>
      </c>
      <c r="W35">
        <v>1</v>
      </c>
      <c r="X35" t="s">
        <v>137</v>
      </c>
    </row>
    <row r="36" spans="1:24" ht="15.75" x14ac:dyDescent="0.25">
      <c r="A36">
        <v>35</v>
      </c>
      <c r="B36">
        <v>5</v>
      </c>
      <c r="C36" t="s">
        <v>12</v>
      </c>
      <c r="D36" t="s">
        <v>173</v>
      </c>
      <c r="E36" t="s">
        <v>175</v>
      </c>
      <c r="F36" t="s">
        <v>12</v>
      </c>
      <c r="G36" s="12">
        <v>23</v>
      </c>
      <c r="H36" s="12">
        <v>52</v>
      </c>
      <c r="I36" s="12">
        <v>4.5</v>
      </c>
      <c r="J36" s="12">
        <v>3.7</v>
      </c>
      <c r="K36" s="12">
        <v>3</v>
      </c>
      <c r="L36">
        <v>4</v>
      </c>
      <c r="M36">
        <v>11.5</v>
      </c>
      <c r="N36">
        <v>20.5</v>
      </c>
      <c r="O36">
        <v>4.5</v>
      </c>
      <c r="P36">
        <v>0</v>
      </c>
      <c r="Q36">
        <f t="shared" si="2"/>
        <v>36.5</v>
      </c>
      <c r="R36">
        <v>12</v>
      </c>
      <c r="S36">
        <f t="shared" si="3"/>
        <v>3.0416666666666665</v>
      </c>
      <c r="T36">
        <v>0</v>
      </c>
      <c r="U36">
        <v>0</v>
      </c>
      <c r="V36">
        <v>0</v>
      </c>
      <c r="W36">
        <v>1</v>
      </c>
    </row>
    <row r="37" spans="1:24" ht="15.75" x14ac:dyDescent="0.25">
      <c r="A37">
        <v>36</v>
      </c>
      <c r="B37">
        <v>5</v>
      </c>
      <c r="C37" t="s">
        <v>12</v>
      </c>
      <c r="D37" t="s">
        <v>173</v>
      </c>
      <c r="E37" t="s">
        <v>175</v>
      </c>
      <c r="F37" t="s">
        <v>135</v>
      </c>
      <c r="G37" s="12">
        <v>43</v>
      </c>
      <c r="H37" s="12">
        <v>105</v>
      </c>
      <c r="I37" s="12">
        <v>4</v>
      </c>
      <c r="J37" s="12">
        <v>6</v>
      </c>
      <c r="K37" s="12">
        <v>2</v>
      </c>
      <c r="L37">
        <v>3</v>
      </c>
      <c r="M37">
        <v>24.1</v>
      </c>
      <c r="N37">
        <v>0</v>
      </c>
      <c r="O37">
        <v>0</v>
      </c>
      <c r="P37">
        <v>0</v>
      </c>
      <c r="Q37">
        <f t="shared" si="2"/>
        <v>24.1</v>
      </c>
      <c r="R37">
        <v>12</v>
      </c>
      <c r="S37">
        <f t="shared" si="3"/>
        <v>2.0083333333333333</v>
      </c>
      <c r="T37">
        <v>0</v>
      </c>
      <c r="U37">
        <v>0</v>
      </c>
      <c r="V37">
        <v>0</v>
      </c>
      <c r="W37">
        <v>1</v>
      </c>
    </row>
    <row r="38" spans="1:24" ht="15.75" x14ac:dyDescent="0.25">
      <c r="A38">
        <v>37</v>
      </c>
      <c r="B38">
        <v>5</v>
      </c>
      <c r="C38" t="s">
        <v>14</v>
      </c>
      <c r="D38" t="s">
        <v>172</v>
      </c>
      <c r="E38" t="s">
        <v>176</v>
      </c>
      <c r="F38" t="s">
        <v>12</v>
      </c>
      <c r="G38" s="12">
        <v>23</v>
      </c>
      <c r="H38" s="12">
        <v>43</v>
      </c>
      <c r="I38" s="12">
        <v>5</v>
      </c>
      <c r="J38" s="12">
        <v>5</v>
      </c>
      <c r="K38" s="12">
        <v>1</v>
      </c>
      <c r="L38">
        <v>2</v>
      </c>
      <c r="M38">
        <v>4.5</v>
      </c>
      <c r="N38">
        <v>21.4</v>
      </c>
      <c r="O38">
        <v>16.7</v>
      </c>
      <c r="P38">
        <v>0</v>
      </c>
      <c r="Q38">
        <f t="shared" si="2"/>
        <v>42.599999999999994</v>
      </c>
      <c r="R38">
        <v>12</v>
      </c>
      <c r="S38">
        <f t="shared" si="3"/>
        <v>3.5499999999999994</v>
      </c>
      <c r="T38">
        <v>0</v>
      </c>
      <c r="U38">
        <v>0</v>
      </c>
      <c r="V38">
        <v>0</v>
      </c>
      <c r="W38">
        <v>1</v>
      </c>
    </row>
    <row r="39" spans="1:24" ht="15.75" x14ac:dyDescent="0.25">
      <c r="A39">
        <v>38</v>
      </c>
      <c r="B39">
        <v>5</v>
      </c>
      <c r="C39" t="s">
        <v>14</v>
      </c>
      <c r="D39" t="s">
        <v>172</v>
      </c>
      <c r="E39" t="s">
        <v>176</v>
      </c>
      <c r="F39" t="s">
        <v>135</v>
      </c>
      <c r="G39" s="12">
        <v>43</v>
      </c>
      <c r="H39" s="12">
        <v>93</v>
      </c>
      <c r="I39" s="12">
        <v>4</v>
      </c>
      <c r="J39" s="12">
        <v>4</v>
      </c>
      <c r="K39" s="12">
        <v>2</v>
      </c>
      <c r="L39">
        <v>4</v>
      </c>
      <c r="M39">
        <v>31.1</v>
      </c>
      <c r="N39">
        <v>28.7</v>
      </c>
      <c r="O39">
        <v>2.2000000000000002</v>
      </c>
      <c r="P39">
        <v>0</v>
      </c>
      <c r="Q39">
        <f t="shared" si="2"/>
        <v>62</v>
      </c>
      <c r="R39">
        <v>12</v>
      </c>
      <c r="S39">
        <f t="shared" si="3"/>
        <v>5.166666666666667</v>
      </c>
      <c r="T39">
        <v>0</v>
      </c>
      <c r="U39">
        <v>0</v>
      </c>
      <c r="V39">
        <v>0</v>
      </c>
      <c r="W39">
        <v>1</v>
      </c>
    </row>
    <row r="40" spans="1:24" ht="15.75" x14ac:dyDescent="0.25">
      <c r="A40">
        <v>39</v>
      </c>
      <c r="B40">
        <v>5</v>
      </c>
      <c r="C40" t="s">
        <v>15</v>
      </c>
      <c r="D40" t="s">
        <v>173</v>
      </c>
      <c r="E40" t="s">
        <v>176</v>
      </c>
      <c r="F40" t="s">
        <v>12</v>
      </c>
      <c r="G40" s="12">
        <v>23</v>
      </c>
      <c r="H40" s="12">
        <v>41</v>
      </c>
      <c r="I40" s="12">
        <v>3</v>
      </c>
      <c r="J40" s="12">
        <v>4</v>
      </c>
      <c r="K40" s="12">
        <v>1</v>
      </c>
      <c r="L40">
        <v>1</v>
      </c>
      <c r="M40">
        <v>17</v>
      </c>
      <c r="N40">
        <v>21.5</v>
      </c>
      <c r="O40">
        <v>0</v>
      </c>
      <c r="P40">
        <v>0</v>
      </c>
      <c r="Q40">
        <f t="shared" si="2"/>
        <v>38.5</v>
      </c>
      <c r="R40">
        <v>12</v>
      </c>
      <c r="S40">
        <f t="shared" si="3"/>
        <v>3.2083333333333335</v>
      </c>
      <c r="T40">
        <v>0</v>
      </c>
      <c r="U40">
        <v>0</v>
      </c>
      <c r="V40">
        <v>0</v>
      </c>
      <c r="W40">
        <v>1</v>
      </c>
    </row>
    <row r="41" spans="1:24" ht="15.75" x14ac:dyDescent="0.25">
      <c r="A41">
        <v>40</v>
      </c>
      <c r="B41">
        <v>5</v>
      </c>
      <c r="C41" t="s">
        <v>15</v>
      </c>
      <c r="D41" t="s">
        <v>173</v>
      </c>
      <c r="E41" t="s">
        <v>176</v>
      </c>
      <c r="F41" t="s">
        <v>135</v>
      </c>
      <c r="G41" s="12">
        <v>43</v>
      </c>
      <c r="H41" s="12">
        <v>100</v>
      </c>
      <c r="I41" s="12">
        <v>3.5</v>
      </c>
      <c r="J41" s="12">
        <v>3.3</v>
      </c>
      <c r="K41" s="12">
        <v>2</v>
      </c>
      <c r="L41">
        <v>3</v>
      </c>
      <c r="M41">
        <v>16</v>
      </c>
      <c r="N41">
        <v>0</v>
      </c>
      <c r="O41">
        <v>0</v>
      </c>
      <c r="P41">
        <v>0</v>
      </c>
      <c r="Q41">
        <f t="shared" si="2"/>
        <v>16</v>
      </c>
      <c r="R41">
        <v>12</v>
      </c>
      <c r="S41">
        <f t="shared" si="3"/>
        <v>1.3333333333333333</v>
      </c>
      <c r="T41">
        <v>0</v>
      </c>
      <c r="U41">
        <v>0</v>
      </c>
      <c r="V41">
        <v>0</v>
      </c>
      <c r="W41">
        <v>1</v>
      </c>
      <c r="X41" t="s">
        <v>138</v>
      </c>
    </row>
    <row r="42" spans="1:24" ht="15.75" x14ac:dyDescent="0.25">
      <c r="A42">
        <v>41</v>
      </c>
      <c r="B42">
        <v>6</v>
      </c>
      <c r="C42" t="s">
        <v>9</v>
      </c>
      <c r="D42" t="s">
        <v>172</v>
      </c>
      <c r="E42" t="s">
        <v>175</v>
      </c>
      <c r="F42" t="s">
        <v>12</v>
      </c>
      <c r="G42" s="12">
        <v>34</v>
      </c>
      <c r="H42" s="12">
        <v>67</v>
      </c>
      <c r="I42" s="12">
        <v>4.5</v>
      </c>
      <c r="J42" s="12">
        <v>4.3</v>
      </c>
      <c r="K42" s="12">
        <v>2</v>
      </c>
      <c r="L42">
        <v>3</v>
      </c>
      <c r="M42">
        <v>12.3</v>
      </c>
      <c r="N42">
        <v>15.6</v>
      </c>
      <c r="O42">
        <v>1.8</v>
      </c>
      <c r="P42">
        <v>0</v>
      </c>
      <c r="Q42">
        <f t="shared" si="2"/>
        <v>29.7</v>
      </c>
      <c r="R42">
        <v>12</v>
      </c>
      <c r="S42">
        <f t="shared" si="3"/>
        <v>2.4750000000000001</v>
      </c>
      <c r="T42">
        <v>0</v>
      </c>
      <c r="U42">
        <v>0</v>
      </c>
      <c r="V42">
        <v>0</v>
      </c>
      <c r="W42">
        <v>1</v>
      </c>
    </row>
    <row r="43" spans="1:24" ht="15.75" x14ac:dyDescent="0.25">
      <c r="A43">
        <v>42</v>
      </c>
      <c r="B43">
        <v>6</v>
      </c>
      <c r="C43" t="s">
        <v>9</v>
      </c>
      <c r="D43" t="s">
        <v>172</v>
      </c>
      <c r="E43" t="s">
        <v>175</v>
      </c>
      <c r="F43" t="s">
        <v>135</v>
      </c>
      <c r="G43" s="12">
        <v>47</v>
      </c>
      <c r="H43" s="12">
        <v>49</v>
      </c>
      <c r="I43" s="12">
        <v>3.5</v>
      </c>
      <c r="J43" s="12">
        <v>4</v>
      </c>
      <c r="K43" s="12">
        <v>1</v>
      </c>
      <c r="L43">
        <v>1</v>
      </c>
      <c r="M43">
        <v>22.2</v>
      </c>
      <c r="N43">
        <v>3.9</v>
      </c>
      <c r="O43">
        <v>0</v>
      </c>
      <c r="P43">
        <v>0</v>
      </c>
      <c r="Q43">
        <f t="shared" si="2"/>
        <v>26.099999999999998</v>
      </c>
      <c r="R43">
        <v>12</v>
      </c>
      <c r="S43">
        <f t="shared" si="3"/>
        <v>2.1749999999999998</v>
      </c>
      <c r="T43">
        <v>0</v>
      </c>
      <c r="U43">
        <v>0</v>
      </c>
      <c r="V43">
        <v>0</v>
      </c>
      <c r="W43">
        <v>1</v>
      </c>
    </row>
    <row r="44" spans="1:24" ht="15.75" x14ac:dyDescent="0.25">
      <c r="A44">
        <v>43</v>
      </c>
      <c r="B44">
        <v>6</v>
      </c>
      <c r="C44" t="s">
        <v>12</v>
      </c>
      <c r="D44" t="s">
        <v>173</v>
      </c>
      <c r="E44" t="s">
        <v>175</v>
      </c>
      <c r="F44" t="s">
        <v>12</v>
      </c>
      <c r="G44" s="12">
        <v>34</v>
      </c>
      <c r="H44" s="12">
        <v>73</v>
      </c>
      <c r="I44" s="12">
        <v>4.5</v>
      </c>
      <c r="J44" s="12">
        <v>4.9000000000000004</v>
      </c>
      <c r="K44" s="12">
        <v>2</v>
      </c>
      <c r="L44">
        <v>3</v>
      </c>
      <c r="M44">
        <v>11.6</v>
      </c>
      <c r="N44">
        <v>28.5</v>
      </c>
      <c r="O44">
        <v>6.5</v>
      </c>
      <c r="P44">
        <v>0</v>
      </c>
      <c r="Q44">
        <f t="shared" si="2"/>
        <v>46.6</v>
      </c>
      <c r="R44">
        <v>12</v>
      </c>
      <c r="S44">
        <f t="shared" si="3"/>
        <v>3.8833333333333333</v>
      </c>
      <c r="T44">
        <v>0</v>
      </c>
      <c r="U44">
        <v>0</v>
      </c>
      <c r="V44">
        <v>0</v>
      </c>
      <c r="W44">
        <v>1</v>
      </c>
    </row>
    <row r="45" spans="1:24" ht="15.75" x14ac:dyDescent="0.25">
      <c r="A45">
        <v>44</v>
      </c>
      <c r="B45">
        <v>6</v>
      </c>
      <c r="C45" t="s">
        <v>12</v>
      </c>
      <c r="D45" t="s">
        <v>173</v>
      </c>
      <c r="E45" t="s">
        <v>175</v>
      </c>
      <c r="F45" t="s">
        <v>135</v>
      </c>
      <c r="G45" s="12">
        <v>47</v>
      </c>
      <c r="H45" s="12">
        <v>42</v>
      </c>
      <c r="I45" s="12">
        <v>4</v>
      </c>
      <c r="J45" s="12">
        <v>3.7</v>
      </c>
      <c r="K45" s="12">
        <v>1</v>
      </c>
      <c r="L45">
        <v>1</v>
      </c>
      <c r="M45">
        <v>27.3</v>
      </c>
      <c r="N45">
        <v>2.4</v>
      </c>
      <c r="O45">
        <v>0</v>
      </c>
      <c r="P45">
        <v>0</v>
      </c>
      <c r="Q45">
        <f t="shared" si="2"/>
        <v>29.7</v>
      </c>
      <c r="R45">
        <v>12</v>
      </c>
      <c r="S45">
        <f t="shared" si="3"/>
        <v>2.4750000000000001</v>
      </c>
      <c r="T45">
        <v>0</v>
      </c>
      <c r="U45">
        <v>0</v>
      </c>
      <c r="V45">
        <v>0</v>
      </c>
      <c r="W45">
        <v>1</v>
      </c>
    </row>
    <row r="46" spans="1:24" ht="15.75" x14ac:dyDescent="0.25">
      <c r="A46">
        <v>45</v>
      </c>
      <c r="B46">
        <v>6</v>
      </c>
      <c r="C46" t="s">
        <v>14</v>
      </c>
      <c r="D46" t="s">
        <v>172</v>
      </c>
      <c r="E46" t="s">
        <v>176</v>
      </c>
      <c r="F46" t="s">
        <v>12</v>
      </c>
      <c r="G46" s="12">
        <v>34</v>
      </c>
      <c r="H46" s="12">
        <v>70</v>
      </c>
      <c r="I46" s="12">
        <v>4</v>
      </c>
      <c r="J46" s="12">
        <v>4.5</v>
      </c>
      <c r="K46" s="12">
        <v>2</v>
      </c>
      <c r="L46">
        <v>1</v>
      </c>
      <c r="M46">
        <v>21</v>
      </c>
      <c r="N46">
        <v>12</v>
      </c>
      <c r="O46">
        <v>0</v>
      </c>
      <c r="P46">
        <v>0</v>
      </c>
      <c r="Q46">
        <f t="shared" si="2"/>
        <v>33</v>
      </c>
      <c r="R46">
        <v>12</v>
      </c>
      <c r="S46">
        <f t="shared" si="3"/>
        <v>2.75</v>
      </c>
      <c r="T46">
        <v>0</v>
      </c>
      <c r="U46">
        <v>0</v>
      </c>
      <c r="V46">
        <v>0</v>
      </c>
      <c r="W46">
        <v>1</v>
      </c>
    </row>
    <row r="47" spans="1:24" ht="15.75" x14ac:dyDescent="0.25">
      <c r="A47">
        <v>46</v>
      </c>
      <c r="B47">
        <v>6</v>
      </c>
      <c r="C47" t="s">
        <v>14</v>
      </c>
      <c r="D47" t="s">
        <v>172</v>
      </c>
      <c r="E47" t="s">
        <v>176</v>
      </c>
      <c r="F47" t="s">
        <v>135</v>
      </c>
      <c r="G47" s="12">
        <v>47</v>
      </c>
      <c r="H47" s="12">
        <v>59</v>
      </c>
      <c r="I47" s="12">
        <v>3</v>
      </c>
      <c r="J47" s="12">
        <v>5</v>
      </c>
      <c r="K47" s="12">
        <v>2</v>
      </c>
      <c r="L47">
        <v>1</v>
      </c>
      <c r="M47">
        <v>17.2</v>
      </c>
      <c r="N47">
        <v>3</v>
      </c>
      <c r="O47">
        <v>0</v>
      </c>
      <c r="P47">
        <v>0</v>
      </c>
      <c r="Q47">
        <f t="shared" si="2"/>
        <v>20.2</v>
      </c>
      <c r="R47">
        <v>12</v>
      </c>
      <c r="S47">
        <f t="shared" si="3"/>
        <v>1.6833333333333333</v>
      </c>
      <c r="T47">
        <v>0</v>
      </c>
      <c r="U47">
        <v>0</v>
      </c>
      <c r="V47">
        <v>0</v>
      </c>
      <c r="W47">
        <v>1</v>
      </c>
    </row>
    <row r="48" spans="1:24" ht="15.75" x14ac:dyDescent="0.25">
      <c r="A48">
        <v>47</v>
      </c>
      <c r="B48">
        <v>6</v>
      </c>
      <c r="C48" t="s">
        <v>15</v>
      </c>
      <c r="D48" t="s">
        <v>173</v>
      </c>
      <c r="E48" t="s">
        <v>176</v>
      </c>
      <c r="F48" t="s">
        <v>12</v>
      </c>
      <c r="G48" s="12">
        <v>34</v>
      </c>
      <c r="H48" s="12">
        <v>56</v>
      </c>
      <c r="I48" s="12">
        <v>3</v>
      </c>
      <c r="J48" s="12">
        <v>3.8</v>
      </c>
      <c r="K48" s="12">
        <v>1</v>
      </c>
      <c r="L48">
        <v>1</v>
      </c>
      <c r="M48">
        <v>27</v>
      </c>
      <c r="N48">
        <v>8.75</v>
      </c>
      <c r="O48">
        <v>0</v>
      </c>
      <c r="P48">
        <v>0</v>
      </c>
      <c r="Q48">
        <f t="shared" si="2"/>
        <v>35.75</v>
      </c>
      <c r="R48">
        <v>12</v>
      </c>
      <c r="S48">
        <f t="shared" si="3"/>
        <v>2.9791666666666665</v>
      </c>
      <c r="T48">
        <v>0</v>
      </c>
      <c r="U48">
        <v>0</v>
      </c>
      <c r="V48">
        <v>0</v>
      </c>
      <c r="W48">
        <v>1</v>
      </c>
    </row>
    <row r="49" spans="1:24" ht="15.75" x14ac:dyDescent="0.25">
      <c r="A49">
        <v>48</v>
      </c>
      <c r="B49">
        <v>6</v>
      </c>
      <c r="C49" t="s">
        <v>15</v>
      </c>
      <c r="D49" t="s">
        <v>173</v>
      </c>
      <c r="E49" t="s">
        <v>176</v>
      </c>
      <c r="F49" t="s">
        <v>135</v>
      </c>
      <c r="G49" s="12">
        <v>47</v>
      </c>
      <c r="H49" s="12">
        <v>65.5</v>
      </c>
      <c r="I49" s="12">
        <v>5</v>
      </c>
      <c r="J49" s="12">
        <v>6</v>
      </c>
      <c r="K49" s="12">
        <v>2</v>
      </c>
      <c r="L49">
        <v>3</v>
      </c>
      <c r="M49">
        <v>34</v>
      </c>
      <c r="N49">
        <v>38.5</v>
      </c>
      <c r="O49">
        <v>2.8</v>
      </c>
      <c r="P49">
        <v>0</v>
      </c>
      <c r="Q49">
        <f t="shared" si="2"/>
        <v>75.3</v>
      </c>
      <c r="R49">
        <v>12</v>
      </c>
      <c r="S49">
        <f t="shared" si="3"/>
        <v>6.2749999999999995</v>
      </c>
      <c r="T49">
        <v>0</v>
      </c>
      <c r="U49">
        <v>0</v>
      </c>
      <c r="V49">
        <v>0</v>
      </c>
      <c r="W49">
        <v>1</v>
      </c>
    </row>
    <row r="50" spans="1:24" ht="15.75" x14ac:dyDescent="0.25">
      <c r="A50">
        <v>49</v>
      </c>
      <c r="B50">
        <v>7</v>
      </c>
      <c r="C50" t="s">
        <v>9</v>
      </c>
      <c r="D50" t="s">
        <v>172</v>
      </c>
      <c r="E50" t="s">
        <v>175</v>
      </c>
      <c r="F50" t="s">
        <v>12</v>
      </c>
      <c r="G50" s="12">
        <v>3</v>
      </c>
      <c r="H50" s="12">
        <v>83</v>
      </c>
      <c r="I50" s="12">
        <v>4</v>
      </c>
      <c r="J50" s="12">
        <v>6</v>
      </c>
      <c r="K50" s="12">
        <v>1</v>
      </c>
      <c r="L50">
        <v>1</v>
      </c>
      <c r="M50">
        <v>32</v>
      </c>
      <c r="N50">
        <v>2</v>
      </c>
      <c r="O50">
        <v>0</v>
      </c>
      <c r="P50">
        <v>0</v>
      </c>
      <c r="Q50">
        <f t="shared" si="2"/>
        <v>34</v>
      </c>
      <c r="R50">
        <v>12</v>
      </c>
      <c r="S50">
        <f t="shared" si="3"/>
        <v>2.8333333333333335</v>
      </c>
      <c r="T50">
        <v>0</v>
      </c>
      <c r="U50">
        <v>0</v>
      </c>
      <c r="V50">
        <v>0</v>
      </c>
      <c r="W50">
        <v>1</v>
      </c>
      <c r="X50" t="s">
        <v>168</v>
      </c>
    </row>
    <row r="51" spans="1:24" s="22" customFormat="1" ht="15.75" x14ac:dyDescent="0.25">
      <c r="A51">
        <v>50</v>
      </c>
      <c r="B51" s="22">
        <v>7</v>
      </c>
      <c r="C51" s="22" t="s">
        <v>9</v>
      </c>
      <c r="D51" t="s">
        <v>172</v>
      </c>
      <c r="E51" t="s">
        <v>175</v>
      </c>
      <c r="F51" s="22" t="s">
        <v>135</v>
      </c>
      <c r="G51" s="12">
        <v>46</v>
      </c>
      <c r="H51" s="12">
        <v>56.5</v>
      </c>
      <c r="I51" s="12">
        <v>4.5</v>
      </c>
      <c r="J51" s="12">
        <v>5.3</v>
      </c>
      <c r="K51" s="12">
        <v>2</v>
      </c>
      <c r="L51" s="22">
        <v>3</v>
      </c>
      <c r="M51" s="22">
        <v>21.5</v>
      </c>
      <c r="N51" s="22">
        <v>12</v>
      </c>
      <c r="O51" s="22">
        <v>0.25</v>
      </c>
      <c r="P51" s="22">
        <v>0</v>
      </c>
      <c r="Q51" s="22">
        <f t="shared" si="2"/>
        <v>33.75</v>
      </c>
      <c r="R51" s="22">
        <v>12</v>
      </c>
      <c r="S51" s="22">
        <f t="shared" si="3"/>
        <v>2.8125</v>
      </c>
      <c r="T51" s="22">
        <v>0</v>
      </c>
      <c r="U51" s="22">
        <v>0</v>
      </c>
      <c r="V51" s="22">
        <v>0</v>
      </c>
      <c r="W51" s="22">
        <v>1</v>
      </c>
      <c r="X51" s="22" t="s">
        <v>167</v>
      </c>
    </row>
    <row r="52" spans="1:24" s="22" customFormat="1" ht="15.75" x14ac:dyDescent="0.25">
      <c r="A52">
        <v>51</v>
      </c>
      <c r="B52" s="22">
        <v>7</v>
      </c>
      <c r="C52" s="22" t="s">
        <v>12</v>
      </c>
      <c r="D52" t="s">
        <v>173</v>
      </c>
      <c r="E52" t="s">
        <v>175</v>
      </c>
      <c r="F52" s="22" t="s">
        <v>12</v>
      </c>
      <c r="G52" s="12">
        <v>3</v>
      </c>
      <c r="H52" s="12">
        <v>73</v>
      </c>
      <c r="I52" s="12">
        <v>3.5</v>
      </c>
      <c r="J52" s="12">
        <v>3.5</v>
      </c>
      <c r="K52" s="12">
        <v>1</v>
      </c>
      <c r="L52" s="22">
        <v>3</v>
      </c>
      <c r="M52" s="22">
        <v>45.2</v>
      </c>
      <c r="N52" s="22">
        <v>21.5</v>
      </c>
      <c r="O52" s="22">
        <v>0</v>
      </c>
      <c r="P52" s="22">
        <v>0</v>
      </c>
      <c r="Q52" s="22">
        <f t="shared" si="2"/>
        <v>66.7</v>
      </c>
      <c r="R52" s="22">
        <v>12</v>
      </c>
      <c r="S52" s="22">
        <f t="shared" si="3"/>
        <v>5.5583333333333336</v>
      </c>
      <c r="T52" s="22">
        <v>0</v>
      </c>
      <c r="U52" s="22">
        <v>0</v>
      </c>
      <c r="V52" s="22">
        <v>0</v>
      </c>
      <c r="W52" s="22">
        <v>1</v>
      </c>
    </row>
    <row r="53" spans="1:24" ht="15.75" x14ac:dyDescent="0.25">
      <c r="A53">
        <v>52</v>
      </c>
      <c r="B53">
        <v>7</v>
      </c>
      <c r="C53" t="s">
        <v>12</v>
      </c>
      <c r="D53" t="s">
        <v>173</v>
      </c>
      <c r="E53" t="s">
        <v>175</v>
      </c>
      <c r="F53" t="s">
        <v>135</v>
      </c>
      <c r="G53" s="12">
        <v>46</v>
      </c>
      <c r="H53" s="12">
        <v>67</v>
      </c>
      <c r="I53" s="12">
        <v>4</v>
      </c>
      <c r="J53" s="12">
        <v>5.5</v>
      </c>
      <c r="K53" s="12">
        <v>3</v>
      </c>
      <c r="L53">
        <v>3</v>
      </c>
      <c r="M53">
        <v>20.100000000000001</v>
      </c>
      <c r="N53">
        <v>14.8</v>
      </c>
      <c r="O53">
        <v>0</v>
      </c>
      <c r="P53">
        <v>0</v>
      </c>
      <c r="Q53">
        <f t="shared" si="2"/>
        <v>34.900000000000006</v>
      </c>
      <c r="R53">
        <v>12</v>
      </c>
      <c r="S53">
        <f t="shared" si="3"/>
        <v>2.9083333333333337</v>
      </c>
      <c r="T53">
        <v>0</v>
      </c>
      <c r="U53">
        <v>0</v>
      </c>
      <c r="V53">
        <v>0</v>
      </c>
      <c r="W53">
        <v>1</v>
      </c>
    </row>
    <row r="54" spans="1:24" ht="15.75" x14ac:dyDescent="0.25">
      <c r="A54">
        <v>53</v>
      </c>
      <c r="B54">
        <v>7</v>
      </c>
      <c r="C54" t="s">
        <v>14</v>
      </c>
      <c r="D54" t="s">
        <v>172</v>
      </c>
      <c r="E54" t="s">
        <v>176</v>
      </c>
      <c r="F54" t="s">
        <v>12</v>
      </c>
      <c r="G54" s="12">
        <v>3</v>
      </c>
      <c r="H54" s="12">
        <v>67</v>
      </c>
      <c r="I54" s="12">
        <v>4.5</v>
      </c>
      <c r="J54" s="12">
        <v>6</v>
      </c>
      <c r="K54" s="12">
        <v>0</v>
      </c>
      <c r="L54" t="s">
        <v>120</v>
      </c>
      <c r="M54" t="s">
        <v>120</v>
      </c>
      <c r="N54" t="s">
        <v>120</v>
      </c>
      <c r="O54" t="s">
        <v>120</v>
      </c>
      <c r="P54" t="s">
        <v>120</v>
      </c>
      <c r="Q54" t="s">
        <v>120</v>
      </c>
      <c r="R54" t="s">
        <v>120</v>
      </c>
      <c r="S54" t="s">
        <v>120</v>
      </c>
      <c r="T54">
        <v>0</v>
      </c>
      <c r="U54">
        <v>0</v>
      </c>
      <c r="V54">
        <v>1</v>
      </c>
      <c r="W54">
        <v>0</v>
      </c>
    </row>
    <row r="55" spans="1:24" ht="15.75" x14ac:dyDescent="0.25">
      <c r="A55">
        <v>54</v>
      </c>
      <c r="B55">
        <v>7</v>
      </c>
      <c r="C55" t="s">
        <v>14</v>
      </c>
      <c r="D55" t="s">
        <v>172</v>
      </c>
      <c r="E55" t="s">
        <v>176</v>
      </c>
      <c r="F55" t="s">
        <v>135</v>
      </c>
      <c r="G55" s="12">
        <v>46</v>
      </c>
      <c r="H55" s="12">
        <v>50</v>
      </c>
      <c r="I55" s="12">
        <v>3</v>
      </c>
      <c r="J55" s="12">
        <v>5</v>
      </c>
      <c r="K55" s="12">
        <v>1</v>
      </c>
      <c r="L55" s="22">
        <v>1</v>
      </c>
      <c r="M55" s="22">
        <v>33.9</v>
      </c>
      <c r="N55" s="22">
        <v>6.1</v>
      </c>
      <c r="O55" s="22">
        <v>11.3</v>
      </c>
      <c r="P55" s="22">
        <v>0</v>
      </c>
      <c r="Q55" s="22">
        <f>SUM(M55:P55)</f>
        <v>51.3</v>
      </c>
      <c r="R55" s="22">
        <v>12</v>
      </c>
      <c r="S55" s="22">
        <f>Q55/12</f>
        <v>4.2749999999999995</v>
      </c>
      <c r="T55" s="22">
        <v>0</v>
      </c>
      <c r="U55" s="22">
        <v>1</v>
      </c>
      <c r="V55" s="22">
        <v>0</v>
      </c>
      <c r="W55" s="22">
        <v>0</v>
      </c>
    </row>
    <row r="56" spans="1:24" ht="15.75" x14ac:dyDescent="0.25">
      <c r="A56">
        <v>55</v>
      </c>
      <c r="B56">
        <v>7</v>
      </c>
      <c r="C56" t="s">
        <v>15</v>
      </c>
      <c r="D56" t="s">
        <v>173</v>
      </c>
      <c r="E56" t="s">
        <v>176</v>
      </c>
      <c r="F56" t="s">
        <v>12</v>
      </c>
      <c r="G56" s="12">
        <v>3</v>
      </c>
      <c r="H56" s="12">
        <v>107</v>
      </c>
      <c r="I56" s="12">
        <v>5</v>
      </c>
      <c r="J56" s="12">
        <v>6</v>
      </c>
      <c r="K56" s="12">
        <v>2</v>
      </c>
      <c r="L56">
        <v>2</v>
      </c>
      <c r="M56">
        <v>11</v>
      </c>
      <c r="N56">
        <v>3</v>
      </c>
      <c r="O56">
        <v>0</v>
      </c>
      <c r="P56">
        <v>0</v>
      </c>
      <c r="Q56">
        <f>SUM(M56:P56)</f>
        <v>14</v>
      </c>
      <c r="R56">
        <v>12</v>
      </c>
      <c r="S56">
        <f>Q56/12</f>
        <v>1.1666666666666667</v>
      </c>
      <c r="T56">
        <v>0</v>
      </c>
      <c r="U56">
        <v>0</v>
      </c>
      <c r="V56">
        <v>0</v>
      </c>
      <c r="W56">
        <v>1</v>
      </c>
    </row>
    <row r="57" spans="1:24" ht="15.75" x14ac:dyDescent="0.25">
      <c r="A57">
        <v>56</v>
      </c>
      <c r="B57">
        <v>7</v>
      </c>
      <c r="C57" t="s">
        <v>15</v>
      </c>
      <c r="D57" t="s">
        <v>173</v>
      </c>
      <c r="E57" t="s">
        <v>176</v>
      </c>
      <c r="F57" t="s">
        <v>135</v>
      </c>
      <c r="G57" s="12">
        <v>46</v>
      </c>
      <c r="H57" s="12">
        <v>72</v>
      </c>
      <c r="I57" s="12">
        <v>4</v>
      </c>
      <c r="J57" s="12">
        <v>2.8</v>
      </c>
      <c r="K57" s="12">
        <v>2</v>
      </c>
      <c r="L57">
        <v>4</v>
      </c>
      <c r="M57">
        <v>23.5</v>
      </c>
      <c r="N57">
        <v>39</v>
      </c>
      <c r="O57">
        <v>0</v>
      </c>
      <c r="P57">
        <v>0</v>
      </c>
      <c r="Q57">
        <f>SUM(M57:P57)</f>
        <v>62.5</v>
      </c>
      <c r="R57">
        <v>12</v>
      </c>
      <c r="S57">
        <f>Q57/12</f>
        <v>5.208333333333333</v>
      </c>
      <c r="T57">
        <v>0</v>
      </c>
      <c r="U57">
        <v>0</v>
      </c>
      <c r="V57">
        <v>0</v>
      </c>
      <c r="W57">
        <v>1</v>
      </c>
      <c r="X57" t="s">
        <v>138</v>
      </c>
    </row>
    <row r="58" spans="1:24" ht="15.75" x14ac:dyDescent="0.25">
      <c r="A58">
        <v>57</v>
      </c>
      <c r="B58">
        <v>8</v>
      </c>
      <c r="C58" t="s">
        <v>9</v>
      </c>
      <c r="D58" t="s">
        <v>172</v>
      </c>
      <c r="E58" t="s">
        <v>175</v>
      </c>
      <c r="F58" t="s">
        <v>12</v>
      </c>
      <c r="G58" s="12">
        <v>5</v>
      </c>
      <c r="H58" s="12">
        <v>27.9</v>
      </c>
      <c r="I58" s="12">
        <v>3</v>
      </c>
      <c r="J58" s="12">
        <v>5.6</v>
      </c>
      <c r="K58" s="12">
        <v>1</v>
      </c>
      <c r="L58">
        <v>0</v>
      </c>
      <c r="M58">
        <v>0</v>
      </c>
      <c r="N58">
        <v>0</v>
      </c>
      <c r="O58">
        <v>0</v>
      </c>
      <c r="P58">
        <v>0</v>
      </c>
      <c r="Q58">
        <v>0</v>
      </c>
      <c r="R58">
        <v>12</v>
      </c>
      <c r="S58">
        <v>0</v>
      </c>
      <c r="T58">
        <v>0</v>
      </c>
      <c r="U58">
        <v>0</v>
      </c>
      <c r="V58">
        <v>1</v>
      </c>
      <c r="W58">
        <v>1</v>
      </c>
    </row>
    <row r="59" spans="1:24" ht="15.75" x14ac:dyDescent="0.25">
      <c r="A59">
        <v>58</v>
      </c>
      <c r="B59">
        <v>8</v>
      </c>
      <c r="C59" t="s">
        <v>9</v>
      </c>
      <c r="D59" t="s">
        <v>172</v>
      </c>
      <c r="E59" t="s">
        <v>175</v>
      </c>
      <c r="F59" t="s">
        <v>135</v>
      </c>
      <c r="G59" s="12">
        <v>21</v>
      </c>
      <c r="H59" s="12">
        <v>73.5</v>
      </c>
      <c r="I59" s="12">
        <v>6</v>
      </c>
      <c r="J59" s="12">
        <v>5.4</v>
      </c>
      <c r="K59" s="12">
        <v>1</v>
      </c>
      <c r="L59">
        <v>2</v>
      </c>
      <c r="M59">
        <v>26.5</v>
      </c>
      <c r="N59">
        <v>18</v>
      </c>
      <c r="O59">
        <v>0</v>
      </c>
      <c r="P59">
        <v>0</v>
      </c>
      <c r="Q59">
        <f t="shared" ref="Q59:Q71" si="4">SUM(M59:P59)</f>
        <v>44.5</v>
      </c>
      <c r="R59">
        <v>12</v>
      </c>
      <c r="S59">
        <f t="shared" ref="S59:S71" si="5">Q59/12</f>
        <v>3.7083333333333335</v>
      </c>
      <c r="T59">
        <v>0</v>
      </c>
      <c r="U59">
        <v>0</v>
      </c>
      <c r="V59">
        <v>0</v>
      </c>
      <c r="W59">
        <v>1</v>
      </c>
    </row>
    <row r="60" spans="1:24" ht="15.75" x14ac:dyDescent="0.25">
      <c r="A60">
        <v>59</v>
      </c>
      <c r="B60">
        <v>8</v>
      </c>
      <c r="C60" t="s">
        <v>12</v>
      </c>
      <c r="D60" t="s">
        <v>173</v>
      </c>
      <c r="E60" t="s">
        <v>175</v>
      </c>
      <c r="F60" t="s">
        <v>12</v>
      </c>
      <c r="G60" s="12">
        <v>5</v>
      </c>
      <c r="H60" s="12">
        <v>124.6</v>
      </c>
      <c r="I60" s="12">
        <v>5</v>
      </c>
      <c r="J60" s="12">
        <v>6</v>
      </c>
      <c r="K60" s="12">
        <v>2</v>
      </c>
      <c r="L60">
        <v>3</v>
      </c>
      <c r="M60">
        <v>11.7</v>
      </c>
      <c r="N60">
        <v>46.5</v>
      </c>
      <c r="O60">
        <v>15.1</v>
      </c>
      <c r="P60">
        <v>0</v>
      </c>
      <c r="Q60">
        <f t="shared" si="4"/>
        <v>73.3</v>
      </c>
      <c r="R60">
        <v>12</v>
      </c>
      <c r="S60">
        <f t="shared" si="5"/>
        <v>6.1083333333333334</v>
      </c>
      <c r="T60">
        <v>0</v>
      </c>
      <c r="U60">
        <v>0</v>
      </c>
      <c r="V60">
        <v>0</v>
      </c>
      <c r="W60">
        <v>1</v>
      </c>
    </row>
    <row r="61" spans="1:24" ht="15.75" x14ac:dyDescent="0.25">
      <c r="A61">
        <v>60</v>
      </c>
      <c r="B61">
        <v>8</v>
      </c>
      <c r="C61" t="s">
        <v>12</v>
      </c>
      <c r="D61" t="s">
        <v>173</v>
      </c>
      <c r="E61" t="s">
        <v>175</v>
      </c>
      <c r="F61" t="s">
        <v>135</v>
      </c>
      <c r="G61" s="12">
        <v>21</v>
      </c>
      <c r="H61" s="12">
        <v>92.3</v>
      </c>
      <c r="I61" s="12">
        <v>4</v>
      </c>
      <c r="J61" s="12">
        <v>4.8</v>
      </c>
      <c r="K61" s="12">
        <v>3</v>
      </c>
      <c r="L61">
        <v>4</v>
      </c>
      <c r="M61">
        <v>8</v>
      </c>
      <c r="N61">
        <v>19.7</v>
      </c>
      <c r="O61">
        <v>0</v>
      </c>
      <c r="P61">
        <v>0</v>
      </c>
      <c r="Q61">
        <f t="shared" si="4"/>
        <v>27.7</v>
      </c>
      <c r="R61">
        <v>12</v>
      </c>
      <c r="S61">
        <f t="shared" si="5"/>
        <v>2.3083333333333331</v>
      </c>
      <c r="T61">
        <v>0</v>
      </c>
      <c r="U61">
        <v>0</v>
      </c>
      <c r="V61">
        <v>0</v>
      </c>
      <c r="W61">
        <v>1</v>
      </c>
    </row>
    <row r="62" spans="1:24" ht="15.75" x14ac:dyDescent="0.25">
      <c r="A62">
        <v>61</v>
      </c>
      <c r="B62">
        <v>8</v>
      </c>
      <c r="C62" t="s">
        <v>14</v>
      </c>
      <c r="D62" t="s">
        <v>172</v>
      </c>
      <c r="E62" t="s">
        <v>176</v>
      </c>
      <c r="F62" t="s">
        <v>12</v>
      </c>
      <c r="G62" s="12">
        <v>5</v>
      </c>
      <c r="H62" s="12">
        <v>94</v>
      </c>
      <c r="I62" s="12">
        <v>3</v>
      </c>
      <c r="J62" s="12">
        <v>6</v>
      </c>
      <c r="K62" s="12">
        <v>1</v>
      </c>
      <c r="L62">
        <v>1</v>
      </c>
      <c r="M62">
        <v>13.3</v>
      </c>
      <c r="N62">
        <v>29.7</v>
      </c>
      <c r="O62">
        <v>5</v>
      </c>
      <c r="P62">
        <v>0</v>
      </c>
      <c r="Q62">
        <f t="shared" si="4"/>
        <v>48</v>
      </c>
      <c r="R62">
        <v>12</v>
      </c>
      <c r="S62">
        <f t="shared" si="5"/>
        <v>4</v>
      </c>
      <c r="T62">
        <v>0</v>
      </c>
      <c r="U62">
        <v>0</v>
      </c>
      <c r="V62">
        <v>0</v>
      </c>
      <c r="W62">
        <v>1</v>
      </c>
    </row>
    <row r="63" spans="1:24" ht="15.75" x14ac:dyDescent="0.25">
      <c r="A63">
        <v>62</v>
      </c>
      <c r="B63">
        <v>8</v>
      </c>
      <c r="C63" t="s">
        <v>14</v>
      </c>
      <c r="D63" t="s">
        <v>172</v>
      </c>
      <c r="E63" t="s">
        <v>176</v>
      </c>
      <c r="F63" t="s">
        <v>135</v>
      </c>
      <c r="G63" s="12">
        <v>21</v>
      </c>
      <c r="H63" s="12">
        <v>43.1</v>
      </c>
      <c r="I63" s="12">
        <v>3</v>
      </c>
      <c r="J63" s="12">
        <v>4.5</v>
      </c>
      <c r="K63" s="12">
        <v>1</v>
      </c>
      <c r="L63">
        <v>1</v>
      </c>
      <c r="M63">
        <v>16.5</v>
      </c>
      <c r="N63">
        <v>10.5</v>
      </c>
      <c r="O63">
        <v>0</v>
      </c>
      <c r="P63">
        <v>0</v>
      </c>
      <c r="Q63">
        <f t="shared" si="4"/>
        <v>27</v>
      </c>
      <c r="R63">
        <v>12</v>
      </c>
      <c r="S63">
        <f t="shared" si="5"/>
        <v>2.25</v>
      </c>
      <c r="T63">
        <v>0</v>
      </c>
      <c r="U63">
        <v>0</v>
      </c>
      <c r="V63">
        <v>0</v>
      </c>
      <c r="W63">
        <v>1</v>
      </c>
    </row>
    <row r="64" spans="1:24" ht="15.75" x14ac:dyDescent="0.25">
      <c r="A64">
        <v>63</v>
      </c>
      <c r="B64">
        <v>8</v>
      </c>
      <c r="C64" t="s">
        <v>15</v>
      </c>
      <c r="D64" t="s">
        <v>173</v>
      </c>
      <c r="E64" t="s">
        <v>176</v>
      </c>
      <c r="F64" t="s">
        <v>12</v>
      </c>
      <c r="G64" s="12">
        <v>5</v>
      </c>
      <c r="H64" s="12">
        <v>29.5</v>
      </c>
      <c r="I64" s="12">
        <v>3</v>
      </c>
      <c r="J64" s="12">
        <v>6</v>
      </c>
      <c r="K64" s="12">
        <v>2</v>
      </c>
      <c r="L64">
        <v>2</v>
      </c>
      <c r="M64">
        <v>12.9</v>
      </c>
      <c r="N64">
        <v>15.2</v>
      </c>
      <c r="O64">
        <v>0</v>
      </c>
      <c r="P64">
        <v>0</v>
      </c>
      <c r="Q64">
        <f t="shared" si="4"/>
        <v>28.1</v>
      </c>
      <c r="R64">
        <v>12</v>
      </c>
      <c r="S64">
        <f t="shared" si="5"/>
        <v>2.3416666666666668</v>
      </c>
      <c r="T64">
        <v>0</v>
      </c>
      <c r="U64">
        <v>0</v>
      </c>
      <c r="V64">
        <v>0</v>
      </c>
      <c r="W64">
        <v>1</v>
      </c>
    </row>
    <row r="65" spans="1:24" ht="15.75" x14ac:dyDescent="0.25">
      <c r="A65">
        <v>64</v>
      </c>
      <c r="B65">
        <v>8</v>
      </c>
      <c r="C65" t="s">
        <v>15</v>
      </c>
      <c r="D65" t="s">
        <v>173</v>
      </c>
      <c r="E65" t="s">
        <v>176</v>
      </c>
      <c r="F65" t="s">
        <v>135</v>
      </c>
      <c r="G65" s="12">
        <v>21</v>
      </c>
      <c r="H65" s="12">
        <v>64.8</v>
      </c>
      <c r="I65" s="12">
        <v>5</v>
      </c>
      <c r="J65" s="12">
        <v>5.0999999999999996</v>
      </c>
      <c r="K65" s="12">
        <v>2</v>
      </c>
      <c r="L65">
        <v>4</v>
      </c>
      <c r="M65">
        <v>10.7</v>
      </c>
      <c r="N65">
        <v>29.8</v>
      </c>
      <c r="O65">
        <v>0</v>
      </c>
      <c r="P65">
        <v>0</v>
      </c>
      <c r="Q65">
        <f t="shared" si="4"/>
        <v>40.5</v>
      </c>
      <c r="R65">
        <v>12</v>
      </c>
      <c r="S65">
        <f t="shared" si="5"/>
        <v>3.375</v>
      </c>
      <c r="T65">
        <v>0</v>
      </c>
      <c r="U65">
        <v>0</v>
      </c>
      <c r="V65">
        <v>0</v>
      </c>
      <c r="W65">
        <v>1</v>
      </c>
    </row>
    <row r="66" spans="1:24" ht="15.75" x14ac:dyDescent="0.25">
      <c r="A66">
        <v>65</v>
      </c>
      <c r="B66">
        <v>9</v>
      </c>
      <c r="C66" t="s">
        <v>9</v>
      </c>
      <c r="D66" t="s">
        <v>172</v>
      </c>
      <c r="E66" t="s">
        <v>175</v>
      </c>
      <c r="F66" t="s">
        <v>12</v>
      </c>
      <c r="G66" s="12">
        <v>15</v>
      </c>
      <c r="H66" s="12">
        <v>62.9</v>
      </c>
      <c r="I66" s="12">
        <v>5</v>
      </c>
      <c r="J66" s="12">
        <v>6</v>
      </c>
      <c r="K66" s="12">
        <v>2</v>
      </c>
      <c r="L66">
        <v>1</v>
      </c>
      <c r="M66">
        <v>2.6</v>
      </c>
      <c r="N66">
        <v>7.5</v>
      </c>
      <c r="O66">
        <v>0.5</v>
      </c>
      <c r="P66">
        <v>0</v>
      </c>
      <c r="Q66">
        <f t="shared" si="4"/>
        <v>10.6</v>
      </c>
      <c r="R66">
        <v>12</v>
      </c>
      <c r="S66">
        <f t="shared" si="5"/>
        <v>0.8833333333333333</v>
      </c>
      <c r="T66">
        <v>0</v>
      </c>
      <c r="U66">
        <v>0</v>
      </c>
      <c r="V66">
        <v>0</v>
      </c>
      <c r="W66">
        <v>1</v>
      </c>
    </row>
    <row r="67" spans="1:24" ht="15.75" x14ac:dyDescent="0.25">
      <c r="A67">
        <v>66</v>
      </c>
      <c r="B67">
        <v>9</v>
      </c>
      <c r="C67" t="s">
        <v>9</v>
      </c>
      <c r="D67" t="s">
        <v>172</v>
      </c>
      <c r="E67" t="s">
        <v>175</v>
      </c>
      <c r="F67" t="s">
        <v>135</v>
      </c>
      <c r="G67" s="12">
        <v>7</v>
      </c>
      <c r="H67" s="12">
        <v>68.5</v>
      </c>
      <c r="I67" s="12">
        <v>5</v>
      </c>
      <c r="J67" s="12">
        <v>5.0999999999999996</v>
      </c>
      <c r="K67" s="12">
        <v>1</v>
      </c>
      <c r="L67">
        <v>1</v>
      </c>
      <c r="M67">
        <v>19.399999999999999</v>
      </c>
      <c r="N67">
        <v>18</v>
      </c>
      <c r="O67">
        <v>0</v>
      </c>
      <c r="P67">
        <v>0</v>
      </c>
      <c r="Q67">
        <f t="shared" si="4"/>
        <v>37.4</v>
      </c>
      <c r="R67">
        <v>12</v>
      </c>
      <c r="S67">
        <f t="shared" si="5"/>
        <v>3.1166666666666667</v>
      </c>
      <c r="T67">
        <v>0</v>
      </c>
      <c r="U67">
        <v>0</v>
      </c>
      <c r="V67">
        <v>0</v>
      </c>
      <c r="W67">
        <v>1</v>
      </c>
    </row>
    <row r="68" spans="1:24" ht="15.75" x14ac:dyDescent="0.25">
      <c r="A68">
        <v>67</v>
      </c>
      <c r="B68">
        <v>9</v>
      </c>
      <c r="C68" t="s">
        <v>12</v>
      </c>
      <c r="D68" t="s">
        <v>173</v>
      </c>
      <c r="E68" t="s">
        <v>175</v>
      </c>
      <c r="F68" t="s">
        <v>12</v>
      </c>
      <c r="G68" s="12">
        <v>15</v>
      </c>
      <c r="H68" s="12">
        <v>45</v>
      </c>
      <c r="I68" s="12">
        <v>4</v>
      </c>
      <c r="J68" s="12">
        <v>5.8</v>
      </c>
      <c r="K68" s="12">
        <v>1</v>
      </c>
      <c r="L68">
        <v>2</v>
      </c>
      <c r="M68">
        <v>31</v>
      </c>
      <c r="N68">
        <v>17.5</v>
      </c>
      <c r="O68">
        <v>0</v>
      </c>
      <c r="P68">
        <v>0</v>
      </c>
      <c r="Q68">
        <f t="shared" si="4"/>
        <v>48.5</v>
      </c>
      <c r="R68">
        <v>12</v>
      </c>
      <c r="S68">
        <f t="shared" si="5"/>
        <v>4.041666666666667</v>
      </c>
      <c r="T68">
        <v>0</v>
      </c>
      <c r="U68">
        <v>0</v>
      </c>
      <c r="V68">
        <v>0</v>
      </c>
      <c r="W68">
        <v>1</v>
      </c>
    </row>
    <row r="69" spans="1:24" ht="15.75" customHeight="1" x14ac:dyDescent="0.25">
      <c r="A69">
        <v>68</v>
      </c>
      <c r="B69">
        <v>9</v>
      </c>
      <c r="C69" t="s">
        <v>12</v>
      </c>
      <c r="D69" t="s">
        <v>173</v>
      </c>
      <c r="E69" t="s">
        <v>175</v>
      </c>
      <c r="F69" t="s">
        <v>135</v>
      </c>
      <c r="G69" s="12">
        <v>7</v>
      </c>
      <c r="H69" s="12">
        <v>96.1</v>
      </c>
      <c r="I69" s="12">
        <v>4</v>
      </c>
      <c r="J69" s="12">
        <v>6</v>
      </c>
      <c r="K69" s="12">
        <v>2</v>
      </c>
      <c r="L69">
        <v>3</v>
      </c>
      <c r="M69">
        <v>21</v>
      </c>
      <c r="N69">
        <v>40</v>
      </c>
      <c r="O69">
        <v>0</v>
      </c>
      <c r="P69">
        <v>0</v>
      </c>
      <c r="Q69">
        <f t="shared" si="4"/>
        <v>61</v>
      </c>
      <c r="R69">
        <v>12</v>
      </c>
      <c r="S69">
        <f t="shared" si="5"/>
        <v>5.083333333333333</v>
      </c>
      <c r="T69">
        <v>0</v>
      </c>
      <c r="U69">
        <v>0</v>
      </c>
      <c r="V69">
        <v>0</v>
      </c>
      <c r="W69">
        <v>1</v>
      </c>
    </row>
    <row r="70" spans="1:24" ht="15.75" customHeight="1" x14ac:dyDescent="0.25">
      <c r="A70">
        <v>69</v>
      </c>
      <c r="B70">
        <v>9</v>
      </c>
      <c r="C70" t="s">
        <v>14</v>
      </c>
      <c r="D70" t="s">
        <v>172</v>
      </c>
      <c r="E70" t="s">
        <v>176</v>
      </c>
      <c r="F70" t="s">
        <v>12</v>
      </c>
      <c r="G70" s="12">
        <v>15</v>
      </c>
      <c r="H70" s="12">
        <v>64</v>
      </c>
      <c r="I70" s="12">
        <v>5</v>
      </c>
      <c r="J70" s="12">
        <v>4.5</v>
      </c>
      <c r="K70" s="12">
        <v>1</v>
      </c>
      <c r="L70">
        <v>1</v>
      </c>
      <c r="M70">
        <v>1.8</v>
      </c>
      <c r="N70">
        <v>1.8</v>
      </c>
      <c r="O70">
        <v>0</v>
      </c>
      <c r="P70">
        <v>0</v>
      </c>
      <c r="Q70">
        <f t="shared" si="4"/>
        <v>3.6</v>
      </c>
      <c r="R70">
        <v>12</v>
      </c>
      <c r="S70">
        <f t="shared" si="5"/>
        <v>0.3</v>
      </c>
      <c r="T70">
        <v>0</v>
      </c>
      <c r="U70">
        <v>0</v>
      </c>
      <c r="V70">
        <v>0</v>
      </c>
      <c r="W70">
        <v>1</v>
      </c>
    </row>
    <row r="71" spans="1:24" ht="15.75" customHeight="1" x14ac:dyDescent="0.25">
      <c r="A71">
        <v>70</v>
      </c>
      <c r="B71">
        <v>9</v>
      </c>
      <c r="C71" t="s">
        <v>14</v>
      </c>
      <c r="D71" t="s">
        <v>172</v>
      </c>
      <c r="E71" t="s">
        <v>176</v>
      </c>
      <c r="F71" t="s">
        <v>135</v>
      </c>
      <c r="G71" s="12">
        <v>7</v>
      </c>
      <c r="H71" s="12">
        <v>97.1</v>
      </c>
      <c r="I71" s="12">
        <v>3</v>
      </c>
      <c r="J71" s="12">
        <v>4.9000000000000004</v>
      </c>
      <c r="K71" s="12">
        <v>1</v>
      </c>
      <c r="L71">
        <v>2</v>
      </c>
      <c r="M71">
        <v>26.9</v>
      </c>
      <c r="N71">
        <v>20.9</v>
      </c>
      <c r="O71">
        <v>3.9</v>
      </c>
      <c r="P71">
        <v>0</v>
      </c>
      <c r="Q71">
        <f t="shared" si="4"/>
        <v>51.699999999999996</v>
      </c>
      <c r="R71">
        <v>12</v>
      </c>
      <c r="S71">
        <f t="shared" si="5"/>
        <v>4.3083333333333327</v>
      </c>
      <c r="T71">
        <v>0</v>
      </c>
      <c r="U71">
        <v>0</v>
      </c>
      <c r="V71">
        <v>0</v>
      </c>
      <c r="W71">
        <v>1</v>
      </c>
    </row>
    <row r="72" spans="1:24" ht="15.75" customHeight="1" x14ac:dyDescent="0.25">
      <c r="A72">
        <v>71</v>
      </c>
      <c r="B72">
        <v>9</v>
      </c>
      <c r="C72" t="s">
        <v>15</v>
      </c>
      <c r="D72" t="s">
        <v>173</v>
      </c>
      <c r="E72" t="s">
        <v>176</v>
      </c>
      <c r="F72" t="s">
        <v>12</v>
      </c>
      <c r="G72" s="12">
        <v>15</v>
      </c>
      <c r="H72" s="12">
        <v>41</v>
      </c>
      <c r="I72" s="12">
        <v>4</v>
      </c>
      <c r="J72" s="12">
        <v>5.0999999999999996</v>
      </c>
      <c r="K72" s="12" t="s">
        <v>121</v>
      </c>
      <c r="L72" t="s">
        <v>120</v>
      </c>
      <c r="M72" t="s">
        <v>120</v>
      </c>
      <c r="N72" t="s">
        <v>120</v>
      </c>
      <c r="O72" t="s">
        <v>120</v>
      </c>
      <c r="P72" t="s">
        <v>120</v>
      </c>
      <c r="Q72" t="s">
        <v>120</v>
      </c>
      <c r="R72" t="s">
        <v>120</v>
      </c>
      <c r="S72" t="s">
        <v>120</v>
      </c>
      <c r="T72">
        <v>0</v>
      </c>
      <c r="U72">
        <v>0</v>
      </c>
      <c r="V72">
        <v>1</v>
      </c>
      <c r="W72">
        <v>0</v>
      </c>
    </row>
    <row r="73" spans="1:24" ht="15.75" customHeight="1" x14ac:dyDescent="0.25">
      <c r="A73">
        <v>72</v>
      </c>
      <c r="B73">
        <v>9</v>
      </c>
      <c r="C73" t="s">
        <v>15</v>
      </c>
      <c r="D73" t="s">
        <v>173</v>
      </c>
      <c r="E73" t="s">
        <v>176</v>
      </c>
      <c r="F73" t="s">
        <v>135</v>
      </c>
      <c r="G73" s="12">
        <v>7</v>
      </c>
      <c r="H73" s="12">
        <v>69.900000000000006</v>
      </c>
      <c r="I73" s="12">
        <v>4</v>
      </c>
      <c r="J73" s="12">
        <v>4</v>
      </c>
      <c r="K73" s="12">
        <v>0</v>
      </c>
      <c r="L73">
        <v>1</v>
      </c>
      <c r="M73">
        <v>42.9</v>
      </c>
      <c r="N73">
        <v>14.1</v>
      </c>
      <c r="O73">
        <v>0</v>
      </c>
      <c r="P73">
        <v>0</v>
      </c>
      <c r="Q73">
        <f>SUM(M73:P73)</f>
        <v>57</v>
      </c>
      <c r="R73">
        <v>12</v>
      </c>
      <c r="S73">
        <f>Q73/12</f>
        <v>4.75</v>
      </c>
      <c r="T73">
        <v>0</v>
      </c>
      <c r="U73">
        <v>1</v>
      </c>
      <c r="V73">
        <v>0</v>
      </c>
      <c r="W73">
        <v>0</v>
      </c>
    </row>
    <row r="74" spans="1:24" ht="15.75" customHeight="1" x14ac:dyDescent="0.25">
      <c r="A74">
        <v>73</v>
      </c>
      <c r="B74">
        <v>10</v>
      </c>
      <c r="C74" t="s">
        <v>9</v>
      </c>
      <c r="D74" t="s">
        <v>172</v>
      </c>
      <c r="E74" t="s">
        <v>175</v>
      </c>
      <c r="F74" t="s">
        <v>12</v>
      </c>
      <c r="G74" s="12">
        <v>13</v>
      </c>
      <c r="H74" s="12">
        <v>50.6</v>
      </c>
      <c r="I74" s="12">
        <v>4</v>
      </c>
      <c r="J74" s="12">
        <v>4</v>
      </c>
      <c r="K74" s="12">
        <v>1</v>
      </c>
      <c r="L74">
        <v>1</v>
      </c>
      <c r="M74">
        <v>21.5</v>
      </c>
      <c r="N74">
        <v>20</v>
      </c>
      <c r="O74">
        <v>0</v>
      </c>
      <c r="P74">
        <v>0</v>
      </c>
      <c r="Q74">
        <f>SUM(M74:P74)</f>
        <v>41.5</v>
      </c>
      <c r="R74">
        <v>12</v>
      </c>
      <c r="S74">
        <f>Q74/12</f>
        <v>3.4583333333333335</v>
      </c>
      <c r="T74">
        <v>0</v>
      </c>
      <c r="U74">
        <v>0</v>
      </c>
      <c r="V74">
        <v>0</v>
      </c>
      <c r="W74">
        <v>1</v>
      </c>
    </row>
    <row r="75" spans="1:24" ht="15.75" customHeight="1" x14ac:dyDescent="0.25">
      <c r="A75">
        <v>74</v>
      </c>
      <c r="B75">
        <v>10</v>
      </c>
      <c r="C75" t="s">
        <v>9</v>
      </c>
      <c r="D75" t="s">
        <v>172</v>
      </c>
      <c r="E75" t="s">
        <v>175</v>
      </c>
      <c r="F75" t="s">
        <v>135</v>
      </c>
      <c r="G75" s="12">
        <v>40</v>
      </c>
      <c r="H75" s="12">
        <v>71</v>
      </c>
      <c r="I75" s="12">
        <v>5</v>
      </c>
      <c r="J75" s="12">
        <v>6</v>
      </c>
      <c r="K75" s="12">
        <v>1</v>
      </c>
      <c r="L75">
        <v>1</v>
      </c>
      <c r="M75">
        <v>15</v>
      </c>
      <c r="N75">
        <v>0</v>
      </c>
      <c r="O75">
        <v>0</v>
      </c>
      <c r="P75">
        <v>0</v>
      </c>
      <c r="Q75">
        <f>SUM(M75:P75)</f>
        <v>15</v>
      </c>
      <c r="R75">
        <v>12</v>
      </c>
      <c r="S75">
        <f>Q75/12</f>
        <v>1.25</v>
      </c>
      <c r="T75">
        <v>1</v>
      </c>
      <c r="U75">
        <v>0</v>
      </c>
      <c r="V75">
        <v>0</v>
      </c>
      <c r="W75">
        <v>1</v>
      </c>
    </row>
    <row r="76" spans="1:24" ht="15.75" customHeight="1" x14ac:dyDescent="0.25">
      <c r="A76">
        <v>75</v>
      </c>
      <c r="B76">
        <v>10</v>
      </c>
      <c r="C76" t="s">
        <v>12</v>
      </c>
      <c r="D76" t="s">
        <v>173</v>
      </c>
      <c r="E76" t="s">
        <v>175</v>
      </c>
      <c r="F76" t="s">
        <v>12</v>
      </c>
      <c r="G76" s="12">
        <v>13</v>
      </c>
      <c r="H76" s="12">
        <v>71</v>
      </c>
      <c r="I76" s="12">
        <v>4</v>
      </c>
      <c r="J76" s="12">
        <v>3.2</v>
      </c>
      <c r="K76" s="12">
        <v>2</v>
      </c>
      <c r="L76">
        <v>2</v>
      </c>
      <c r="M76">
        <v>6.5</v>
      </c>
      <c r="N76">
        <v>36.9</v>
      </c>
      <c r="O76">
        <v>10.9</v>
      </c>
      <c r="P76">
        <v>0</v>
      </c>
      <c r="Q76">
        <f>SUM(M76:P76)</f>
        <v>54.3</v>
      </c>
      <c r="R76">
        <v>12</v>
      </c>
      <c r="S76">
        <f>Q76/12</f>
        <v>4.5249999999999995</v>
      </c>
      <c r="T76">
        <v>0</v>
      </c>
      <c r="U76">
        <v>0</v>
      </c>
      <c r="V76">
        <v>0</v>
      </c>
      <c r="W76">
        <v>1</v>
      </c>
    </row>
    <row r="77" spans="1:24" ht="15.75" customHeight="1" x14ac:dyDescent="0.25">
      <c r="A77">
        <v>76</v>
      </c>
      <c r="B77">
        <v>10</v>
      </c>
      <c r="C77" t="s">
        <v>12</v>
      </c>
      <c r="D77" t="s">
        <v>173</v>
      </c>
      <c r="E77" t="s">
        <v>175</v>
      </c>
      <c r="F77" t="s">
        <v>135</v>
      </c>
      <c r="G77" s="12">
        <v>40</v>
      </c>
      <c r="H77" s="12">
        <v>61.2</v>
      </c>
      <c r="I77" s="12">
        <v>5</v>
      </c>
      <c r="J77" s="12">
        <v>5</v>
      </c>
      <c r="K77" s="12">
        <v>1</v>
      </c>
      <c r="L77">
        <v>2</v>
      </c>
      <c r="M77">
        <v>8</v>
      </c>
      <c r="N77">
        <v>36.299999999999997</v>
      </c>
      <c r="O77">
        <v>0</v>
      </c>
      <c r="P77">
        <v>0</v>
      </c>
      <c r="Q77">
        <f>SUM(M77:P77)</f>
        <v>44.3</v>
      </c>
      <c r="R77">
        <v>12</v>
      </c>
      <c r="S77">
        <f>Q77/12</f>
        <v>3.6916666666666664</v>
      </c>
      <c r="T77">
        <v>0</v>
      </c>
      <c r="U77">
        <v>0</v>
      </c>
      <c r="V77">
        <v>0</v>
      </c>
      <c r="W77">
        <v>1</v>
      </c>
    </row>
    <row r="78" spans="1:24" ht="15.75" customHeight="1" x14ac:dyDescent="0.25">
      <c r="A78">
        <v>77</v>
      </c>
      <c r="B78">
        <v>10</v>
      </c>
      <c r="C78" t="s">
        <v>14</v>
      </c>
      <c r="D78" t="s">
        <v>172</v>
      </c>
      <c r="E78" t="s">
        <v>176</v>
      </c>
      <c r="F78" t="s">
        <v>12</v>
      </c>
      <c r="G78" s="12">
        <v>13</v>
      </c>
      <c r="H78" s="12">
        <v>37</v>
      </c>
      <c r="I78" s="12">
        <v>4</v>
      </c>
      <c r="J78" s="12">
        <v>6</v>
      </c>
      <c r="K78" s="12">
        <v>1</v>
      </c>
      <c r="L78" t="s">
        <v>120</v>
      </c>
      <c r="M78" t="s">
        <v>120</v>
      </c>
      <c r="N78" t="s">
        <v>120</v>
      </c>
      <c r="O78" t="s">
        <v>120</v>
      </c>
      <c r="P78" t="s">
        <v>120</v>
      </c>
      <c r="Q78" t="s">
        <v>120</v>
      </c>
      <c r="R78" t="s">
        <v>120</v>
      </c>
      <c r="S78" t="s">
        <v>120</v>
      </c>
      <c r="T78" t="s">
        <v>120</v>
      </c>
      <c r="U78" t="s">
        <v>120</v>
      </c>
      <c r="V78" t="s">
        <v>120</v>
      </c>
      <c r="W78">
        <v>0</v>
      </c>
      <c r="X78" t="s">
        <v>166</v>
      </c>
    </row>
    <row r="79" spans="1:24" ht="15.75" customHeight="1" x14ac:dyDescent="0.25">
      <c r="A79">
        <v>78</v>
      </c>
      <c r="B79">
        <v>10</v>
      </c>
      <c r="C79" t="s">
        <v>14</v>
      </c>
      <c r="D79" t="s">
        <v>172</v>
      </c>
      <c r="E79" t="s">
        <v>176</v>
      </c>
      <c r="F79" t="s">
        <v>135</v>
      </c>
      <c r="G79" s="12">
        <v>40</v>
      </c>
      <c r="H79" s="12">
        <v>64</v>
      </c>
      <c r="I79" s="12">
        <v>4</v>
      </c>
      <c r="J79" s="12">
        <v>2.9</v>
      </c>
      <c r="K79" s="12">
        <v>2</v>
      </c>
      <c r="L79" t="s">
        <v>120</v>
      </c>
      <c r="M79" t="s">
        <v>120</v>
      </c>
      <c r="N79" t="s">
        <v>120</v>
      </c>
      <c r="O79" t="s">
        <v>120</v>
      </c>
      <c r="P79" t="s">
        <v>120</v>
      </c>
      <c r="Q79" t="s">
        <v>120</v>
      </c>
      <c r="R79" t="s">
        <v>120</v>
      </c>
      <c r="S79" t="s">
        <v>120</v>
      </c>
      <c r="T79" t="s">
        <v>120</v>
      </c>
      <c r="U79" t="s">
        <v>120</v>
      </c>
      <c r="V79" t="s">
        <v>120</v>
      </c>
      <c r="W79">
        <v>0</v>
      </c>
      <c r="X79" t="s">
        <v>166</v>
      </c>
    </row>
    <row r="80" spans="1:24" ht="15.75" customHeight="1" x14ac:dyDescent="0.25">
      <c r="A80">
        <v>79</v>
      </c>
      <c r="B80">
        <v>10</v>
      </c>
      <c r="C80" t="s">
        <v>15</v>
      </c>
      <c r="D80" t="s">
        <v>173</v>
      </c>
      <c r="E80" t="s">
        <v>176</v>
      </c>
      <c r="F80" t="s">
        <v>12</v>
      </c>
      <c r="G80" s="12">
        <v>13</v>
      </c>
      <c r="H80" s="12">
        <v>64.2</v>
      </c>
      <c r="I80" s="12">
        <v>5</v>
      </c>
      <c r="J80" s="12">
        <v>4.7</v>
      </c>
      <c r="K80" s="12">
        <v>1</v>
      </c>
      <c r="L80">
        <v>2</v>
      </c>
      <c r="M80">
        <v>23.9</v>
      </c>
      <c r="N80">
        <v>32.9</v>
      </c>
      <c r="O80">
        <v>0</v>
      </c>
      <c r="P80">
        <v>0</v>
      </c>
      <c r="Q80">
        <f t="shared" ref="Q80:Q89" si="6">SUM(M80:P80)</f>
        <v>56.8</v>
      </c>
      <c r="R80">
        <v>12</v>
      </c>
      <c r="S80">
        <f t="shared" ref="S80:S89" si="7">Q80/12</f>
        <v>4.7333333333333334</v>
      </c>
      <c r="T80">
        <v>0</v>
      </c>
      <c r="U80">
        <v>0</v>
      </c>
      <c r="V80">
        <v>0</v>
      </c>
      <c r="W80">
        <v>1</v>
      </c>
    </row>
    <row r="81" spans="1:23" ht="15.75" customHeight="1" x14ac:dyDescent="0.25">
      <c r="A81">
        <v>80</v>
      </c>
      <c r="B81">
        <v>10</v>
      </c>
      <c r="C81" t="s">
        <v>15</v>
      </c>
      <c r="D81" t="s">
        <v>173</v>
      </c>
      <c r="E81" t="s">
        <v>176</v>
      </c>
      <c r="F81" t="s">
        <v>135</v>
      </c>
      <c r="G81" s="12">
        <v>40</v>
      </c>
      <c r="H81" s="12">
        <v>58.4</v>
      </c>
      <c r="I81" s="12">
        <v>4</v>
      </c>
      <c r="J81" s="12">
        <v>2.2000000000000002</v>
      </c>
      <c r="K81" s="12">
        <v>2</v>
      </c>
      <c r="L81">
        <v>3</v>
      </c>
      <c r="M81">
        <v>29.4</v>
      </c>
      <c r="N81">
        <v>39.6</v>
      </c>
      <c r="O81">
        <v>0</v>
      </c>
      <c r="P81">
        <v>0</v>
      </c>
      <c r="Q81">
        <f t="shared" si="6"/>
        <v>69</v>
      </c>
      <c r="R81">
        <v>12</v>
      </c>
      <c r="S81">
        <f t="shared" si="7"/>
        <v>5.75</v>
      </c>
      <c r="T81">
        <v>0</v>
      </c>
      <c r="U81">
        <v>0</v>
      </c>
      <c r="V81">
        <v>0</v>
      </c>
      <c r="W81">
        <v>1</v>
      </c>
    </row>
    <row r="82" spans="1:23" ht="15.75" customHeight="1" x14ac:dyDescent="0.25">
      <c r="A82">
        <v>81</v>
      </c>
      <c r="B82">
        <v>11</v>
      </c>
      <c r="C82" t="s">
        <v>9</v>
      </c>
      <c r="D82" t="s">
        <v>172</v>
      </c>
      <c r="E82" t="s">
        <v>175</v>
      </c>
      <c r="F82" t="s">
        <v>12</v>
      </c>
      <c r="G82" s="12">
        <v>17</v>
      </c>
      <c r="H82" s="12">
        <v>75.5</v>
      </c>
      <c r="I82" s="12">
        <v>3</v>
      </c>
      <c r="J82" s="12">
        <v>2</v>
      </c>
      <c r="K82" s="12">
        <v>1</v>
      </c>
      <c r="L82">
        <v>3</v>
      </c>
      <c r="M82">
        <v>14.4</v>
      </c>
      <c r="N82">
        <v>15.8</v>
      </c>
      <c r="O82">
        <v>0</v>
      </c>
      <c r="P82">
        <v>0</v>
      </c>
      <c r="Q82">
        <f t="shared" si="6"/>
        <v>30.200000000000003</v>
      </c>
      <c r="R82">
        <v>12</v>
      </c>
      <c r="S82">
        <f t="shared" si="7"/>
        <v>2.5166666666666671</v>
      </c>
      <c r="T82">
        <v>0</v>
      </c>
      <c r="U82">
        <v>0</v>
      </c>
      <c r="V82">
        <v>0</v>
      </c>
      <c r="W82">
        <v>1</v>
      </c>
    </row>
    <row r="83" spans="1:23" ht="15.75" customHeight="1" x14ac:dyDescent="0.25">
      <c r="A83">
        <v>82</v>
      </c>
      <c r="B83">
        <v>11</v>
      </c>
      <c r="C83" t="s">
        <v>9</v>
      </c>
      <c r="D83" t="s">
        <v>172</v>
      </c>
      <c r="E83" t="s">
        <v>175</v>
      </c>
      <c r="F83" t="s">
        <v>135</v>
      </c>
      <c r="G83" s="12">
        <v>11</v>
      </c>
      <c r="H83" s="12">
        <v>37.200000000000003</v>
      </c>
      <c r="I83" s="12">
        <v>4</v>
      </c>
      <c r="J83" s="12">
        <v>6</v>
      </c>
      <c r="K83" s="12">
        <v>3</v>
      </c>
      <c r="L83">
        <v>4</v>
      </c>
      <c r="M83">
        <v>6.2</v>
      </c>
      <c r="N83">
        <v>21.3</v>
      </c>
      <c r="O83">
        <v>4.7</v>
      </c>
      <c r="P83">
        <v>0</v>
      </c>
      <c r="Q83">
        <f t="shared" si="6"/>
        <v>32.200000000000003</v>
      </c>
      <c r="R83">
        <v>12</v>
      </c>
      <c r="S83">
        <f t="shared" si="7"/>
        <v>2.6833333333333336</v>
      </c>
      <c r="T83">
        <v>0</v>
      </c>
      <c r="U83">
        <v>0</v>
      </c>
      <c r="V83">
        <v>0</v>
      </c>
      <c r="W83">
        <v>1</v>
      </c>
    </row>
    <row r="84" spans="1:23" ht="15.75" customHeight="1" x14ac:dyDescent="0.25">
      <c r="A84">
        <v>83</v>
      </c>
      <c r="B84">
        <v>11</v>
      </c>
      <c r="C84" t="s">
        <v>12</v>
      </c>
      <c r="D84" t="s">
        <v>173</v>
      </c>
      <c r="E84" t="s">
        <v>175</v>
      </c>
      <c r="F84" t="s">
        <v>12</v>
      </c>
      <c r="G84" s="12">
        <v>17</v>
      </c>
      <c r="H84" s="12">
        <v>34.4</v>
      </c>
      <c r="I84" s="12">
        <v>4</v>
      </c>
      <c r="J84" s="12">
        <v>2.8</v>
      </c>
      <c r="K84" s="12">
        <v>2</v>
      </c>
      <c r="L84">
        <v>2</v>
      </c>
      <c r="M84">
        <v>3.7</v>
      </c>
      <c r="N84">
        <v>32.9</v>
      </c>
      <c r="O84">
        <v>8.6</v>
      </c>
      <c r="P84">
        <v>0</v>
      </c>
      <c r="Q84">
        <f t="shared" si="6"/>
        <v>45.2</v>
      </c>
      <c r="R84">
        <v>12</v>
      </c>
      <c r="S84">
        <f t="shared" si="7"/>
        <v>3.7666666666666671</v>
      </c>
      <c r="T84">
        <v>0</v>
      </c>
      <c r="U84">
        <v>0</v>
      </c>
      <c r="V84">
        <v>0</v>
      </c>
      <c r="W84">
        <v>1</v>
      </c>
    </row>
    <row r="85" spans="1:23" ht="15.75" customHeight="1" x14ac:dyDescent="0.25">
      <c r="A85">
        <v>84</v>
      </c>
      <c r="B85">
        <v>11</v>
      </c>
      <c r="C85" t="s">
        <v>12</v>
      </c>
      <c r="D85" t="s">
        <v>173</v>
      </c>
      <c r="E85" t="s">
        <v>175</v>
      </c>
      <c r="F85" t="s">
        <v>135</v>
      </c>
      <c r="G85" s="12">
        <v>11</v>
      </c>
      <c r="H85" s="12">
        <v>28.1</v>
      </c>
      <c r="I85" s="12">
        <v>4</v>
      </c>
      <c r="J85" s="12">
        <v>2.4</v>
      </c>
      <c r="K85" s="12">
        <v>3</v>
      </c>
      <c r="L85">
        <v>5</v>
      </c>
      <c r="M85">
        <v>6.7</v>
      </c>
      <c r="N85">
        <v>34.9</v>
      </c>
      <c r="O85">
        <v>29.1</v>
      </c>
      <c r="P85">
        <v>0.9</v>
      </c>
      <c r="Q85">
        <f t="shared" si="6"/>
        <v>71.600000000000009</v>
      </c>
      <c r="R85">
        <v>12</v>
      </c>
      <c r="S85">
        <f t="shared" si="7"/>
        <v>5.9666666666666677</v>
      </c>
      <c r="T85">
        <v>0</v>
      </c>
      <c r="U85">
        <v>0</v>
      </c>
      <c r="V85">
        <v>0</v>
      </c>
      <c r="W85">
        <v>1</v>
      </c>
    </row>
    <row r="86" spans="1:23" ht="15.75" customHeight="1" x14ac:dyDescent="0.25">
      <c r="A86">
        <v>85</v>
      </c>
      <c r="B86">
        <v>11</v>
      </c>
      <c r="C86" t="s">
        <v>14</v>
      </c>
      <c r="D86" t="s">
        <v>172</v>
      </c>
      <c r="E86" t="s">
        <v>176</v>
      </c>
      <c r="F86" t="s">
        <v>12</v>
      </c>
      <c r="G86" s="12">
        <v>17</v>
      </c>
      <c r="H86" s="12">
        <v>56.5</v>
      </c>
      <c r="I86" s="12">
        <v>4</v>
      </c>
      <c r="J86" s="12">
        <v>5.2</v>
      </c>
      <c r="K86" s="12">
        <v>1</v>
      </c>
      <c r="L86">
        <v>2</v>
      </c>
      <c r="M86">
        <v>19.5</v>
      </c>
      <c r="N86">
        <v>7</v>
      </c>
      <c r="O86">
        <v>0</v>
      </c>
      <c r="P86">
        <v>0</v>
      </c>
      <c r="Q86">
        <f t="shared" si="6"/>
        <v>26.5</v>
      </c>
      <c r="R86">
        <v>12</v>
      </c>
      <c r="S86">
        <f t="shared" si="7"/>
        <v>2.2083333333333335</v>
      </c>
      <c r="T86">
        <v>0</v>
      </c>
      <c r="U86">
        <v>0</v>
      </c>
      <c r="V86">
        <v>0</v>
      </c>
      <c r="W86">
        <v>1</v>
      </c>
    </row>
    <row r="87" spans="1:23" ht="15.75" customHeight="1" x14ac:dyDescent="0.25">
      <c r="A87">
        <v>86</v>
      </c>
      <c r="B87">
        <v>11</v>
      </c>
      <c r="C87" t="s">
        <v>14</v>
      </c>
      <c r="D87" t="s">
        <v>172</v>
      </c>
      <c r="E87" t="s">
        <v>176</v>
      </c>
      <c r="F87" t="s">
        <v>135</v>
      </c>
      <c r="G87" s="12">
        <v>11</v>
      </c>
      <c r="H87" s="12">
        <v>41.8</v>
      </c>
      <c r="I87" s="12">
        <v>5</v>
      </c>
      <c r="J87" s="12">
        <v>5.8</v>
      </c>
      <c r="K87" s="12">
        <v>2</v>
      </c>
      <c r="L87">
        <v>2</v>
      </c>
      <c r="M87">
        <v>22</v>
      </c>
      <c r="N87">
        <v>8</v>
      </c>
      <c r="O87">
        <v>0.25</v>
      </c>
      <c r="P87">
        <v>0</v>
      </c>
      <c r="Q87">
        <f t="shared" si="6"/>
        <v>30.25</v>
      </c>
      <c r="R87">
        <v>12</v>
      </c>
      <c r="S87">
        <f t="shared" si="7"/>
        <v>2.5208333333333335</v>
      </c>
      <c r="T87">
        <v>0</v>
      </c>
      <c r="U87">
        <v>0</v>
      </c>
      <c r="V87">
        <v>0</v>
      </c>
      <c r="W87">
        <v>1</v>
      </c>
    </row>
    <row r="88" spans="1:23" ht="15.75" x14ac:dyDescent="0.25">
      <c r="A88">
        <v>87</v>
      </c>
      <c r="B88">
        <v>11</v>
      </c>
      <c r="C88" t="s">
        <v>15</v>
      </c>
      <c r="D88" t="s">
        <v>173</v>
      </c>
      <c r="E88" t="s">
        <v>176</v>
      </c>
      <c r="F88" t="s">
        <v>12</v>
      </c>
      <c r="G88" s="12">
        <v>17</v>
      </c>
      <c r="H88" s="12">
        <v>56.4</v>
      </c>
      <c r="I88" s="12">
        <v>4</v>
      </c>
      <c r="J88" s="12">
        <v>5.7</v>
      </c>
      <c r="K88" s="12">
        <v>2</v>
      </c>
      <c r="L88">
        <v>2</v>
      </c>
      <c r="M88">
        <v>1</v>
      </c>
      <c r="N88">
        <v>19</v>
      </c>
      <c r="O88">
        <v>25</v>
      </c>
      <c r="P88">
        <v>0</v>
      </c>
      <c r="Q88">
        <f t="shared" si="6"/>
        <v>45</v>
      </c>
      <c r="R88">
        <v>12</v>
      </c>
      <c r="S88">
        <f t="shared" si="7"/>
        <v>3.75</v>
      </c>
      <c r="T88">
        <v>0</v>
      </c>
      <c r="U88">
        <v>0</v>
      </c>
      <c r="V88">
        <v>0</v>
      </c>
      <c r="W88">
        <v>1</v>
      </c>
    </row>
    <row r="89" spans="1:23" ht="15.75" x14ac:dyDescent="0.25">
      <c r="A89">
        <v>88</v>
      </c>
      <c r="B89">
        <v>11</v>
      </c>
      <c r="C89" t="s">
        <v>15</v>
      </c>
      <c r="D89" t="s">
        <v>173</v>
      </c>
      <c r="E89" t="s">
        <v>176</v>
      </c>
      <c r="F89" t="s">
        <v>135</v>
      </c>
      <c r="G89" s="12">
        <v>11</v>
      </c>
      <c r="H89" s="12">
        <v>51.8</v>
      </c>
      <c r="I89" s="12">
        <v>4</v>
      </c>
      <c r="J89" s="12">
        <v>3.5</v>
      </c>
      <c r="K89" s="12">
        <v>2</v>
      </c>
      <c r="L89">
        <v>4</v>
      </c>
      <c r="M89">
        <v>26</v>
      </c>
      <c r="N89">
        <v>15</v>
      </c>
      <c r="O89">
        <v>0</v>
      </c>
      <c r="P89">
        <v>0</v>
      </c>
      <c r="Q89">
        <f t="shared" si="6"/>
        <v>41</v>
      </c>
      <c r="R89">
        <v>12</v>
      </c>
      <c r="S89">
        <f t="shared" si="7"/>
        <v>3.4166666666666665</v>
      </c>
      <c r="T89">
        <v>1</v>
      </c>
      <c r="U89">
        <v>0</v>
      </c>
      <c r="V89">
        <v>0</v>
      </c>
      <c r="W89">
        <v>1</v>
      </c>
    </row>
    <row r="90" spans="1:23" ht="15.75" x14ac:dyDescent="0.25">
      <c r="A90">
        <v>89</v>
      </c>
      <c r="B90">
        <v>12</v>
      </c>
      <c r="C90" t="s">
        <v>9</v>
      </c>
      <c r="D90" t="s">
        <v>172</v>
      </c>
      <c r="E90" t="s">
        <v>175</v>
      </c>
      <c r="F90" t="s">
        <v>12</v>
      </c>
      <c r="G90" s="12">
        <v>49</v>
      </c>
      <c r="H90" s="12">
        <v>69</v>
      </c>
      <c r="I90" s="12">
        <v>3</v>
      </c>
      <c r="J90" s="12">
        <v>6</v>
      </c>
      <c r="K90" s="12">
        <v>0</v>
      </c>
      <c r="L90" t="s">
        <v>120</v>
      </c>
      <c r="M90" t="s">
        <v>120</v>
      </c>
      <c r="N90" t="s">
        <v>120</v>
      </c>
      <c r="O90" t="s">
        <v>120</v>
      </c>
      <c r="P90" t="s">
        <v>120</v>
      </c>
      <c r="Q90" t="s">
        <v>120</v>
      </c>
      <c r="R90" t="s">
        <v>120</v>
      </c>
      <c r="S90" t="s">
        <v>120</v>
      </c>
      <c r="T90">
        <v>0</v>
      </c>
      <c r="U90">
        <v>0</v>
      </c>
      <c r="V90">
        <v>1</v>
      </c>
      <c r="W90">
        <v>0</v>
      </c>
    </row>
    <row r="91" spans="1:23" ht="15.75" x14ac:dyDescent="0.25">
      <c r="A91">
        <v>90</v>
      </c>
      <c r="B91">
        <v>12</v>
      </c>
      <c r="C91" t="s">
        <v>9</v>
      </c>
      <c r="D91" t="s">
        <v>172</v>
      </c>
      <c r="E91" t="s">
        <v>175</v>
      </c>
      <c r="F91" t="s">
        <v>135</v>
      </c>
      <c r="G91" s="12">
        <v>8</v>
      </c>
      <c r="H91" s="12">
        <v>72.2</v>
      </c>
      <c r="I91" s="12">
        <v>4</v>
      </c>
      <c r="J91" s="12">
        <v>2.2999999999999998</v>
      </c>
      <c r="K91" s="12">
        <v>2</v>
      </c>
      <c r="L91">
        <v>2</v>
      </c>
      <c r="M91">
        <v>24.1</v>
      </c>
      <c r="N91">
        <v>18.2</v>
      </c>
      <c r="O91">
        <v>0</v>
      </c>
      <c r="P91">
        <v>0</v>
      </c>
      <c r="Q91">
        <f t="shared" ref="Q91:Q100" si="8">SUM(M91:P91)</f>
        <v>42.3</v>
      </c>
      <c r="R91">
        <v>12</v>
      </c>
      <c r="S91">
        <f t="shared" ref="S91:S100" si="9">Q91/12</f>
        <v>3.5249999999999999</v>
      </c>
      <c r="T91">
        <v>0</v>
      </c>
      <c r="U91">
        <v>1</v>
      </c>
      <c r="V91">
        <v>0</v>
      </c>
      <c r="W91">
        <v>0</v>
      </c>
    </row>
    <row r="92" spans="1:23" ht="15.75" x14ac:dyDescent="0.25">
      <c r="A92">
        <v>91</v>
      </c>
      <c r="B92">
        <v>12</v>
      </c>
      <c r="C92" t="s">
        <v>12</v>
      </c>
      <c r="D92" t="s">
        <v>173</v>
      </c>
      <c r="E92" t="s">
        <v>175</v>
      </c>
      <c r="F92" t="s">
        <v>12</v>
      </c>
      <c r="G92" s="12">
        <v>49</v>
      </c>
      <c r="H92" s="12">
        <v>31.6</v>
      </c>
      <c r="I92" s="12">
        <v>2</v>
      </c>
      <c r="J92" s="12">
        <v>6</v>
      </c>
      <c r="K92" s="12">
        <v>1</v>
      </c>
      <c r="L92">
        <v>1</v>
      </c>
      <c r="M92">
        <v>12.9</v>
      </c>
      <c r="N92">
        <v>27.6</v>
      </c>
      <c r="O92">
        <v>0</v>
      </c>
      <c r="P92">
        <v>0</v>
      </c>
      <c r="Q92">
        <f t="shared" si="8"/>
        <v>40.5</v>
      </c>
      <c r="R92">
        <v>12</v>
      </c>
      <c r="S92">
        <f t="shared" si="9"/>
        <v>3.375</v>
      </c>
      <c r="T92">
        <v>0</v>
      </c>
      <c r="U92">
        <v>0</v>
      </c>
      <c r="V92">
        <v>0</v>
      </c>
      <c r="W92">
        <v>1</v>
      </c>
    </row>
    <row r="93" spans="1:23" ht="15.75" x14ac:dyDescent="0.25">
      <c r="A93">
        <v>92</v>
      </c>
      <c r="B93">
        <v>12</v>
      </c>
      <c r="C93" t="s">
        <v>12</v>
      </c>
      <c r="D93" t="s">
        <v>173</v>
      </c>
      <c r="E93" t="s">
        <v>175</v>
      </c>
      <c r="F93" t="s">
        <v>135</v>
      </c>
      <c r="G93" s="12">
        <v>8</v>
      </c>
      <c r="H93" s="12">
        <v>68.099999999999994</v>
      </c>
      <c r="I93" s="12">
        <v>4</v>
      </c>
      <c r="J93" s="12">
        <v>3.9</v>
      </c>
      <c r="K93" s="12">
        <v>2</v>
      </c>
      <c r="L93">
        <v>3</v>
      </c>
      <c r="M93">
        <v>26.2</v>
      </c>
      <c r="N93">
        <v>26.1</v>
      </c>
      <c r="O93">
        <v>0.6</v>
      </c>
      <c r="P93">
        <v>0</v>
      </c>
      <c r="Q93">
        <f t="shared" si="8"/>
        <v>52.9</v>
      </c>
      <c r="R93">
        <v>12</v>
      </c>
      <c r="S93">
        <f t="shared" si="9"/>
        <v>4.4083333333333332</v>
      </c>
      <c r="T93">
        <v>0</v>
      </c>
      <c r="U93">
        <v>0</v>
      </c>
      <c r="V93">
        <v>0</v>
      </c>
      <c r="W93">
        <v>1</v>
      </c>
    </row>
    <row r="94" spans="1:23" ht="15.75" x14ac:dyDescent="0.25">
      <c r="A94">
        <v>93</v>
      </c>
      <c r="B94">
        <v>12</v>
      </c>
      <c r="C94" t="s">
        <v>14</v>
      </c>
      <c r="D94" t="s">
        <v>172</v>
      </c>
      <c r="E94" t="s">
        <v>176</v>
      </c>
      <c r="F94" t="s">
        <v>12</v>
      </c>
      <c r="G94" s="12">
        <v>49</v>
      </c>
      <c r="H94" s="12">
        <v>63.2</v>
      </c>
      <c r="I94" s="12">
        <v>4</v>
      </c>
      <c r="J94" s="12">
        <v>2.7</v>
      </c>
      <c r="K94" s="12">
        <v>2</v>
      </c>
      <c r="L94">
        <v>2</v>
      </c>
      <c r="M94">
        <v>20</v>
      </c>
      <c r="N94">
        <v>3</v>
      </c>
      <c r="O94">
        <v>0</v>
      </c>
      <c r="P94">
        <v>0</v>
      </c>
      <c r="Q94">
        <f t="shared" si="8"/>
        <v>23</v>
      </c>
      <c r="R94">
        <v>12</v>
      </c>
      <c r="S94">
        <f t="shared" si="9"/>
        <v>1.9166666666666667</v>
      </c>
      <c r="T94">
        <v>0</v>
      </c>
      <c r="U94">
        <v>0</v>
      </c>
      <c r="V94">
        <v>0</v>
      </c>
      <c r="W94">
        <v>1</v>
      </c>
    </row>
    <row r="95" spans="1:23" ht="15.75" x14ac:dyDescent="0.25">
      <c r="A95">
        <v>94</v>
      </c>
      <c r="B95">
        <v>12</v>
      </c>
      <c r="C95" t="s">
        <v>14</v>
      </c>
      <c r="D95" t="s">
        <v>172</v>
      </c>
      <c r="E95" t="s">
        <v>176</v>
      </c>
      <c r="F95" t="s">
        <v>135</v>
      </c>
      <c r="G95" s="12">
        <v>8</v>
      </c>
      <c r="H95" s="12">
        <v>71.900000000000006</v>
      </c>
      <c r="I95" s="12">
        <v>4</v>
      </c>
      <c r="J95" s="12">
        <v>2.1</v>
      </c>
      <c r="K95" s="12">
        <v>1</v>
      </c>
      <c r="L95">
        <v>3</v>
      </c>
      <c r="M95">
        <v>27.4</v>
      </c>
      <c r="N95">
        <v>22.6</v>
      </c>
      <c r="O95">
        <v>0</v>
      </c>
      <c r="P95">
        <v>0</v>
      </c>
      <c r="Q95">
        <f t="shared" si="8"/>
        <v>50</v>
      </c>
      <c r="R95">
        <v>12</v>
      </c>
      <c r="S95">
        <f t="shared" si="9"/>
        <v>4.166666666666667</v>
      </c>
      <c r="T95">
        <v>0</v>
      </c>
      <c r="U95">
        <v>0</v>
      </c>
      <c r="V95">
        <v>0</v>
      </c>
      <c r="W95">
        <v>1</v>
      </c>
    </row>
    <row r="96" spans="1:23" ht="15.75" x14ac:dyDescent="0.25">
      <c r="A96">
        <v>95</v>
      </c>
      <c r="B96">
        <v>12</v>
      </c>
      <c r="C96" t="s">
        <v>15</v>
      </c>
      <c r="D96" t="s">
        <v>173</v>
      </c>
      <c r="E96" t="s">
        <v>176</v>
      </c>
      <c r="F96" t="s">
        <v>12</v>
      </c>
      <c r="G96" s="12">
        <v>49</v>
      </c>
      <c r="H96" s="12">
        <v>39.700000000000003</v>
      </c>
      <c r="I96" s="12">
        <v>4</v>
      </c>
      <c r="J96" s="12">
        <v>2.9</v>
      </c>
      <c r="K96" s="12">
        <v>1</v>
      </c>
      <c r="L96">
        <v>2</v>
      </c>
      <c r="M96">
        <v>31</v>
      </c>
      <c r="N96">
        <v>22</v>
      </c>
      <c r="O96">
        <v>0</v>
      </c>
      <c r="P96">
        <v>0</v>
      </c>
      <c r="Q96">
        <f t="shared" si="8"/>
        <v>53</v>
      </c>
      <c r="R96">
        <v>12</v>
      </c>
      <c r="S96">
        <f t="shared" si="9"/>
        <v>4.416666666666667</v>
      </c>
      <c r="T96">
        <v>0</v>
      </c>
      <c r="U96">
        <v>0</v>
      </c>
      <c r="V96">
        <v>0</v>
      </c>
      <c r="W96">
        <v>1</v>
      </c>
    </row>
    <row r="97" spans="1:24" ht="15.75" x14ac:dyDescent="0.25">
      <c r="A97">
        <v>96</v>
      </c>
      <c r="B97">
        <v>12</v>
      </c>
      <c r="C97" t="s">
        <v>15</v>
      </c>
      <c r="D97" t="s">
        <v>173</v>
      </c>
      <c r="E97" t="s">
        <v>176</v>
      </c>
      <c r="F97" t="s">
        <v>135</v>
      </c>
      <c r="G97" s="12">
        <v>8</v>
      </c>
      <c r="H97" s="12">
        <v>62.6</v>
      </c>
      <c r="I97" s="12">
        <v>3</v>
      </c>
      <c r="J97" s="12">
        <v>3.5</v>
      </c>
      <c r="K97" s="12">
        <v>3</v>
      </c>
      <c r="L97">
        <v>2</v>
      </c>
      <c r="M97">
        <v>23.5</v>
      </c>
      <c r="N97">
        <v>32.5</v>
      </c>
      <c r="O97">
        <v>4.7</v>
      </c>
      <c r="P97">
        <v>0</v>
      </c>
      <c r="Q97">
        <f t="shared" si="8"/>
        <v>60.7</v>
      </c>
      <c r="R97">
        <v>12</v>
      </c>
      <c r="S97">
        <f t="shared" si="9"/>
        <v>5.0583333333333336</v>
      </c>
      <c r="T97">
        <v>0</v>
      </c>
      <c r="U97">
        <v>0</v>
      </c>
      <c r="V97">
        <v>0</v>
      </c>
      <c r="W97">
        <v>1</v>
      </c>
    </row>
    <row r="98" spans="1:24" ht="15.75" x14ac:dyDescent="0.25">
      <c r="A98">
        <v>97</v>
      </c>
      <c r="B98">
        <v>13</v>
      </c>
      <c r="C98" t="s">
        <v>9</v>
      </c>
      <c r="D98" t="s">
        <v>172</v>
      </c>
      <c r="E98" t="s">
        <v>175</v>
      </c>
      <c r="F98" t="s">
        <v>12</v>
      </c>
      <c r="G98" s="12">
        <v>35</v>
      </c>
      <c r="H98" s="12">
        <v>36.4</v>
      </c>
      <c r="I98" s="12">
        <v>3</v>
      </c>
      <c r="J98" s="12">
        <v>3.7</v>
      </c>
      <c r="K98" s="12">
        <v>1</v>
      </c>
      <c r="L98">
        <v>1</v>
      </c>
      <c r="M98">
        <v>23.4</v>
      </c>
      <c r="N98">
        <v>9.8000000000000007</v>
      </c>
      <c r="O98">
        <v>0</v>
      </c>
      <c r="P98">
        <v>0</v>
      </c>
      <c r="Q98">
        <f t="shared" si="8"/>
        <v>33.200000000000003</v>
      </c>
      <c r="R98">
        <v>12</v>
      </c>
      <c r="S98">
        <f t="shared" si="9"/>
        <v>2.7666666666666671</v>
      </c>
      <c r="T98">
        <v>0</v>
      </c>
      <c r="U98">
        <v>0</v>
      </c>
      <c r="V98">
        <v>0</v>
      </c>
      <c r="W98">
        <v>1</v>
      </c>
    </row>
    <row r="99" spans="1:24" ht="15.75" x14ac:dyDescent="0.25">
      <c r="A99">
        <v>98</v>
      </c>
      <c r="B99">
        <v>13</v>
      </c>
      <c r="C99" t="s">
        <v>9</v>
      </c>
      <c r="D99" t="s">
        <v>172</v>
      </c>
      <c r="E99" t="s">
        <v>175</v>
      </c>
      <c r="F99" t="s">
        <v>135</v>
      </c>
      <c r="G99" s="12">
        <v>39</v>
      </c>
      <c r="H99" s="12">
        <v>33.9</v>
      </c>
      <c r="I99" s="12">
        <v>4</v>
      </c>
      <c r="J99" s="12">
        <v>3.2</v>
      </c>
      <c r="K99" s="12">
        <v>1</v>
      </c>
      <c r="L99">
        <v>1</v>
      </c>
      <c r="M99">
        <v>3.8</v>
      </c>
      <c r="N99">
        <v>3.5</v>
      </c>
      <c r="O99">
        <v>0</v>
      </c>
      <c r="P99">
        <v>0</v>
      </c>
      <c r="Q99">
        <f t="shared" si="8"/>
        <v>7.3</v>
      </c>
      <c r="R99">
        <v>12</v>
      </c>
      <c r="S99">
        <f t="shared" si="9"/>
        <v>0.60833333333333328</v>
      </c>
      <c r="T99">
        <v>0</v>
      </c>
      <c r="U99">
        <v>0</v>
      </c>
      <c r="V99">
        <v>0</v>
      </c>
      <c r="W99">
        <v>1</v>
      </c>
    </row>
    <row r="100" spans="1:24" ht="15.75" x14ac:dyDescent="0.25">
      <c r="A100">
        <v>99</v>
      </c>
      <c r="B100">
        <v>13</v>
      </c>
      <c r="C100" t="s">
        <v>12</v>
      </c>
      <c r="D100" t="s">
        <v>173</v>
      </c>
      <c r="E100" t="s">
        <v>175</v>
      </c>
      <c r="F100" t="s">
        <v>12</v>
      </c>
      <c r="G100" s="12">
        <v>35</v>
      </c>
      <c r="H100" s="12">
        <v>72</v>
      </c>
      <c r="I100" s="12">
        <v>5</v>
      </c>
      <c r="J100" s="12">
        <v>6</v>
      </c>
      <c r="K100" s="12">
        <v>3</v>
      </c>
      <c r="L100">
        <v>3</v>
      </c>
      <c r="M100">
        <v>5</v>
      </c>
      <c r="N100">
        <v>4.5</v>
      </c>
      <c r="O100">
        <v>0</v>
      </c>
      <c r="P100">
        <v>0</v>
      </c>
      <c r="Q100">
        <f t="shared" si="8"/>
        <v>9.5</v>
      </c>
      <c r="R100">
        <v>12</v>
      </c>
      <c r="S100">
        <f t="shared" si="9"/>
        <v>0.79166666666666663</v>
      </c>
      <c r="T100">
        <v>1</v>
      </c>
      <c r="U100">
        <v>0</v>
      </c>
      <c r="V100">
        <v>0</v>
      </c>
      <c r="W100">
        <v>0</v>
      </c>
    </row>
    <row r="101" spans="1:24" ht="15.75" x14ac:dyDescent="0.25">
      <c r="A101">
        <v>100</v>
      </c>
      <c r="B101">
        <v>13</v>
      </c>
      <c r="C101" t="s">
        <v>12</v>
      </c>
      <c r="D101" t="s">
        <v>173</v>
      </c>
      <c r="E101" t="s">
        <v>175</v>
      </c>
      <c r="F101" t="s">
        <v>135</v>
      </c>
      <c r="G101" s="12">
        <v>39</v>
      </c>
      <c r="H101" s="12">
        <v>24.2</v>
      </c>
      <c r="I101" s="12">
        <v>4</v>
      </c>
      <c r="J101" s="12">
        <v>5.0999999999999996</v>
      </c>
      <c r="K101" s="12">
        <v>1</v>
      </c>
      <c r="L101">
        <v>1</v>
      </c>
      <c r="M101" t="s">
        <v>120</v>
      </c>
      <c r="N101" t="s">
        <v>120</v>
      </c>
      <c r="O101" t="s">
        <v>120</v>
      </c>
      <c r="P101" t="s">
        <v>120</v>
      </c>
      <c r="Q101" t="s">
        <v>120</v>
      </c>
      <c r="R101">
        <v>12</v>
      </c>
      <c r="S101" t="s">
        <v>120</v>
      </c>
      <c r="T101">
        <v>0</v>
      </c>
      <c r="U101">
        <v>0</v>
      </c>
      <c r="V101">
        <v>0</v>
      </c>
      <c r="W101">
        <v>0</v>
      </c>
      <c r="X101" t="s">
        <v>136</v>
      </c>
    </row>
    <row r="102" spans="1:24" ht="15.75" x14ac:dyDescent="0.25">
      <c r="A102">
        <v>101</v>
      </c>
      <c r="B102">
        <v>13</v>
      </c>
      <c r="C102" t="s">
        <v>14</v>
      </c>
      <c r="D102" t="s">
        <v>172</v>
      </c>
      <c r="E102" t="s">
        <v>176</v>
      </c>
      <c r="F102" t="s">
        <v>12</v>
      </c>
      <c r="G102" s="12">
        <v>35</v>
      </c>
      <c r="H102" s="12">
        <v>57.2</v>
      </c>
      <c r="I102" s="12">
        <v>4</v>
      </c>
      <c r="J102" s="12">
        <v>4.5999999999999996</v>
      </c>
      <c r="K102" s="12">
        <v>1</v>
      </c>
      <c r="L102">
        <v>2</v>
      </c>
      <c r="M102">
        <v>8</v>
      </c>
      <c r="N102">
        <v>21</v>
      </c>
      <c r="O102">
        <v>0</v>
      </c>
      <c r="P102">
        <v>0</v>
      </c>
      <c r="Q102">
        <f t="shared" ref="Q102:Q107" si="10">SUM(M102:P102)</f>
        <v>29</v>
      </c>
      <c r="R102">
        <v>12</v>
      </c>
      <c r="S102">
        <f t="shared" ref="S102:S107" si="11">Q102/12</f>
        <v>2.4166666666666665</v>
      </c>
      <c r="T102">
        <v>0</v>
      </c>
      <c r="U102">
        <v>0</v>
      </c>
      <c r="V102">
        <v>0</v>
      </c>
      <c r="W102">
        <v>1</v>
      </c>
    </row>
    <row r="103" spans="1:24" ht="15.75" x14ac:dyDescent="0.25">
      <c r="A103">
        <v>102</v>
      </c>
      <c r="B103">
        <v>13</v>
      </c>
      <c r="C103" t="s">
        <v>14</v>
      </c>
      <c r="D103" t="s">
        <v>172</v>
      </c>
      <c r="E103" t="s">
        <v>176</v>
      </c>
      <c r="F103" t="s">
        <v>135</v>
      </c>
      <c r="G103" s="12">
        <v>39</v>
      </c>
      <c r="H103" s="12">
        <v>36.5</v>
      </c>
      <c r="I103" s="12">
        <v>5</v>
      </c>
      <c r="J103" s="12">
        <v>3.6</v>
      </c>
      <c r="K103" s="12">
        <v>2</v>
      </c>
      <c r="L103">
        <v>2</v>
      </c>
      <c r="M103">
        <v>12</v>
      </c>
      <c r="N103">
        <v>1</v>
      </c>
      <c r="O103">
        <v>0</v>
      </c>
      <c r="P103">
        <v>0</v>
      </c>
      <c r="Q103">
        <f t="shared" si="10"/>
        <v>13</v>
      </c>
      <c r="R103">
        <v>12</v>
      </c>
      <c r="S103">
        <f t="shared" si="11"/>
        <v>1.0833333333333333</v>
      </c>
      <c r="T103">
        <v>0</v>
      </c>
      <c r="U103">
        <v>0</v>
      </c>
      <c r="V103">
        <v>0</v>
      </c>
      <c r="W103">
        <v>1</v>
      </c>
      <c r="X103" t="s">
        <v>139</v>
      </c>
    </row>
    <row r="104" spans="1:24" ht="15.75" x14ac:dyDescent="0.25">
      <c r="A104">
        <v>103</v>
      </c>
      <c r="B104">
        <v>13</v>
      </c>
      <c r="C104" t="s">
        <v>15</v>
      </c>
      <c r="D104" t="s">
        <v>173</v>
      </c>
      <c r="E104" t="s">
        <v>176</v>
      </c>
      <c r="F104" t="s">
        <v>12</v>
      </c>
      <c r="G104" s="12">
        <v>35</v>
      </c>
      <c r="H104" s="12">
        <v>59.6</v>
      </c>
      <c r="I104" s="12">
        <v>4</v>
      </c>
      <c r="J104" s="12">
        <v>4.7</v>
      </c>
      <c r="K104" s="12">
        <v>1</v>
      </c>
      <c r="L104">
        <v>2</v>
      </c>
      <c r="M104">
        <v>27.5</v>
      </c>
      <c r="N104">
        <v>32</v>
      </c>
      <c r="O104">
        <v>5.6</v>
      </c>
      <c r="P104">
        <v>0</v>
      </c>
      <c r="Q104">
        <f t="shared" si="10"/>
        <v>65.099999999999994</v>
      </c>
      <c r="R104">
        <v>12</v>
      </c>
      <c r="S104">
        <f t="shared" si="11"/>
        <v>5.4249999999999998</v>
      </c>
      <c r="T104">
        <v>0</v>
      </c>
      <c r="U104">
        <v>0</v>
      </c>
      <c r="V104">
        <v>0</v>
      </c>
      <c r="W104">
        <v>1</v>
      </c>
    </row>
    <row r="105" spans="1:24" ht="15.75" customHeight="1" x14ac:dyDescent="0.25">
      <c r="A105">
        <v>104</v>
      </c>
      <c r="B105">
        <v>13</v>
      </c>
      <c r="C105" t="s">
        <v>15</v>
      </c>
      <c r="D105" t="s">
        <v>173</v>
      </c>
      <c r="E105" t="s">
        <v>176</v>
      </c>
      <c r="F105" t="s">
        <v>135</v>
      </c>
      <c r="G105" s="12">
        <v>39</v>
      </c>
      <c r="H105" s="12">
        <v>37</v>
      </c>
      <c r="I105" s="12">
        <v>4</v>
      </c>
      <c r="J105" s="12">
        <v>5</v>
      </c>
      <c r="K105" s="12">
        <v>2</v>
      </c>
      <c r="L105">
        <v>3</v>
      </c>
      <c r="M105">
        <v>28</v>
      </c>
      <c r="N105">
        <v>25</v>
      </c>
      <c r="O105">
        <v>0</v>
      </c>
      <c r="P105">
        <v>0</v>
      </c>
      <c r="Q105">
        <f t="shared" si="10"/>
        <v>53</v>
      </c>
      <c r="R105">
        <v>12</v>
      </c>
      <c r="S105">
        <f t="shared" si="11"/>
        <v>4.416666666666667</v>
      </c>
      <c r="T105">
        <v>0</v>
      </c>
      <c r="U105">
        <v>0</v>
      </c>
      <c r="V105">
        <v>0</v>
      </c>
      <c r="W105">
        <v>1</v>
      </c>
    </row>
    <row r="106" spans="1:24" ht="15.75" customHeight="1" x14ac:dyDescent="0.25">
      <c r="A106">
        <v>105</v>
      </c>
      <c r="B106">
        <v>14</v>
      </c>
      <c r="C106" t="s">
        <v>9</v>
      </c>
      <c r="D106" t="s">
        <v>172</v>
      </c>
      <c r="E106" t="s">
        <v>175</v>
      </c>
      <c r="F106" t="s">
        <v>12</v>
      </c>
      <c r="G106" s="12">
        <v>18</v>
      </c>
      <c r="H106" s="12">
        <v>34.4</v>
      </c>
      <c r="I106" s="12">
        <v>5</v>
      </c>
      <c r="J106" s="12">
        <v>5</v>
      </c>
      <c r="K106" s="12">
        <v>2</v>
      </c>
      <c r="L106">
        <v>3</v>
      </c>
      <c r="M106">
        <v>15</v>
      </c>
      <c r="N106">
        <v>13.5</v>
      </c>
      <c r="O106">
        <v>1</v>
      </c>
      <c r="P106">
        <v>0</v>
      </c>
      <c r="Q106">
        <f t="shared" si="10"/>
        <v>29.5</v>
      </c>
      <c r="R106">
        <v>12</v>
      </c>
      <c r="S106">
        <f t="shared" si="11"/>
        <v>2.4583333333333335</v>
      </c>
      <c r="T106">
        <v>0</v>
      </c>
      <c r="U106">
        <v>0</v>
      </c>
      <c r="V106">
        <v>0</v>
      </c>
      <c r="W106">
        <v>1</v>
      </c>
    </row>
    <row r="107" spans="1:24" ht="15.75" customHeight="1" x14ac:dyDescent="0.25">
      <c r="A107">
        <v>106</v>
      </c>
      <c r="B107">
        <v>14</v>
      </c>
      <c r="C107" t="s">
        <v>9</v>
      </c>
      <c r="D107" t="s">
        <v>172</v>
      </c>
      <c r="E107" t="s">
        <v>175</v>
      </c>
      <c r="F107" t="s">
        <v>135</v>
      </c>
      <c r="G107" s="12">
        <v>36</v>
      </c>
      <c r="H107" s="12">
        <v>62.5</v>
      </c>
      <c r="I107" s="12">
        <v>3</v>
      </c>
      <c r="J107" s="12">
        <v>5.5</v>
      </c>
      <c r="K107" s="12">
        <v>2</v>
      </c>
      <c r="L107">
        <v>3</v>
      </c>
      <c r="M107">
        <v>6</v>
      </c>
      <c r="N107">
        <v>13</v>
      </c>
      <c r="O107">
        <v>27.5</v>
      </c>
      <c r="P107">
        <v>0</v>
      </c>
      <c r="Q107">
        <f t="shared" si="10"/>
        <v>46.5</v>
      </c>
      <c r="R107">
        <v>12</v>
      </c>
      <c r="S107">
        <f t="shared" si="11"/>
        <v>3.875</v>
      </c>
      <c r="T107">
        <v>0</v>
      </c>
      <c r="U107">
        <v>0</v>
      </c>
      <c r="V107">
        <v>0</v>
      </c>
      <c r="W107">
        <v>1</v>
      </c>
    </row>
    <row r="108" spans="1:24" ht="15.75" customHeight="1" x14ac:dyDescent="0.25">
      <c r="A108">
        <v>107</v>
      </c>
      <c r="B108">
        <v>14</v>
      </c>
      <c r="C108" t="s">
        <v>12</v>
      </c>
      <c r="D108" t="s">
        <v>173</v>
      </c>
      <c r="E108" t="s">
        <v>175</v>
      </c>
      <c r="F108" t="s">
        <v>12</v>
      </c>
      <c r="G108" s="12">
        <v>18</v>
      </c>
      <c r="H108" s="12">
        <v>28.4</v>
      </c>
      <c r="I108" s="12">
        <v>3</v>
      </c>
      <c r="J108" s="12">
        <v>4.7</v>
      </c>
      <c r="K108" s="12">
        <v>0</v>
      </c>
      <c r="L108" t="s">
        <v>120</v>
      </c>
      <c r="M108" t="s">
        <v>120</v>
      </c>
      <c r="N108" t="s">
        <v>120</v>
      </c>
      <c r="O108" t="s">
        <v>120</v>
      </c>
      <c r="P108" t="s">
        <v>120</v>
      </c>
      <c r="Q108" t="s">
        <v>120</v>
      </c>
      <c r="R108" t="s">
        <v>120</v>
      </c>
      <c r="S108" t="s">
        <v>120</v>
      </c>
      <c r="T108">
        <v>0</v>
      </c>
      <c r="U108">
        <v>0</v>
      </c>
      <c r="V108">
        <v>1</v>
      </c>
      <c r="W108">
        <v>0</v>
      </c>
    </row>
    <row r="109" spans="1:24" ht="15.75" customHeight="1" x14ac:dyDescent="0.25">
      <c r="A109">
        <v>108</v>
      </c>
      <c r="B109">
        <v>14</v>
      </c>
      <c r="C109" t="s">
        <v>12</v>
      </c>
      <c r="D109" t="s">
        <v>173</v>
      </c>
      <c r="E109" t="s">
        <v>175</v>
      </c>
      <c r="F109" t="s">
        <v>135</v>
      </c>
      <c r="G109" s="12">
        <v>36</v>
      </c>
      <c r="H109" s="12">
        <v>58.1</v>
      </c>
      <c r="I109" s="12">
        <v>4</v>
      </c>
      <c r="J109" s="12">
        <v>4</v>
      </c>
      <c r="K109" s="12">
        <v>0</v>
      </c>
      <c r="L109" t="s">
        <v>120</v>
      </c>
      <c r="M109" t="s">
        <v>120</v>
      </c>
      <c r="N109" t="s">
        <v>120</v>
      </c>
      <c r="O109" t="s">
        <v>120</v>
      </c>
      <c r="P109" t="s">
        <v>120</v>
      </c>
      <c r="Q109" t="s">
        <v>120</v>
      </c>
      <c r="R109" t="s">
        <v>120</v>
      </c>
      <c r="S109" t="s">
        <v>120</v>
      </c>
      <c r="T109">
        <v>0</v>
      </c>
      <c r="U109">
        <v>0</v>
      </c>
      <c r="V109">
        <v>1</v>
      </c>
      <c r="W109">
        <v>0</v>
      </c>
    </row>
    <row r="110" spans="1:24" ht="15.75" customHeight="1" x14ac:dyDescent="0.25">
      <c r="A110">
        <v>109</v>
      </c>
      <c r="B110">
        <v>14</v>
      </c>
      <c r="C110" t="s">
        <v>14</v>
      </c>
      <c r="D110" t="s">
        <v>172</v>
      </c>
      <c r="E110" t="s">
        <v>176</v>
      </c>
      <c r="F110" t="s">
        <v>12</v>
      </c>
      <c r="G110" s="12">
        <v>18</v>
      </c>
      <c r="H110" s="12">
        <v>44.5</v>
      </c>
      <c r="I110" s="12">
        <v>6</v>
      </c>
      <c r="J110" s="12">
        <v>6</v>
      </c>
      <c r="K110" s="12">
        <v>2</v>
      </c>
      <c r="L110">
        <v>2</v>
      </c>
      <c r="M110">
        <v>16.2</v>
      </c>
      <c r="N110">
        <v>10.3</v>
      </c>
      <c r="O110">
        <v>1.6</v>
      </c>
      <c r="P110">
        <v>0</v>
      </c>
      <c r="Q110">
        <f>SUM(M110:P110)</f>
        <v>28.1</v>
      </c>
      <c r="R110">
        <v>12</v>
      </c>
      <c r="S110">
        <f>Q110/12</f>
        <v>2.3416666666666668</v>
      </c>
      <c r="T110">
        <v>0</v>
      </c>
      <c r="U110">
        <v>1</v>
      </c>
      <c r="V110">
        <v>0</v>
      </c>
      <c r="W110">
        <v>0</v>
      </c>
    </row>
    <row r="111" spans="1:24" ht="15.75" customHeight="1" x14ac:dyDescent="0.25">
      <c r="A111">
        <v>110</v>
      </c>
      <c r="B111">
        <v>14</v>
      </c>
      <c r="C111" t="s">
        <v>14</v>
      </c>
      <c r="D111" t="s">
        <v>172</v>
      </c>
      <c r="E111" t="s">
        <v>176</v>
      </c>
      <c r="F111" t="s">
        <v>135</v>
      </c>
      <c r="G111" s="12">
        <v>36</v>
      </c>
      <c r="H111" s="12">
        <v>92.5</v>
      </c>
      <c r="I111" s="12">
        <v>6</v>
      </c>
      <c r="J111" s="12">
        <v>5</v>
      </c>
      <c r="K111" s="12">
        <v>0</v>
      </c>
      <c r="L111" t="s">
        <v>120</v>
      </c>
      <c r="M111" t="s">
        <v>120</v>
      </c>
      <c r="N111" t="s">
        <v>120</v>
      </c>
      <c r="O111" t="s">
        <v>120</v>
      </c>
      <c r="P111" t="s">
        <v>120</v>
      </c>
      <c r="Q111" t="s">
        <v>120</v>
      </c>
      <c r="R111" t="s">
        <v>120</v>
      </c>
      <c r="S111" t="s">
        <v>120</v>
      </c>
      <c r="T111">
        <v>0</v>
      </c>
      <c r="U111">
        <v>0</v>
      </c>
      <c r="V111">
        <v>1</v>
      </c>
      <c r="W111">
        <v>0</v>
      </c>
    </row>
    <row r="112" spans="1:24" ht="15.75" customHeight="1" x14ac:dyDescent="0.25">
      <c r="A112">
        <v>111</v>
      </c>
      <c r="B112">
        <v>14</v>
      </c>
      <c r="C112" t="s">
        <v>15</v>
      </c>
      <c r="D112" t="s">
        <v>173</v>
      </c>
      <c r="E112" t="s">
        <v>176</v>
      </c>
      <c r="F112" t="s">
        <v>12</v>
      </c>
      <c r="G112" s="12">
        <v>18</v>
      </c>
      <c r="H112" s="12">
        <v>47.1</v>
      </c>
      <c r="I112" s="12">
        <v>4</v>
      </c>
      <c r="J112" s="12">
        <v>6</v>
      </c>
      <c r="K112" s="12">
        <v>1</v>
      </c>
      <c r="L112">
        <v>3</v>
      </c>
      <c r="M112">
        <v>34</v>
      </c>
      <c r="N112">
        <v>28.5</v>
      </c>
      <c r="O112">
        <v>0</v>
      </c>
      <c r="P112">
        <v>0</v>
      </c>
      <c r="Q112">
        <f t="shared" ref="Q112:Q132" si="12">SUM(M112:P112)</f>
        <v>62.5</v>
      </c>
      <c r="R112">
        <v>12</v>
      </c>
      <c r="S112">
        <f t="shared" ref="S112:S132" si="13">Q112/12</f>
        <v>5.208333333333333</v>
      </c>
      <c r="T112">
        <v>0</v>
      </c>
      <c r="U112">
        <v>0</v>
      </c>
      <c r="V112">
        <v>0</v>
      </c>
      <c r="W112">
        <v>1</v>
      </c>
    </row>
    <row r="113" spans="1:23" ht="15.75" customHeight="1" x14ac:dyDescent="0.25">
      <c r="A113">
        <v>112</v>
      </c>
      <c r="B113">
        <v>14</v>
      </c>
      <c r="C113" t="s">
        <v>15</v>
      </c>
      <c r="D113" t="s">
        <v>173</v>
      </c>
      <c r="E113" t="s">
        <v>176</v>
      </c>
      <c r="F113" t="s">
        <v>135</v>
      </c>
      <c r="G113" s="12">
        <v>36</v>
      </c>
      <c r="H113" s="12">
        <v>52.6</v>
      </c>
      <c r="I113" s="12">
        <v>3</v>
      </c>
      <c r="J113" s="12">
        <v>2</v>
      </c>
      <c r="K113" s="12">
        <v>2</v>
      </c>
      <c r="L113">
        <v>2</v>
      </c>
      <c r="M113">
        <v>20</v>
      </c>
      <c r="N113">
        <v>35</v>
      </c>
      <c r="O113">
        <v>0</v>
      </c>
      <c r="P113">
        <v>0</v>
      </c>
      <c r="Q113">
        <f t="shared" si="12"/>
        <v>55</v>
      </c>
      <c r="R113">
        <v>12</v>
      </c>
      <c r="S113">
        <f t="shared" si="13"/>
        <v>4.583333333333333</v>
      </c>
      <c r="T113">
        <v>0</v>
      </c>
      <c r="U113">
        <v>0</v>
      </c>
      <c r="V113">
        <v>0</v>
      </c>
      <c r="W113">
        <v>1</v>
      </c>
    </row>
    <row r="114" spans="1:23" ht="15.75" customHeight="1" x14ac:dyDescent="0.25">
      <c r="A114">
        <v>113</v>
      </c>
      <c r="B114">
        <v>15</v>
      </c>
      <c r="C114" t="s">
        <v>9</v>
      </c>
      <c r="D114" t="s">
        <v>172</v>
      </c>
      <c r="E114" t="s">
        <v>175</v>
      </c>
      <c r="F114" t="s">
        <v>12</v>
      </c>
      <c r="G114" s="12">
        <v>27</v>
      </c>
      <c r="H114" s="12">
        <v>25.9</v>
      </c>
      <c r="I114" s="12">
        <v>5</v>
      </c>
      <c r="J114" s="12">
        <v>4.5</v>
      </c>
      <c r="K114" s="12">
        <v>1</v>
      </c>
      <c r="L114">
        <v>1</v>
      </c>
      <c r="M114">
        <v>7</v>
      </c>
      <c r="N114">
        <v>7.75</v>
      </c>
      <c r="O114">
        <v>0</v>
      </c>
      <c r="P114">
        <v>0</v>
      </c>
      <c r="Q114">
        <f t="shared" si="12"/>
        <v>14.75</v>
      </c>
      <c r="R114">
        <v>12</v>
      </c>
      <c r="S114">
        <f t="shared" si="13"/>
        <v>1.2291666666666667</v>
      </c>
      <c r="T114">
        <v>0</v>
      </c>
      <c r="U114">
        <v>0</v>
      </c>
      <c r="V114">
        <v>0</v>
      </c>
      <c r="W114">
        <v>1</v>
      </c>
    </row>
    <row r="115" spans="1:23" ht="15.75" customHeight="1" x14ac:dyDescent="0.25">
      <c r="A115">
        <v>114</v>
      </c>
      <c r="B115">
        <v>15</v>
      </c>
      <c r="C115" t="s">
        <v>9</v>
      </c>
      <c r="D115" t="s">
        <v>172</v>
      </c>
      <c r="E115" t="s">
        <v>175</v>
      </c>
      <c r="F115" t="s">
        <v>135</v>
      </c>
      <c r="G115" s="12">
        <v>19</v>
      </c>
      <c r="H115" s="12">
        <v>29.5</v>
      </c>
      <c r="I115" s="12">
        <v>6</v>
      </c>
      <c r="J115" s="12">
        <v>5</v>
      </c>
      <c r="K115" s="12">
        <v>1</v>
      </c>
      <c r="L115">
        <v>2</v>
      </c>
      <c r="M115">
        <v>10</v>
      </c>
      <c r="N115">
        <v>2</v>
      </c>
      <c r="O115">
        <v>0</v>
      </c>
      <c r="P115">
        <v>0</v>
      </c>
      <c r="Q115">
        <f t="shared" si="12"/>
        <v>12</v>
      </c>
      <c r="R115">
        <v>12</v>
      </c>
      <c r="S115">
        <f t="shared" si="13"/>
        <v>1</v>
      </c>
      <c r="T115">
        <v>0</v>
      </c>
      <c r="U115">
        <v>0</v>
      </c>
      <c r="V115">
        <v>0</v>
      </c>
      <c r="W115">
        <v>1</v>
      </c>
    </row>
    <row r="116" spans="1:23" ht="15.75" customHeight="1" x14ac:dyDescent="0.25">
      <c r="A116">
        <v>115</v>
      </c>
      <c r="B116">
        <v>15</v>
      </c>
      <c r="C116" t="s">
        <v>12</v>
      </c>
      <c r="D116" t="s">
        <v>173</v>
      </c>
      <c r="E116" t="s">
        <v>175</v>
      </c>
      <c r="F116" t="s">
        <v>12</v>
      </c>
      <c r="G116" s="12">
        <v>27</v>
      </c>
      <c r="H116" s="12">
        <v>23.3</v>
      </c>
      <c r="I116" s="12">
        <v>6</v>
      </c>
      <c r="J116" s="12">
        <v>4.0999999999999996</v>
      </c>
      <c r="K116" s="12">
        <v>1</v>
      </c>
      <c r="L116">
        <v>1</v>
      </c>
      <c r="M116">
        <v>2</v>
      </c>
      <c r="N116">
        <v>6</v>
      </c>
      <c r="O116">
        <v>17</v>
      </c>
      <c r="P116">
        <v>0</v>
      </c>
      <c r="Q116">
        <f t="shared" si="12"/>
        <v>25</v>
      </c>
      <c r="R116">
        <v>12</v>
      </c>
      <c r="S116">
        <f t="shared" si="13"/>
        <v>2.0833333333333335</v>
      </c>
      <c r="T116">
        <v>0</v>
      </c>
      <c r="U116">
        <v>0</v>
      </c>
      <c r="V116">
        <v>0</v>
      </c>
      <c r="W116">
        <v>1</v>
      </c>
    </row>
    <row r="117" spans="1:23" ht="15.75" customHeight="1" x14ac:dyDescent="0.25">
      <c r="A117">
        <v>116</v>
      </c>
      <c r="B117">
        <v>15</v>
      </c>
      <c r="C117" t="s">
        <v>12</v>
      </c>
      <c r="D117" t="s">
        <v>173</v>
      </c>
      <c r="E117" t="s">
        <v>175</v>
      </c>
      <c r="F117" t="s">
        <v>135</v>
      </c>
      <c r="G117" s="12">
        <v>19</v>
      </c>
      <c r="H117" s="12">
        <v>28</v>
      </c>
      <c r="I117" s="12">
        <v>5</v>
      </c>
      <c r="J117" s="12">
        <v>3.6</v>
      </c>
      <c r="K117" s="12">
        <v>1</v>
      </c>
      <c r="L117">
        <v>1</v>
      </c>
      <c r="M117">
        <v>0</v>
      </c>
      <c r="N117">
        <v>0</v>
      </c>
      <c r="O117">
        <v>0</v>
      </c>
      <c r="P117">
        <v>0</v>
      </c>
      <c r="Q117">
        <f t="shared" si="12"/>
        <v>0</v>
      </c>
      <c r="R117">
        <v>12</v>
      </c>
      <c r="S117">
        <f t="shared" si="13"/>
        <v>0</v>
      </c>
      <c r="T117">
        <v>0</v>
      </c>
      <c r="U117">
        <v>0</v>
      </c>
      <c r="V117">
        <v>0</v>
      </c>
      <c r="W117">
        <v>1</v>
      </c>
    </row>
    <row r="118" spans="1:23" ht="15.75" customHeight="1" x14ac:dyDescent="0.25">
      <c r="A118">
        <v>117</v>
      </c>
      <c r="B118">
        <v>15</v>
      </c>
      <c r="C118" t="s">
        <v>14</v>
      </c>
      <c r="D118" t="s">
        <v>172</v>
      </c>
      <c r="E118" t="s">
        <v>176</v>
      </c>
      <c r="F118" t="s">
        <v>12</v>
      </c>
      <c r="G118" s="12">
        <v>27</v>
      </c>
      <c r="H118" s="12">
        <v>39.1</v>
      </c>
      <c r="I118" s="12">
        <v>6</v>
      </c>
      <c r="J118" s="12">
        <v>4.2</v>
      </c>
      <c r="K118" s="12">
        <v>1</v>
      </c>
      <c r="L118">
        <v>3</v>
      </c>
      <c r="M118">
        <v>14</v>
      </c>
      <c r="N118">
        <v>7.5</v>
      </c>
      <c r="O118">
        <v>0.2</v>
      </c>
      <c r="P118">
        <v>0</v>
      </c>
      <c r="Q118">
        <f t="shared" si="12"/>
        <v>21.7</v>
      </c>
      <c r="R118">
        <v>12</v>
      </c>
      <c r="S118">
        <f t="shared" si="13"/>
        <v>1.8083333333333333</v>
      </c>
      <c r="T118">
        <v>0</v>
      </c>
      <c r="U118">
        <v>0</v>
      </c>
      <c r="V118">
        <v>0</v>
      </c>
      <c r="W118">
        <v>1</v>
      </c>
    </row>
    <row r="119" spans="1:23" ht="15.75" customHeight="1" x14ac:dyDescent="0.25">
      <c r="A119">
        <v>118</v>
      </c>
      <c r="B119">
        <v>15</v>
      </c>
      <c r="C119" t="s">
        <v>14</v>
      </c>
      <c r="D119" t="s">
        <v>172</v>
      </c>
      <c r="E119" t="s">
        <v>176</v>
      </c>
      <c r="F119" t="s">
        <v>135</v>
      </c>
      <c r="G119" s="12">
        <v>19</v>
      </c>
      <c r="H119" s="12">
        <v>33</v>
      </c>
      <c r="I119" s="12">
        <v>5</v>
      </c>
      <c r="J119" s="12">
        <v>5.2</v>
      </c>
      <c r="K119" s="12">
        <v>1</v>
      </c>
      <c r="L119">
        <v>2</v>
      </c>
      <c r="M119">
        <v>2.2000000000000002</v>
      </c>
      <c r="N119">
        <v>9.5</v>
      </c>
      <c r="O119">
        <v>3</v>
      </c>
      <c r="P119">
        <v>0</v>
      </c>
      <c r="Q119">
        <f t="shared" si="12"/>
        <v>14.7</v>
      </c>
      <c r="R119">
        <v>12</v>
      </c>
      <c r="S119">
        <f t="shared" si="13"/>
        <v>1.2249999999999999</v>
      </c>
      <c r="T119">
        <v>1</v>
      </c>
      <c r="U119">
        <v>0</v>
      </c>
      <c r="V119">
        <v>0</v>
      </c>
      <c r="W119">
        <v>1</v>
      </c>
    </row>
    <row r="120" spans="1:23" ht="15.75" customHeight="1" x14ac:dyDescent="0.25">
      <c r="A120">
        <v>119</v>
      </c>
      <c r="B120">
        <v>15</v>
      </c>
      <c r="C120" t="s">
        <v>15</v>
      </c>
      <c r="D120" t="s">
        <v>173</v>
      </c>
      <c r="E120" t="s">
        <v>176</v>
      </c>
      <c r="F120" t="s">
        <v>12</v>
      </c>
      <c r="G120" s="12">
        <v>27</v>
      </c>
      <c r="H120" s="12">
        <v>28.5</v>
      </c>
      <c r="I120" s="12">
        <v>4</v>
      </c>
      <c r="J120" s="12">
        <v>4.0999999999999996</v>
      </c>
      <c r="K120" s="12">
        <v>1</v>
      </c>
      <c r="L120">
        <v>2</v>
      </c>
      <c r="M120">
        <v>18.7</v>
      </c>
      <c r="N120">
        <v>14.6</v>
      </c>
      <c r="O120">
        <v>15.1</v>
      </c>
      <c r="P120">
        <v>0</v>
      </c>
      <c r="Q120">
        <f t="shared" si="12"/>
        <v>48.4</v>
      </c>
      <c r="R120">
        <v>12</v>
      </c>
      <c r="S120">
        <f t="shared" si="13"/>
        <v>4.0333333333333332</v>
      </c>
      <c r="T120">
        <v>0</v>
      </c>
      <c r="U120">
        <v>0</v>
      </c>
      <c r="V120">
        <v>0</v>
      </c>
      <c r="W120">
        <v>1</v>
      </c>
    </row>
    <row r="121" spans="1:23" ht="15.75" customHeight="1" x14ac:dyDescent="0.25">
      <c r="A121">
        <v>120</v>
      </c>
      <c r="B121">
        <v>15</v>
      </c>
      <c r="C121" t="s">
        <v>15</v>
      </c>
      <c r="D121" t="s">
        <v>173</v>
      </c>
      <c r="E121" t="s">
        <v>176</v>
      </c>
      <c r="F121" t="s">
        <v>135</v>
      </c>
      <c r="G121" s="12">
        <v>19</v>
      </c>
      <c r="H121" s="12">
        <v>39.5</v>
      </c>
      <c r="I121" s="12">
        <v>4</v>
      </c>
      <c r="J121" s="12">
        <v>3.9</v>
      </c>
      <c r="K121" s="12">
        <v>1</v>
      </c>
      <c r="L121">
        <v>3</v>
      </c>
      <c r="M121">
        <v>6.6</v>
      </c>
      <c r="N121">
        <v>6.8</v>
      </c>
      <c r="O121">
        <v>0</v>
      </c>
      <c r="P121">
        <v>0</v>
      </c>
      <c r="Q121">
        <f t="shared" si="12"/>
        <v>13.399999999999999</v>
      </c>
      <c r="R121">
        <v>12</v>
      </c>
      <c r="S121">
        <f t="shared" si="13"/>
        <v>1.1166666666666665</v>
      </c>
      <c r="T121">
        <v>0</v>
      </c>
      <c r="U121">
        <v>0</v>
      </c>
      <c r="V121">
        <v>0</v>
      </c>
      <c r="W121">
        <v>1</v>
      </c>
    </row>
    <row r="122" spans="1:23" ht="15.75" customHeight="1" x14ac:dyDescent="0.25">
      <c r="A122">
        <v>121</v>
      </c>
      <c r="B122">
        <v>16</v>
      </c>
      <c r="C122" t="s">
        <v>9</v>
      </c>
      <c r="D122" t="s">
        <v>172</v>
      </c>
      <c r="E122" t="s">
        <v>175</v>
      </c>
      <c r="F122" t="s">
        <v>12</v>
      </c>
      <c r="G122" s="12">
        <v>20</v>
      </c>
      <c r="H122" s="12">
        <v>58.4</v>
      </c>
      <c r="I122" s="12">
        <v>5</v>
      </c>
      <c r="J122" s="12">
        <v>5.9</v>
      </c>
      <c r="K122" s="12">
        <v>2</v>
      </c>
      <c r="L122">
        <v>4</v>
      </c>
      <c r="M122">
        <v>25.2</v>
      </c>
      <c r="N122">
        <v>15.9</v>
      </c>
      <c r="O122">
        <v>0</v>
      </c>
      <c r="P122">
        <v>0</v>
      </c>
      <c r="Q122">
        <f t="shared" si="12"/>
        <v>41.1</v>
      </c>
      <c r="R122">
        <v>12</v>
      </c>
      <c r="S122">
        <f t="shared" si="13"/>
        <v>3.4250000000000003</v>
      </c>
      <c r="T122">
        <v>0</v>
      </c>
      <c r="U122">
        <v>0</v>
      </c>
      <c r="V122">
        <v>0</v>
      </c>
      <c r="W122">
        <v>1</v>
      </c>
    </row>
    <row r="123" spans="1:23" ht="15.75" customHeight="1" x14ac:dyDescent="0.25">
      <c r="A123">
        <v>122</v>
      </c>
      <c r="B123">
        <v>16</v>
      </c>
      <c r="C123" t="s">
        <v>9</v>
      </c>
      <c r="D123" t="s">
        <v>172</v>
      </c>
      <c r="E123" t="s">
        <v>175</v>
      </c>
      <c r="F123" t="s">
        <v>135</v>
      </c>
      <c r="G123" s="12">
        <v>42</v>
      </c>
      <c r="H123" s="12">
        <v>44.7</v>
      </c>
      <c r="I123" s="12">
        <v>4</v>
      </c>
      <c r="J123" s="12">
        <v>5.8</v>
      </c>
      <c r="K123" s="12">
        <v>2</v>
      </c>
      <c r="L123">
        <v>2</v>
      </c>
      <c r="M123">
        <v>12.1</v>
      </c>
      <c r="N123">
        <v>13</v>
      </c>
      <c r="O123">
        <v>1.2</v>
      </c>
      <c r="P123">
        <v>0</v>
      </c>
      <c r="Q123">
        <f t="shared" si="12"/>
        <v>26.3</v>
      </c>
      <c r="R123">
        <v>12</v>
      </c>
      <c r="S123">
        <f t="shared" si="13"/>
        <v>2.1916666666666669</v>
      </c>
      <c r="T123">
        <v>0</v>
      </c>
      <c r="U123">
        <v>0</v>
      </c>
      <c r="V123">
        <v>0</v>
      </c>
      <c r="W123">
        <v>1</v>
      </c>
    </row>
    <row r="124" spans="1:23" ht="15.75" x14ac:dyDescent="0.25">
      <c r="A124">
        <v>123</v>
      </c>
      <c r="B124">
        <v>16</v>
      </c>
      <c r="C124" t="s">
        <v>12</v>
      </c>
      <c r="D124" t="s">
        <v>173</v>
      </c>
      <c r="E124" t="s">
        <v>175</v>
      </c>
      <c r="F124" t="s">
        <v>12</v>
      </c>
      <c r="G124" s="12">
        <v>20</v>
      </c>
      <c r="H124" s="12">
        <v>67.8</v>
      </c>
      <c r="I124" s="12">
        <v>3</v>
      </c>
      <c r="J124" s="12">
        <v>5.0999999999999996</v>
      </c>
      <c r="K124" s="12">
        <v>1</v>
      </c>
      <c r="L124">
        <v>3</v>
      </c>
      <c r="M124">
        <v>9.1999999999999993</v>
      </c>
      <c r="N124">
        <v>17.899999999999999</v>
      </c>
      <c r="O124">
        <v>41.2</v>
      </c>
      <c r="P124">
        <v>0</v>
      </c>
      <c r="Q124">
        <f t="shared" si="12"/>
        <v>68.3</v>
      </c>
      <c r="R124">
        <v>12</v>
      </c>
      <c r="S124">
        <f t="shared" si="13"/>
        <v>5.6916666666666664</v>
      </c>
      <c r="T124">
        <v>0</v>
      </c>
      <c r="U124">
        <v>0</v>
      </c>
      <c r="V124">
        <v>0</v>
      </c>
      <c r="W124">
        <v>1</v>
      </c>
    </row>
    <row r="125" spans="1:23" ht="15.75" x14ac:dyDescent="0.25">
      <c r="A125">
        <v>124</v>
      </c>
      <c r="B125">
        <v>16</v>
      </c>
      <c r="C125" t="s">
        <v>12</v>
      </c>
      <c r="D125" t="s">
        <v>173</v>
      </c>
      <c r="E125" t="s">
        <v>175</v>
      </c>
      <c r="F125" t="s">
        <v>135</v>
      </c>
      <c r="G125" s="12">
        <v>42</v>
      </c>
      <c r="H125" s="12">
        <v>20.2</v>
      </c>
      <c r="I125" s="12">
        <v>3</v>
      </c>
      <c r="J125" s="12">
        <v>5.7</v>
      </c>
      <c r="K125" s="12">
        <v>1</v>
      </c>
      <c r="L125">
        <v>2</v>
      </c>
      <c r="M125">
        <v>2.9</v>
      </c>
      <c r="N125">
        <v>20.6</v>
      </c>
      <c r="O125">
        <v>34.9</v>
      </c>
      <c r="P125">
        <v>0</v>
      </c>
      <c r="Q125">
        <f t="shared" si="12"/>
        <v>58.4</v>
      </c>
      <c r="R125">
        <v>12</v>
      </c>
      <c r="S125">
        <f t="shared" si="13"/>
        <v>4.8666666666666663</v>
      </c>
      <c r="T125">
        <v>0</v>
      </c>
      <c r="U125">
        <v>0</v>
      </c>
      <c r="V125">
        <v>0</v>
      </c>
      <c r="W125">
        <v>1</v>
      </c>
    </row>
    <row r="126" spans="1:23" ht="15.75" x14ac:dyDescent="0.25">
      <c r="A126">
        <v>125</v>
      </c>
      <c r="B126">
        <v>16</v>
      </c>
      <c r="C126" t="s">
        <v>14</v>
      </c>
      <c r="D126" t="s">
        <v>172</v>
      </c>
      <c r="E126" t="s">
        <v>176</v>
      </c>
      <c r="F126" t="s">
        <v>12</v>
      </c>
      <c r="G126" s="12">
        <v>20</v>
      </c>
      <c r="H126" s="12">
        <v>73.099999999999994</v>
      </c>
      <c r="I126" s="12">
        <v>5</v>
      </c>
      <c r="J126" s="12">
        <v>6</v>
      </c>
      <c r="K126" s="12">
        <v>2</v>
      </c>
      <c r="L126">
        <v>3</v>
      </c>
      <c r="M126">
        <v>7.5</v>
      </c>
      <c r="N126">
        <v>26</v>
      </c>
      <c r="O126">
        <v>9</v>
      </c>
      <c r="P126">
        <v>0</v>
      </c>
      <c r="Q126">
        <f t="shared" si="12"/>
        <v>42.5</v>
      </c>
      <c r="R126">
        <v>12</v>
      </c>
      <c r="S126">
        <f t="shared" si="13"/>
        <v>3.5416666666666665</v>
      </c>
      <c r="T126">
        <v>0</v>
      </c>
      <c r="U126">
        <v>0</v>
      </c>
      <c r="V126">
        <v>0</v>
      </c>
      <c r="W126">
        <v>1</v>
      </c>
    </row>
    <row r="127" spans="1:23" ht="15.75" x14ac:dyDescent="0.25">
      <c r="A127">
        <v>126</v>
      </c>
      <c r="B127">
        <v>16</v>
      </c>
      <c r="C127" t="s">
        <v>14</v>
      </c>
      <c r="D127" t="s">
        <v>172</v>
      </c>
      <c r="E127" t="s">
        <v>176</v>
      </c>
      <c r="F127" t="s">
        <v>135</v>
      </c>
      <c r="G127" s="12">
        <v>42</v>
      </c>
      <c r="H127" s="12">
        <v>30.6</v>
      </c>
      <c r="I127" s="12">
        <v>4</v>
      </c>
      <c r="J127" s="12">
        <v>5.0999999999999996</v>
      </c>
      <c r="K127" s="12">
        <v>1</v>
      </c>
      <c r="L127">
        <v>2</v>
      </c>
      <c r="M127">
        <v>8</v>
      </c>
      <c r="N127">
        <v>13.5</v>
      </c>
      <c r="O127">
        <v>28</v>
      </c>
      <c r="P127">
        <v>0</v>
      </c>
      <c r="Q127">
        <f t="shared" si="12"/>
        <v>49.5</v>
      </c>
      <c r="R127">
        <v>12</v>
      </c>
      <c r="S127">
        <f t="shared" si="13"/>
        <v>4.125</v>
      </c>
      <c r="T127">
        <v>0</v>
      </c>
      <c r="U127">
        <v>0</v>
      </c>
      <c r="V127">
        <v>0</v>
      </c>
      <c r="W127">
        <v>1</v>
      </c>
    </row>
    <row r="128" spans="1:23" ht="15.75" x14ac:dyDescent="0.25">
      <c r="A128">
        <v>127</v>
      </c>
      <c r="B128">
        <v>16</v>
      </c>
      <c r="C128" t="s">
        <v>15</v>
      </c>
      <c r="D128" t="s">
        <v>173</v>
      </c>
      <c r="E128" t="s">
        <v>176</v>
      </c>
      <c r="F128" t="s">
        <v>12</v>
      </c>
      <c r="G128" s="12">
        <v>20</v>
      </c>
      <c r="H128" s="12">
        <v>56.1</v>
      </c>
      <c r="I128" s="12">
        <v>4</v>
      </c>
      <c r="J128" s="12">
        <v>5.9</v>
      </c>
      <c r="K128" s="12">
        <v>1</v>
      </c>
      <c r="L128">
        <v>2</v>
      </c>
      <c r="M128">
        <v>3.2</v>
      </c>
      <c r="N128">
        <v>31.4</v>
      </c>
      <c r="O128">
        <v>18.5</v>
      </c>
      <c r="P128">
        <v>0</v>
      </c>
      <c r="Q128">
        <f t="shared" si="12"/>
        <v>53.1</v>
      </c>
      <c r="R128">
        <v>12</v>
      </c>
      <c r="S128">
        <f t="shared" si="13"/>
        <v>4.4249999999999998</v>
      </c>
      <c r="T128">
        <v>0</v>
      </c>
      <c r="U128">
        <v>0</v>
      </c>
      <c r="V128">
        <v>0</v>
      </c>
      <c r="W128">
        <v>1</v>
      </c>
    </row>
    <row r="129" spans="1:24" ht="15.75" x14ac:dyDescent="0.25">
      <c r="A129">
        <v>128</v>
      </c>
      <c r="B129">
        <v>16</v>
      </c>
      <c r="C129" t="s">
        <v>15</v>
      </c>
      <c r="D129" t="s">
        <v>173</v>
      </c>
      <c r="E129" t="s">
        <v>176</v>
      </c>
      <c r="F129" t="s">
        <v>135</v>
      </c>
      <c r="G129" s="12">
        <v>42</v>
      </c>
      <c r="H129" s="12">
        <v>37.700000000000003</v>
      </c>
      <c r="I129" s="12">
        <v>4</v>
      </c>
      <c r="J129" s="12">
        <v>4</v>
      </c>
      <c r="K129" s="12">
        <v>2</v>
      </c>
      <c r="L129">
        <v>3</v>
      </c>
      <c r="M129">
        <v>43</v>
      </c>
      <c r="N129">
        <v>28.1</v>
      </c>
      <c r="O129">
        <v>0</v>
      </c>
      <c r="P129">
        <v>0</v>
      </c>
      <c r="Q129">
        <f t="shared" si="12"/>
        <v>71.099999999999994</v>
      </c>
      <c r="R129">
        <v>12</v>
      </c>
      <c r="S129">
        <f t="shared" si="13"/>
        <v>5.9249999999999998</v>
      </c>
      <c r="T129">
        <v>0</v>
      </c>
      <c r="U129">
        <v>0</v>
      </c>
      <c r="V129">
        <v>0</v>
      </c>
      <c r="W129">
        <v>1</v>
      </c>
    </row>
    <row r="130" spans="1:24" ht="15.75" x14ac:dyDescent="0.25">
      <c r="A130">
        <v>129</v>
      </c>
      <c r="B130">
        <v>17</v>
      </c>
      <c r="C130" t="s">
        <v>9</v>
      </c>
      <c r="D130" t="s">
        <v>172</v>
      </c>
      <c r="E130" t="s">
        <v>175</v>
      </c>
      <c r="F130" t="s">
        <v>12</v>
      </c>
      <c r="G130" s="12">
        <v>32</v>
      </c>
      <c r="H130" s="12">
        <v>63.4</v>
      </c>
      <c r="I130" s="12">
        <v>5</v>
      </c>
      <c r="J130" s="12">
        <v>4.7</v>
      </c>
      <c r="K130" s="12">
        <v>2</v>
      </c>
      <c r="L130">
        <v>3</v>
      </c>
      <c r="M130">
        <v>28.2</v>
      </c>
      <c r="N130">
        <v>2</v>
      </c>
      <c r="O130">
        <v>0</v>
      </c>
      <c r="P130">
        <v>0</v>
      </c>
      <c r="Q130">
        <f t="shared" si="12"/>
        <v>30.2</v>
      </c>
      <c r="R130">
        <v>12</v>
      </c>
      <c r="S130">
        <f t="shared" si="13"/>
        <v>2.5166666666666666</v>
      </c>
      <c r="T130">
        <v>0</v>
      </c>
      <c r="U130">
        <v>0</v>
      </c>
      <c r="V130">
        <v>0</v>
      </c>
      <c r="W130">
        <v>1</v>
      </c>
    </row>
    <row r="131" spans="1:24" ht="15.75" x14ac:dyDescent="0.25">
      <c r="A131">
        <v>130</v>
      </c>
      <c r="B131">
        <v>17</v>
      </c>
      <c r="C131" t="s">
        <v>9</v>
      </c>
      <c r="D131" t="s">
        <v>172</v>
      </c>
      <c r="E131" t="s">
        <v>175</v>
      </c>
      <c r="F131" t="s">
        <v>135</v>
      </c>
      <c r="G131" s="12">
        <v>45</v>
      </c>
      <c r="H131" s="12">
        <v>44.1</v>
      </c>
      <c r="I131" s="12">
        <v>3</v>
      </c>
      <c r="J131" s="12">
        <v>6</v>
      </c>
      <c r="K131" s="12">
        <v>1</v>
      </c>
      <c r="L131">
        <v>1</v>
      </c>
      <c r="M131">
        <v>13</v>
      </c>
      <c r="N131">
        <v>8.1</v>
      </c>
      <c r="O131">
        <v>0</v>
      </c>
      <c r="P131">
        <v>0</v>
      </c>
      <c r="Q131">
        <f t="shared" si="12"/>
        <v>21.1</v>
      </c>
      <c r="R131">
        <v>12</v>
      </c>
      <c r="S131">
        <f t="shared" si="13"/>
        <v>1.7583333333333335</v>
      </c>
      <c r="T131">
        <v>0</v>
      </c>
      <c r="U131">
        <v>0</v>
      </c>
      <c r="V131">
        <v>0</v>
      </c>
      <c r="W131">
        <v>1</v>
      </c>
    </row>
    <row r="132" spans="1:24" ht="15.75" x14ac:dyDescent="0.25">
      <c r="A132">
        <v>131</v>
      </c>
      <c r="B132">
        <v>17</v>
      </c>
      <c r="C132" t="s">
        <v>12</v>
      </c>
      <c r="D132" t="s">
        <v>173</v>
      </c>
      <c r="E132" t="s">
        <v>175</v>
      </c>
      <c r="F132" t="s">
        <v>12</v>
      </c>
      <c r="G132" s="12">
        <v>32</v>
      </c>
      <c r="H132" s="12">
        <v>42.9</v>
      </c>
      <c r="I132" s="12">
        <v>3</v>
      </c>
      <c r="J132" s="12">
        <v>3.8</v>
      </c>
      <c r="K132" s="12">
        <v>1</v>
      </c>
      <c r="L132">
        <v>3</v>
      </c>
      <c r="M132">
        <v>31</v>
      </c>
      <c r="N132">
        <v>35</v>
      </c>
      <c r="O132">
        <v>6</v>
      </c>
      <c r="P132">
        <v>1</v>
      </c>
      <c r="Q132">
        <f t="shared" si="12"/>
        <v>73</v>
      </c>
      <c r="R132">
        <v>12</v>
      </c>
      <c r="S132">
        <f t="shared" si="13"/>
        <v>6.083333333333333</v>
      </c>
      <c r="T132">
        <v>0</v>
      </c>
      <c r="U132">
        <v>0</v>
      </c>
      <c r="V132">
        <v>0</v>
      </c>
      <c r="W132">
        <v>0</v>
      </c>
    </row>
    <row r="133" spans="1:24" ht="15.75" x14ac:dyDescent="0.25">
      <c r="A133">
        <v>132</v>
      </c>
      <c r="B133">
        <v>17</v>
      </c>
      <c r="C133" t="s">
        <v>12</v>
      </c>
      <c r="D133" t="s">
        <v>173</v>
      </c>
      <c r="E133" t="s">
        <v>175</v>
      </c>
      <c r="F133" t="s">
        <v>135</v>
      </c>
      <c r="G133" s="12">
        <v>45</v>
      </c>
      <c r="H133" s="12">
        <v>50.9</v>
      </c>
      <c r="I133" s="12">
        <v>4</v>
      </c>
      <c r="J133" s="12">
        <v>4.4000000000000004</v>
      </c>
      <c r="K133" s="12">
        <v>1</v>
      </c>
      <c r="L133" t="s">
        <v>120</v>
      </c>
      <c r="M133" t="s">
        <v>120</v>
      </c>
      <c r="N133" t="s">
        <v>120</v>
      </c>
      <c r="O133" t="s">
        <v>120</v>
      </c>
      <c r="P133" t="s">
        <v>120</v>
      </c>
      <c r="Q133" t="s">
        <v>120</v>
      </c>
      <c r="R133">
        <v>12</v>
      </c>
      <c r="S133" t="s">
        <v>120</v>
      </c>
      <c r="T133">
        <v>0</v>
      </c>
      <c r="U133">
        <v>0</v>
      </c>
      <c r="V133">
        <v>0</v>
      </c>
      <c r="W133">
        <v>0</v>
      </c>
      <c r="X133" t="s">
        <v>140</v>
      </c>
    </row>
    <row r="134" spans="1:24" ht="15.75" x14ac:dyDescent="0.25">
      <c r="A134">
        <v>133</v>
      </c>
      <c r="B134">
        <v>17</v>
      </c>
      <c r="C134" t="s">
        <v>14</v>
      </c>
      <c r="D134" t="s">
        <v>172</v>
      </c>
      <c r="E134" t="s">
        <v>176</v>
      </c>
      <c r="F134" t="s">
        <v>12</v>
      </c>
      <c r="G134" s="12">
        <v>32</v>
      </c>
      <c r="H134" s="12">
        <v>59.6</v>
      </c>
      <c r="I134" s="12">
        <v>5</v>
      </c>
      <c r="J134" s="12">
        <v>4.5999999999999996</v>
      </c>
      <c r="K134" s="12">
        <v>2</v>
      </c>
      <c r="L134" t="s">
        <v>120</v>
      </c>
      <c r="M134" t="s">
        <v>120</v>
      </c>
      <c r="N134" t="s">
        <v>120</v>
      </c>
      <c r="O134" t="s">
        <v>120</v>
      </c>
      <c r="P134" t="s">
        <v>120</v>
      </c>
      <c r="Q134" t="s">
        <v>120</v>
      </c>
      <c r="R134" t="s">
        <v>120</v>
      </c>
      <c r="S134" t="s">
        <v>120</v>
      </c>
      <c r="T134">
        <v>0</v>
      </c>
      <c r="U134">
        <v>0</v>
      </c>
      <c r="V134">
        <v>1</v>
      </c>
      <c r="W134">
        <v>0</v>
      </c>
    </row>
    <row r="135" spans="1:24" ht="15.75" x14ac:dyDescent="0.25">
      <c r="A135">
        <v>134</v>
      </c>
      <c r="B135">
        <v>17</v>
      </c>
      <c r="C135" t="s">
        <v>14</v>
      </c>
      <c r="D135" t="s">
        <v>172</v>
      </c>
      <c r="E135" t="s">
        <v>176</v>
      </c>
      <c r="F135" t="s">
        <v>135</v>
      </c>
      <c r="G135" s="12">
        <v>45</v>
      </c>
      <c r="H135" s="12">
        <v>64.599999999999994</v>
      </c>
      <c r="I135" s="12">
        <v>4</v>
      </c>
      <c r="J135" s="12">
        <v>4.2</v>
      </c>
      <c r="K135" s="12">
        <v>0</v>
      </c>
      <c r="L135">
        <v>2</v>
      </c>
      <c r="M135">
        <v>11.9</v>
      </c>
      <c r="N135">
        <v>9.5</v>
      </c>
      <c r="O135">
        <v>6.8</v>
      </c>
      <c r="P135">
        <v>0</v>
      </c>
      <c r="Q135">
        <f>SUM(M135:P135)</f>
        <v>28.2</v>
      </c>
      <c r="R135">
        <v>12</v>
      </c>
      <c r="S135">
        <f>Q135/12</f>
        <v>2.35</v>
      </c>
      <c r="T135">
        <v>0</v>
      </c>
      <c r="U135">
        <v>1</v>
      </c>
      <c r="V135">
        <v>0</v>
      </c>
      <c r="W135">
        <v>0</v>
      </c>
    </row>
    <row r="136" spans="1:24" ht="15.75" x14ac:dyDescent="0.25">
      <c r="A136">
        <v>135</v>
      </c>
      <c r="B136">
        <v>17</v>
      </c>
      <c r="C136" t="s">
        <v>15</v>
      </c>
      <c r="D136" t="s">
        <v>173</v>
      </c>
      <c r="E136" t="s">
        <v>176</v>
      </c>
      <c r="F136" t="s">
        <v>12</v>
      </c>
      <c r="G136" s="12">
        <v>32</v>
      </c>
      <c r="H136" s="12">
        <v>45.8</v>
      </c>
      <c r="I136" s="12">
        <v>4</v>
      </c>
      <c r="J136" s="12">
        <v>6</v>
      </c>
      <c r="K136" s="12">
        <v>1</v>
      </c>
      <c r="L136">
        <v>2</v>
      </c>
      <c r="M136">
        <v>10.5</v>
      </c>
      <c r="N136">
        <v>22.9</v>
      </c>
      <c r="O136">
        <v>10.5</v>
      </c>
      <c r="P136">
        <v>0</v>
      </c>
      <c r="Q136">
        <f>SUM(M136:P136)</f>
        <v>43.9</v>
      </c>
      <c r="R136">
        <v>12</v>
      </c>
      <c r="S136">
        <f>Q136/12</f>
        <v>3.6583333333333332</v>
      </c>
      <c r="T136">
        <v>0</v>
      </c>
      <c r="U136">
        <v>0</v>
      </c>
      <c r="V136">
        <v>0</v>
      </c>
      <c r="W136">
        <v>1</v>
      </c>
    </row>
    <row r="137" spans="1:24" ht="15.75" x14ac:dyDescent="0.25">
      <c r="A137">
        <v>136</v>
      </c>
      <c r="B137">
        <v>17</v>
      </c>
      <c r="C137" t="s">
        <v>15</v>
      </c>
      <c r="D137" t="s">
        <v>173</v>
      </c>
      <c r="E137" t="s">
        <v>176</v>
      </c>
      <c r="F137" t="s">
        <v>135</v>
      </c>
      <c r="G137" s="12">
        <v>45</v>
      </c>
      <c r="H137" s="12">
        <v>73.099999999999994</v>
      </c>
      <c r="I137" s="12">
        <v>5</v>
      </c>
      <c r="J137" s="12">
        <v>3.4</v>
      </c>
      <c r="K137" s="12">
        <v>1</v>
      </c>
      <c r="L137">
        <v>1</v>
      </c>
      <c r="M137">
        <v>26</v>
      </c>
      <c r="N137">
        <v>27.6</v>
      </c>
      <c r="O137">
        <v>0</v>
      </c>
      <c r="P137">
        <v>0</v>
      </c>
      <c r="Q137">
        <f>SUM(M137:P137)</f>
        <v>53.6</v>
      </c>
      <c r="R137">
        <v>12</v>
      </c>
      <c r="S137">
        <f>Q137/12</f>
        <v>4.4666666666666668</v>
      </c>
      <c r="T137">
        <v>0</v>
      </c>
      <c r="U137">
        <v>0</v>
      </c>
      <c r="V137">
        <v>0</v>
      </c>
      <c r="W137">
        <v>1</v>
      </c>
    </row>
    <row r="138" spans="1:24" ht="15.75" x14ac:dyDescent="0.25">
      <c r="A138">
        <v>137</v>
      </c>
      <c r="B138">
        <v>18</v>
      </c>
      <c r="C138" t="s">
        <v>9</v>
      </c>
      <c r="D138" t="s">
        <v>172</v>
      </c>
      <c r="E138" t="s">
        <v>175</v>
      </c>
      <c r="F138" t="s">
        <v>12</v>
      </c>
      <c r="G138" s="12">
        <v>25</v>
      </c>
      <c r="H138" s="12">
        <v>32.5</v>
      </c>
      <c r="I138" s="12">
        <v>3</v>
      </c>
      <c r="J138" s="12">
        <v>6</v>
      </c>
      <c r="K138" s="12">
        <v>2</v>
      </c>
      <c r="L138">
        <v>4</v>
      </c>
      <c r="M138">
        <v>23.4</v>
      </c>
      <c r="N138">
        <v>10.4</v>
      </c>
      <c r="O138">
        <v>0</v>
      </c>
      <c r="P138">
        <v>0</v>
      </c>
      <c r="Q138">
        <f>SUM(M138:P138)</f>
        <v>33.799999999999997</v>
      </c>
      <c r="R138">
        <v>12</v>
      </c>
      <c r="S138">
        <f>Q138/12</f>
        <v>2.8166666666666664</v>
      </c>
      <c r="T138">
        <v>0</v>
      </c>
      <c r="U138">
        <v>0</v>
      </c>
      <c r="V138">
        <v>0</v>
      </c>
      <c r="W138">
        <v>1</v>
      </c>
    </row>
    <row r="139" spans="1:24" ht="15.75" x14ac:dyDescent="0.25">
      <c r="A139">
        <v>138</v>
      </c>
      <c r="B139">
        <v>18</v>
      </c>
      <c r="C139" t="s">
        <v>9</v>
      </c>
      <c r="D139" t="s">
        <v>172</v>
      </c>
      <c r="E139" t="s">
        <v>175</v>
      </c>
      <c r="F139" t="s">
        <v>135</v>
      </c>
      <c r="G139" s="12">
        <v>41</v>
      </c>
      <c r="H139" s="12">
        <v>63.5</v>
      </c>
      <c r="I139" s="12">
        <v>5</v>
      </c>
      <c r="J139" s="12">
        <v>6</v>
      </c>
      <c r="K139" s="12">
        <v>2</v>
      </c>
      <c r="L139">
        <v>2</v>
      </c>
      <c r="M139">
        <v>5.4</v>
      </c>
      <c r="N139">
        <v>22.1</v>
      </c>
      <c r="O139">
        <v>10.5</v>
      </c>
      <c r="P139">
        <v>0</v>
      </c>
      <c r="Q139">
        <f>SUM(M139:P139)</f>
        <v>38</v>
      </c>
      <c r="R139">
        <v>12</v>
      </c>
      <c r="S139">
        <f>Q139/12</f>
        <v>3.1666666666666665</v>
      </c>
      <c r="T139">
        <v>0</v>
      </c>
      <c r="U139">
        <v>0</v>
      </c>
      <c r="V139">
        <v>0</v>
      </c>
      <c r="W139">
        <v>1</v>
      </c>
    </row>
    <row r="140" spans="1:24" ht="15.75" x14ac:dyDescent="0.25">
      <c r="A140">
        <v>139</v>
      </c>
      <c r="B140">
        <v>18</v>
      </c>
      <c r="C140" t="s">
        <v>12</v>
      </c>
      <c r="D140" t="s">
        <v>173</v>
      </c>
      <c r="E140" t="s">
        <v>175</v>
      </c>
      <c r="F140" t="s">
        <v>12</v>
      </c>
      <c r="G140" s="12">
        <v>25</v>
      </c>
      <c r="H140" s="12">
        <v>45.1</v>
      </c>
      <c r="I140" s="12">
        <v>4</v>
      </c>
      <c r="J140" s="12">
        <v>6</v>
      </c>
      <c r="K140" s="12">
        <v>1</v>
      </c>
      <c r="L140">
        <v>0</v>
      </c>
      <c r="M140">
        <v>0</v>
      </c>
      <c r="N140">
        <v>0</v>
      </c>
      <c r="O140">
        <v>0</v>
      </c>
      <c r="P140">
        <v>0</v>
      </c>
      <c r="Q140">
        <v>0</v>
      </c>
      <c r="R140">
        <v>12</v>
      </c>
      <c r="S140">
        <v>0</v>
      </c>
      <c r="T140">
        <v>0</v>
      </c>
      <c r="U140">
        <v>0</v>
      </c>
      <c r="V140">
        <v>1</v>
      </c>
      <c r="W140">
        <v>1</v>
      </c>
    </row>
    <row r="141" spans="1:24" ht="15.75" x14ac:dyDescent="0.25">
      <c r="A141">
        <v>140</v>
      </c>
      <c r="B141">
        <v>18</v>
      </c>
      <c r="C141" t="s">
        <v>12</v>
      </c>
      <c r="D141" t="s">
        <v>173</v>
      </c>
      <c r="E141" t="s">
        <v>175</v>
      </c>
      <c r="F141" t="s">
        <v>135</v>
      </c>
      <c r="G141" s="12">
        <v>41</v>
      </c>
      <c r="H141" s="12">
        <v>77.400000000000006</v>
      </c>
      <c r="I141" s="12">
        <v>5</v>
      </c>
      <c r="J141" s="12">
        <v>3.4</v>
      </c>
      <c r="K141" s="12">
        <v>3</v>
      </c>
      <c r="L141">
        <v>3</v>
      </c>
      <c r="M141">
        <v>26.8</v>
      </c>
      <c r="N141">
        <v>37.6</v>
      </c>
      <c r="O141">
        <v>5</v>
      </c>
      <c r="P141">
        <v>0</v>
      </c>
      <c r="Q141">
        <f>SUM(M141:P141)</f>
        <v>69.400000000000006</v>
      </c>
      <c r="R141">
        <v>12</v>
      </c>
      <c r="S141">
        <f>Q141/12</f>
        <v>5.7833333333333341</v>
      </c>
      <c r="T141">
        <v>0</v>
      </c>
      <c r="U141">
        <v>0</v>
      </c>
      <c r="V141">
        <v>0</v>
      </c>
      <c r="W141">
        <v>1</v>
      </c>
    </row>
    <row r="142" spans="1:24" ht="15.75" x14ac:dyDescent="0.25">
      <c r="A142">
        <v>141</v>
      </c>
      <c r="B142">
        <v>18</v>
      </c>
      <c r="C142" t="s">
        <v>14</v>
      </c>
      <c r="D142" t="s">
        <v>172</v>
      </c>
      <c r="E142" t="s">
        <v>176</v>
      </c>
      <c r="F142" t="s">
        <v>12</v>
      </c>
      <c r="G142" s="12">
        <v>25</v>
      </c>
      <c r="H142" s="12">
        <v>34.700000000000003</v>
      </c>
      <c r="I142" s="12">
        <v>4</v>
      </c>
      <c r="J142" s="12">
        <v>6</v>
      </c>
      <c r="K142" s="12">
        <v>1</v>
      </c>
      <c r="L142">
        <v>2</v>
      </c>
      <c r="M142">
        <v>15.7</v>
      </c>
      <c r="N142">
        <v>20.100000000000001</v>
      </c>
      <c r="O142">
        <v>1.1000000000000001</v>
      </c>
      <c r="P142">
        <v>0</v>
      </c>
      <c r="Q142">
        <f>SUM(M142:P142)</f>
        <v>36.9</v>
      </c>
      <c r="R142">
        <v>12</v>
      </c>
      <c r="S142">
        <f>Q142/12</f>
        <v>3.0749999999999997</v>
      </c>
      <c r="T142">
        <v>0</v>
      </c>
      <c r="U142">
        <v>0</v>
      </c>
      <c r="V142">
        <v>0</v>
      </c>
      <c r="W142">
        <v>1</v>
      </c>
    </row>
    <row r="143" spans="1:24" ht="15.75" x14ac:dyDescent="0.25">
      <c r="A143">
        <v>142</v>
      </c>
      <c r="B143">
        <v>18</v>
      </c>
      <c r="C143" t="s">
        <v>14</v>
      </c>
      <c r="D143" t="s">
        <v>172</v>
      </c>
      <c r="E143" t="s">
        <v>176</v>
      </c>
      <c r="F143" t="s">
        <v>135</v>
      </c>
      <c r="G143" s="12">
        <v>41</v>
      </c>
      <c r="H143" s="12">
        <v>55.6</v>
      </c>
      <c r="I143" s="12">
        <v>6</v>
      </c>
      <c r="J143" s="12">
        <v>5.2</v>
      </c>
      <c r="K143" s="12">
        <v>2</v>
      </c>
      <c r="L143">
        <v>3</v>
      </c>
      <c r="M143">
        <v>34.6</v>
      </c>
      <c r="N143">
        <v>25.9</v>
      </c>
      <c r="O143">
        <v>0</v>
      </c>
      <c r="P143">
        <v>0</v>
      </c>
      <c r="Q143">
        <f>SUM(M143:P143)</f>
        <v>60.5</v>
      </c>
      <c r="R143">
        <v>12</v>
      </c>
      <c r="S143">
        <f>Q143/12</f>
        <v>5.041666666666667</v>
      </c>
      <c r="T143">
        <v>0</v>
      </c>
      <c r="U143">
        <v>0</v>
      </c>
      <c r="V143">
        <v>0</v>
      </c>
      <c r="W143">
        <v>1</v>
      </c>
    </row>
    <row r="144" spans="1:24" ht="15.75" x14ac:dyDescent="0.25">
      <c r="A144">
        <v>143</v>
      </c>
      <c r="B144">
        <v>18</v>
      </c>
      <c r="C144" t="s">
        <v>15</v>
      </c>
      <c r="D144" t="s">
        <v>173</v>
      </c>
      <c r="E144" t="s">
        <v>176</v>
      </c>
      <c r="F144" t="s">
        <v>12</v>
      </c>
      <c r="G144" s="12">
        <v>25</v>
      </c>
      <c r="H144" s="12">
        <v>39.4</v>
      </c>
      <c r="I144" s="12">
        <v>5</v>
      </c>
      <c r="J144" s="12">
        <v>6</v>
      </c>
      <c r="K144" s="12">
        <v>0</v>
      </c>
      <c r="L144" t="s">
        <v>120</v>
      </c>
      <c r="M144" t="s">
        <v>120</v>
      </c>
      <c r="N144" t="s">
        <v>120</v>
      </c>
      <c r="O144" t="s">
        <v>120</v>
      </c>
      <c r="P144" t="s">
        <v>120</v>
      </c>
      <c r="Q144" t="s">
        <v>120</v>
      </c>
      <c r="R144" t="s">
        <v>120</v>
      </c>
      <c r="S144" t="s">
        <v>120</v>
      </c>
      <c r="T144">
        <v>0</v>
      </c>
      <c r="U144">
        <v>0</v>
      </c>
      <c r="V144">
        <v>1</v>
      </c>
      <c r="W144">
        <v>0</v>
      </c>
    </row>
    <row r="145" spans="1:24" ht="15.75" x14ac:dyDescent="0.25">
      <c r="A145">
        <v>144</v>
      </c>
      <c r="B145">
        <v>18</v>
      </c>
      <c r="C145" t="s">
        <v>15</v>
      </c>
      <c r="D145" t="s">
        <v>173</v>
      </c>
      <c r="E145" t="s">
        <v>176</v>
      </c>
      <c r="F145" t="s">
        <v>135</v>
      </c>
      <c r="G145" s="12">
        <v>41</v>
      </c>
      <c r="H145" s="12">
        <v>51.1</v>
      </c>
      <c r="I145" s="12">
        <v>3</v>
      </c>
      <c r="J145" s="12">
        <v>3.7</v>
      </c>
      <c r="K145" s="12">
        <v>1</v>
      </c>
      <c r="L145">
        <v>1</v>
      </c>
      <c r="M145">
        <v>35.9</v>
      </c>
      <c r="N145">
        <v>14.6</v>
      </c>
      <c r="O145">
        <v>10.4</v>
      </c>
      <c r="P145">
        <v>0</v>
      </c>
      <c r="Q145">
        <f t="shared" ref="Q145:Q166" si="14">SUM(M145:P145)</f>
        <v>60.9</v>
      </c>
      <c r="R145">
        <v>12</v>
      </c>
      <c r="S145">
        <f t="shared" ref="S145:S166" si="15">Q145/12</f>
        <v>5.0750000000000002</v>
      </c>
      <c r="T145">
        <v>0</v>
      </c>
      <c r="U145">
        <v>1</v>
      </c>
      <c r="V145">
        <v>0</v>
      </c>
      <c r="W145">
        <v>0</v>
      </c>
    </row>
    <row r="146" spans="1:24" ht="15.75" x14ac:dyDescent="0.25">
      <c r="A146">
        <v>145</v>
      </c>
      <c r="B146">
        <v>19</v>
      </c>
      <c r="C146" t="s">
        <v>9</v>
      </c>
      <c r="D146" t="s">
        <v>172</v>
      </c>
      <c r="E146" t="s">
        <v>175</v>
      </c>
      <c r="F146" t="s">
        <v>12</v>
      </c>
      <c r="G146" s="12">
        <v>1</v>
      </c>
      <c r="H146" s="12">
        <v>84.9</v>
      </c>
      <c r="I146" s="12">
        <v>6</v>
      </c>
      <c r="J146" s="12">
        <v>6</v>
      </c>
      <c r="K146" s="12">
        <v>2</v>
      </c>
      <c r="L146">
        <v>1</v>
      </c>
      <c r="M146">
        <v>6.4</v>
      </c>
      <c r="N146">
        <v>20.100000000000001</v>
      </c>
      <c r="O146">
        <v>12.4</v>
      </c>
      <c r="P146">
        <v>0</v>
      </c>
      <c r="Q146">
        <f t="shared" si="14"/>
        <v>38.9</v>
      </c>
      <c r="R146">
        <v>12</v>
      </c>
      <c r="S146">
        <f t="shared" si="15"/>
        <v>3.2416666666666667</v>
      </c>
      <c r="T146">
        <v>0</v>
      </c>
      <c r="U146">
        <v>0</v>
      </c>
      <c r="V146">
        <v>0</v>
      </c>
      <c r="W146">
        <v>1</v>
      </c>
    </row>
    <row r="147" spans="1:24" ht="15.75" x14ac:dyDescent="0.25">
      <c r="A147">
        <v>146</v>
      </c>
      <c r="B147">
        <v>19</v>
      </c>
      <c r="C147" t="s">
        <v>9</v>
      </c>
      <c r="D147" t="s">
        <v>172</v>
      </c>
      <c r="E147" t="s">
        <v>175</v>
      </c>
      <c r="F147" t="s">
        <v>135</v>
      </c>
      <c r="G147" s="12">
        <v>12</v>
      </c>
      <c r="H147" s="12">
        <v>35.200000000000003</v>
      </c>
      <c r="I147" s="12">
        <v>4</v>
      </c>
      <c r="J147" s="12">
        <v>6</v>
      </c>
      <c r="K147" s="12">
        <v>1</v>
      </c>
      <c r="L147">
        <v>2</v>
      </c>
      <c r="M147">
        <v>13.1</v>
      </c>
      <c r="N147">
        <v>7.8</v>
      </c>
      <c r="O147">
        <v>0</v>
      </c>
      <c r="P147">
        <v>0</v>
      </c>
      <c r="Q147">
        <f t="shared" si="14"/>
        <v>20.9</v>
      </c>
      <c r="R147">
        <v>12</v>
      </c>
      <c r="S147">
        <f t="shared" si="15"/>
        <v>1.7416666666666665</v>
      </c>
      <c r="T147">
        <v>0</v>
      </c>
      <c r="U147">
        <v>0</v>
      </c>
      <c r="V147">
        <v>0</v>
      </c>
      <c r="W147">
        <v>1</v>
      </c>
    </row>
    <row r="148" spans="1:24" ht="15.75" x14ac:dyDescent="0.25">
      <c r="A148">
        <v>147</v>
      </c>
      <c r="B148">
        <v>19</v>
      </c>
      <c r="C148" t="s">
        <v>12</v>
      </c>
      <c r="D148" t="s">
        <v>173</v>
      </c>
      <c r="E148" t="s">
        <v>175</v>
      </c>
      <c r="F148" t="s">
        <v>12</v>
      </c>
      <c r="G148" s="12">
        <v>1</v>
      </c>
      <c r="H148" s="12">
        <v>69.5</v>
      </c>
      <c r="I148" s="12">
        <v>6</v>
      </c>
      <c r="J148" s="12">
        <v>5.9</v>
      </c>
      <c r="K148" s="12">
        <v>2</v>
      </c>
      <c r="L148">
        <v>1</v>
      </c>
      <c r="M148">
        <v>6</v>
      </c>
      <c r="N148">
        <v>0</v>
      </c>
      <c r="O148">
        <v>0</v>
      </c>
      <c r="P148">
        <v>0</v>
      </c>
      <c r="Q148">
        <f t="shared" si="14"/>
        <v>6</v>
      </c>
      <c r="R148">
        <v>12</v>
      </c>
      <c r="S148">
        <f t="shared" si="15"/>
        <v>0.5</v>
      </c>
      <c r="T148">
        <v>0</v>
      </c>
      <c r="U148">
        <v>0</v>
      </c>
      <c r="V148">
        <v>0</v>
      </c>
      <c r="W148">
        <v>1</v>
      </c>
    </row>
    <row r="149" spans="1:24" ht="15.75" x14ac:dyDescent="0.25">
      <c r="A149">
        <v>148</v>
      </c>
      <c r="B149">
        <v>19</v>
      </c>
      <c r="C149" t="s">
        <v>12</v>
      </c>
      <c r="D149" t="s">
        <v>173</v>
      </c>
      <c r="E149" t="s">
        <v>175</v>
      </c>
      <c r="F149" t="s">
        <v>135</v>
      </c>
      <c r="G149" s="12">
        <v>12</v>
      </c>
      <c r="H149" s="12">
        <v>32.5</v>
      </c>
      <c r="I149" s="12">
        <v>3</v>
      </c>
      <c r="J149" s="12">
        <v>6</v>
      </c>
      <c r="K149" s="12">
        <v>2</v>
      </c>
      <c r="L149">
        <v>2</v>
      </c>
      <c r="M149">
        <v>7.5</v>
      </c>
      <c r="N149">
        <v>0</v>
      </c>
      <c r="O149">
        <v>0</v>
      </c>
      <c r="P149">
        <v>0</v>
      </c>
      <c r="Q149">
        <f t="shared" si="14"/>
        <v>7.5</v>
      </c>
      <c r="R149">
        <v>12</v>
      </c>
      <c r="S149">
        <f t="shared" si="15"/>
        <v>0.625</v>
      </c>
      <c r="T149">
        <v>0</v>
      </c>
      <c r="U149">
        <v>0</v>
      </c>
      <c r="V149">
        <v>0</v>
      </c>
      <c r="W149">
        <v>1</v>
      </c>
    </row>
    <row r="150" spans="1:24" ht="15.75" x14ac:dyDescent="0.25">
      <c r="A150">
        <v>149</v>
      </c>
      <c r="B150">
        <v>19</v>
      </c>
      <c r="C150" t="s">
        <v>14</v>
      </c>
      <c r="D150" t="s">
        <v>172</v>
      </c>
      <c r="E150" t="s">
        <v>176</v>
      </c>
      <c r="F150" t="s">
        <v>12</v>
      </c>
      <c r="G150" s="12">
        <v>1</v>
      </c>
      <c r="H150" s="12">
        <v>86.6</v>
      </c>
      <c r="I150" s="12">
        <v>6</v>
      </c>
      <c r="J150" s="12">
        <v>4.5</v>
      </c>
      <c r="K150" s="12">
        <v>2</v>
      </c>
      <c r="L150">
        <v>1</v>
      </c>
      <c r="M150">
        <v>19</v>
      </c>
      <c r="N150">
        <v>10</v>
      </c>
      <c r="O150">
        <v>0</v>
      </c>
      <c r="P150">
        <v>0</v>
      </c>
      <c r="Q150">
        <f t="shared" si="14"/>
        <v>29</v>
      </c>
      <c r="R150">
        <v>12</v>
      </c>
      <c r="S150">
        <f t="shared" si="15"/>
        <v>2.4166666666666665</v>
      </c>
      <c r="T150">
        <v>1</v>
      </c>
      <c r="U150">
        <v>0</v>
      </c>
      <c r="V150">
        <v>0</v>
      </c>
      <c r="W150">
        <v>1</v>
      </c>
      <c r="X150" t="s">
        <v>141</v>
      </c>
    </row>
    <row r="151" spans="1:24" ht="15.75" x14ac:dyDescent="0.25">
      <c r="A151">
        <v>150</v>
      </c>
      <c r="B151">
        <v>19</v>
      </c>
      <c r="C151" t="s">
        <v>14</v>
      </c>
      <c r="D151" t="s">
        <v>172</v>
      </c>
      <c r="E151" t="s">
        <v>176</v>
      </c>
      <c r="F151" t="s">
        <v>135</v>
      </c>
      <c r="G151" s="12">
        <v>12</v>
      </c>
      <c r="H151" s="12">
        <v>23.6</v>
      </c>
      <c r="I151" s="12">
        <v>3</v>
      </c>
      <c r="J151" s="12">
        <v>4.9000000000000004</v>
      </c>
      <c r="K151" s="12">
        <v>2</v>
      </c>
      <c r="L151">
        <v>2</v>
      </c>
      <c r="M151">
        <v>1</v>
      </c>
      <c r="N151">
        <v>7</v>
      </c>
      <c r="O151">
        <v>0</v>
      </c>
      <c r="P151">
        <v>0</v>
      </c>
      <c r="Q151">
        <f t="shared" si="14"/>
        <v>8</v>
      </c>
      <c r="R151">
        <v>12</v>
      </c>
      <c r="S151">
        <f t="shared" si="15"/>
        <v>0.66666666666666663</v>
      </c>
      <c r="T151">
        <v>0</v>
      </c>
      <c r="U151">
        <v>0</v>
      </c>
      <c r="V151">
        <v>0</v>
      </c>
      <c r="W151">
        <v>1</v>
      </c>
    </row>
    <row r="152" spans="1:24" ht="15.75" x14ac:dyDescent="0.25">
      <c r="A152">
        <v>151</v>
      </c>
      <c r="B152">
        <v>19</v>
      </c>
      <c r="C152" t="s">
        <v>15</v>
      </c>
      <c r="D152" t="s">
        <v>173</v>
      </c>
      <c r="E152" t="s">
        <v>176</v>
      </c>
      <c r="F152" t="s">
        <v>12</v>
      </c>
      <c r="G152" s="12">
        <v>1</v>
      </c>
      <c r="H152" s="12">
        <v>83.6</v>
      </c>
      <c r="I152" s="12">
        <v>5</v>
      </c>
      <c r="J152" s="12">
        <v>5.2</v>
      </c>
      <c r="K152" s="12">
        <v>2</v>
      </c>
      <c r="L152">
        <v>2</v>
      </c>
      <c r="M152">
        <v>24.5</v>
      </c>
      <c r="N152">
        <v>23.8</v>
      </c>
      <c r="O152">
        <v>0</v>
      </c>
      <c r="P152">
        <v>0</v>
      </c>
      <c r="Q152">
        <f t="shared" si="14"/>
        <v>48.3</v>
      </c>
      <c r="R152">
        <v>12</v>
      </c>
      <c r="S152">
        <f t="shared" si="15"/>
        <v>4.0249999999999995</v>
      </c>
      <c r="T152">
        <v>0</v>
      </c>
      <c r="U152">
        <v>0</v>
      </c>
      <c r="V152">
        <v>0</v>
      </c>
      <c r="W152">
        <v>1</v>
      </c>
    </row>
    <row r="153" spans="1:24" ht="15.75" x14ac:dyDescent="0.25">
      <c r="A153">
        <v>152</v>
      </c>
      <c r="B153">
        <v>19</v>
      </c>
      <c r="C153" t="s">
        <v>15</v>
      </c>
      <c r="D153" t="s">
        <v>173</v>
      </c>
      <c r="E153" t="s">
        <v>176</v>
      </c>
      <c r="F153" t="s">
        <v>135</v>
      </c>
      <c r="G153" s="12">
        <v>12</v>
      </c>
      <c r="H153" s="12">
        <v>39.1</v>
      </c>
      <c r="I153" s="12">
        <v>5</v>
      </c>
      <c r="J153" s="12">
        <v>5</v>
      </c>
      <c r="K153" s="12">
        <v>1</v>
      </c>
      <c r="L153">
        <v>2</v>
      </c>
      <c r="M153">
        <v>12</v>
      </c>
      <c r="N153">
        <v>9</v>
      </c>
      <c r="O153">
        <v>0</v>
      </c>
      <c r="P153">
        <v>0</v>
      </c>
      <c r="Q153">
        <f t="shared" si="14"/>
        <v>21</v>
      </c>
      <c r="R153">
        <v>12</v>
      </c>
      <c r="S153">
        <f t="shared" si="15"/>
        <v>1.75</v>
      </c>
      <c r="T153">
        <v>0</v>
      </c>
      <c r="U153">
        <v>0</v>
      </c>
      <c r="V153">
        <v>0</v>
      </c>
      <c r="W153">
        <v>1</v>
      </c>
    </row>
    <row r="154" spans="1:24" ht="15.75" x14ac:dyDescent="0.25">
      <c r="A154">
        <v>153</v>
      </c>
      <c r="B154">
        <v>20</v>
      </c>
      <c r="C154" t="s">
        <v>9</v>
      </c>
      <c r="D154" t="s">
        <v>172</v>
      </c>
      <c r="E154" t="s">
        <v>175</v>
      </c>
      <c r="F154" t="s">
        <v>12</v>
      </c>
      <c r="G154" s="12">
        <v>22</v>
      </c>
      <c r="H154" s="12">
        <v>38.200000000000003</v>
      </c>
      <c r="I154" s="12">
        <v>2</v>
      </c>
      <c r="J154" s="12">
        <v>1.8</v>
      </c>
      <c r="K154" s="12">
        <v>2</v>
      </c>
      <c r="L154">
        <v>4</v>
      </c>
      <c r="M154">
        <v>2.2999999999999998</v>
      </c>
      <c r="N154">
        <v>15.7</v>
      </c>
      <c r="O154">
        <v>7.7</v>
      </c>
      <c r="P154">
        <v>0</v>
      </c>
      <c r="Q154">
        <f t="shared" si="14"/>
        <v>25.7</v>
      </c>
      <c r="R154">
        <v>12</v>
      </c>
      <c r="S154">
        <f t="shared" si="15"/>
        <v>2.1416666666666666</v>
      </c>
      <c r="T154">
        <v>0</v>
      </c>
      <c r="U154">
        <v>0</v>
      </c>
      <c r="V154">
        <v>0</v>
      </c>
      <c r="W154">
        <v>1</v>
      </c>
    </row>
    <row r="155" spans="1:24" ht="15.75" x14ac:dyDescent="0.25">
      <c r="A155">
        <v>154</v>
      </c>
      <c r="B155">
        <v>20</v>
      </c>
      <c r="C155" t="s">
        <v>9</v>
      </c>
      <c r="D155" t="s">
        <v>172</v>
      </c>
      <c r="E155" t="s">
        <v>175</v>
      </c>
      <c r="F155" t="s">
        <v>135</v>
      </c>
      <c r="G155" s="12">
        <v>9</v>
      </c>
      <c r="H155" s="12">
        <v>64.2</v>
      </c>
      <c r="I155" s="12">
        <v>4</v>
      </c>
      <c r="J155" s="12">
        <v>4.4000000000000004</v>
      </c>
      <c r="K155" s="12">
        <v>2</v>
      </c>
      <c r="L155">
        <v>1</v>
      </c>
      <c r="M155">
        <v>9.3000000000000007</v>
      </c>
      <c r="N155">
        <v>5.0999999999999996</v>
      </c>
      <c r="O155">
        <v>0</v>
      </c>
      <c r="P155">
        <v>0</v>
      </c>
      <c r="Q155">
        <f t="shared" si="14"/>
        <v>14.4</v>
      </c>
      <c r="R155">
        <v>12</v>
      </c>
      <c r="S155">
        <f t="shared" si="15"/>
        <v>1.2</v>
      </c>
      <c r="T155">
        <v>0</v>
      </c>
      <c r="U155">
        <v>0</v>
      </c>
      <c r="V155">
        <v>0</v>
      </c>
      <c r="W155">
        <v>1</v>
      </c>
    </row>
    <row r="156" spans="1:24" ht="15.75" x14ac:dyDescent="0.25">
      <c r="A156">
        <v>155</v>
      </c>
      <c r="B156">
        <v>20</v>
      </c>
      <c r="C156" t="s">
        <v>12</v>
      </c>
      <c r="D156" t="s">
        <v>173</v>
      </c>
      <c r="E156" t="s">
        <v>175</v>
      </c>
      <c r="F156" t="s">
        <v>12</v>
      </c>
      <c r="G156" s="12">
        <v>22</v>
      </c>
      <c r="H156" s="12">
        <v>36</v>
      </c>
      <c r="I156" s="12">
        <v>3</v>
      </c>
      <c r="J156" s="12">
        <v>3.4</v>
      </c>
      <c r="K156" s="12">
        <v>1</v>
      </c>
      <c r="L156">
        <v>1</v>
      </c>
      <c r="M156">
        <v>22.4</v>
      </c>
      <c r="N156">
        <v>16.399999999999999</v>
      </c>
      <c r="O156">
        <v>0</v>
      </c>
      <c r="P156">
        <v>0</v>
      </c>
      <c r="Q156">
        <f t="shared" si="14"/>
        <v>38.799999999999997</v>
      </c>
      <c r="R156">
        <v>12</v>
      </c>
      <c r="S156">
        <f t="shared" si="15"/>
        <v>3.2333333333333329</v>
      </c>
      <c r="T156">
        <v>0</v>
      </c>
      <c r="U156">
        <v>0</v>
      </c>
      <c r="V156">
        <v>0</v>
      </c>
      <c r="W156">
        <v>1</v>
      </c>
    </row>
    <row r="157" spans="1:24" ht="15.75" x14ac:dyDescent="0.25">
      <c r="A157">
        <v>156</v>
      </c>
      <c r="B157">
        <v>20</v>
      </c>
      <c r="C157" t="s">
        <v>12</v>
      </c>
      <c r="D157" t="s">
        <v>173</v>
      </c>
      <c r="E157" t="s">
        <v>175</v>
      </c>
      <c r="F157" t="s">
        <v>135</v>
      </c>
      <c r="G157" s="12">
        <v>9</v>
      </c>
      <c r="H157" s="12">
        <v>74.599999999999994</v>
      </c>
      <c r="I157" s="12">
        <v>3</v>
      </c>
      <c r="J157" s="12">
        <v>4.9000000000000004</v>
      </c>
      <c r="K157" s="12">
        <v>3</v>
      </c>
      <c r="L157">
        <v>3</v>
      </c>
      <c r="M157">
        <v>9.9</v>
      </c>
      <c r="N157">
        <v>13.6</v>
      </c>
      <c r="O157">
        <v>0</v>
      </c>
      <c r="P157">
        <v>0</v>
      </c>
      <c r="Q157">
        <f t="shared" si="14"/>
        <v>23.5</v>
      </c>
      <c r="R157">
        <v>12</v>
      </c>
      <c r="S157">
        <f t="shared" si="15"/>
        <v>1.9583333333333333</v>
      </c>
      <c r="T157">
        <v>0</v>
      </c>
      <c r="U157">
        <v>0</v>
      </c>
      <c r="V157">
        <v>0</v>
      </c>
      <c r="W157">
        <v>1</v>
      </c>
      <c r="X157" t="s">
        <v>142</v>
      </c>
    </row>
    <row r="158" spans="1:24" ht="15.75" x14ac:dyDescent="0.25">
      <c r="A158">
        <v>157</v>
      </c>
      <c r="B158">
        <v>20</v>
      </c>
      <c r="C158" t="s">
        <v>14</v>
      </c>
      <c r="D158" t="s">
        <v>172</v>
      </c>
      <c r="E158" t="s">
        <v>176</v>
      </c>
      <c r="F158" t="s">
        <v>12</v>
      </c>
      <c r="G158" s="12">
        <v>22</v>
      </c>
      <c r="H158" s="12">
        <v>50.9</v>
      </c>
      <c r="I158" s="12">
        <v>4</v>
      </c>
      <c r="J158" s="12">
        <v>2.2000000000000002</v>
      </c>
      <c r="K158" s="12">
        <v>2</v>
      </c>
      <c r="L158">
        <v>4</v>
      </c>
      <c r="M158">
        <v>9.8000000000000007</v>
      </c>
      <c r="N158">
        <v>17.399999999999999</v>
      </c>
      <c r="O158">
        <v>2.9</v>
      </c>
      <c r="P158">
        <v>0</v>
      </c>
      <c r="Q158">
        <f t="shared" si="14"/>
        <v>30.099999999999998</v>
      </c>
      <c r="R158">
        <v>12</v>
      </c>
      <c r="S158">
        <f t="shared" si="15"/>
        <v>2.5083333333333333</v>
      </c>
      <c r="T158">
        <v>0</v>
      </c>
      <c r="U158">
        <v>0</v>
      </c>
      <c r="V158">
        <v>0</v>
      </c>
      <c r="W158">
        <v>1</v>
      </c>
    </row>
    <row r="159" spans="1:24" ht="15.75" x14ac:dyDescent="0.25">
      <c r="A159">
        <v>158</v>
      </c>
      <c r="B159">
        <v>20</v>
      </c>
      <c r="C159" t="s">
        <v>14</v>
      </c>
      <c r="D159" t="s">
        <v>172</v>
      </c>
      <c r="E159" t="s">
        <v>176</v>
      </c>
      <c r="F159" t="s">
        <v>135</v>
      </c>
      <c r="G159" s="12">
        <v>9</v>
      </c>
      <c r="H159" s="12">
        <v>59.7</v>
      </c>
      <c r="I159" s="12">
        <v>4</v>
      </c>
      <c r="J159" s="12">
        <v>4.5</v>
      </c>
      <c r="K159" s="12">
        <v>3</v>
      </c>
      <c r="L159">
        <v>5</v>
      </c>
      <c r="M159">
        <v>11.1</v>
      </c>
      <c r="N159">
        <v>7.9</v>
      </c>
      <c r="O159">
        <v>0</v>
      </c>
      <c r="P159">
        <v>0</v>
      </c>
      <c r="Q159">
        <f t="shared" si="14"/>
        <v>19</v>
      </c>
      <c r="R159">
        <v>12</v>
      </c>
      <c r="S159">
        <f t="shared" si="15"/>
        <v>1.5833333333333333</v>
      </c>
      <c r="T159">
        <v>0</v>
      </c>
      <c r="U159">
        <v>0</v>
      </c>
      <c r="V159">
        <v>0</v>
      </c>
      <c r="W159">
        <v>1</v>
      </c>
    </row>
    <row r="160" spans="1:24" ht="15.75" x14ac:dyDescent="0.25">
      <c r="A160">
        <v>159</v>
      </c>
      <c r="B160">
        <v>20</v>
      </c>
      <c r="C160" t="s">
        <v>15</v>
      </c>
      <c r="D160" t="s">
        <v>173</v>
      </c>
      <c r="E160" t="s">
        <v>176</v>
      </c>
      <c r="F160" t="s">
        <v>12</v>
      </c>
      <c r="G160" s="12">
        <v>22</v>
      </c>
      <c r="H160" s="12">
        <v>48.7</v>
      </c>
      <c r="I160" s="12">
        <v>3</v>
      </c>
      <c r="J160" s="12">
        <v>2.6</v>
      </c>
      <c r="K160" s="12">
        <v>2</v>
      </c>
      <c r="L160">
        <v>3</v>
      </c>
      <c r="M160">
        <v>13.6</v>
      </c>
      <c r="N160">
        <v>20.399999999999999</v>
      </c>
      <c r="O160">
        <v>0.4</v>
      </c>
      <c r="P160">
        <v>0</v>
      </c>
      <c r="Q160">
        <f t="shared" si="14"/>
        <v>34.4</v>
      </c>
      <c r="R160">
        <v>12</v>
      </c>
      <c r="S160">
        <f t="shared" si="15"/>
        <v>2.8666666666666667</v>
      </c>
      <c r="T160">
        <v>0</v>
      </c>
      <c r="U160">
        <v>0</v>
      </c>
      <c r="V160">
        <v>0</v>
      </c>
      <c r="W160">
        <v>1</v>
      </c>
    </row>
    <row r="161" spans="1:24" ht="15.75" x14ac:dyDescent="0.25">
      <c r="A161">
        <v>160</v>
      </c>
      <c r="B161">
        <v>20</v>
      </c>
      <c r="C161" t="s">
        <v>15</v>
      </c>
      <c r="D161" t="s">
        <v>173</v>
      </c>
      <c r="E161" t="s">
        <v>176</v>
      </c>
      <c r="F161" t="s">
        <v>135</v>
      </c>
      <c r="G161" s="12">
        <v>9</v>
      </c>
      <c r="H161" s="12">
        <v>60.5</v>
      </c>
      <c r="I161" s="12">
        <v>3</v>
      </c>
      <c r="J161" s="12">
        <v>3.8</v>
      </c>
      <c r="K161" s="12">
        <v>2</v>
      </c>
      <c r="L161">
        <v>3</v>
      </c>
      <c r="M161">
        <v>23.5</v>
      </c>
      <c r="N161">
        <v>9.4</v>
      </c>
      <c r="O161">
        <v>0</v>
      </c>
      <c r="P161">
        <v>0</v>
      </c>
      <c r="Q161">
        <f t="shared" si="14"/>
        <v>32.9</v>
      </c>
      <c r="R161">
        <v>12</v>
      </c>
      <c r="S161">
        <f t="shared" si="15"/>
        <v>2.7416666666666667</v>
      </c>
      <c r="T161">
        <v>0</v>
      </c>
      <c r="U161">
        <v>0</v>
      </c>
      <c r="V161">
        <v>0</v>
      </c>
      <c r="W161">
        <v>1</v>
      </c>
    </row>
    <row r="162" spans="1:24" ht="15.75" x14ac:dyDescent="0.25">
      <c r="A162">
        <v>161</v>
      </c>
      <c r="B162">
        <v>21</v>
      </c>
      <c r="C162" t="s">
        <v>9</v>
      </c>
      <c r="D162" t="s">
        <v>172</v>
      </c>
      <c r="E162" t="s">
        <v>175</v>
      </c>
      <c r="F162" t="s">
        <v>12</v>
      </c>
      <c r="G162" s="12">
        <v>28</v>
      </c>
      <c r="H162" s="12">
        <v>77.3</v>
      </c>
      <c r="I162" s="12">
        <v>4</v>
      </c>
      <c r="J162" s="12">
        <v>6</v>
      </c>
      <c r="K162" s="12">
        <v>2</v>
      </c>
      <c r="L162">
        <v>4</v>
      </c>
      <c r="M162">
        <v>7.5</v>
      </c>
      <c r="N162">
        <v>19.5</v>
      </c>
      <c r="O162">
        <v>9.6999999999999993</v>
      </c>
      <c r="P162">
        <v>0</v>
      </c>
      <c r="Q162">
        <f t="shared" si="14"/>
        <v>36.700000000000003</v>
      </c>
      <c r="R162">
        <v>12</v>
      </c>
      <c r="S162">
        <f t="shared" si="15"/>
        <v>3.0583333333333336</v>
      </c>
      <c r="T162">
        <v>0</v>
      </c>
      <c r="U162">
        <v>0</v>
      </c>
      <c r="V162">
        <v>0</v>
      </c>
      <c r="W162">
        <v>1</v>
      </c>
    </row>
    <row r="163" spans="1:24" ht="15.75" x14ac:dyDescent="0.25">
      <c r="A163">
        <v>162</v>
      </c>
      <c r="B163">
        <v>21</v>
      </c>
      <c r="C163" t="s">
        <v>9</v>
      </c>
      <c r="D163" t="s">
        <v>172</v>
      </c>
      <c r="E163" t="s">
        <v>175</v>
      </c>
      <c r="F163" t="s">
        <v>135</v>
      </c>
      <c r="G163" s="12">
        <v>50</v>
      </c>
      <c r="H163" s="12">
        <v>77.900000000000006</v>
      </c>
      <c r="I163" s="12">
        <v>5</v>
      </c>
      <c r="J163" s="12">
        <v>4</v>
      </c>
      <c r="K163" s="12">
        <v>3</v>
      </c>
      <c r="L163">
        <v>3</v>
      </c>
      <c r="M163">
        <v>23.8</v>
      </c>
      <c r="N163">
        <v>18.100000000000001</v>
      </c>
      <c r="O163">
        <v>0</v>
      </c>
      <c r="P163">
        <v>0</v>
      </c>
      <c r="Q163">
        <f t="shared" si="14"/>
        <v>41.900000000000006</v>
      </c>
      <c r="R163">
        <v>12</v>
      </c>
      <c r="S163">
        <f t="shared" si="15"/>
        <v>3.4916666666666671</v>
      </c>
      <c r="T163">
        <v>0</v>
      </c>
      <c r="U163">
        <v>0</v>
      </c>
      <c r="V163">
        <v>0</v>
      </c>
      <c r="W163">
        <v>1</v>
      </c>
    </row>
    <row r="164" spans="1:24" ht="15.75" x14ac:dyDescent="0.25">
      <c r="A164">
        <v>163</v>
      </c>
      <c r="B164">
        <v>21</v>
      </c>
      <c r="C164" t="s">
        <v>12</v>
      </c>
      <c r="D164" t="s">
        <v>173</v>
      </c>
      <c r="E164" t="s">
        <v>175</v>
      </c>
      <c r="F164" t="s">
        <v>12</v>
      </c>
      <c r="G164" s="12">
        <v>28</v>
      </c>
      <c r="H164" s="12">
        <v>57.2</v>
      </c>
      <c r="I164" s="12">
        <v>5</v>
      </c>
      <c r="J164" s="12">
        <v>5</v>
      </c>
      <c r="K164" s="12">
        <v>2</v>
      </c>
      <c r="L164">
        <v>2</v>
      </c>
      <c r="M164">
        <v>1.5</v>
      </c>
      <c r="N164">
        <v>11.5</v>
      </c>
      <c r="O164">
        <v>0</v>
      </c>
      <c r="P164">
        <v>0</v>
      </c>
      <c r="Q164">
        <f t="shared" si="14"/>
        <v>13</v>
      </c>
      <c r="R164">
        <v>12</v>
      </c>
      <c r="S164">
        <f t="shared" si="15"/>
        <v>1.0833333333333333</v>
      </c>
      <c r="T164">
        <v>0</v>
      </c>
      <c r="U164">
        <v>0</v>
      </c>
      <c r="V164">
        <v>0</v>
      </c>
      <c r="W164">
        <v>1</v>
      </c>
    </row>
    <row r="165" spans="1:24" ht="15.75" x14ac:dyDescent="0.25">
      <c r="A165">
        <v>164</v>
      </c>
      <c r="B165">
        <v>21</v>
      </c>
      <c r="C165" t="s">
        <v>12</v>
      </c>
      <c r="D165" t="s">
        <v>173</v>
      </c>
      <c r="E165" t="s">
        <v>175</v>
      </c>
      <c r="F165" t="s">
        <v>135</v>
      </c>
      <c r="G165" s="12">
        <v>50</v>
      </c>
      <c r="H165" s="12">
        <v>63.1</v>
      </c>
      <c r="I165" s="12">
        <v>4</v>
      </c>
      <c r="J165" s="12">
        <v>3.4</v>
      </c>
      <c r="K165" s="12">
        <v>2</v>
      </c>
      <c r="L165">
        <v>2</v>
      </c>
      <c r="M165">
        <v>26.3</v>
      </c>
      <c r="N165">
        <v>13.8</v>
      </c>
      <c r="O165">
        <v>0</v>
      </c>
      <c r="P165">
        <v>0</v>
      </c>
      <c r="Q165">
        <f t="shared" si="14"/>
        <v>40.1</v>
      </c>
      <c r="R165">
        <v>12</v>
      </c>
      <c r="S165">
        <f t="shared" si="15"/>
        <v>3.3416666666666668</v>
      </c>
      <c r="T165">
        <v>0</v>
      </c>
      <c r="U165">
        <v>0</v>
      </c>
      <c r="V165">
        <v>0</v>
      </c>
      <c r="W165">
        <v>1</v>
      </c>
    </row>
    <row r="166" spans="1:24" ht="15.75" x14ac:dyDescent="0.25">
      <c r="A166">
        <v>165</v>
      </c>
      <c r="B166">
        <v>21</v>
      </c>
      <c r="C166" t="s">
        <v>14</v>
      </c>
      <c r="D166" t="s">
        <v>172</v>
      </c>
      <c r="E166" t="s">
        <v>176</v>
      </c>
      <c r="F166" t="s">
        <v>12</v>
      </c>
      <c r="G166" s="12">
        <v>28</v>
      </c>
      <c r="H166" s="12">
        <v>54.9</v>
      </c>
      <c r="I166" s="12">
        <v>5</v>
      </c>
      <c r="J166" s="12">
        <v>4.4000000000000004</v>
      </c>
      <c r="K166" s="12">
        <v>1</v>
      </c>
      <c r="L166">
        <v>4</v>
      </c>
      <c r="M166">
        <v>26.5</v>
      </c>
      <c r="N166">
        <v>24.9</v>
      </c>
      <c r="O166">
        <v>2.8</v>
      </c>
      <c r="P166">
        <v>0</v>
      </c>
      <c r="Q166">
        <f t="shared" si="14"/>
        <v>54.199999999999996</v>
      </c>
      <c r="R166">
        <v>12</v>
      </c>
      <c r="S166">
        <f t="shared" si="15"/>
        <v>4.5166666666666666</v>
      </c>
      <c r="T166">
        <v>0</v>
      </c>
      <c r="U166">
        <v>1</v>
      </c>
      <c r="V166">
        <v>0</v>
      </c>
      <c r="W166">
        <v>0</v>
      </c>
    </row>
    <row r="167" spans="1:24" ht="15.75" x14ac:dyDescent="0.25">
      <c r="A167">
        <v>166</v>
      </c>
      <c r="B167">
        <v>21</v>
      </c>
      <c r="C167" t="s">
        <v>14</v>
      </c>
      <c r="D167" t="s">
        <v>172</v>
      </c>
      <c r="E167" t="s">
        <v>176</v>
      </c>
      <c r="F167" t="s">
        <v>135</v>
      </c>
      <c r="G167" s="12">
        <v>50</v>
      </c>
      <c r="H167" s="12">
        <v>81.7</v>
      </c>
      <c r="I167" s="12">
        <v>5</v>
      </c>
      <c r="J167" s="12">
        <v>3.5</v>
      </c>
      <c r="K167" s="12">
        <v>0</v>
      </c>
      <c r="L167" t="s">
        <v>120</v>
      </c>
      <c r="M167" t="s">
        <v>120</v>
      </c>
      <c r="N167" t="s">
        <v>120</v>
      </c>
      <c r="O167" t="s">
        <v>120</v>
      </c>
      <c r="P167" t="s">
        <v>120</v>
      </c>
      <c r="Q167" t="s">
        <v>120</v>
      </c>
      <c r="R167" t="s">
        <v>120</v>
      </c>
      <c r="S167" t="s">
        <v>120</v>
      </c>
      <c r="T167">
        <v>0</v>
      </c>
      <c r="U167">
        <v>0</v>
      </c>
      <c r="V167">
        <v>1</v>
      </c>
      <c r="W167">
        <v>0</v>
      </c>
    </row>
    <row r="168" spans="1:24" ht="15.75" x14ac:dyDescent="0.25">
      <c r="A168">
        <v>167</v>
      </c>
      <c r="B168">
        <v>21</v>
      </c>
      <c r="C168" t="s">
        <v>15</v>
      </c>
      <c r="D168" t="s">
        <v>173</v>
      </c>
      <c r="E168" t="s">
        <v>176</v>
      </c>
      <c r="F168" t="s">
        <v>12</v>
      </c>
      <c r="G168" s="12">
        <v>28</v>
      </c>
      <c r="H168" s="12">
        <v>49.4</v>
      </c>
      <c r="I168" s="12">
        <v>6</v>
      </c>
      <c r="J168" s="12">
        <v>6</v>
      </c>
      <c r="K168" s="12">
        <v>1</v>
      </c>
      <c r="L168">
        <v>1</v>
      </c>
      <c r="M168">
        <v>16</v>
      </c>
      <c r="N168">
        <v>2.5</v>
      </c>
      <c r="O168">
        <v>0</v>
      </c>
      <c r="P168">
        <v>0</v>
      </c>
      <c r="Q168">
        <f t="shared" ref="Q168:Q173" si="16">SUM(M168:P168)</f>
        <v>18.5</v>
      </c>
      <c r="R168">
        <v>12</v>
      </c>
      <c r="S168">
        <f t="shared" ref="S168:S173" si="17">Q168/12</f>
        <v>1.5416666666666667</v>
      </c>
      <c r="T168">
        <v>0</v>
      </c>
      <c r="U168">
        <v>0</v>
      </c>
      <c r="V168">
        <v>0</v>
      </c>
      <c r="W168">
        <v>1</v>
      </c>
    </row>
    <row r="169" spans="1:24" ht="15.75" x14ac:dyDescent="0.25">
      <c r="A169">
        <v>168</v>
      </c>
      <c r="B169">
        <v>21</v>
      </c>
      <c r="C169" t="s">
        <v>15</v>
      </c>
      <c r="D169" t="s">
        <v>173</v>
      </c>
      <c r="E169" t="s">
        <v>176</v>
      </c>
      <c r="F169" t="s">
        <v>135</v>
      </c>
      <c r="G169" s="12">
        <v>50</v>
      </c>
      <c r="H169" s="12">
        <v>56.8</v>
      </c>
      <c r="I169" s="12">
        <v>4</v>
      </c>
      <c r="J169" s="12">
        <v>4.2</v>
      </c>
      <c r="K169" s="12">
        <v>2</v>
      </c>
      <c r="L169">
        <v>2</v>
      </c>
      <c r="M169">
        <v>16.5</v>
      </c>
      <c r="N169">
        <v>1</v>
      </c>
      <c r="O169">
        <v>0</v>
      </c>
      <c r="P169">
        <v>0</v>
      </c>
      <c r="Q169">
        <f t="shared" si="16"/>
        <v>17.5</v>
      </c>
      <c r="R169">
        <v>12</v>
      </c>
      <c r="S169">
        <f t="shared" si="17"/>
        <v>1.4583333333333333</v>
      </c>
      <c r="T169">
        <v>0</v>
      </c>
      <c r="U169">
        <v>0</v>
      </c>
      <c r="V169">
        <v>0</v>
      </c>
      <c r="W169">
        <v>1</v>
      </c>
    </row>
    <row r="170" spans="1:24" ht="15.75" x14ac:dyDescent="0.25">
      <c r="A170">
        <v>169</v>
      </c>
      <c r="B170">
        <v>22</v>
      </c>
      <c r="C170" t="s">
        <v>9</v>
      </c>
      <c r="D170" t="s">
        <v>172</v>
      </c>
      <c r="E170" t="s">
        <v>175</v>
      </c>
      <c r="F170" t="s">
        <v>12</v>
      </c>
      <c r="G170" s="12">
        <v>29</v>
      </c>
      <c r="H170" s="12">
        <v>42.6</v>
      </c>
      <c r="I170" s="12">
        <v>5</v>
      </c>
      <c r="J170" s="12">
        <v>3.5</v>
      </c>
      <c r="K170" s="12">
        <v>3</v>
      </c>
      <c r="L170">
        <v>3</v>
      </c>
      <c r="M170">
        <v>14.9</v>
      </c>
      <c r="N170">
        <v>17</v>
      </c>
      <c r="O170">
        <v>0.9</v>
      </c>
      <c r="P170">
        <v>0</v>
      </c>
      <c r="Q170">
        <f t="shared" si="16"/>
        <v>32.799999999999997</v>
      </c>
      <c r="R170">
        <v>12</v>
      </c>
      <c r="S170">
        <f t="shared" si="17"/>
        <v>2.7333333333333329</v>
      </c>
      <c r="T170">
        <v>0</v>
      </c>
      <c r="U170">
        <v>0</v>
      </c>
      <c r="V170">
        <v>0</v>
      </c>
      <c r="W170">
        <v>1</v>
      </c>
    </row>
    <row r="171" spans="1:24" ht="15.75" x14ac:dyDescent="0.25">
      <c r="A171">
        <v>170</v>
      </c>
      <c r="B171">
        <v>22</v>
      </c>
      <c r="C171" t="s">
        <v>9</v>
      </c>
      <c r="D171" t="s">
        <v>172</v>
      </c>
      <c r="E171" t="s">
        <v>175</v>
      </c>
      <c r="F171" t="s">
        <v>135</v>
      </c>
      <c r="G171" s="12">
        <v>2</v>
      </c>
      <c r="H171" s="12">
        <v>81.400000000000006</v>
      </c>
      <c r="I171" s="12">
        <v>5</v>
      </c>
      <c r="J171" s="12">
        <v>4.7</v>
      </c>
      <c r="K171" s="12">
        <v>1</v>
      </c>
      <c r="L171">
        <v>2</v>
      </c>
      <c r="M171">
        <v>10.6</v>
      </c>
      <c r="N171">
        <v>15.9</v>
      </c>
      <c r="O171">
        <v>29.5</v>
      </c>
      <c r="P171">
        <v>0.7</v>
      </c>
      <c r="Q171">
        <f t="shared" si="16"/>
        <v>56.7</v>
      </c>
      <c r="R171">
        <v>12</v>
      </c>
      <c r="S171">
        <f t="shared" si="17"/>
        <v>4.7250000000000005</v>
      </c>
      <c r="T171">
        <v>0</v>
      </c>
      <c r="U171">
        <v>0</v>
      </c>
      <c r="V171">
        <v>0</v>
      </c>
      <c r="W171">
        <v>1</v>
      </c>
      <c r="X171" t="s">
        <v>143</v>
      </c>
    </row>
    <row r="172" spans="1:24" ht="15.75" x14ac:dyDescent="0.25">
      <c r="A172">
        <v>171</v>
      </c>
      <c r="B172">
        <v>22</v>
      </c>
      <c r="C172" t="s">
        <v>12</v>
      </c>
      <c r="D172" t="s">
        <v>173</v>
      </c>
      <c r="E172" t="s">
        <v>175</v>
      </c>
      <c r="F172" t="s">
        <v>12</v>
      </c>
      <c r="G172" s="12">
        <v>29</v>
      </c>
      <c r="H172" s="12">
        <v>50.5</v>
      </c>
      <c r="I172" s="12">
        <v>4</v>
      </c>
      <c r="J172" s="12">
        <v>6</v>
      </c>
      <c r="K172" s="12">
        <v>1</v>
      </c>
      <c r="L172">
        <v>1</v>
      </c>
      <c r="M172">
        <v>23.4</v>
      </c>
      <c r="N172">
        <v>6.5</v>
      </c>
      <c r="O172">
        <v>0</v>
      </c>
      <c r="P172">
        <v>0</v>
      </c>
      <c r="Q172">
        <f t="shared" si="16"/>
        <v>29.9</v>
      </c>
      <c r="R172">
        <v>12</v>
      </c>
      <c r="S172">
        <f t="shared" si="17"/>
        <v>2.4916666666666667</v>
      </c>
      <c r="T172">
        <v>0</v>
      </c>
      <c r="U172">
        <v>0</v>
      </c>
      <c r="V172">
        <v>0</v>
      </c>
      <c r="W172">
        <v>1</v>
      </c>
    </row>
    <row r="173" spans="1:24" ht="15.75" x14ac:dyDescent="0.25">
      <c r="A173">
        <v>172</v>
      </c>
      <c r="B173">
        <v>22</v>
      </c>
      <c r="C173" t="s">
        <v>12</v>
      </c>
      <c r="D173" t="s">
        <v>173</v>
      </c>
      <c r="E173" t="s">
        <v>175</v>
      </c>
      <c r="F173" t="s">
        <v>135</v>
      </c>
      <c r="G173" s="12">
        <v>2</v>
      </c>
      <c r="H173" s="12">
        <v>97.3</v>
      </c>
      <c r="I173" s="12">
        <v>5</v>
      </c>
      <c r="J173" s="12">
        <v>5</v>
      </c>
      <c r="K173" s="12">
        <v>1</v>
      </c>
      <c r="L173">
        <v>1</v>
      </c>
      <c r="M173">
        <v>38.6</v>
      </c>
      <c r="N173">
        <v>25.8</v>
      </c>
      <c r="O173">
        <v>0</v>
      </c>
      <c r="P173">
        <v>0</v>
      </c>
      <c r="Q173">
        <f t="shared" si="16"/>
        <v>64.400000000000006</v>
      </c>
      <c r="R173">
        <v>12</v>
      </c>
      <c r="S173">
        <f t="shared" si="17"/>
        <v>5.3666666666666671</v>
      </c>
      <c r="T173">
        <v>0</v>
      </c>
      <c r="U173">
        <v>0</v>
      </c>
      <c r="V173">
        <v>0</v>
      </c>
      <c r="W173">
        <v>1</v>
      </c>
    </row>
    <row r="174" spans="1:24" ht="15.75" x14ac:dyDescent="0.25">
      <c r="A174">
        <v>173</v>
      </c>
      <c r="B174">
        <v>22</v>
      </c>
      <c r="C174" t="s">
        <v>14</v>
      </c>
      <c r="D174" t="s">
        <v>172</v>
      </c>
      <c r="E174" t="s">
        <v>176</v>
      </c>
      <c r="F174" t="s">
        <v>12</v>
      </c>
      <c r="G174" s="12">
        <v>29</v>
      </c>
      <c r="H174" s="12">
        <v>55</v>
      </c>
      <c r="I174" s="12">
        <v>5</v>
      </c>
      <c r="J174" s="12">
        <v>6</v>
      </c>
      <c r="K174" s="12" t="s">
        <v>120</v>
      </c>
      <c r="L174">
        <v>0</v>
      </c>
      <c r="M174">
        <v>0</v>
      </c>
      <c r="N174">
        <v>0</v>
      </c>
      <c r="O174">
        <v>0</v>
      </c>
      <c r="P174">
        <v>0</v>
      </c>
      <c r="Q174">
        <v>0</v>
      </c>
      <c r="R174">
        <v>12</v>
      </c>
      <c r="S174">
        <v>0</v>
      </c>
      <c r="T174">
        <v>0</v>
      </c>
      <c r="U174">
        <v>0</v>
      </c>
      <c r="V174">
        <v>1</v>
      </c>
      <c r="W174">
        <v>1</v>
      </c>
    </row>
    <row r="175" spans="1:24" ht="15.75" x14ac:dyDescent="0.25">
      <c r="A175">
        <v>174</v>
      </c>
      <c r="B175">
        <v>22</v>
      </c>
      <c r="C175" t="s">
        <v>14</v>
      </c>
      <c r="D175" t="s">
        <v>172</v>
      </c>
      <c r="E175" t="s">
        <v>176</v>
      </c>
      <c r="F175" t="s">
        <v>135</v>
      </c>
      <c r="G175" s="12">
        <v>2</v>
      </c>
      <c r="H175" s="12">
        <v>71.400000000000006</v>
      </c>
      <c r="I175" s="12">
        <v>5</v>
      </c>
      <c r="J175" s="12">
        <v>5.6</v>
      </c>
      <c r="K175" s="12" t="s">
        <v>120</v>
      </c>
      <c r="L175">
        <v>4</v>
      </c>
      <c r="M175">
        <v>35.6</v>
      </c>
      <c r="N175">
        <v>26.5</v>
      </c>
      <c r="O175">
        <v>0</v>
      </c>
      <c r="P175">
        <v>0</v>
      </c>
      <c r="Q175">
        <f t="shared" ref="Q175:Q192" si="18">SUM(M175:P175)</f>
        <v>62.1</v>
      </c>
      <c r="R175">
        <v>12</v>
      </c>
      <c r="S175">
        <f t="shared" ref="S175:S192" si="19">Q175/12</f>
        <v>5.1749999999999998</v>
      </c>
      <c r="T175">
        <v>0</v>
      </c>
      <c r="U175">
        <v>0</v>
      </c>
      <c r="V175">
        <v>0</v>
      </c>
      <c r="W175">
        <v>1</v>
      </c>
    </row>
    <row r="176" spans="1:24" ht="15.75" x14ac:dyDescent="0.25">
      <c r="A176">
        <v>175</v>
      </c>
      <c r="B176">
        <v>22</v>
      </c>
      <c r="C176" t="s">
        <v>15</v>
      </c>
      <c r="D176" t="s">
        <v>173</v>
      </c>
      <c r="E176" t="s">
        <v>176</v>
      </c>
      <c r="F176" t="s">
        <v>12</v>
      </c>
      <c r="G176" s="12">
        <v>29</v>
      </c>
      <c r="H176" s="12">
        <v>32.6</v>
      </c>
      <c r="I176" s="12">
        <v>4</v>
      </c>
      <c r="J176" s="12">
        <v>5.6</v>
      </c>
      <c r="K176" s="12">
        <v>3</v>
      </c>
      <c r="L176">
        <v>3</v>
      </c>
      <c r="M176">
        <v>6.5</v>
      </c>
      <c r="N176">
        <v>16</v>
      </c>
      <c r="O176">
        <v>0</v>
      </c>
      <c r="P176">
        <v>0</v>
      </c>
      <c r="Q176">
        <f t="shared" si="18"/>
        <v>22.5</v>
      </c>
      <c r="R176">
        <v>12</v>
      </c>
      <c r="S176">
        <f t="shared" si="19"/>
        <v>1.875</v>
      </c>
      <c r="T176">
        <v>1</v>
      </c>
      <c r="U176">
        <v>0</v>
      </c>
      <c r="V176">
        <v>0</v>
      </c>
      <c r="W176">
        <v>1</v>
      </c>
    </row>
    <row r="177" spans="1:24" ht="15.75" x14ac:dyDescent="0.25">
      <c r="A177">
        <v>176</v>
      </c>
      <c r="B177">
        <v>22</v>
      </c>
      <c r="C177" t="s">
        <v>15</v>
      </c>
      <c r="D177" t="s">
        <v>173</v>
      </c>
      <c r="E177" t="s">
        <v>176</v>
      </c>
      <c r="F177" t="s">
        <v>135</v>
      </c>
      <c r="G177" s="12">
        <v>2</v>
      </c>
      <c r="H177" s="12">
        <v>50.3</v>
      </c>
      <c r="I177" s="12">
        <v>4</v>
      </c>
      <c r="J177" s="12">
        <v>4.5</v>
      </c>
      <c r="K177" s="12">
        <v>1</v>
      </c>
      <c r="L177">
        <v>2</v>
      </c>
      <c r="M177">
        <v>25</v>
      </c>
      <c r="N177">
        <v>23.75</v>
      </c>
      <c r="O177">
        <v>1</v>
      </c>
      <c r="P177">
        <v>0</v>
      </c>
      <c r="Q177">
        <f t="shared" si="18"/>
        <v>49.75</v>
      </c>
      <c r="R177">
        <v>12</v>
      </c>
      <c r="S177">
        <f t="shared" si="19"/>
        <v>4.145833333333333</v>
      </c>
      <c r="T177">
        <v>0</v>
      </c>
      <c r="U177">
        <v>0</v>
      </c>
      <c r="V177">
        <v>0</v>
      </c>
      <c r="W177">
        <v>1</v>
      </c>
    </row>
    <row r="178" spans="1:24" ht="15.75" x14ac:dyDescent="0.25">
      <c r="A178">
        <v>177</v>
      </c>
      <c r="B178">
        <v>23</v>
      </c>
      <c r="C178" t="s">
        <v>9</v>
      </c>
      <c r="D178" t="s">
        <v>172</v>
      </c>
      <c r="E178" t="s">
        <v>175</v>
      </c>
      <c r="F178" t="s">
        <v>12</v>
      </c>
      <c r="G178" s="12">
        <v>26</v>
      </c>
      <c r="H178" s="12">
        <v>46.4</v>
      </c>
      <c r="I178" s="12">
        <v>4</v>
      </c>
      <c r="J178" s="12">
        <v>5.2</v>
      </c>
      <c r="K178" s="12">
        <v>2</v>
      </c>
      <c r="L178">
        <v>2</v>
      </c>
      <c r="M178">
        <v>25.7</v>
      </c>
      <c r="N178">
        <v>21</v>
      </c>
      <c r="O178">
        <v>0</v>
      </c>
      <c r="P178">
        <v>0</v>
      </c>
      <c r="Q178">
        <f t="shared" si="18"/>
        <v>46.7</v>
      </c>
      <c r="R178">
        <v>12</v>
      </c>
      <c r="S178">
        <f t="shared" si="19"/>
        <v>3.8916666666666671</v>
      </c>
      <c r="T178">
        <v>0</v>
      </c>
      <c r="U178">
        <v>0</v>
      </c>
      <c r="V178">
        <v>0</v>
      </c>
      <c r="W178">
        <v>1</v>
      </c>
    </row>
    <row r="179" spans="1:24" ht="15.75" x14ac:dyDescent="0.25">
      <c r="A179">
        <v>178</v>
      </c>
      <c r="B179">
        <v>23</v>
      </c>
      <c r="C179" t="s">
        <v>9</v>
      </c>
      <c r="D179" t="s">
        <v>172</v>
      </c>
      <c r="E179" t="s">
        <v>175</v>
      </c>
      <c r="F179" t="s">
        <v>135</v>
      </c>
      <c r="G179" s="12">
        <v>14</v>
      </c>
      <c r="H179" s="12">
        <v>82.5</v>
      </c>
      <c r="I179" s="12">
        <v>5</v>
      </c>
      <c r="J179" s="12">
        <v>4.4000000000000004</v>
      </c>
      <c r="K179" s="12">
        <v>3</v>
      </c>
      <c r="L179">
        <v>3</v>
      </c>
      <c r="M179">
        <v>1.4</v>
      </c>
      <c r="N179">
        <v>27.7</v>
      </c>
      <c r="O179">
        <v>29.5</v>
      </c>
      <c r="P179">
        <v>8.8000000000000007</v>
      </c>
      <c r="Q179">
        <f t="shared" si="18"/>
        <v>67.399999999999991</v>
      </c>
      <c r="R179">
        <v>12</v>
      </c>
      <c r="S179">
        <f t="shared" si="19"/>
        <v>5.6166666666666663</v>
      </c>
      <c r="T179">
        <v>0</v>
      </c>
      <c r="U179">
        <v>0</v>
      </c>
      <c r="V179">
        <v>0</v>
      </c>
      <c r="W179">
        <v>1</v>
      </c>
    </row>
    <row r="180" spans="1:24" ht="15.75" x14ac:dyDescent="0.25">
      <c r="A180">
        <v>179</v>
      </c>
      <c r="B180">
        <v>23</v>
      </c>
      <c r="C180" t="s">
        <v>12</v>
      </c>
      <c r="D180" t="s">
        <v>173</v>
      </c>
      <c r="E180" t="s">
        <v>175</v>
      </c>
      <c r="F180" t="s">
        <v>12</v>
      </c>
      <c r="G180" s="12">
        <v>26</v>
      </c>
      <c r="H180" s="12">
        <v>53.3</v>
      </c>
      <c r="I180" s="12">
        <v>4</v>
      </c>
      <c r="J180" s="12">
        <v>5</v>
      </c>
      <c r="K180" s="12">
        <v>2</v>
      </c>
      <c r="L180">
        <v>2</v>
      </c>
      <c r="M180">
        <v>11</v>
      </c>
      <c r="N180">
        <v>0</v>
      </c>
      <c r="O180">
        <v>0</v>
      </c>
      <c r="P180">
        <v>0</v>
      </c>
      <c r="Q180">
        <f t="shared" si="18"/>
        <v>11</v>
      </c>
      <c r="R180">
        <v>12</v>
      </c>
      <c r="S180">
        <f t="shared" si="19"/>
        <v>0.91666666666666663</v>
      </c>
      <c r="T180">
        <v>0</v>
      </c>
      <c r="U180">
        <v>0</v>
      </c>
      <c r="V180">
        <v>0</v>
      </c>
      <c r="W180">
        <v>1</v>
      </c>
      <c r="X180" t="s">
        <v>138</v>
      </c>
    </row>
    <row r="181" spans="1:24" ht="15.75" x14ac:dyDescent="0.25">
      <c r="A181">
        <v>180</v>
      </c>
      <c r="B181">
        <v>23</v>
      </c>
      <c r="C181" t="s">
        <v>12</v>
      </c>
      <c r="D181" t="s">
        <v>173</v>
      </c>
      <c r="E181" t="s">
        <v>175</v>
      </c>
      <c r="F181" t="s">
        <v>135</v>
      </c>
      <c r="G181" s="12">
        <v>14</v>
      </c>
      <c r="H181" s="12">
        <v>49</v>
      </c>
      <c r="I181" s="12">
        <v>5</v>
      </c>
      <c r="J181" s="12">
        <v>4.5</v>
      </c>
      <c r="K181" s="12">
        <v>1</v>
      </c>
      <c r="L181">
        <v>1</v>
      </c>
      <c r="M181">
        <v>3</v>
      </c>
      <c r="N181">
        <v>14.5</v>
      </c>
      <c r="O181">
        <v>0</v>
      </c>
      <c r="P181">
        <v>0</v>
      </c>
      <c r="Q181">
        <f t="shared" si="18"/>
        <v>17.5</v>
      </c>
      <c r="R181">
        <v>12</v>
      </c>
      <c r="S181">
        <f t="shared" si="19"/>
        <v>1.4583333333333333</v>
      </c>
      <c r="T181">
        <v>0</v>
      </c>
      <c r="U181">
        <v>0</v>
      </c>
      <c r="V181">
        <v>0</v>
      </c>
      <c r="W181">
        <v>1</v>
      </c>
    </row>
    <row r="182" spans="1:24" ht="15.75" x14ac:dyDescent="0.25">
      <c r="A182">
        <v>181</v>
      </c>
      <c r="B182">
        <v>23</v>
      </c>
      <c r="C182" t="s">
        <v>14</v>
      </c>
      <c r="D182" t="s">
        <v>172</v>
      </c>
      <c r="E182" t="s">
        <v>176</v>
      </c>
      <c r="F182" t="s">
        <v>12</v>
      </c>
      <c r="G182" s="12">
        <v>26</v>
      </c>
      <c r="H182" s="12">
        <v>53</v>
      </c>
      <c r="I182" s="12">
        <v>4</v>
      </c>
      <c r="J182" s="12">
        <v>3.7</v>
      </c>
      <c r="K182" s="12">
        <v>1</v>
      </c>
      <c r="L182">
        <v>1</v>
      </c>
      <c r="M182">
        <v>17.7</v>
      </c>
      <c r="N182">
        <v>1.9</v>
      </c>
      <c r="O182">
        <v>0</v>
      </c>
      <c r="P182">
        <v>0</v>
      </c>
      <c r="Q182">
        <f t="shared" si="18"/>
        <v>19.599999999999998</v>
      </c>
      <c r="R182">
        <v>12</v>
      </c>
      <c r="S182">
        <f t="shared" si="19"/>
        <v>1.6333333333333331</v>
      </c>
      <c r="T182">
        <v>0</v>
      </c>
      <c r="U182">
        <v>0</v>
      </c>
      <c r="V182">
        <v>0</v>
      </c>
      <c r="W182">
        <v>1</v>
      </c>
    </row>
    <row r="183" spans="1:24" ht="15.75" x14ac:dyDescent="0.25">
      <c r="A183">
        <v>182</v>
      </c>
      <c r="B183">
        <v>23</v>
      </c>
      <c r="C183" t="s">
        <v>14</v>
      </c>
      <c r="D183" t="s">
        <v>172</v>
      </c>
      <c r="E183" t="s">
        <v>176</v>
      </c>
      <c r="F183" t="s">
        <v>135</v>
      </c>
      <c r="G183" s="12">
        <v>14</v>
      </c>
      <c r="H183" s="12">
        <v>55.8</v>
      </c>
      <c r="I183" s="12">
        <v>3</v>
      </c>
      <c r="J183" s="12">
        <v>3.5</v>
      </c>
      <c r="K183" s="12">
        <v>3</v>
      </c>
      <c r="L183">
        <v>4</v>
      </c>
      <c r="M183">
        <v>25.1</v>
      </c>
      <c r="N183">
        <v>29.5</v>
      </c>
      <c r="O183">
        <v>1.9</v>
      </c>
      <c r="P183">
        <v>0</v>
      </c>
      <c r="Q183">
        <f t="shared" si="18"/>
        <v>56.5</v>
      </c>
      <c r="R183">
        <v>12</v>
      </c>
      <c r="S183">
        <f t="shared" si="19"/>
        <v>4.708333333333333</v>
      </c>
      <c r="T183">
        <v>0</v>
      </c>
      <c r="U183">
        <v>0</v>
      </c>
      <c r="V183">
        <v>0</v>
      </c>
      <c r="W183">
        <v>1</v>
      </c>
    </row>
    <row r="184" spans="1:24" ht="15.75" x14ac:dyDescent="0.25">
      <c r="A184">
        <v>183</v>
      </c>
      <c r="B184">
        <v>23</v>
      </c>
      <c r="C184" t="s">
        <v>15</v>
      </c>
      <c r="D184" t="s">
        <v>173</v>
      </c>
      <c r="E184" t="s">
        <v>176</v>
      </c>
      <c r="F184" t="s">
        <v>12</v>
      </c>
      <c r="G184" s="12">
        <v>26</v>
      </c>
      <c r="H184" s="12">
        <v>54.7</v>
      </c>
      <c r="I184" s="12">
        <v>4</v>
      </c>
      <c r="J184" s="12">
        <v>6</v>
      </c>
      <c r="K184" s="12">
        <v>1</v>
      </c>
      <c r="L184">
        <v>1</v>
      </c>
      <c r="M184">
        <v>19.600000000000001</v>
      </c>
      <c r="N184">
        <v>15</v>
      </c>
      <c r="O184">
        <v>0</v>
      </c>
      <c r="P184">
        <v>0</v>
      </c>
      <c r="Q184">
        <f t="shared" si="18"/>
        <v>34.6</v>
      </c>
      <c r="R184">
        <v>12</v>
      </c>
      <c r="S184">
        <f t="shared" si="19"/>
        <v>2.8833333333333333</v>
      </c>
      <c r="T184">
        <v>0</v>
      </c>
      <c r="U184">
        <v>0</v>
      </c>
      <c r="V184">
        <v>0</v>
      </c>
      <c r="W184">
        <v>1</v>
      </c>
    </row>
    <row r="185" spans="1:24" ht="15.75" x14ac:dyDescent="0.25">
      <c r="A185">
        <v>184</v>
      </c>
      <c r="B185">
        <v>23</v>
      </c>
      <c r="C185" t="s">
        <v>15</v>
      </c>
      <c r="D185" t="s">
        <v>173</v>
      </c>
      <c r="E185" t="s">
        <v>176</v>
      </c>
      <c r="F185" t="s">
        <v>135</v>
      </c>
      <c r="G185" s="12">
        <v>14</v>
      </c>
      <c r="H185" s="12">
        <v>57.7</v>
      </c>
      <c r="I185" s="12">
        <v>4</v>
      </c>
      <c r="J185" s="12">
        <v>3.3</v>
      </c>
      <c r="K185" s="12">
        <v>2</v>
      </c>
      <c r="L185">
        <v>2</v>
      </c>
      <c r="M185">
        <v>8.9</v>
      </c>
      <c r="N185">
        <v>3.1</v>
      </c>
      <c r="O185">
        <v>0</v>
      </c>
      <c r="P185">
        <v>0</v>
      </c>
      <c r="Q185">
        <f t="shared" si="18"/>
        <v>12</v>
      </c>
      <c r="R185">
        <v>12</v>
      </c>
      <c r="S185">
        <f t="shared" si="19"/>
        <v>1</v>
      </c>
      <c r="T185">
        <v>0</v>
      </c>
      <c r="U185">
        <v>0</v>
      </c>
      <c r="V185">
        <v>0</v>
      </c>
      <c r="W185">
        <v>1</v>
      </c>
    </row>
    <row r="186" spans="1:24" ht="15.75" x14ac:dyDescent="0.25">
      <c r="A186">
        <v>185</v>
      </c>
      <c r="B186">
        <v>24</v>
      </c>
      <c r="C186" t="s">
        <v>9</v>
      </c>
      <c r="D186" t="s">
        <v>172</v>
      </c>
      <c r="E186" t="s">
        <v>175</v>
      </c>
      <c r="F186" t="s">
        <v>12</v>
      </c>
      <c r="G186" s="12">
        <v>38</v>
      </c>
      <c r="H186" s="12">
        <v>27.7</v>
      </c>
      <c r="I186" s="12">
        <v>4</v>
      </c>
      <c r="J186" s="12">
        <v>6</v>
      </c>
      <c r="K186" s="12">
        <v>2</v>
      </c>
      <c r="L186">
        <v>2</v>
      </c>
      <c r="M186">
        <v>9.9</v>
      </c>
      <c r="N186">
        <v>24.3</v>
      </c>
      <c r="O186">
        <v>14.1</v>
      </c>
      <c r="P186">
        <v>0.6</v>
      </c>
      <c r="Q186">
        <f t="shared" si="18"/>
        <v>48.900000000000006</v>
      </c>
      <c r="R186">
        <v>12</v>
      </c>
      <c r="S186">
        <f t="shared" si="19"/>
        <v>4.0750000000000002</v>
      </c>
      <c r="T186">
        <v>0</v>
      </c>
      <c r="U186">
        <v>0</v>
      </c>
      <c r="V186">
        <v>0</v>
      </c>
      <c r="W186">
        <v>1</v>
      </c>
    </row>
    <row r="187" spans="1:24" ht="15.75" x14ac:dyDescent="0.25">
      <c r="A187">
        <v>186</v>
      </c>
      <c r="B187">
        <v>24</v>
      </c>
      <c r="C187" t="s">
        <v>9</v>
      </c>
      <c r="D187" t="s">
        <v>172</v>
      </c>
      <c r="E187" t="s">
        <v>175</v>
      </c>
      <c r="F187" t="s">
        <v>135</v>
      </c>
      <c r="G187" s="12">
        <v>24</v>
      </c>
      <c r="H187" s="12">
        <v>65.900000000000006</v>
      </c>
      <c r="I187" s="12">
        <v>5</v>
      </c>
      <c r="J187" s="12">
        <v>6</v>
      </c>
      <c r="K187" s="12">
        <v>1</v>
      </c>
      <c r="L187">
        <v>2</v>
      </c>
      <c r="M187">
        <v>28.2</v>
      </c>
      <c r="N187">
        <v>36.6</v>
      </c>
      <c r="O187">
        <v>14.9</v>
      </c>
      <c r="P187">
        <v>0.9</v>
      </c>
      <c r="Q187">
        <f t="shared" si="18"/>
        <v>80.600000000000009</v>
      </c>
      <c r="R187">
        <v>12</v>
      </c>
      <c r="S187">
        <f t="shared" si="19"/>
        <v>6.7166666666666677</v>
      </c>
      <c r="T187">
        <v>0</v>
      </c>
      <c r="U187">
        <v>0</v>
      </c>
      <c r="V187">
        <v>0</v>
      </c>
      <c r="W187">
        <v>1</v>
      </c>
    </row>
    <row r="188" spans="1:24" ht="15.75" x14ac:dyDescent="0.25">
      <c r="A188">
        <v>187</v>
      </c>
      <c r="B188">
        <v>24</v>
      </c>
      <c r="C188" t="s">
        <v>12</v>
      </c>
      <c r="D188" t="s">
        <v>173</v>
      </c>
      <c r="E188" t="s">
        <v>175</v>
      </c>
      <c r="F188" t="s">
        <v>12</v>
      </c>
      <c r="G188" s="12">
        <v>38</v>
      </c>
      <c r="H188" s="12">
        <v>30.9</v>
      </c>
      <c r="I188" s="12">
        <v>5</v>
      </c>
      <c r="J188" s="12">
        <v>5</v>
      </c>
      <c r="K188" s="12">
        <v>1</v>
      </c>
      <c r="L188">
        <v>1</v>
      </c>
      <c r="M188">
        <v>21</v>
      </c>
      <c r="N188">
        <v>8</v>
      </c>
      <c r="O188">
        <v>0</v>
      </c>
      <c r="P188">
        <v>0</v>
      </c>
      <c r="Q188">
        <f t="shared" si="18"/>
        <v>29</v>
      </c>
      <c r="R188">
        <v>12</v>
      </c>
      <c r="S188">
        <f t="shared" si="19"/>
        <v>2.4166666666666665</v>
      </c>
      <c r="T188">
        <v>0</v>
      </c>
      <c r="U188">
        <v>0</v>
      </c>
      <c r="V188">
        <v>0</v>
      </c>
      <c r="W188">
        <v>1</v>
      </c>
    </row>
    <row r="189" spans="1:24" ht="15.75" x14ac:dyDescent="0.25">
      <c r="A189">
        <v>188</v>
      </c>
      <c r="B189">
        <v>24</v>
      </c>
      <c r="C189" t="s">
        <v>12</v>
      </c>
      <c r="D189" t="s">
        <v>173</v>
      </c>
      <c r="E189" t="s">
        <v>175</v>
      </c>
      <c r="F189" t="s">
        <v>135</v>
      </c>
      <c r="G189" s="12">
        <v>24</v>
      </c>
      <c r="H189" s="12">
        <v>59.1</v>
      </c>
      <c r="I189" s="12">
        <v>4</v>
      </c>
      <c r="J189" s="12">
        <v>5.2</v>
      </c>
      <c r="K189" s="12">
        <v>2</v>
      </c>
      <c r="L189">
        <v>2</v>
      </c>
      <c r="M189">
        <v>24</v>
      </c>
      <c r="N189">
        <v>10.5</v>
      </c>
      <c r="O189">
        <v>0</v>
      </c>
      <c r="P189">
        <v>0</v>
      </c>
      <c r="Q189">
        <f t="shared" si="18"/>
        <v>34.5</v>
      </c>
      <c r="R189">
        <v>12</v>
      </c>
      <c r="S189">
        <f t="shared" si="19"/>
        <v>2.875</v>
      </c>
      <c r="T189">
        <v>0</v>
      </c>
      <c r="U189">
        <v>0</v>
      </c>
      <c r="V189">
        <v>0</v>
      </c>
      <c r="W189">
        <v>1</v>
      </c>
    </row>
    <row r="190" spans="1:24" ht="15.75" x14ac:dyDescent="0.25">
      <c r="A190">
        <v>189</v>
      </c>
      <c r="B190">
        <v>24</v>
      </c>
      <c r="C190" t="s">
        <v>14</v>
      </c>
      <c r="D190" t="s">
        <v>172</v>
      </c>
      <c r="E190" t="s">
        <v>176</v>
      </c>
      <c r="F190" t="s">
        <v>12</v>
      </c>
      <c r="G190" s="12">
        <v>38</v>
      </c>
      <c r="H190" s="12">
        <v>46.2</v>
      </c>
      <c r="I190" s="12">
        <v>4</v>
      </c>
      <c r="J190" s="12">
        <v>6</v>
      </c>
      <c r="K190" s="12">
        <v>2</v>
      </c>
      <c r="L190">
        <v>2</v>
      </c>
      <c r="M190">
        <v>20.5</v>
      </c>
      <c r="N190">
        <v>26.5</v>
      </c>
      <c r="O190">
        <v>5.5</v>
      </c>
      <c r="P190">
        <v>2.5</v>
      </c>
      <c r="Q190">
        <f t="shared" si="18"/>
        <v>55</v>
      </c>
      <c r="R190">
        <v>12</v>
      </c>
      <c r="S190">
        <f t="shared" si="19"/>
        <v>4.583333333333333</v>
      </c>
      <c r="T190">
        <v>0</v>
      </c>
      <c r="U190">
        <v>0</v>
      </c>
      <c r="V190">
        <v>0</v>
      </c>
      <c r="W190">
        <v>1</v>
      </c>
    </row>
    <row r="191" spans="1:24" ht="15.75" x14ac:dyDescent="0.25">
      <c r="A191">
        <v>190</v>
      </c>
      <c r="B191">
        <v>24</v>
      </c>
      <c r="C191" t="s">
        <v>14</v>
      </c>
      <c r="D191" t="s">
        <v>172</v>
      </c>
      <c r="E191" t="s">
        <v>176</v>
      </c>
      <c r="F191" t="s">
        <v>135</v>
      </c>
      <c r="G191" s="12">
        <v>24</v>
      </c>
      <c r="H191" s="12">
        <v>40.4</v>
      </c>
      <c r="I191" s="12">
        <v>4</v>
      </c>
      <c r="J191" s="12">
        <v>6</v>
      </c>
      <c r="K191" s="12">
        <v>1</v>
      </c>
      <c r="L191">
        <v>1</v>
      </c>
      <c r="M191">
        <v>10.5</v>
      </c>
      <c r="N191">
        <v>18.5</v>
      </c>
      <c r="O191">
        <v>7</v>
      </c>
      <c r="P191">
        <v>3.25</v>
      </c>
      <c r="Q191">
        <f t="shared" si="18"/>
        <v>39.25</v>
      </c>
      <c r="R191">
        <v>12</v>
      </c>
      <c r="S191">
        <f t="shared" si="19"/>
        <v>3.2708333333333335</v>
      </c>
      <c r="T191">
        <v>0</v>
      </c>
      <c r="U191">
        <v>0</v>
      </c>
      <c r="V191">
        <v>0</v>
      </c>
      <c r="W191">
        <v>1</v>
      </c>
    </row>
    <row r="192" spans="1:24" ht="15.75" x14ac:dyDescent="0.25">
      <c r="A192">
        <v>191</v>
      </c>
      <c r="B192">
        <v>24</v>
      </c>
      <c r="C192" t="s">
        <v>15</v>
      </c>
      <c r="D192" t="s">
        <v>173</v>
      </c>
      <c r="E192" t="s">
        <v>176</v>
      </c>
      <c r="F192" t="s">
        <v>12</v>
      </c>
      <c r="G192" s="12">
        <v>38</v>
      </c>
      <c r="H192" s="12">
        <v>41</v>
      </c>
      <c r="I192" s="12">
        <v>5</v>
      </c>
      <c r="J192" s="12">
        <v>5.8</v>
      </c>
      <c r="K192" s="12">
        <v>1</v>
      </c>
      <c r="L192">
        <v>2</v>
      </c>
      <c r="M192">
        <v>16</v>
      </c>
      <c r="N192">
        <v>16.399999999999999</v>
      </c>
      <c r="O192">
        <v>0.5</v>
      </c>
      <c r="P192">
        <v>0</v>
      </c>
      <c r="Q192">
        <f t="shared" si="18"/>
        <v>32.9</v>
      </c>
      <c r="R192">
        <v>12</v>
      </c>
      <c r="S192">
        <f t="shared" si="19"/>
        <v>2.7416666666666667</v>
      </c>
      <c r="T192">
        <v>0</v>
      </c>
      <c r="U192">
        <v>1</v>
      </c>
      <c r="V192">
        <v>0</v>
      </c>
      <c r="W192">
        <v>0</v>
      </c>
    </row>
    <row r="193" spans="1:24" ht="15.75" x14ac:dyDescent="0.25">
      <c r="A193">
        <v>192</v>
      </c>
      <c r="B193">
        <v>24</v>
      </c>
      <c r="C193" t="s">
        <v>15</v>
      </c>
      <c r="D193" t="s">
        <v>173</v>
      </c>
      <c r="E193" t="s">
        <v>176</v>
      </c>
      <c r="F193" t="s">
        <v>135</v>
      </c>
      <c r="G193" s="12">
        <v>24</v>
      </c>
      <c r="H193" s="12">
        <v>58.8</v>
      </c>
      <c r="I193" s="12">
        <v>5</v>
      </c>
      <c r="J193" s="12">
        <v>6</v>
      </c>
      <c r="K193" s="12">
        <v>0</v>
      </c>
      <c r="L193" t="s">
        <v>120</v>
      </c>
      <c r="M193" t="s">
        <v>120</v>
      </c>
      <c r="N193" t="s">
        <v>120</v>
      </c>
      <c r="O193" t="s">
        <v>120</v>
      </c>
      <c r="P193" t="s">
        <v>120</v>
      </c>
      <c r="Q193" t="s">
        <v>120</v>
      </c>
      <c r="R193" t="s">
        <v>120</v>
      </c>
      <c r="S193" t="s">
        <v>120</v>
      </c>
      <c r="T193">
        <v>0</v>
      </c>
      <c r="U193">
        <v>0</v>
      </c>
      <c r="V193">
        <v>1</v>
      </c>
      <c r="W193">
        <v>0</v>
      </c>
    </row>
    <row r="194" spans="1:24" ht="15.75" x14ac:dyDescent="0.25">
      <c r="A194">
        <v>193</v>
      </c>
      <c r="B194">
        <v>25</v>
      </c>
      <c r="C194" t="s">
        <v>9</v>
      </c>
      <c r="D194" t="s">
        <v>172</v>
      </c>
      <c r="E194" t="s">
        <v>175</v>
      </c>
      <c r="F194" t="s">
        <v>12</v>
      </c>
      <c r="G194" s="12">
        <v>30</v>
      </c>
      <c r="H194" s="12">
        <v>40.799999999999997</v>
      </c>
      <c r="I194" s="12">
        <v>3</v>
      </c>
      <c r="J194" s="12">
        <v>2.7</v>
      </c>
      <c r="K194" s="12">
        <v>1</v>
      </c>
      <c r="L194">
        <v>1</v>
      </c>
      <c r="M194">
        <v>4</v>
      </c>
      <c r="N194">
        <v>4</v>
      </c>
      <c r="O194">
        <v>0</v>
      </c>
      <c r="P194">
        <v>0</v>
      </c>
      <c r="Q194">
        <f>SUM(M194:P194)</f>
        <v>8</v>
      </c>
      <c r="R194">
        <v>12</v>
      </c>
      <c r="S194">
        <f>Q194/12</f>
        <v>0.66666666666666663</v>
      </c>
      <c r="T194">
        <v>0</v>
      </c>
      <c r="U194">
        <v>0</v>
      </c>
      <c r="V194">
        <v>0</v>
      </c>
      <c r="W194">
        <v>1</v>
      </c>
    </row>
    <row r="195" spans="1:24" ht="15.75" x14ac:dyDescent="0.25">
      <c r="A195">
        <v>194</v>
      </c>
      <c r="B195">
        <v>25</v>
      </c>
      <c r="C195" t="s">
        <v>9</v>
      </c>
      <c r="D195" t="s">
        <v>172</v>
      </c>
      <c r="E195" t="s">
        <v>175</v>
      </c>
      <c r="F195" t="s">
        <v>135</v>
      </c>
      <c r="G195" s="12">
        <v>48</v>
      </c>
      <c r="H195" s="12">
        <v>65</v>
      </c>
      <c r="I195" s="12">
        <v>4</v>
      </c>
      <c r="J195" s="12">
        <v>4.5999999999999996</v>
      </c>
      <c r="K195" s="12">
        <v>1</v>
      </c>
      <c r="L195">
        <v>3</v>
      </c>
      <c r="M195">
        <v>28.25</v>
      </c>
      <c r="N195">
        <v>23.25</v>
      </c>
      <c r="O195">
        <v>1.75</v>
      </c>
      <c r="P195">
        <v>0.25</v>
      </c>
      <c r="Q195">
        <f>SUM(M195:P195)</f>
        <v>53.5</v>
      </c>
      <c r="R195">
        <v>12</v>
      </c>
      <c r="S195">
        <f>Q195/12</f>
        <v>4.458333333333333</v>
      </c>
      <c r="T195">
        <v>0</v>
      </c>
      <c r="U195">
        <v>0</v>
      </c>
      <c r="V195">
        <v>0</v>
      </c>
      <c r="W195">
        <v>1</v>
      </c>
    </row>
    <row r="196" spans="1:24" ht="15.75" x14ac:dyDescent="0.25">
      <c r="A196">
        <v>195</v>
      </c>
      <c r="B196">
        <v>25</v>
      </c>
      <c r="C196" t="s">
        <v>12</v>
      </c>
      <c r="D196" t="s">
        <v>173</v>
      </c>
      <c r="E196" t="s">
        <v>175</v>
      </c>
      <c r="F196" t="s">
        <v>12</v>
      </c>
      <c r="G196" s="12">
        <v>30</v>
      </c>
      <c r="H196" s="12">
        <v>67.3</v>
      </c>
      <c r="I196" s="12">
        <v>4</v>
      </c>
      <c r="J196" s="12">
        <v>2.9</v>
      </c>
      <c r="K196" s="12">
        <v>0</v>
      </c>
      <c r="L196" t="s">
        <v>120</v>
      </c>
      <c r="M196" t="s">
        <v>120</v>
      </c>
      <c r="N196" t="s">
        <v>120</v>
      </c>
      <c r="O196" t="s">
        <v>120</v>
      </c>
      <c r="P196" t="s">
        <v>120</v>
      </c>
      <c r="Q196" t="s">
        <v>120</v>
      </c>
      <c r="R196" t="s">
        <v>120</v>
      </c>
      <c r="S196" t="s">
        <v>120</v>
      </c>
      <c r="T196">
        <v>0</v>
      </c>
      <c r="U196">
        <v>0</v>
      </c>
      <c r="V196">
        <v>1</v>
      </c>
      <c r="W196">
        <v>0</v>
      </c>
    </row>
    <row r="197" spans="1:24" ht="15.75" x14ac:dyDescent="0.25">
      <c r="A197">
        <v>196</v>
      </c>
      <c r="B197">
        <v>25</v>
      </c>
      <c r="C197" t="s">
        <v>12</v>
      </c>
      <c r="D197" t="s">
        <v>173</v>
      </c>
      <c r="E197" t="s">
        <v>175</v>
      </c>
      <c r="F197" t="s">
        <v>135</v>
      </c>
      <c r="G197" s="12">
        <v>48</v>
      </c>
      <c r="H197" s="12">
        <v>60.1</v>
      </c>
      <c r="I197" s="12">
        <v>5</v>
      </c>
      <c r="J197" s="12">
        <v>6</v>
      </c>
      <c r="K197" s="12">
        <v>2</v>
      </c>
      <c r="L197">
        <v>2</v>
      </c>
      <c r="M197">
        <v>27.2</v>
      </c>
      <c r="N197">
        <v>13.5</v>
      </c>
      <c r="O197">
        <v>0</v>
      </c>
      <c r="P197">
        <v>0</v>
      </c>
      <c r="Q197">
        <f t="shared" ref="Q197:Q222" si="20">SUM(M197:P197)</f>
        <v>40.700000000000003</v>
      </c>
      <c r="R197">
        <v>12</v>
      </c>
      <c r="S197">
        <f t="shared" ref="S197:S222" si="21">Q197/12</f>
        <v>3.3916666666666671</v>
      </c>
      <c r="T197">
        <v>0</v>
      </c>
      <c r="U197">
        <v>1</v>
      </c>
      <c r="V197">
        <v>0</v>
      </c>
      <c r="W197">
        <v>0</v>
      </c>
    </row>
    <row r="198" spans="1:24" ht="15.75" x14ac:dyDescent="0.25">
      <c r="A198">
        <v>197</v>
      </c>
      <c r="B198">
        <v>25</v>
      </c>
      <c r="C198" t="s">
        <v>14</v>
      </c>
      <c r="D198" t="s">
        <v>172</v>
      </c>
      <c r="E198" t="s">
        <v>176</v>
      </c>
      <c r="F198" t="s">
        <v>12</v>
      </c>
      <c r="G198" s="12">
        <v>30</v>
      </c>
      <c r="H198" s="12">
        <v>44.8</v>
      </c>
      <c r="I198" s="12">
        <v>3</v>
      </c>
      <c r="J198" s="12">
        <v>3.7</v>
      </c>
      <c r="K198" s="12">
        <v>1</v>
      </c>
      <c r="L198">
        <v>1</v>
      </c>
      <c r="M198">
        <v>4.5</v>
      </c>
      <c r="N198">
        <v>6</v>
      </c>
      <c r="O198">
        <v>0.25</v>
      </c>
      <c r="P198">
        <v>0</v>
      </c>
      <c r="Q198">
        <f t="shared" si="20"/>
        <v>10.75</v>
      </c>
      <c r="R198">
        <v>12</v>
      </c>
      <c r="S198">
        <f t="shared" si="21"/>
        <v>0.89583333333333337</v>
      </c>
      <c r="T198">
        <v>0</v>
      </c>
      <c r="U198">
        <v>0</v>
      </c>
      <c r="V198">
        <v>0</v>
      </c>
      <c r="W198">
        <v>1</v>
      </c>
    </row>
    <row r="199" spans="1:24" ht="15.75" x14ac:dyDescent="0.25">
      <c r="A199">
        <v>198</v>
      </c>
      <c r="B199">
        <v>25</v>
      </c>
      <c r="C199" t="s">
        <v>14</v>
      </c>
      <c r="D199" t="s">
        <v>172</v>
      </c>
      <c r="E199" t="s">
        <v>176</v>
      </c>
      <c r="F199" t="s">
        <v>135</v>
      </c>
      <c r="G199" s="12">
        <v>48</v>
      </c>
      <c r="H199" s="12">
        <v>72.7</v>
      </c>
      <c r="I199" s="12">
        <v>5</v>
      </c>
      <c r="J199" s="12">
        <v>5.9</v>
      </c>
      <c r="K199" s="12">
        <v>2</v>
      </c>
      <c r="L199">
        <v>3</v>
      </c>
      <c r="M199">
        <v>12</v>
      </c>
      <c r="N199">
        <v>29.75</v>
      </c>
      <c r="O199">
        <v>11.5</v>
      </c>
      <c r="P199">
        <v>1</v>
      </c>
      <c r="Q199">
        <f t="shared" si="20"/>
        <v>54.25</v>
      </c>
      <c r="R199">
        <v>12</v>
      </c>
      <c r="S199">
        <f t="shared" si="21"/>
        <v>4.520833333333333</v>
      </c>
      <c r="T199">
        <v>0</v>
      </c>
      <c r="U199">
        <v>0</v>
      </c>
      <c r="V199">
        <v>0</v>
      </c>
      <c r="W199">
        <v>1</v>
      </c>
    </row>
    <row r="200" spans="1:24" ht="15.75" x14ac:dyDescent="0.25">
      <c r="A200">
        <v>199</v>
      </c>
      <c r="B200">
        <v>25</v>
      </c>
      <c r="C200" t="s">
        <v>15</v>
      </c>
      <c r="D200" t="s">
        <v>173</v>
      </c>
      <c r="E200" t="s">
        <v>176</v>
      </c>
      <c r="F200" t="s">
        <v>12</v>
      </c>
      <c r="G200" s="12">
        <v>30</v>
      </c>
      <c r="H200" s="12">
        <v>42.2</v>
      </c>
      <c r="I200" s="12">
        <v>3</v>
      </c>
      <c r="J200" s="12">
        <v>2</v>
      </c>
      <c r="K200" s="12">
        <v>1</v>
      </c>
      <c r="L200">
        <v>1</v>
      </c>
      <c r="M200">
        <v>0</v>
      </c>
      <c r="N200">
        <v>0</v>
      </c>
      <c r="O200">
        <v>0</v>
      </c>
      <c r="P200">
        <v>0</v>
      </c>
      <c r="Q200">
        <f t="shared" si="20"/>
        <v>0</v>
      </c>
      <c r="R200">
        <v>12</v>
      </c>
      <c r="S200">
        <f t="shared" si="21"/>
        <v>0</v>
      </c>
      <c r="T200">
        <v>0</v>
      </c>
      <c r="U200">
        <v>0</v>
      </c>
      <c r="V200">
        <v>0</v>
      </c>
      <c r="W200">
        <v>1</v>
      </c>
      <c r="X200" t="s">
        <v>138</v>
      </c>
    </row>
    <row r="201" spans="1:24" ht="15.75" x14ac:dyDescent="0.25">
      <c r="A201">
        <v>200</v>
      </c>
      <c r="B201">
        <v>25</v>
      </c>
      <c r="C201" t="s">
        <v>15</v>
      </c>
      <c r="D201" t="s">
        <v>173</v>
      </c>
      <c r="E201" t="s">
        <v>176</v>
      </c>
      <c r="F201" t="s">
        <v>135</v>
      </c>
      <c r="G201" s="12">
        <v>48</v>
      </c>
      <c r="H201" s="12">
        <v>53.7</v>
      </c>
      <c r="I201" s="12">
        <v>4</v>
      </c>
      <c r="J201" s="12">
        <v>5.5</v>
      </c>
      <c r="K201" s="12">
        <v>2</v>
      </c>
      <c r="L201">
        <v>2</v>
      </c>
      <c r="M201">
        <v>24</v>
      </c>
      <c r="N201">
        <v>11</v>
      </c>
      <c r="O201">
        <v>0</v>
      </c>
      <c r="P201">
        <v>0</v>
      </c>
      <c r="Q201">
        <f t="shared" si="20"/>
        <v>35</v>
      </c>
      <c r="R201">
        <v>12</v>
      </c>
      <c r="S201">
        <f t="shared" si="21"/>
        <v>2.9166666666666665</v>
      </c>
      <c r="T201">
        <v>0</v>
      </c>
      <c r="U201">
        <v>0</v>
      </c>
      <c r="V201">
        <v>0</v>
      </c>
      <c r="W201">
        <v>1</v>
      </c>
    </row>
    <row r="202" spans="1:24" ht="15.75" x14ac:dyDescent="0.25">
      <c r="A202">
        <v>201</v>
      </c>
      <c r="B202">
        <v>26</v>
      </c>
      <c r="C202" t="s">
        <v>9</v>
      </c>
      <c r="D202" t="s">
        <v>172</v>
      </c>
      <c r="E202" t="s">
        <v>175</v>
      </c>
      <c r="F202" t="s">
        <v>12</v>
      </c>
      <c r="G202" s="12">
        <v>47</v>
      </c>
      <c r="H202" s="12">
        <v>66.8</v>
      </c>
      <c r="I202" s="12">
        <v>4</v>
      </c>
      <c r="J202" s="12">
        <v>3.8</v>
      </c>
      <c r="K202" s="12">
        <v>2</v>
      </c>
      <c r="L202">
        <v>2</v>
      </c>
      <c r="M202">
        <v>5.4</v>
      </c>
      <c r="N202">
        <v>13.5</v>
      </c>
      <c r="O202">
        <v>2.4</v>
      </c>
      <c r="P202">
        <v>0</v>
      </c>
      <c r="Q202">
        <f t="shared" si="20"/>
        <v>21.299999999999997</v>
      </c>
      <c r="R202">
        <v>12</v>
      </c>
      <c r="S202">
        <f t="shared" si="21"/>
        <v>1.7749999999999997</v>
      </c>
      <c r="T202">
        <v>0</v>
      </c>
      <c r="U202">
        <v>0</v>
      </c>
      <c r="V202">
        <v>0</v>
      </c>
      <c r="W202">
        <v>1</v>
      </c>
    </row>
    <row r="203" spans="1:24" ht="15.75" x14ac:dyDescent="0.25">
      <c r="A203">
        <v>202</v>
      </c>
      <c r="B203">
        <v>26</v>
      </c>
      <c r="C203" t="s">
        <v>9</v>
      </c>
      <c r="D203" t="s">
        <v>172</v>
      </c>
      <c r="E203" t="s">
        <v>175</v>
      </c>
      <c r="F203" t="s">
        <v>135</v>
      </c>
      <c r="G203" s="12">
        <v>30</v>
      </c>
      <c r="H203" s="12">
        <v>66.8</v>
      </c>
      <c r="I203" s="12">
        <v>3</v>
      </c>
      <c r="J203" s="12">
        <v>1.9</v>
      </c>
      <c r="K203" s="12">
        <v>1</v>
      </c>
      <c r="L203">
        <v>1</v>
      </c>
      <c r="M203">
        <v>29.8</v>
      </c>
      <c r="N203">
        <v>0</v>
      </c>
      <c r="O203">
        <v>0</v>
      </c>
      <c r="P203">
        <v>0</v>
      </c>
      <c r="Q203">
        <f t="shared" si="20"/>
        <v>29.8</v>
      </c>
      <c r="R203">
        <v>12</v>
      </c>
      <c r="S203">
        <f t="shared" si="21"/>
        <v>2.4833333333333334</v>
      </c>
      <c r="T203">
        <v>0</v>
      </c>
      <c r="U203">
        <v>0</v>
      </c>
      <c r="V203">
        <v>0</v>
      </c>
      <c r="W203">
        <v>1</v>
      </c>
    </row>
    <row r="204" spans="1:24" ht="15.75" x14ac:dyDescent="0.25">
      <c r="A204">
        <v>203</v>
      </c>
      <c r="B204">
        <v>26</v>
      </c>
      <c r="C204" t="s">
        <v>12</v>
      </c>
      <c r="D204" t="s">
        <v>173</v>
      </c>
      <c r="E204" t="s">
        <v>175</v>
      </c>
      <c r="F204" t="s">
        <v>12</v>
      </c>
      <c r="G204" s="12">
        <v>47</v>
      </c>
      <c r="H204" s="12">
        <v>57.7</v>
      </c>
      <c r="I204" s="12">
        <v>3</v>
      </c>
      <c r="J204" s="12">
        <v>1.7</v>
      </c>
      <c r="K204" s="12">
        <v>1</v>
      </c>
      <c r="L204">
        <v>2</v>
      </c>
      <c r="M204">
        <v>14.5</v>
      </c>
      <c r="N204">
        <v>12.9</v>
      </c>
      <c r="O204">
        <v>40.299999999999997</v>
      </c>
      <c r="P204">
        <v>0</v>
      </c>
      <c r="Q204">
        <f t="shared" si="20"/>
        <v>67.699999999999989</v>
      </c>
      <c r="R204">
        <v>12</v>
      </c>
      <c r="S204">
        <f t="shared" si="21"/>
        <v>5.6416666666666657</v>
      </c>
      <c r="T204">
        <v>0</v>
      </c>
      <c r="U204">
        <v>0</v>
      </c>
      <c r="V204">
        <v>0</v>
      </c>
      <c r="W204">
        <v>1</v>
      </c>
    </row>
    <row r="205" spans="1:24" ht="15.75" x14ac:dyDescent="0.25">
      <c r="A205">
        <v>204</v>
      </c>
      <c r="B205">
        <v>26</v>
      </c>
      <c r="C205" t="s">
        <v>12</v>
      </c>
      <c r="D205" t="s">
        <v>173</v>
      </c>
      <c r="E205" t="s">
        <v>175</v>
      </c>
      <c r="F205" t="s">
        <v>135</v>
      </c>
      <c r="G205" s="12">
        <v>30</v>
      </c>
      <c r="H205" s="12">
        <v>56</v>
      </c>
      <c r="I205" s="12">
        <v>4</v>
      </c>
      <c r="J205" s="12">
        <v>6</v>
      </c>
      <c r="K205" s="12">
        <v>1</v>
      </c>
      <c r="L205">
        <v>1</v>
      </c>
      <c r="M205">
        <v>21.2</v>
      </c>
      <c r="N205">
        <v>4.4000000000000004</v>
      </c>
      <c r="O205">
        <v>0</v>
      </c>
      <c r="P205">
        <v>0</v>
      </c>
      <c r="Q205">
        <f t="shared" si="20"/>
        <v>25.6</v>
      </c>
      <c r="R205">
        <v>12</v>
      </c>
      <c r="S205">
        <f t="shared" si="21"/>
        <v>2.1333333333333333</v>
      </c>
      <c r="T205">
        <v>0</v>
      </c>
      <c r="U205">
        <v>0</v>
      </c>
      <c r="V205">
        <v>0</v>
      </c>
      <c r="W205">
        <v>1</v>
      </c>
    </row>
    <row r="206" spans="1:24" ht="15.75" x14ac:dyDescent="0.25">
      <c r="A206">
        <v>205</v>
      </c>
      <c r="B206">
        <v>26</v>
      </c>
      <c r="C206" t="s">
        <v>14</v>
      </c>
      <c r="D206" t="s">
        <v>172</v>
      </c>
      <c r="E206" t="s">
        <v>176</v>
      </c>
      <c r="F206" t="s">
        <v>12</v>
      </c>
      <c r="G206" s="12">
        <v>47</v>
      </c>
      <c r="H206" s="12">
        <v>64.2</v>
      </c>
      <c r="I206" s="12">
        <v>3</v>
      </c>
      <c r="J206" s="12">
        <v>2.7</v>
      </c>
      <c r="K206" s="12">
        <v>2</v>
      </c>
      <c r="L206">
        <v>2</v>
      </c>
      <c r="M206">
        <v>2.2000000000000002</v>
      </c>
      <c r="N206">
        <v>15.4</v>
      </c>
      <c r="O206">
        <v>31.9</v>
      </c>
      <c r="P206">
        <v>12</v>
      </c>
      <c r="Q206">
        <f t="shared" si="20"/>
        <v>61.5</v>
      </c>
      <c r="R206">
        <v>12</v>
      </c>
      <c r="S206">
        <f t="shared" si="21"/>
        <v>5.125</v>
      </c>
      <c r="T206">
        <v>0</v>
      </c>
      <c r="U206">
        <v>0</v>
      </c>
      <c r="V206">
        <v>0</v>
      </c>
      <c r="W206">
        <v>1</v>
      </c>
    </row>
    <row r="207" spans="1:24" ht="15.75" x14ac:dyDescent="0.25">
      <c r="A207">
        <v>206</v>
      </c>
      <c r="B207">
        <v>26</v>
      </c>
      <c r="C207" t="s">
        <v>14</v>
      </c>
      <c r="D207" t="s">
        <v>172</v>
      </c>
      <c r="E207" t="s">
        <v>176</v>
      </c>
      <c r="F207" t="s">
        <v>135</v>
      </c>
      <c r="G207" s="12">
        <v>30</v>
      </c>
      <c r="H207" s="12">
        <v>39.5</v>
      </c>
      <c r="I207" s="12">
        <v>4</v>
      </c>
      <c r="J207" s="12">
        <v>2.2999999999999998</v>
      </c>
      <c r="K207" s="12">
        <v>2</v>
      </c>
      <c r="L207">
        <v>1</v>
      </c>
      <c r="M207">
        <v>7.8</v>
      </c>
      <c r="N207">
        <v>14.8</v>
      </c>
      <c r="O207">
        <v>1.5</v>
      </c>
      <c r="P207">
        <v>0</v>
      </c>
      <c r="Q207">
        <f t="shared" si="20"/>
        <v>24.1</v>
      </c>
      <c r="R207">
        <v>12</v>
      </c>
      <c r="S207">
        <f t="shared" si="21"/>
        <v>2.0083333333333333</v>
      </c>
      <c r="T207">
        <v>0</v>
      </c>
      <c r="U207">
        <v>0</v>
      </c>
      <c r="V207">
        <v>0</v>
      </c>
      <c r="W207">
        <v>1</v>
      </c>
    </row>
    <row r="208" spans="1:24" ht="15.75" x14ac:dyDescent="0.25">
      <c r="A208">
        <v>207</v>
      </c>
      <c r="B208">
        <v>26</v>
      </c>
      <c r="C208" t="s">
        <v>15</v>
      </c>
      <c r="D208" t="s">
        <v>173</v>
      </c>
      <c r="E208" t="s">
        <v>176</v>
      </c>
      <c r="F208" t="s">
        <v>12</v>
      </c>
      <c r="G208" s="12">
        <v>47</v>
      </c>
      <c r="H208" s="12">
        <v>49.2</v>
      </c>
      <c r="I208" s="12">
        <v>4</v>
      </c>
      <c r="J208" s="12">
        <v>5.9</v>
      </c>
      <c r="K208" s="12">
        <v>1</v>
      </c>
      <c r="L208">
        <v>1</v>
      </c>
      <c r="M208">
        <v>40</v>
      </c>
      <c r="N208">
        <v>4</v>
      </c>
      <c r="O208">
        <v>0</v>
      </c>
      <c r="P208">
        <v>0</v>
      </c>
      <c r="Q208">
        <f t="shared" si="20"/>
        <v>44</v>
      </c>
      <c r="R208">
        <v>12</v>
      </c>
      <c r="S208">
        <f t="shared" si="21"/>
        <v>3.6666666666666665</v>
      </c>
      <c r="T208">
        <v>0</v>
      </c>
      <c r="U208">
        <v>0</v>
      </c>
      <c r="V208">
        <v>0</v>
      </c>
      <c r="W208">
        <v>1</v>
      </c>
    </row>
    <row r="209" spans="1:24" ht="15.75" x14ac:dyDescent="0.25">
      <c r="A209">
        <v>208</v>
      </c>
      <c r="B209">
        <v>26</v>
      </c>
      <c r="C209" t="s">
        <v>15</v>
      </c>
      <c r="D209" t="s">
        <v>173</v>
      </c>
      <c r="E209" t="s">
        <v>176</v>
      </c>
      <c r="F209" t="s">
        <v>135</v>
      </c>
      <c r="G209" s="12">
        <v>30</v>
      </c>
      <c r="H209" s="12">
        <v>88.2</v>
      </c>
      <c r="I209" s="12">
        <v>4</v>
      </c>
      <c r="J209" s="12">
        <v>3.5</v>
      </c>
      <c r="K209" s="12">
        <v>2</v>
      </c>
      <c r="L209">
        <v>3</v>
      </c>
      <c r="M209">
        <v>3</v>
      </c>
      <c r="N209">
        <v>32</v>
      </c>
      <c r="O209">
        <v>2</v>
      </c>
      <c r="P209">
        <v>0</v>
      </c>
      <c r="Q209">
        <f t="shared" si="20"/>
        <v>37</v>
      </c>
      <c r="R209">
        <v>12</v>
      </c>
      <c r="S209">
        <f t="shared" si="21"/>
        <v>3.0833333333333335</v>
      </c>
      <c r="T209">
        <v>0</v>
      </c>
      <c r="U209">
        <v>0</v>
      </c>
      <c r="V209">
        <v>0</v>
      </c>
      <c r="W209">
        <v>1</v>
      </c>
    </row>
    <row r="210" spans="1:24" ht="15.75" x14ac:dyDescent="0.25">
      <c r="A210">
        <v>209</v>
      </c>
      <c r="B210">
        <v>27</v>
      </c>
      <c r="C210" t="s">
        <v>9</v>
      </c>
      <c r="D210" t="s">
        <v>172</v>
      </c>
      <c r="E210" t="s">
        <v>175</v>
      </c>
      <c r="F210" t="s">
        <v>12</v>
      </c>
      <c r="G210" s="12">
        <v>37</v>
      </c>
      <c r="H210" s="12">
        <v>48.6</v>
      </c>
      <c r="I210" s="12">
        <v>4</v>
      </c>
      <c r="J210" s="12">
        <v>5</v>
      </c>
      <c r="K210" s="12">
        <v>2</v>
      </c>
      <c r="L210">
        <v>2</v>
      </c>
      <c r="M210">
        <v>30.5</v>
      </c>
      <c r="N210">
        <v>27</v>
      </c>
      <c r="O210">
        <v>0</v>
      </c>
      <c r="P210">
        <v>0</v>
      </c>
      <c r="Q210">
        <f t="shared" si="20"/>
        <v>57.5</v>
      </c>
      <c r="R210">
        <v>12</v>
      </c>
      <c r="S210">
        <f t="shared" si="21"/>
        <v>4.791666666666667</v>
      </c>
      <c r="T210">
        <v>0</v>
      </c>
      <c r="U210">
        <v>0</v>
      </c>
      <c r="V210">
        <v>0</v>
      </c>
      <c r="W210">
        <v>1</v>
      </c>
    </row>
    <row r="211" spans="1:24" ht="15.75" x14ac:dyDescent="0.25">
      <c r="A211">
        <v>210</v>
      </c>
      <c r="B211">
        <v>27</v>
      </c>
      <c r="C211" t="s">
        <v>9</v>
      </c>
      <c r="D211" t="s">
        <v>172</v>
      </c>
      <c r="E211" t="s">
        <v>175</v>
      </c>
      <c r="F211" t="s">
        <v>135</v>
      </c>
      <c r="G211" s="12">
        <v>13</v>
      </c>
      <c r="H211" s="12">
        <v>57.5</v>
      </c>
      <c r="I211" s="12">
        <v>4</v>
      </c>
      <c r="J211" s="12">
        <v>5.3</v>
      </c>
      <c r="K211" s="12">
        <v>2</v>
      </c>
      <c r="L211">
        <v>2</v>
      </c>
      <c r="M211">
        <v>15.1</v>
      </c>
      <c r="N211">
        <v>27.7</v>
      </c>
      <c r="O211">
        <v>2.7</v>
      </c>
      <c r="P211">
        <v>0</v>
      </c>
      <c r="Q211">
        <f t="shared" si="20"/>
        <v>45.5</v>
      </c>
      <c r="R211">
        <v>12</v>
      </c>
      <c r="S211">
        <f t="shared" si="21"/>
        <v>3.7916666666666665</v>
      </c>
      <c r="T211">
        <v>0</v>
      </c>
      <c r="U211">
        <v>0</v>
      </c>
      <c r="V211">
        <v>0</v>
      </c>
      <c r="W211">
        <v>1</v>
      </c>
    </row>
    <row r="212" spans="1:24" ht="15.75" x14ac:dyDescent="0.25">
      <c r="A212">
        <v>211</v>
      </c>
      <c r="B212">
        <v>27</v>
      </c>
      <c r="C212" t="s">
        <v>12</v>
      </c>
      <c r="D212" t="s">
        <v>173</v>
      </c>
      <c r="E212" t="s">
        <v>175</v>
      </c>
      <c r="F212" t="s">
        <v>12</v>
      </c>
      <c r="G212" s="12">
        <v>37</v>
      </c>
      <c r="H212" s="12">
        <v>56.7</v>
      </c>
      <c r="I212" s="12">
        <v>4</v>
      </c>
      <c r="J212" s="12">
        <v>4.3</v>
      </c>
      <c r="K212" s="12">
        <v>1</v>
      </c>
      <c r="L212">
        <v>2</v>
      </c>
      <c r="M212">
        <v>2.5</v>
      </c>
      <c r="N212">
        <v>41.2</v>
      </c>
      <c r="O212">
        <v>32.1</v>
      </c>
      <c r="P212">
        <v>0</v>
      </c>
      <c r="Q212">
        <f t="shared" si="20"/>
        <v>75.800000000000011</v>
      </c>
      <c r="R212">
        <v>12</v>
      </c>
      <c r="S212">
        <f t="shared" si="21"/>
        <v>6.3166666666666673</v>
      </c>
      <c r="T212">
        <v>0</v>
      </c>
      <c r="U212">
        <v>0</v>
      </c>
      <c r="V212">
        <v>0</v>
      </c>
      <c r="W212">
        <v>1</v>
      </c>
    </row>
    <row r="213" spans="1:24" ht="15.75" x14ac:dyDescent="0.25">
      <c r="A213">
        <v>212</v>
      </c>
      <c r="B213">
        <v>27</v>
      </c>
      <c r="C213" t="s">
        <v>12</v>
      </c>
      <c r="D213" t="s">
        <v>173</v>
      </c>
      <c r="E213" t="s">
        <v>175</v>
      </c>
      <c r="F213" t="s">
        <v>135</v>
      </c>
      <c r="G213" s="12">
        <v>13</v>
      </c>
      <c r="H213" s="12">
        <v>56.8</v>
      </c>
      <c r="I213" s="12">
        <v>4</v>
      </c>
      <c r="J213" s="12">
        <v>4</v>
      </c>
      <c r="K213" s="12">
        <v>1</v>
      </c>
      <c r="L213">
        <v>2</v>
      </c>
      <c r="M213">
        <v>6.9</v>
      </c>
      <c r="N213">
        <v>37.200000000000003</v>
      </c>
      <c r="O213">
        <v>12.8</v>
      </c>
      <c r="P213">
        <v>0</v>
      </c>
      <c r="Q213">
        <f t="shared" si="20"/>
        <v>56.900000000000006</v>
      </c>
      <c r="R213">
        <v>12</v>
      </c>
      <c r="S213">
        <f t="shared" si="21"/>
        <v>4.7416666666666671</v>
      </c>
      <c r="T213">
        <v>0</v>
      </c>
      <c r="U213">
        <v>0</v>
      </c>
      <c r="V213">
        <v>0</v>
      </c>
      <c r="W213">
        <v>1</v>
      </c>
    </row>
    <row r="214" spans="1:24" ht="15.75" x14ac:dyDescent="0.25">
      <c r="A214">
        <v>213</v>
      </c>
      <c r="B214">
        <v>27</v>
      </c>
      <c r="C214" t="s">
        <v>14</v>
      </c>
      <c r="D214" t="s">
        <v>172</v>
      </c>
      <c r="E214" t="s">
        <v>176</v>
      </c>
      <c r="F214" t="s">
        <v>12</v>
      </c>
      <c r="G214" s="12">
        <v>37</v>
      </c>
      <c r="H214" s="12">
        <v>54</v>
      </c>
      <c r="I214" s="12">
        <v>4</v>
      </c>
      <c r="J214" s="12">
        <v>4.3</v>
      </c>
      <c r="K214" s="12">
        <v>2</v>
      </c>
      <c r="L214">
        <v>3</v>
      </c>
      <c r="M214">
        <v>7.4</v>
      </c>
      <c r="N214">
        <v>9.4</v>
      </c>
      <c r="O214">
        <v>17.3</v>
      </c>
      <c r="P214">
        <v>0</v>
      </c>
      <c r="Q214">
        <f t="shared" si="20"/>
        <v>34.1</v>
      </c>
      <c r="R214">
        <v>12</v>
      </c>
      <c r="S214">
        <f t="shared" si="21"/>
        <v>2.8416666666666668</v>
      </c>
      <c r="T214">
        <v>0</v>
      </c>
      <c r="U214">
        <v>0</v>
      </c>
      <c r="V214">
        <v>0</v>
      </c>
      <c r="W214">
        <v>1</v>
      </c>
    </row>
    <row r="215" spans="1:24" ht="15.75" x14ac:dyDescent="0.25">
      <c r="A215">
        <v>214</v>
      </c>
      <c r="B215">
        <v>27</v>
      </c>
      <c r="C215" t="s">
        <v>14</v>
      </c>
      <c r="D215" t="s">
        <v>172</v>
      </c>
      <c r="E215" t="s">
        <v>176</v>
      </c>
      <c r="F215" t="s">
        <v>135</v>
      </c>
      <c r="G215" s="12">
        <v>13</v>
      </c>
      <c r="H215" s="12">
        <v>39.799999999999997</v>
      </c>
      <c r="I215" s="12">
        <v>5</v>
      </c>
      <c r="J215" s="12">
        <v>6</v>
      </c>
      <c r="K215" s="12">
        <v>2</v>
      </c>
      <c r="L215">
        <v>3</v>
      </c>
      <c r="M215">
        <v>8.4</v>
      </c>
      <c r="N215">
        <v>31.4</v>
      </c>
      <c r="O215">
        <v>19.2</v>
      </c>
      <c r="P215">
        <v>0.4</v>
      </c>
      <c r="Q215">
        <f t="shared" si="20"/>
        <v>59.4</v>
      </c>
      <c r="R215">
        <v>12</v>
      </c>
      <c r="S215">
        <f t="shared" si="21"/>
        <v>4.95</v>
      </c>
      <c r="T215">
        <v>0</v>
      </c>
      <c r="U215">
        <v>0</v>
      </c>
      <c r="V215">
        <v>0</v>
      </c>
      <c r="W215">
        <v>1</v>
      </c>
    </row>
    <row r="216" spans="1:24" ht="15.75" x14ac:dyDescent="0.25">
      <c r="A216">
        <v>215</v>
      </c>
      <c r="B216">
        <v>27</v>
      </c>
      <c r="C216" t="s">
        <v>15</v>
      </c>
      <c r="D216" t="s">
        <v>173</v>
      </c>
      <c r="E216" t="s">
        <v>176</v>
      </c>
      <c r="F216" t="s">
        <v>12</v>
      </c>
      <c r="G216" s="12">
        <v>37</v>
      </c>
      <c r="H216" s="12">
        <v>48.6</v>
      </c>
      <c r="I216" s="12">
        <v>3</v>
      </c>
      <c r="J216" s="12">
        <v>6</v>
      </c>
      <c r="K216" s="12">
        <v>1</v>
      </c>
      <c r="L216">
        <v>1</v>
      </c>
      <c r="M216">
        <v>25.5</v>
      </c>
      <c r="N216">
        <v>0</v>
      </c>
      <c r="O216">
        <v>0</v>
      </c>
      <c r="P216">
        <v>0</v>
      </c>
      <c r="Q216">
        <f t="shared" si="20"/>
        <v>25.5</v>
      </c>
      <c r="R216">
        <v>12</v>
      </c>
      <c r="S216">
        <f t="shared" si="21"/>
        <v>2.125</v>
      </c>
      <c r="T216">
        <v>0</v>
      </c>
      <c r="U216">
        <v>0</v>
      </c>
      <c r="V216">
        <v>0</v>
      </c>
      <c r="W216">
        <v>1</v>
      </c>
      <c r="X216" t="s">
        <v>144</v>
      </c>
    </row>
    <row r="217" spans="1:24" ht="15.75" x14ac:dyDescent="0.25">
      <c r="A217">
        <v>216</v>
      </c>
      <c r="B217">
        <v>27</v>
      </c>
      <c r="C217" t="s">
        <v>15</v>
      </c>
      <c r="D217" t="s">
        <v>173</v>
      </c>
      <c r="E217" t="s">
        <v>176</v>
      </c>
      <c r="F217" t="s">
        <v>135</v>
      </c>
      <c r="G217" s="12">
        <v>13</v>
      </c>
      <c r="H217" s="12">
        <v>33.5</v>
      </c>
      <c r="I217" s="12">
        <v>4</v>
      </c>
      <c r="J217" s="12">
        <v>6</v>
      </c>
      <c r="K217" s="12">
        <v>1</v>
      </c>
      <c r="L217">
        <v>1</v>
      </c>
      <c r="M217">
        <v>34</v>
      </c>
      <c r="N217">
        <v>12.2</v>
      </c>
      <c r="O217">
        <v>0</v>
      </c>
      <c r="P217">
        <v>0</v>
      </c>
      <c r="Q217">
        <f t="shared" si="20"/>
        <v>46.2</v>
      </c>
      <c r="R217">
        <v>12</v>
      </c>
      <c r="S217">
        <f t="shared" si="21"/>
        <v>3.85</v>
      </c>
      <c r="T217">
        <v>0</v>
      </c>
      <c r="U217">
        <v>0</v>
      </c>
      <c r="V217">
        <v>0</v>
      </c>
      <c r="W217">
        <v>1</v>
      </c>
    </row>
    <row r="218" spans="1:24" ht="15.75" x14ac:dyDescent="0.25">
      <c r="A218">
        <v>217</v>
      </c>
      <c r="B218">
        <v>28</v>
      </c>
      <c r="C218" t="s">
        <v>9</v>
      </c>
      <c r="D218" t="s">
        <v>172</v>
      </c>
      <c r="E218" t="s">
        <v>175</v>
      </c>
      <c r="F218" t="s">
        <v>12</v>
      </c>
      <c r="G218" s="12">
        <v>22</v>
      </c>
      <c r="H218" s="12">
        <v>54.1</v>
      </c>
      <c r="I218" s="12">
        <v>4</v>
      </c>
      <c r="J218" s="12">
        <v>3.6</v>
      </c>
      <c r="K218" s="12">
        <v>1</v>
      </c>
      <c r="L218">
        <v>2</v>
      </c>
      <c r="M218">
        <v>2.2000000000000002</v>
      </c>
      <c r="N218">
        <v>22.9</v>
      </c>
      <c r="O218">
        <v>8.6</v>
      </c>
      <c r="P218">
        <v>0</v>
      </c>
      <c r="Q218">
        <f t="shared" si="20"/>
        <v>33.699999999999996</v>
      </c>
      <c r="R218">
        <v>12</v>
      </c>
      <c r="S218">
        <f t="shared" si="21"/>
        <v>2.8083333333333331</v>
      </c>
      <c r="T218">
        <v>0</v>
      </c>
      <c r="U218">
        <v>0</v>
      </c>
      <c r="V218">
        <v>0</v>
      </c>
      <c r="W218">
        <v>1</v>
      </c>
    </row>
    <row r="219" spans="1:24" ht="15.75" x14ac:dyDescent="0.25">
      <c r="A219">
        <v>218</v>
      </c>
      <c r="B219">
        <v>28</v>
      </c>
      <c r="C219" t="s">
        <v>9</v>
      </c>
      <c r="D219" t="s">
        <v>172</v>
      </c>
      <c r="E219" t="s">
        <v>175</v>
      </c>
      <c r="F219" t="s">
        <v>135</v>
      </c>
      <c r="G219" s="12">
        <v>31</v>
      </c>
      <c r="H219" s="12">
        <v>42.2</v>
      </c>
      <c r="I219" s="12">
        <v>5</v>
      </c>
      <c r="J219" s="12">
        <v>6</v>
      </c>
      <c r="K219" s="12">
        <v>1</v>
      </c>
      <c r="L219">
        <v>1</v>
      </c>
      <c r="M219">
        <v>6.5</v>
      </c>
      <c r="N219">
        <v>23.6</v>
      </c>
      <c r="O219">
        <v>23.9</v>
      </c>
      <c r="P219">
        <v>2.7</v>
      </c>
      <c r="Q219">
        <f t="shared" si="20"/>
        <v>56.7</v>
      </c>
      <c r="R219">
        <v>12</v>
      </c>
      <c r="S219">
        <f t="shared" si="21"/>
        <v>4.7250000000000005</v>
      </c>
      <c r="T219">
        <v>0</v>
      </c>
      <c r="U219">
        <v>0</v>
      </c>
      <c r="V219">
        <v>0</v>
      </c>
      <c r="W219">
        <v>1</v>
      </c>
    </row>
    <row r="220" spans="1:24" ht="15.75" x14ac:dyDescent="0.25">
      <c r="A220">
        <v>219</v>
      </c>
      <c r="B220">
        <v>28</v>
      </c>
      <c r="C220" t="s">
        <v>12</v>
      </c>
      <c r="D220" t="s">
        <v>173</v>
      </c>
      <c r="E220" t="s">
        <v>175</v>
      </c>
      <c r="F220" t="s">
        <v>12</v>
      </c>
      <c r="G220" s="12">
        <v>22</v>
      </c>
      <c r="H220" s="12">
        <v>46.1</v>
      </c>
      <c r="I220" s="12">
        <v>3</v>
      </c>
      <c r="J220" s="12">
        <v>2.1</v>
      </c>
      <c r="K220" s="12">
        <v>1</v>
      </c>
      <c r="L220">
        <v>1</v>
      </c>
      <c r="M220">
        <v>26.7</v>
      </c>
      <c r="N220">
        <v>17.399999999999999</v>
      </c>
      <c r="O220">
        <v>0</v>
      </c>
      <c r="P220">
        <v>0</v>
      </c>
      <c r="Q220">
        <f t="shared" si="20"/>
        <v>44.099999999999994</v>
      </c>
      <c r="R220">
        <v>12</v>
      </c>
      <c r="S220">
        <f t="shared" si="21"/>
        <v>3.6749999999999994</v>
      </c>
      <c r="T220">
        <v>0</v>
      </c>
      <c r="U220">
        <v>0</v>
      </c>
      <c r="V220">
        <v>0</v>
      </c>
      <c r="W220">
        <v>1</v>
      </c>
    </row>
    <row r="221" spans="1:24" ht="15.75" x14ac:dyDescent="0.25">
      <c r="A221">
        <v>220</v>
      </c>
      <c r="B221">
        <v>28</v>
      </c>
      <c r="C221" t="s">
        <v>12</v>
      </c>
      <c r="D221" t="s">
        <v>173</v>
      </c>
      <c r="E221" t="s">
        <v>175</v>
      </c>
      <c r="F221" t="s">
        <v>135</v>
      </c>
      <c r="G221" s="12">
        <v>31</v>
      </c>
      <c r="H221" s="12">
        <v>65.5</v>
      </c>
      <c r="I221" s="12">
        <v>5</v>
      </c>
      <c r="J221" s="12">
        <v>4</v>
      </c>
      <c r="K221" s="12">
        <v>2</v>
      </c>
      <c r="L221">
        <v>2</v>
      </c>
      <c r="M221">
        <v>26.8</v>
      </c>
      <c r="N221">
        <v>22</v>
      </c>
      <c r="O221">
        <v>0</v>
      </c>
      <c r="P221">
        <v>0</v>
      </c>
      <c r="Q221">
        <f t="shared" si="20"/>
        <v>48.8</v>
      </c>
      <c r="R221">
        <v>12</v>
      </c>
      <c r="S221">
        <f t="shared" si="21"/>
        <v>4.0666666666666664</v>
      </c>
      <c r="T221">
        <v>0</v>
      </c>
      <c r="U221">
        <v>0</v>
      </c>
      <c r="V221">
        <v>0</v>
      </c>
      <c r="W221">
        <v>1</v>
      </c>
    </row>
    <row r="222" spans="1:24" ht="15.75" x14ac:dyDescent="0.25">
      <c r="A222">
        <v>221</v>
      </c>
      <c r="B222">
        <v>28</v>
      </c>
      <c r="C222" t="s">
        <v>14</v>
      </c>
      <c r="D222" t="s">
        <v>172</v>
      </c>
      <c r="E222" t="s">
        <v>176</v>
      </c>
      <c r="F222" t="s">
        <v>12</v>
      </c>
      <c r="G222" s="12">
        <v>22</v>
      </c>
      <c r="H222" s="12">
        <v>50.3</v>
      </c>
      <c r="I222" s="12">
        <v>3</v>
      </c>
      <c r="J222" s="12">
        <v>4.7</v>
      </c>
      <c r="K222" s="12">
        <v>1</v>
      </c>
      <c r="L222">
        <v>1</v>
      </c>
      <c r="M222">
        <v>15.2</v>
      </c>
      <c r="N222">
        <v>15.9</v>
      </c>
      <c r="O222">
        <v>5.8</v>
      </c>
      <c r="P222">
        <v>0</v>
      </c>
      <c r="Q222">
        <f t="shared" si="20"/>
        <v>36.9</v>
      </c>
      <c r="R222">
        <v>12</v>
      </c>
      <c r="S222">
        <f t="shared" si="21"/>
        <v>3.0749999999999997</v>
      </c>
      <c r="T222">
        <v>0</v>
      </c>
      <c r="U222">
        <v>1</v>
      </c>
      <c r="V222">
        <v>0</v>
      </c>
      <c r="W222">
        <v>0</v>
      </c>
    </row>
    <row r="223" spans="1:24" ht="15.75" x14ac:dyDescent="0.25">
      <c r="A223">
        <v>222</v>
      </c>
      <c r="B223">
        <v>28</v>
      </c>
      <c r="C223" t="s">
        <v>14</v>
      </c>
      <c r="D223" t="s">
        <v>172</v>
      </c>
      <c r="E223" t="s">
        <v>176</v>
      </c>
      <c r="F223" t="s">
        <v>135</v>
      </c>
      <c r="G223" s="12">
        <v>31</v>
      </c>
      <c r="H223" s="12">
        <v>71</v>
      </c>
      <c r="I223" s="12">
        <v>4</v>
      </c>
      <c r="J223" s="12">
        <v>5</v>
      </c>
      <c r="K223" s="12">
        <v>0</v>
      </c>
      <c r="L223" t="s">
        <v>120</v>
      </c>
      <c r="M223" t="s">
        <v>120</v>
      </c>
      <c r="N223" t="s">
        <v>120</v>
      </c>
      <c r="O223" t="s">
        <v>120</v>
      </c>
      <c r="P223" t="s">
        <v>120</v>
      </c>
      <c r="Q223" t="s">
        <v>120</v>
      </c>
      <c r="R223" t="s">
        <v>120</v>
      </c>
      <c r="S223" t="s">
        <v>120</v>
      </c>
      <c r="T223">
        <v>0</v>
      </c>
      <c r="U223">
        <v>0</v>
      </c>
      <c r="V223">
        <v>1</v>
      </c>
      <c r="W223">
        <v>0</v>
      </c>
    </row>
    <row r="224" spans="1:24" ht="15.75" x14ac:dyDescent="0.25">
      <c r="A224">
        <v>223</v>
      </c>
      <c r="B224">
        <v>28</v>
      </c>
      <c r="C224" t="s">
        <v>15</v>
      </c>
      <c r="D224" t="s">
        <v>173</v>
      </c>
      <c r="E224" t="s">
        <v>176</v>
      </c>
      <c r="F224" t="s">
        <v>12</v>
      </c>
      <c r="G224" s="12">
        <v>22</v>
      </c>
      <c r="H224" s="12">
        <v>41.5</v>
      </c>
      <c r="I224" s="12">
        <v>4</v>
      </c>
      <c r="J224" s="12">
        <v>3.3</v>
      </c>
      <c r="K224" s="12">
        <v>2</v>
      </c>
      <c r="L224">
        <v>2</v>
      </c>
      <c r="M224">
        <v>10.3</v>
      </c>
      <c r="N224">
        <v>22.7</v>
      </c>
      <c r="O224">
        <v>11.2</v>
      </c>
      <c r="P224">
        <v>0</v>
      </c>
      <c r="Q224">
        <f>SUM(M224:P224)</f>
        <v>44.2</v>
      </c>
      <c r="R224">
        <v>12</v>
      </c>
      <c r="S224">
        <f>Q224/12</f>
        <v>3.6833333333333336</v>
      </c>
      <c r="T224">
        <v>0</v>
      </c>
      <c r="U224">
        <v>0</v>
      </c>
      <c r="V224">
        <v>0</v>
      </c>
      <c r="W224">
        <v>1</v>
      </c>
    </row>
    <row r="225" spans="1:24" ht="15.75" x14ac:dyDescent="0.25">
      <c r="A225">
        <v>224</v>
      </c>
      <c r="B225">
        <v>28</v>
      </c>
      <c r="C225" t="s">
        <v>15</v>
      </c>
      <c r="D225" t="s">
        <v>173</v>
      </c>
      <c r="E225" t="s">
        <v>176</v>
      </c>
      <c r="F225" t="s">
        <v>135</v>
      </c>
      <c r="G225" s="12">
        <v>31</v>
      </c>
      <c r="H225" s="12">
        <v>73.400000000000006</v>
      </c>
      <c r="I225" s="12">
        <v>4</v>
      </c>
      <c r="J225" s="12">
        <v>3.1</v>
      </c>
      <c r="K225" s="12">
        <v>2</v>
      </c>
      <c r="L225">
        <v>2</v>
      </c>
      <c r="M225">
        <v>32.4</v>
      </c>
      <c r="N225">
        <v>26.3</v>
      </c>
      <c r="O225">
        <v>0</v>
      </c>
      <c r="P225">
        <v>0</v>
      </c>
      <c r="Q225">
        <f>SUM(M225:P225)</f>
        <v>58.7</v>
      </c>
      <c r="R225">
        <v>12</v>
      </c>
      <c r="S225">
        <f>Q225/12</f>
        <v>4.8916666666666666</v>
      </c>
      <c r="T225">
        <v>0</v>
      </c>
      <c r="U225">
        <v>0</v>
      </c>
      <c r="V225">
        <v>0</v>
      </c>
      <c r="W225">
        <v>1</v>
      </c>
    </row>
    <row r="226" spans="1:24" ht="15.75" x14ac:dyDescent="0.25">
      <c r="A226">
        <v>225</v>
      </c>
      <c r="B226">
        <v>29</v>
      </c>
      <c r="C226" t="s">
        <v>9</v>
      </c>
      <c r="D226" t="s">
        <v>172</v>
      </c>
      <c r="E226" t="s">
        <v>175</v>
      </c>
      <c r="F226" t="s">
        <v>12</v>
      </c>
      <c r="G226" s="12">
        <v>38</v>
      </c>
      <c r="H226" s="12">
        <v>32.5</v>
      </c>
      <c r="I226" s="12">
        <v>4</v>
      </c>
      <c r="J226" s="12">
        <v>6</v>
      </c>
      <c r="K226" s="12">
        <v>2</v>
      </c>
      <c r="L226">
        <v>1</v>
      </c>
      <c r="M226">
        <v>25.6</v>
      </c>
      <c r="N226">
        <v>4.9000000000000004</v>
      </c>
      <c r="O226">
        <v>22.9</v>
      </c>
      <c r="P226">
        <v>0</v>
      </c>
      <c r="Q226">
        <f>SUM(M226:P226)</f>
        <v>53.4</v>
      </c>
      <c r="R226">
        <v>12</v>
      </c>
      <c r="S226">
        <f>Q226/12</f>
        <v>4.45</v>
      </c>
      <c r="T226">
        <v>0</v>
      </c>
      <c r="U226">
        <v>1</v>
      </c>
      <c r="V226">
        <v>0</v>
      </c>
      <c r="W226">
        <v>0</v>
      </c>
    </row>
    <row r="227" spans="1:24" ht="15.75" x14ac:dyDescent="0.25">
      <c r="A227">
        <v>226</v>
      </c>
      <c r="B227">
        <v>29</v>
      </c>
      <c r="C227" t="s">
        <v>9</v>
      </c>
      <c r="D227" t="s">
        <v>172</v>
      </c>
      <c r="E227" t="s">
        <v>175</v>
      </c>
      <c r="F227" t="s">
        <v>135</v>
      </c>
      <c r="G227" s="12">
        <v>28</v>
      </c>
      <c r="H227" s="12">
        <v>74.5</v>
      </c>
      <c r="I227" s="12">
        <v>5</v>
      </c>
      <c r="J227" s="12">
        <v>5.7</v>
      </c>
      <c r="K227" s="12">
        <v>0</v>
      </c>
      <c r="L227" t="s">
        <v>120</v>
      </c>
      <c r="M227" t="s">
        <v>120</v>
      </c>
      <c r="N227" t="s">
        <v>120</v>
      </c>
      <c r="O227" t="s">
        <v>120</v>
      </c>
      <c r="P227" t="s">
        <v>120</v>
      </c>
      <c r="Q227" t="s">
        <v>120</v>
      </c>
      <c r="R227" t="s">
        <v>120</v>
      </c>
      <c r="S227" t="s">
        <v>120</v>
      </c>
      <c r="T227">
        <v>0</v>
      </c>
      <c r="U227">
        <v>0</v>
      </c>
      <c r="V227">
        <v>1</v>
      </c>
      <c r="W227">
        <v>0</v>
      </c>
    </row>
    <row r="228" spans="1:24" ht="15.75" x14ac:dyDescent="0.25">
      <c r="A228">
        <v>227</v>
      </c>
      <c r="B228">
        <v>29</v>
      </c>
      <c r="C228" t="s">
        <v>12</v>
      </c>
      <c r="D228" t="s">
        <v>173</v>
      </c>
      <c r="E228" t="s">
        <v>175</v>
      </c>
      <c r="F228" t="s">
        <v>12</v>
      </c>
      <c r="G228" s="12">
        <v>38</v>
      </c>
      <c r="H228" s="12">
        <v>21.4</v>
      </c>
      <c r="I228" s="12">
        <v>3</v>
      </c>
      <c r="J228" s="12">
        <v>2.8</v>
      </c>
      <c r="K228" s="12">
        <v>1</v>
      </c>
      <c r="L228">
        <v>1</v>
      </c>
      <c r="M228">
        <v>6.6</v>
      </c>
      <c r="N228">
        <v>1.8</v>
      </c>
      <c r="O228">
        <v>0</v>
      </c>
      <c r="P228">
        <v>0</v>
      </c>
      <c r="Q228">
        <f t="shared" ref="Q228:Q238" si="22">SUM(M228:P228)</f>
        <v>8.4</v>
      </c>
      <c r="R228">
        <v>12</v>
      </c>
      <c r="S228">
        <f t="shared" ref="S228:S238" si="23">Q228/12</f>
        <v>0.70000000000000007</v>
      </c>
      <c r="T228">
        <v>0</v>
      </c>
      <c r="U228">
        <v>0</v>
      </c>
      <c r="V228">
        <v>0</v>
      </c>
      <c r="W228">
        <v>1</v>
      </c>
    </row>
    <row r="229" spans="1:24" ht="15.75" x14ac:dyDescent="0.25">
      <c r="A229">
        <v>228</v>
      </c>
      <c r="B229">
        <v>29</v>
      </c>
      <c r="C229" t="s">
        <v>12</v>
      </c>
      <c r="D229" t="s">
        <v>173</v>
      </c>
      <c r="E229" t="s">
        <v>175</v>
      </c>
      <c r="F229" t="s">
        <v>135</v>
      </c>
      <c r="G229" s="12">
        <v>28</v>
      </c>
      <c r="H229" s="12">
        <v>47.7</v>
      </c>
      <c r="I229" s="12">
        <v>4</v>
      </c>
      <c r="J229" s="12">
        <v>3.5</v>
      </c>
      <c r="K229" s="12">
        <v>1</v>
      </c>
      <c r="L229">
        <v>1</v>
      </c>
      <c r="M229">
        <v>6.9</v>
      </c>
      <c r="N229">
        <v>12.9</v>
      </c>
      <c r="O229">
        <v>2.1</v>
      </c>
      <c r="P229">
        <v>0</v>
      </c>
      <c r="Q229">
        <f t="shared" si="22"/>
        <v>21.900000000000002</v>
      </c>
      <c r="R229">
        <v>12</v>
      </c>
      <c r="S229">
        <f t="shared" si="23"/>
        <v>1.8250000000000002</v>
      </c>
      <c r="T229">
        <v>0</v>
      </c>
      <c r="U229">
        <v>0</v>
      </c>
      <c r="V229">
        <v>0</v>
      </c>
      <c r="W229">
        <v>1</v>
      </c>
    </row>
    <row r="230" spans="1:24" ht="15.75" x14ac:dyDescent="0.25">
      <c r="A230">
        <v>229</v>
      </c>
      <c r="B230">
        <v>29</v>
      </c>
      <c r="C230" t="s">
        <v>14</v>
      </c>
      <c r="D230" t="s">
        <v>172</v>
      </c>
      <c r="E230" t="s">
        <v>176</v>
      </c>
      <c r="F230" t="s">
        <v>12</v>
      </c>
      <c r="G230" s="12">
        <v>38</v>
      </c>
      <c r="H230" s="12">
        <v>44.3</v>
      </c>
      <c r="I230" s="12">
        <v>3</v>
      </c>
      <c r="J230" s="12">
        <v>4.7</v>
      </c>
      <c r="K230" s="12">
        <v>2</v>
      </c>
      <c r="L230">
        <v>2</v>
      </c>
      <c r="M230">
        <v>5.5</v>
      </c>
      <c r="N230">
        <v>17.5</v>
      </c>
      <c r="O230">
        <v>27.5</v>
      </c>
      <c r="P230">
        <v>14.2</v>
      </c>
      <c r="Q230">
        <f t="shared" si="22"/>
        <v>64.7</v>
      </c>
      <c r="R230">
        <v>12</v>
      </c>
      <c r="S230">
        <f t="shared" si="23"/>
        <v>5.3916666666666666</v>
      </c>
      <c r="T230">
        <v>0</v>
      </c>
      <c r="U230">
        <v>0</v>
      </c>
      <c r="V230">
        <v>0</v>
      </c>
      <c r="W230">
        <v>1</v>
      </c>
    </row>
    <row r="231" spans="1:24" ht="15.75" x14ac:dyDescent="0.25">
      <c r="A231">
        <v>230</v>
      </c>
      <c r="B231">
        <v>29</v>
      </c>
      <c r="C231" t="s">
        <v>14</v>
      </c>
      <c r="D231" t="s">
        <v>172</v>
      </c>
      <c r="E231" t="s">
        <v>176</v>
      </c>
      <c r="F231" t="s">
        <v>135</v>
      </c>
      <c r="G231" s="12">
        <v>28</v>
      </c>
      <c r="H231" s="12">
        <v>53.7</v>
      </c>
      <c r="I231" s="12">
        <v>5</v>
      </c>
      <c r="J231" s="12">
        <v>5.0999999999999996</v>
      </c>
      <c r="K231" s="12">
        <v>2</v>
      </c>
      <c r="L231">
        <v>2</v>
      </c>
      <c r="M231">
        <v>4</v>
      </c>
      <c r="N231">
        <v>18.7</v>
      </c>
      <c r="O231">
        <v>14.9</v>
      </c>
      <c r="P231">
        <v>0</v>
      </c>
      <c r="Q231">
        <f t="shared" si="22"/>
        <v>37.6</v>
      </c>
      <c r="R231">
        <v>12</v>
      </c>
      <c r="S231">
        <f t="shared" si="23"/>
        <v>3.1333333333333333</v>
      </c>
      <c r="T231">
        <v>0</v>
      </c>
      <c r="U231">
        <v>0</v>
      </c>
      <c r="V231">
        <v>0</v>
      </c>
      <c r="W231">
        <v>1</v>
      </c>
    </row>
    <row r="232" spans="1:24" ht="15.75" x14ac:dyDescent="0.25">
      <c r="A232">
        <v>231</v>
      </c>
      <c r="B232">
        <v>29</v>
      </c>
      <c r="C232" t="s">
        <v>15</v>
      </c>
      <c r="D232" t="s">
        <v>173</v>
      </c>
      <c r="E232" t="s">
        <v>176</v>
      </c>
      <c r="F232" t="s">
        <v>12</v>
      </c>
      <c r="G232" s="12">
        <v>38</v>
      </c>
      <c r="H232" s="12">
        <v>23.3</v>
      </c>
      <c r="I232" s="12">
        <v>4</v>
      </c>
      <c r="J232" s="12">
        <v>6</v>
      </c>
      <c r="K232" s="12">
        <v>2</v>
      </c>
      <c r="L232">
        <v>1</v>
      </c>
      <c r="M232">
        <v>9.4</v>
      </c>
      <c r="N232">
        <v>19</v>
      </c>
      <c r="O232">
        <v>1.6</v>
      </c>
      <c r="P232">
        <v>0</v>
      </c>
      <c r="Q232">
        <f t="shared" si="22"/>
        <v>30</v>
      </c>
      <c r="R232">
        <v>12</v>
      </c>
      <c r="S232">
        <f t="shared" si="23"/>
        <v>2.5</v>
      </c>
      <c r="T232">
        <v>0</v>
      </c>
      <c r="U232">
        <v>0</v>
      </c>
      <c r="V232">
        <v>0</v>
      </c>
      <c r="W232">
        <v>1</v>
      </c>
      <c r="X232" t="s">
        <v>145</v>
      </c>
    </row>
    <row r="233" spans="1:24" ht="15.75" x14ac:dyDescent="0.25">
      <c r="A233">
        <v>232</v>
      </c>
      <c r="B233">
        <v>29</v>
      </c>
      <c r="C233" t="s">
        <v>15</v>
      </c>
      <c r="D233" t="s">
        <v>173</v>
      </c>
      <c r="E233" t="s">
        <v>176</v>
      </c>
      <c r="F233" t="s">
        <v>135</v>
      </c>
      <c r="G233" s="12">
        <v>28</v>
      </c>
      <c r="H233" s="12">
        <v>54.4</v>
      </c>
      <c r="I233" s="12">
        <v>5</v>
      </c>
      <c r="J233" s="12">
        <v>3.9</v>
      </c>
      <c r="K233" s="12">
        <v>1</v>
      </c>
      <c r="L233">
        <v>3</v>
      </c>
      <c r="M233">
        <v>18.7</v>
      </c>
      <c r="N233">
        <v>7.9</v>
      </c>
      <c r="O233">
        <v>28.9</v>
      </c>
      <c r="P233">
        <v>0</v>
      </c>
      <c r="Q233">
        <f t="shared" si="22"/>
        <v>55.5</v>
      </c>
      <c r="R233">
        <v>12</v>
      </c>
      <c r="S233">
        <f t="shared" si="23"/>
        <v>4.625</v>
      </c>
      <c r="T233">
        <v>0</v>
      </c>
      <c r="U233">
        <v>0</v>
      </c>
      <c r="V233">
        <v>0</v>
      </c>
      <c r="W233">
        <v>1</v>
      </c>
    </row>
    <row r="234" spans="1:24" ht="15.75" x14ac:dyDescent="0.25">
      <c r="A234">
        <v>233</v>
      </c>
      <c r="B234">
        <v>30</v>
      </c>
      <c r="C234" t="s">
        <v>9</v>
      </c>
      <c r="D234" t="s">
        <v>172</v>
      </c>
      <c r="E234" t="s">
        <v>175</v>
      </c>
      <c r="F234" t="s">
        <v>12</v>
      </c>
      <c r="G234" s="12">
        <v>44</v>
      </c>
      <c r="H234" s="12">
        <v>69</v>
      </c>
      <c r="I234" s="12">
        <v>4</v>
      </c>
      <c r="J234" s="12">
        <v>3</v>
      </c>
      <c r="K234" s="12">
        <v>3</v>
      </c>
      <c r="L234">
        <v>2</v>
      </c>
      <c r="M234">
        <v>11.1</v>
      </c>
      <c r="N234">
        <v>27</v>
      </c>
      <c r="O234">
        <v>14.6</v>
      </c>
      <c r="P234">
        <v>0</v>
      </c>
      <c r="Q234">
        <f t="shared" si="22"/>
        <v>52.7</v>
      </c>
      <c r="R234">
        <v>12</v>
      </c>
      <c r="S234">
        <f t="shared" si="23"/>
        <v>4.3916666666666666</v>
      </c>
      <c r="T234">
        <v>0</v>
      </c>
      <c r="U234">
        <v>0</v>
      </c>
      <c r="V234">
        <v>0</v>
      </c>
      <c r="W234">
        <v>1</v>
      </c>
    </row>
    <row r="235" spans="1:24" ht="15.75" x14ac:dyDescent="0.25">
      <c r="A235">
        <v>234</v>
      </c>
      <c r="B235">
        <v>30</v>
      </c>
      <c r="C235" t="s">
        <v>9</v>
      </c>
      <c r="D235" t="s">
        <v>172</v>
      </c>
      <c r="E235" t="s">
        <v>175</v>
      </c>
      <c r="F235" t="s">
        <v>135</v>
      </c>
      <c r="G235" s="12">
        <v>26</v>
      </c>
      <c r="H235" s="12">
        <v>49.5</v>
      </c>
      <c r="I235" s="12">
        <v>4.5</v>
      </c>
      <c r="J235" s="12">
        <v>4.0999999999999996</v>
      </c>
      <c r="K235" s="12">
        <v>1</v>
      </c>
      <c r="L235">
        <v>1</v>
      </c>
      <c r="M235">
        <v>3.4</v>
      </c>
      <c r="N235">
        <v>2.7</v>
      </c>
      <c r="O235">
        <v>34</v>
      </c>
      <c r="P235">
        <v>25</v>
      </c>
      <c r="Q235">
        <f t="shared" si="22"/>
        <v>65.099999999999994</v>
      </c>
      <c r="R235">
        <v>12</v>
      </c>
      <c r="S235">
        <f t="shared" si="23"/>
        <v>5.4249999999999998</v>
      </c>
      <c r="T235">
        <v>0</v>
      </c>
      <c r="U235">
        <v>0</v>
      </c>
      <c r="V235">
        <v>0</v>
      </c>
      <c r="W235">
        <v>1</v>
      </c>
    </row>
    <row r="236" spans="1:24" ht="15.75" x14ac:dyDescent="0.25">
      <c r="A236">
        <v>235</v>
      </c>
      <c r="B236">
        <v>30</v>
      </c>
      <c r="C236" t="s">
        <v>12</v>
      </c>
      <c r="D236" t="s">
        <v>173</v>
      </c>
      <c r="E236" t="s">
        <v>175</v>
      </c>
      <c r="F236" t="s">
        <v>12</v>
      </c>
      <c r="G236" s="12">
        <v>44</v>
      </c>
      <c r="H236" s="12">
        <v>66</v>
      </c>
      <c r="I236" s="12">
        <v>3</v>
      </c>
      <c r="J236" s="12">
        <v>3.7</v>
      </c>
      <c r="K236" s="12">
        <v>1</v>
      </c>
      <c r="L236">
        <v>2</v>
      </c>
      <c r="M236">
        <v>37</v>
      </c>
      <c r="N236">
        <v>34.1</v>
      </c>
      <c r="O236">
        <v>0</v>
      </c>
      <c r="P236">
        <v>0</v>
      </c>
      <c r="Q236">
        <f t="shared" si="22"/>
        <v>71.099999999999994</v>
      </c>
      <c r="R236">
        <v>12</v>
      </c>
      <c r="S236">
        <f t="shared" si="23"/>
        <v>5.9249999999999998</v>
      </c>
      <c r="T236">
        <v>0</v>
      </c>
      <c r="U236">
        <v>0</v>
      </c>
      <c r="V236">
        <v>0</v>
      </c>
      <c r="W236">
        <v>1</v>
      </c>
    </row>
    <row r="237" spans="1:24" ht="15.75" x14ac:dyDescent="0.25">
      <c r="A237">
        <v>236</v>
      </c>
      <c r="B237">
        <v>30</v>
      </c>
      <c r="C237" t="s">
        <v>12</v>
      </c>
      <c r="D237" t="s">
        <v>173</v>
      </c>
      <c r="E237" t="s">
        <v>175</v>
      </c>
      <c r="F237" t="s">
        <v>135</v>
      </c>
      <c r="G237" s="12">
        <v>26</v>
      </c>
      <c r="H237" s="12">
        <v>58</v>
      </c>
      <c r="I237" s="12">
        <v>5</v>
      </c>
      <c r="J237" s="12">
        <v>5</v>
      </c>
      <c r="K237" s="12">
        <v>1</v>
      </c>
      <c r="L237">
        <v>1</v>
      </c>
      <c r="M237">
        <v>8.8000000000000007</v>
      </c>
      <c r="N237">
        <v>0</v>
      </c>
      <c r="O237">
        <v>0</v>
      </c>
      <c r="P237">
        <v>0</v>
      </c>
      <c r="Q237">
        <f t="shared" si="22"/>
        <v>8.8000000000000007</v>
      </c>
      <c r="R237">
        <v>12</v>
      </c>
      <c r="S237">
        <f t="shared" si="23"/>
        <v>0.73333333333333339</v>
      </c>
      <c r="T237">
        <v>0</v>
      </c>
      <c r="U237">
        <v>0</v>
      </c>
      <c r="V237">
        <v>0</v>
      </c>
      <c r="W237">
        <v>1</v>
      </c>
      <c r="X237" t="s">
        <v>143</v>
      </c>
    </row>
    <row r="238" spans="1:24" ht="15.75" x14ac:dyDescent="0.25">
      <c r="A238">
        <v>237</v>
      </c>
      <c r="B238">
        <v>30</v>
      </c>
      <c r="C238" t="s">
        <v>14</v>
      </c>
      <c r="D238" t="s">
        <v>172</v>
      </c>
      <c r="E238" t="s">
        <v>176</v>
      </c>
      <c r="F238" t="s">
        <v>12</v>
      </c>
      <c r="G238" s="12">
        <v>44</v>
      </c>
      <c r="H238" s="12">
        <v>74</v>
      </c>
      <c r="I238" s="12">
        <v>3.5</v>
      </c>
      <c r="J238" s="12">
        <v>3.6</v>
      </c>
      <c r="K238" s="12">
        <v>1</v>
      </c>
      <c r="L238">
        <v>2</v>
      </c>
      <c r="M238">
        <v>9.6</v>
      </c>
      <c r="N238">
        <v>8.5</v>
      </c>
      <c r="O238">
        <v>0</v>
      </c>
      <c r="P238">
        <v>0</v>
      </c>
      <c r="Q238">
        <f t="shared" si="22"/>
        <v>18.100000000000001</v>
      </c>
      <c r="R238">
        <v>12</v>
      </c>
      <c r="S238">
        <f t="shared" si="23"/>
        <v>1.5083333333333335</v>
      </c>
      <c r="T238">
        <v>0</v>
      </c>
      <c r="U238">
        <v>1</v>
      </c>
      <c r="V238">
        <v>0</v>
      </c>
      <c r="W238">
        <v>0</v>
      </c>
    </row>
    <row r="239" spans="1:24" ht="15.75" x14ac:dyDescent="0.25">
      <c r="A239">
        <v>238</v>
      </c>
      <c r="B239">
        <v>30</v>
      </c>
      <c r="C239" t="s">
        <v>14</v>
      </c>
      <c r="D239" t="s">
        <v>172</v>
      </c>
      <c r="E239" t="s">
        <v>176</v>
      </c>
      <c r="F239" t="s">
        <v>135</v>
      </c>
      <c r="G239" s="12">
        <v>26</v>
      </c>
      <c r="H239" s="12">
        <v>70</v>
      </c>
      <c r="I239" s="12">
        <v>5.5</v>
      </c>
      <c r="J239" s="12">
        <v>4</v>
      </c>
      <c r="K239" s="12">
        <v>0</v>
      </c>
      <c r="L239" t="s">
        <v>120</v>
      </c>
      <c r="M239" t="s">
        <v>120</v>
      </c>
      <c r="N239" t="s">
        <v>120</v>
      </c>
      <c r="O239" t="s">
        <v>120</v>
      </c>
      <c r="P239" t="s">
        <v>120</v>
      </c>
      <c r="Q239" t="s">
        <v>120</v>
      </c>
      <c r="R239" t="s">
        <v>120</v>
      </c>
      <c r="S239" t="s">
        <v>120</v>
      </c>
      <c r="T239">
        <v>0</v>
      </c>
      <c r="U239">
        <v>0</v>
      </c>
      <c r="V239">
        <v>1</v>
      </c>
      <c r="W239">
        <v>0</v>
      </c>
    </row>
    <row r="240" spans="1:24" ht="15.75" x14ac:dyDescent="0.25">
      <c r="A240">
        <v>239</v>
      </c>
      <c r="B240">
        <v>30</v>
      </c>
      <c r="C240" t="s">
        <v>15</v>
      </c>
      <c r="D240" t="s">
        <v>173</v>
      </c>
      <c r="E240" t="s">
        <v>176</v>
      </c>
      <c r="F240" t="s">
        <v>135</v>
      </c>
      <c r="G240" s="12">
        <v>44</v>
      </c>
      <c r="H240" s="12">
        <v>33.5</v>
      </c>
      <c r="I240" s="12">
        <v>3</v>
      </c>
      <c r="J240" s="12">
        <v>3.2</v>
      </c>
      <c r="K240" s="12">
        <v>2</v>
      </c>
      <c r="L240">
        <v>1</v>
      </c>
      <c r="M240">
        <v>7</v>
      </c>
      <c r="N240">
        <v>2</v>
      </c>
      <c r="O240">
        <v>32.5</v>
      </c>
      <c r="P240">
        <v>0</v>
      </c>
      <c r="Q240">
        <f>SUM(M240:P240)</f>
        <v>41.5</v>
      </c>
      <c r="R240">
        <v>12</v>
      </c>
      <c r="S240">
        <f>Q240/12</f>
        <v>3.4583333333333335</v>
      </c>
      <c r="T240">
        <v>0</v>
      </c>
      <c r="U240">
        <v>0</v>
      </c>
      <c r="V240">
        <v>0</v>
      </c>
      <c r="W240">
        <v>1</v>
      </c>
    </row>
    <row r="241" spans="1:24" ht="15.75" x14ac:dyDescent="0.25">
      <c r="A241">
        <v>240</v>
      </c>
      <c r="B241">
        <v>30</v>
      </c>
      <c r="C241" t="s">
        <v>15</v>
      </c>
      <c r="D241" t="s">
        <v>173</v>
      </c>
      <c r="E241" t="s">
        <v>176</v>
      </c>
      <c r="F241" t="s">
        <v>12</v>
      </c>
      <c r="G241" s="12">
        <v>26</v>
      </c>
      <c r="H241" s="12">
        <v>33</v>
      </c>
      <c r="I241" s="12">
        <v>2.5</v>
      </c>
      <c r="J241" s="12">
        <v>6</v>
      </c>
      <c r="K241" s="12">
        <v>1</v>
      </c>
      <c r="L241">
        <v>3</v>
      </c>
      <c r="M241">
        <v>14</v>
      </c>
      <c r="N241">
        <v>6</v>
      </c>
      <c r="O241">
        <v>34</v>
      </c>
      <c r="P241">
        <v>0</v>
      </c>
      <c r="Q241">
        <f>SUM(M241:P241)</f>
        <v>54</v>
      </c>
      <c r="R241">
        <v>12</v>
      </c>
      <c r="S241">
        <f>Q241/12</f>
        <v>4.5</v>
      </c>
      <c r="T241">
        <v>0</v>
      </c>
      <c r="U241">
        <v>0</v>
      </c>
      <c r="V241">
        <v>0</v>
      </c>
      <c r="W241">
        <v>1</v>
      </c>
    </row>
    <row r="242" spans="1:24" ht="15.75" x14ac:dyDescent="0.25">
      <c r="A242">
        <v>241</v>
      </c>
      <c r="B242">
        <v>31</v>
      </c>
      <c r="C242" t="s">
        <v>9</v>
      </c>
      <c r="D242" t="s">
        <v>172</v>
      </c>
      <c r="E242" t="s">
        <v>175</v>
      </c>
      <c r="F242" t="s">
        <v>12</v>
      </c>
      <c r="G242" s="12">
        <v>7</v>
      </c>
      <c r="H242" s="12">
        <v>79</v>
      </c>
      <c r="I242" s="12">
        <v>4.5</v>
      </c>
      <c r="J242" s="12">
        <v>6</v>
      </c>
      <c r="K242" s="12">
        <v>1</v>
      </c>
      <c r="L242">
        <v>2</v>
      </c>
      <c r="M242">
        <v>4.7</v>
      </c>
      <c r="N242">
        <v>28.3</v>
      </c>
      <c r="O242">
        <v>8.3000000000000007</v>
      </c>
      <c r="P242">
        <v>0</v>
      </c>
      <c r="Q242">
        <f>SUM(M242:P242)</f>
        <v>41.3</v>
      </c>
      <c r="R242">
        <v>12</v>
      </c>
      <c r="S242">
        <f>Q242/12</f>
        <v>3.4416666666666664</v>
      </c>
      <c r="T242">
        <v>0</v>
      </c>
      <c r="U242">
        <v>0</v>
      </c>
      <c r="V242">
        <v>0</v>
      </c>
      <c r="W242">
        <v>1</v>
      </c>
    </row>
    <row r="243" spans="1:24" ht="15.75" x14ac:dyDescent="0.25">
      <c r="A243">
        <v>242</v>
      </c>
      <c r="B243">
        <v>31</v>
      </c>
      <c r="C243" t="s">
        <v>9</v>
      </c>
      <c r="D243" t="s">
        <v>172</v>
      </c>
      <c r="E243" t="s">
        <v>175</v>
      </c>
      <c r="F243" t="s">
        <v>135</v>
      </c>
      <c r="G243" s="12">
        <v>20</v>
      </c>
      <c r="H243" s="12">
        <v>45</v>
      </c>
      <c r="I243" s="12">
        <v>3</v>
      </c>
      <c r="J243" s="12">
        <v>4.5999999999999996</v>
      </c>
      <c r="K243" s="12">
        <v>2</v>
      </c>
      <c r="L243">
        <v>3</v>
      </c>
      <c r="M243">
        <v>17.7</v>
      </c>
      <c r="N243">
        <v>24.4</v>
      </c>
      <c r="O243">
        <v>5.8</v>
      </c>
      <c r="P243">
        <v>0</v>
      </c>
      <c r="Q243">
        <f>SUM(M243:P243)</f>
        <v>47.899999999999991</v>
      </c>
      <c r="R243">
        <v>12</v>
      </c>
      <c r="S243">
        <f>Q243/12</f>
        <v>3.9916666666666658</v>
      </c>
      <c r="T243">
        <v>0</v>
      </c>
      <c r="U243">
        <v>0</v>
      </c>
      <c r="V243">
        <v>0</v>
      </c>
      <c r="W243">
        <v>1</v>
      </c>
    </row>
    <row r="244" spans="1:24" ht="15.75" x14ac:dyDescent="0.25">
      <c r="A244">
        <v>243</v>
      </c>
      <c r="B244">
        <v>31</v>
      </c>
      <c r="C244" t="s">
        <v>12</v>
      </c>
      <c r="D244" t="s">
        <v>173</v>
      </c>
      <c r="E244" t="s">
        <v>175</v>
      </c>
      <c r="F244" t="s">
        <v>12</v>
      </c>
      <c r="G244" s="12">
        <v>7</v>
      </c>
      <c r="H244" s="12">
        <v>77</v>
      </c>
      <c r="I244" s="12">
        <v>3</v>
      </c>
      <c r="J244" s="12">
        <v>5</v>
      </c>
      <c r="K244" s="12">
        <v>2</v>
      </c>
      <c r="L244">
        <v>3</v>
      </c>
      <c r="M244">
        <v>24</v>
      </c>
      <c r="N244">
        <v>44</v>
      </c>
      <c r="O244">
        <v>7</v>
      </c>
      <c r="P244">
        <v>0</v>
      </c>
      <c r="Q244">
        <f>SUM(M244:P244)</f>
        <v>75</v>
      </c>
      <c r="R244">
        <v>12</v>
      </c>
      <c r="S244">
        <f>Q244/12</f>
        <v>6.25</v>
      </c>
      <c r="T244">
        <v>0</v>
      </c>
      <c r="U244">
        <v>0</v>
      </c>
      <c r="V244">
        <v>0</v>
      </c>
      <c r="W244">
        <v>0</v>
      </c>
    </row>
    <row r="245" spans="1:24" ht="15.75" x14ac:dyDescent="0.25">
      <c r="A245">
        <v>244</v>
      </c>
      <c r="B245">
        <v>31</v>
      </c>
      <c r="C245" t="s">
        <v>12</v>
      </c>
      <c r="D245" t="s">
        <v>173</v>
      </c>
      <c r="E245" t="s">
        <v>175</v>
      </c>
      <c r="F245" t="s">
        <v>135</v>
      </c>
      <c r="G245" s="12">
        <v>20</v>
      </c>
      <c r="H245" s="12">
        <v>56</v>
      </c>
      <c r="I245" s="12">
        <v>4</v>
      </c>
      <c r="J245" s="12">
        <v>4.5</v>
      </c>
      <c r="K245" s="12">
        <v>3</v>
      </c>
      <c r="L245">
        <v>4</v>
      </c>
      <c r="M245" t="s">
        <v>120</v>
      </c>
      <c r="N245" t="s">
        <v>120</v>
      </c>
      <c r="O245" t="s">
        <v>120</v>
      </c>
      <c r="P245" t="s">
        <v>120</v>
      </c>
      <c r="Q245" t="s">
        <v>120</v>
      </c>
      <c r="R245">
        <v>12</v>
      </c>
      <c r="S245" t="s">
        <v>120</v>
      </c>
      <c r="T245">
        <v>0</v>
      </c>
      <c r="U245">
        <v>0</v>
      </c>
      <c r="V245">
        <v>0</v>
      </c>
      <c r="W245">
        <v>0</v>
      </c>
      <c r="X245" t="s">
        <v>140</v>
      </c>
    </row>
    <row r="246" spans="1:24" ht="15.75" x14ac:dyDescent="0.25">
      <c r="A246">
        <v>245</v>
      </c>
      <c r="B246">
        <v>31</v>
      </c>
      <c r="C246" t="s">
        <v>14</v>
      </c>
      <c r="D246" t="s">
        <v>172</v>
      </c>
      <c r="E246" t="s">
        <v>176</v>
      </c>
      <c r="F246" t="s">
        <v>12</v>
      </c>
      <c r="G246" s="12">
        <v>7</v>
      </c>
      <c r="H246" s="12">
        <v>90</v>
      </c>
      <c r="I246" s="12">
        <v>3</v>
      </c>
      <c r="J246" s="12">
        <v>5.6</v>
      </c>
      <c r="K246" s="12">
        <v>1</v>
      </c>
      <c r="L246">
        <v>2</v>
      </c>
      <c r="M246">
        <v>32.799999999999997</v>
      </c>
      <c r="N246">
        <v>26.7</v>
      </c>
      <c r="O246">
        <v>0</v>
      </c>
      <c r="P246">
        <v>0</v>
      </c>
      <c r="Q246">
        <f>SUM(M246:P246)</f>
        <v>59.5</v>
      </c>
      <c r="R246">
        <v>12</v>
      </c>
      <c r="S246">
        <f>Q246/12</f>
        <v>4.958333333333333</v>
      </c>
      <c r="T246">
        <v>0</v>
      </c>
      <c r="U246">
        <v>1</v>
      </c>
      <c r="V246">
        <v>0</v>
      </c>
      <c r="W246">
        <v>0</v>
      </c>
    </row>
    <row r="247" spans="1:24" ht="15.75" x14ac:dyDescent="0.25">
      <c r="A247">
        <v>246</v>
      </c>
      <c r="B247">
        <v>31</v>
      </c>
      <c r="C247" t="s">
        <v>14</v>
      </c>
      <c r="D247" t="s">
        <v>172</v>
      </c>
      <c r="E247" t="s">
        <v>176</v>
      </c>
      <c r="F247" t="s">
        <v>135</v>
      </c>
      <c r="G247" s="12">
        <v>20</v>
      </c>
      <c r="H247" s="12">
        <v>65</v>
      </c>
      <c r="I247" s="12">
        <v>3</v>
      </c>
      <c r="J247" s="12">
        <v>6</v>
      </c>
      <c r="K247" s="12">
        <v>0</v>
      </c>
      <c r="L247" t="s">
        <v>120</v>
      </c>
      <c r="M247" t="s">
        <v>120</v>
      </c>
      <c r="N247" t="s">
        <v>120</v>
      </c>
      <c r="O247" t="s">
        <v>120</v>
      </c>
      <c r="P247" t="s">
        <v>120</v>
      </c>
      <c r="Q247" t="s">
        <v>120</v>
      </c>
      <c r="R247" t="s">
        <v>120</v>
      </c>
      <c r="S247" t="s">
        <v>120</v>
      </c>
      <c r="T247">
        <v>0</v>
      </c>
      <c r="U247">
        <v>0</v>
      </c>
      <c r="V247">
        <v>1</v>
      </c>
      <c r="W247">
        <v>0</v>
      </c>
    </row>
    <row r="248" spans="1:24" ht="15.75" x14ac:dyDescent="0.25">
      <c r="A248">
        <v>247</v>
      </c>
      <c r="B248">
        <v>31</v>
      </c>
      <c r="C248" t="s">
        <v>15</v>
      </c>
      <c r="D248" t="s">
        <v>173</v>
      </c>
      <c r="E248" t="s">
        <v>176</v>
      </c>
      <c r="F248" t="s">
        <v>12</v>
      </c>
      <c r="G248" s="12">
        <v>7</v>
      </c>
      <c r="H248" s="12">
        <v>77</v>
      </c>
      <c r="I248" s="12">
        <v>3</v>
      </c>
      <c r="J248" s="12">
        <v>3.6</v>
      </c>
      <c r="K248" s="12">
        <v>2</v>
      </c>
      <c r="L248" t="s">
        <v>120</v>
      </c>
      <c r="M248" t="s">
        <v>120</v>
      </c>
      <c r="N248" t="s">
        <v>120</v>
      </c>
      <c r="O248" t="s">
        <v>120</v>
      </c>
      <c r="P248" t="s">
        <v>120</v>
      </c>
      <c r="Q248" t="s">
        <v>120</v>
      </c>
      <c r="R248" t="s">
        <v>120</v>
      </c>
      <c r="S248" t="s">
        <v>120</v>
      </c>
      <c r="T248" t="s">
        <v>120</v>
      </c>
      <c r="U248" t="s">
        <v>120</v>
      </c>
      <c r="V248" t="s">
        <v>120</v>
      </c>
      <c r="W248">
        <v>0</v>
      </c>
      <c r="X248" t="s">
        <v>165</v>
      </c>
    </row>
    <row r="249" spans="1:24" ht="15.75" x14ac:dyDescent="0.25">
      <c r="A249">
        <v>248</v>
      </c>
      <c r="B249">
        <v>31</v>
      </c>
      <c r="C249" t="s">
        <v>15</v>
      </c>
      <c r="D249" t="s">
        <v>173</v>
      </c>
      <c r="E249" t="s">
        <v>176</v>
      </c>
      <c r="F249" t="s">
        <v>135</v>
      </c>
      <c r="G249" s="12">
        <v>20</v>
      </c>
      <c r="H249" s="12">
        <v>52</v>
      </c>
      <c r="I249" s="12">
        <v>3.5</v>
      </c>
      <c r="J249" s="12">
        <v>3.5</v>
      </c>
      <c r="K249" s="12">
        <v>1</v>
      </c>
      <c r="L249" t="s">
        <v>120</v>
      </c>
      <c r="M249" t="s">
        <v>120</v>
      </c>
      <c r="N249" t="s">
        <v>120</v>
      </c>
      <c r="O249" t="s">
        <v>120</v>
      </c>
      <c r="P249" t="s">
        <v>120</v>
      </c>
      <c r="Q249" t="s">
        <v>120</v>
      </c>
      <c r="R249" t="s">
        <v>120</v>
      </c>
      <c r="S249" t="s">
        <v>120</v>
      </c>
      <c r="T249" t="s">
        <v>120</v>
      </c>
      <c r="U249" t="s">
        <v>120</v>
      </c>
      <c r="V249" t="s">
        <v>120</v>
      </c>
      <c r="W249">
        <v>0</v>
      </c>
      <c r="X249" t="s">
        <v>165</v>
      </c>
    </row>
    <row r="250" spans="1:24" ht="15.75" x14ac:dyDescent="0.25">
      <c r="A250">
        <v>249</v>
      </c>
      <c r="B250">
        <v>32</v>
      </c>
      <c r="C250" t="s">
        <v>9</v>
      </c>
      <c r="D250" t="s">
        <v>172</v>
      </c>
      <c r="E250" t="s">
        <v>175</v>
      </c>
      <c r="F250" t="s">
        <v>12</v>
      </c>
      <c r="G250" s="12">
        <v>40</v>
      </c>
      <c r="H250" s="12">
        <v>40</v>
      </c>
      <c r="I250" s="12">
        <v>3</v>
      </c>
      <c r="J250" s="12">
        <v>4.4000000000000004</v>
      </c>
      <c r="K250" s="12">
        <v>0</v>
      </c>
      <c r="L250" t="s">
        <v>120</v>
      </c>
      <c r="M250" t="s">
        <v>120</v>
      </c>
      <c r="N250" t="s">
        <v>120</v>
      </c>
      <c r="O250" t="s">
        <v>120</v>
      </c>
      <c r="P250" t="s">
        <v>120</v>
      </c>
      <c r="Q250" t="s">
        <v>120</v>
      </c>
      <c r="R250" t="s">
        <v>120</v>
      </c>
      <c r="S250" t="s">
        <v>120</v>
      </c>
      <c r="T250">
        <v>0</v>
      </c>
      <c r="U250">
        <v>0</v>
      </c>
      <c r="V250">
        <v>1</v>
      </c>
      <c r="W250">
        <v>0</v>
      </c>
    </row>
    <row r="251" spans="1:24" ht="15.75" x14ac:dyDescent="0.25">
      <c r="A251">
        <v>250</v>
      </c>
      <c r="B251">
        <v>32</v>
      </c>
      <c r="C251" t="s">
        <v>9</v>
      </c>
      <c r="D251" t="s">
        <v>172</v>
      </c>
      <c r="E251" t="s">
        <v>175</v>
      </c>
      <c r="F251" t="s">
        <v>135</v>
      </c>
      <c r="G251" s="12">
        <v>16</v>
      </c>
      <c r="H251" s="12">
        <v>61</v>
      </c>
      <c r="I251" s="12">
        <v>4</v>
      </c>
      <c r="J251" s="12">
        <v>6</v>
      </c>
      <c r="K251" s="12">
        <v>1</v>
      </c>
      <c r="L251">
        <v>1</v>
      </c>
      <c r="M251">
        <v>10.8</v>
      </c>
      <c r="N251">
        <v>7.4</v>
      </c>
      <c r="O251">
        <v>0</v>
      </c>
      <c r="P251">
        <v>0</v>
      </c>
      <c r="Q251">
        <f>SUM(M251:P251)</f>
        <v>18.200000000000003</v>
      </c>
      <c r="R251">
        <v>12</v>
      </c>
      <c r="S251">
        <f>Q251/12</f>
        <v>1.5166666666666668</v>
      </c>
      <c r="T251">
        <v>0</v>
      </c>
      <c r="U251">
        <v>1</v>
      </c>
      <c r="V251">
        <v>0</v>
      </c>
      <c r="W251">
        <v>0</v>
      </c>
    </row>
    <row r="252" spans="1:24" ht="15.75" x14ac:dyDescent="0.25">
      <c r="A252">
        <v>251</v>
      </c>
      <c r="B252">
        <v>32</v>
      </c>
      <c r="C252" t="s">
        <v>12</v>
      </c>
      <c r="D252" t="s">
        <v>173</v>
      </c>
      <c r="E252" t="s">
        <v>175</v>
      </c>
      <c r="F252" t="s">
        <v>12</v>
      </c>
      <c r="G252" s="12">
        <v>40</v>
      </c>
      <c r="H252" s="12">
        <v>35.5</v>
      </c>
      <c r="I252" s="12">
        <v>3</v>
      </c>
      <c r="J252" s="12">
        <v>5</v>
      </c>
      <c r="K252" s="12">
        <v>1</v>
      </c>
      <c r="L252" t="s">
        <v>120</v>
      </c>
      <c r="M252">
        <v>28.5</v>
      </c>
      <c r="N252">
        <v>18.5</v>
      </c>
      <c r="O252">
        <v>0</v>
      </c>
      <c r="P252">
        <v>0</v>
      </c>
      <c r="Q252">
        <f>SUM(M252:P252)</f>
        <v>47</v>
      </c>
      <c r="R252">
        <v>12</v>
      </c>
      <c r="S252">
        <f>Q252/12</f>
        <v>3.9166666666666665</v>
      </c>
      <c r="T252">
        <v>0</v>
      </c>
      <c r="U252">
        <v>0</v>
      </c>
      <c r="V252">
        <v>0</v>
      </c>
      <c r="W252">
        <v>0</v>
      </c>
    </row>
    <row r="253" spans="1:24" ht="15.75" x14ac:dyDescent="0.25">
      <c r="A253">
        <v>252</v>
      </c>
      <c r="B253">
        <v>32</v>
      </c>
      <c r="C253" t="s">
        <v>12</v>
      </c>
      <c r="D253" t="s">
        <v>173</v>
      </c>
      <c r="E253" t="s">
        <v>175</v>
      </c>
      <c r="F253" t="s">
        <v>135</v>
      </c>
      <c r="G253" s="12">
        <v>16</v>
      </c>
      <c r="H253" s="12">
        <v>45</v>
      </c>
      <c r="I253" s="12">
        <v>3</v>
      </c>
      <c r="J253" s="12">
        <v>4.3</v>
      </c>
      <c r="K253" s="12">
        <v>1</v>
      </c>
      <c r="L253">
        <v>0</v>
      </c>
      <c r="M253">
        <v>0</v>
      </c>
      <c r="N253">
        <v>0</v>
      </c>
      <c r="O253">
        <v>0</v>
      </c>
      <c r="P253">
        <v>0</v>
      </c>
      <c r="Q253">
        <v>0</v>
      </c>
      <c r="R253">
        <v>12</v>
      </c>
      <c r="S253">
        <v>0</v>
      </c>
      <c r="T253">
        <v>0</v>
      </c>
      <c r="U253">
        <v>0</v>
      </c>
      <c r="V253">
        <v>1</v>
      </c>
      <c r="W253">
        <v>0</v>
      </c>
    </row>
    <row r="254" spans="1:24" ht="15.75" x14ac:dyDescent="0.25">
      <c r="A254">
        <v>253</v>
      </c>
      <c r="B254">
        <v>32</v>
      </c>
      <c r="C254" t="s">
        <v>14</v>
      </c>
      <c r="D254" t="s">
        <v>172</v>
      </c>
      <c r="E254" t="s">
        <v>176</v>
      </c>
      <c r="F254" t="s">
        <v>12</v>
      </c>
      <c r="G254" s="12">
        <v>40</v>
      </c>
      <c r="H254" s="12">
        <v>56</v>
      </c>
      <c r="I254" s="12">
        <v>5</v>
      </c>
      <c r="J254" s="12">
        <v>6</v>
      </c>
      <c r="K254" s="12">
        <v>0</v>
      </c>
      <c r="L254" t="s">
        <v>120</v>
      </c>
      <c r="M254" t="s">
        <v>120</v>
      </c>
      <c r="N254" t="s">
        <v>120</v>
      </c>
      <c r="O254" t="s">
        <v>120</v>
      </c>
      <c r="P254" t="s">
        <v>120</v>
      </c>
      <c r="Q254" t="s">
        <v>120</v>
      </c>
      <c r="R254" t="s">
        <v>120</v>
      </c>
      <c r="S254" t="s">
        <v>120</v>
      </c>
      <c r="T254">
        <v>0</v>
      </c>
      <c r="U254">
        <v>0</v>
      </c>
      <c r="V254">
        <v>1</v>
      </c>
      <c r="W254">
        <v>0</v>
      </c>
    </row>
    <row r="255" spans="1:24" ht="15.75" x14ac:dyDescent="0.25">
      <c r="A255">
        <v>254</v>
      </c>
      <c r="B255">
        <v>32</v>
      </c>
      <c r="C255" t="s">
        <v>14</v>
      </c>
      <c r="D255" t="s">
        <v>172</v>
      </c>
      <c r="E255" t="s">
        <v>176</v>
      </c>
      <c r="F255" t="s">
        <v>135</v>
      </c>
      <c r="G255" s="12">
        <v>16</v>
      </c>
      <c r="H255" s="12">
        <v>49</v>
      </c>
      <c r="I255" s="12">
        <v>4</v>
      </c>
      <c r="J255" s="12">
        <v>4.2</v>
      </c>
      <c r="K255" s="12">
        <v>1</v>
      </c>
      <c r="L255">
        <v>1</v>
      </c>
      <c r="M255">
        <v>18.2</v>
      </c>
      <c r="N255">
        <v>6.2</v>
      </c>
      <c r="O255">
        <v>0</v>
      </c>
      <c r="P255">
        <v>0</v>
      </c>
      <c r="Q255">
        <f>SUM(M255:P255)</f>
        <v>24.4</v>
      </c>
      <c r="R255">
        <v>12</v>
      </c>
      <c r="S255">
        <f>Q255/12</f>
        <v>2.0333333333333332</v>
      </c>
      <c r="T255">
        <v>0</v>
      </c>
      <c r="U255">
        <v>1</v>
      </c>
      <c r="V255">
        <v>0</v>
      </c>
      <c r="W255">
        <v>0</v>
      </c>
    </row>
    <row r="256" spans="1:24" ht="15.75" x14ac:dyDescent="0.25">
      <c r="A256">
        <v>255</v>
      </c>
      <c r="B256">
        <v>32</v>
      </c>
      <c r="C256" t="s">
        <v>15</v>
      </c>
      <c r="D256" t="s">
        <v>173</v>
      </c>
      <c r="E256" t="s">
        <v>176</v>
      </c>
      <c r="F256" t="s">
        <v>12</v>
      </c>
      <c r="G256" s="12">
        <v>40</v>
      </c>
      <c r="H256" s="12">
        <v>32</v>
      </c>
      <c r="I256" s="12">
        <v>3</v>
      </c>
      <c r="J256" s="12">
        <v>6</v>
      </c>
      <c r="K256" s="12">
        <v>1</v>
      </c>
      <c r="L256">
        <v>0</v>
      </c>
      <c r="M256">
        <v>0</v>
      </c>
      <c r="N256">
        <v>0</v>
      </c>
      <c r="O256">
        <v>0</v>
      </c>
      <c r="P256">
        <v>0</v>
      </c>
      <c r="Q256">
        <v>0</v>
      </c>
      <c r="R256">
        <v>12</v>
      </c>
      <c r="S256">
        <v>0</v>
      </c>
      <c r="T256">
        <v>0</v>
      </c>
      <c r="U256">
        <v>0</v>
      </c>
      <c r="V256">
        <v>1</v>
      </c>
      <c r="W256">
        <v>0</v>
      </c>
    </row>
    <row r="257" spans="1:23" ht="15.75" x14ac:dyDescent="0.25">
      <c r="A257">
        <v>256</v>
      </c>
      <c r="B257">
        <v>32</v>
      </c>
      <c r="C257" t="s">
        <v>15</v>
      </c>
      <c r="D257" t="s">
        <v>173</v>
      </c>
      <c r="E257" t="s">
        <v>176</v>
      </c>
      <c r="F257" t="s">
        <v>135</v>
      </c>
      <c r="G257" s="12">
        <v>16</v>
      </c>
      <c r="H257" s="12">
        <v>54</v>
      </c>
      <c r="I257" s="12">
        <v>4</v>
      </c>
      <c r="J257" s="12">
        <v>2.7</v>
      </c>
      <c r="K257" s="12">
        <v>2</v>
      </c>
      <c r="L257">
        <v>0</v>
      </c>
      <c r="M257">
        <v>0</v>
      </c>
      <c r="N257">
        <v>0</v>
      </c>
      <c r="O257">
        <v>0</v>
      </c>
      <c r="P257">
        <v>0</v>
      </c>
      <c r="Q257">
        <v>0</v>
      </c>
      <c r="R257">
        <v>12</v>
      </c>
      <c r="S257">
        <v>0</v>
      </c>
      <c r="T257">
        <v>0</v>
      </c>
      <c r="U257">
        <v>0</v>
      </c>
      <c r="V257">
        <v>1</v>
      </c>
      <c r="W257">
        <v>0</v>
      </c>
    </row>
    <row r="258" spans="1:23" ht="15.75" x14ac:dyDescent="0.25">
      <c r="A258">
        <v>257</v>
      </c>
      <c r="B258">
        <v>33</v>
      </c>
      <c r="C258" t="s">
        <v>9</v>
      </c>
      <c r="D258" t="s">
        <v>172</v>
      </c>
      <c r="E258" t="s">
        <v>175</v>
      </c>
      <c r="F258" t="s">
        <v>12</v>
      </c>
      <c r="G258" s="12">
        <v>35</v>
      </c>
      <c r="H258" s="12">
        <v>63</v>
      </c>
      <c r="I258" s="12">
        <v>4</v>
      </c>
      <c r="J258" s="12">
        <v>5.8</v>
      </c>
      <c r="K258" s="12">
        <v>1</v>
      </c>
      <c r="L258">
        <v>1</v>
      </c>
      <c r="M258">
        <v>29</v>
      </c>
      <c r="N258">
        <v>16.5</v>
      </c>
      <c r="O258">
        <v>1</v>
      </c>
      <c r="P258">
        <v>0</v>
      </c>
      <c r="Q258">
        <f t="shared" ref="Q258:Q274" si="24">SUM(M258:P258)</f>
        <v>46.5</v>
      </c>
      <c r="R258">
        <v>12</v>
      </c>
      <c r="S258">
        <f t="shared" ref="S258:S274" si="25">Q258/12</f>
        <v>3.875</v>
      </c>
      <c r="T258">
        <v>0</v>
      </c>
      <c r="U258">
        <v>0</v>
      </c>
      <c r="V258">
        <v>0</v>
      </c>
      <c r="W258">
        <v>1</v>
      </c>
    </row>
    <row r="259" spans="1:23" ht="15.75" x14ac:dyDescent="0.25">
      <c r="A259">
        <v>258</v>
      </c>
      <c r="B259">
        <v>33</v>
      </c>
      <c r="C259" t="s">
        <v>9</v>
      </c>
      <c r="D259" t="s">
        <v>172</v>
      </c>
      <c r="E259" t="s">
        <v>175</v>
      </c>
      <c r="F259" t="s">
        <v>135</v>
      </c>
      <c r="G259" s="12">
        <v>34</v>
      </c>
      <c r="H259" s="12">
        <v>75.5</v>
      </c>
      <c r="I259" s="12">
        <v>5</v>
      </c>
      <c r="J259" s="12">
        <v>5</v>
      </c>
      <c r="K259" s="12">
        <v>2</v>
      </c>
      <c r="L259">
        <v>3</v>
      </c>
      <c r="M259">
        <v>20</v>
      </c>
      <c r="N259">
        <v>18.5</v>
      </c>
      <c r="O259">
        <v>4</v>
      </c>
      <c r="P259">
        <v>1</v>
      </c>
      <c r="Q259">
        <f t="shared" si="24"/>
        <v>43.5</v>
      </c>
      <c r="R259">
        <v>12</v>
      </c>
      <c r="S259">
        <f t="shared" si="25"/>
        <v>3.625</v>
      </c>
      <c r="T259">
        <v>0</v>
      </c>
      <c r="U259">
        <v>0</v>
      </c>
      <c r="V259">
        <v>0</v>
      </c>
      <c r="W259">
        <v>1</v>
      </c>
    </row>
    <row r="260" spans="1:23" ht="15.75" x14ac:dyDescent="0.25">
      <c r="A260">
        <v>259</v>
      </c>
      <c r="B260">
        <v>33</v>
      </c>
      <c r="C260" t="s">
        <v>12</v>
      </c>
      <c r="D260" t="s">
        <v>173</v>
      </c>
      <c r="E260" t="s">
        <v>175</v>
      </c>
      <c r="F260" t="s">
        <v>12</v>
      </c>
      <c r="G260" s="12">
        <v>35</v>
      </c>
      <c r="H260" s="12">
        <v>56.4</v>
      </c>
      <c r="I260" s="12">
        <v>4</v>
      </c>
      <c r="J260" s="12">
        <v>5.5</v>
      </c>
      <c r="K260" s="12">
        <v>1</v>
      </c>
      <c r="L260">
        <v>1</v>
      </c>
      <c r="M260">
        <v>7.8</v>
      </c>
      <c r="N260">
        <v>40.1</v>
      </c>
      <c r="O260">
        <v>10.8</v>
      </c>
      <c r="P260">
        <v>0</v>
      </c>
      <c r="Q260">
        <f t="shared" si="24"/>
        <v>58.7</v>
      </c>
      <c r="R260">
        <v>12</v>
      </c>
      <c r="S260">
        <f t="shared" si="25"/>
        <v>4.8916666666666666</v>
      </c>
      <c r="T260">
        <v>1</v>
      </c>
      <c r="U260">
        <v>0</v>
      </c>
      <c r="V260">
        <v>0</v>
      </c>
      <c r="W260">
        <v>1</v>
      </c>
    </row>
    <row r="261" spans="1:23" ht="15.75" x14ac:dyDescent="0.25">
      <c r="A261">
        <v>260</v>
      </c>
      <c r="B261">
        <v>33</v>
      </c>
      <c r="C261" t="s">
        <v>12</v>
      </c>
      <c r="D261" t="s">
        <v>173</v>
      </c>
      <c r="E261" t="s">
        <v>175</v>
      </c>
      <c r="F261" t="s">
        <v>135</v>
      </c>
      <c r="G261" s="12">
        <v>34</v>
      </c>
      <c r="H261" s="12">
        <v>78.2</v>
      </c>
      <c r="I261" s="12">
        <v>4</v>
      </c>
      <c r="J261" s="12">
        <v>4</v>
      </c>
      <c r="K261" s="12">
        <v>1</v>
      </c>
      <c r="L261">
        <v>3</v>
      </c>
      <c r="M261">
        <v>32.4</v>
      </c>
      <c r="N261">
        <v>4.7</v>
      </c>
      <c r="O261">
        <v>0</v>
      </c>
      <c r="P261">
        <v>0</v>
      </c>
      <c r="Q261">
        <f t="shared" si="24"/>
        <v>37.1</v>
      </c>
      <c r="R261">
        <v>12</v>
      </c>
      <c r="S261">
        <f t="shared" si="25"/>
        <v>3.0916666666666668</v>
      </c>
      <c r="T261">
        <v>0</v>
      </c>
      <c r="U261">
        <v>0</v>
      </c>
      <c r="V261">
        <v>0</v>
      </c>
      <c r="W261">
        <v>1</v>
      </c>
    </row>
    <row r="262" spans="1:23" ht="15.75" x14ac:dyDescent="0.25">
      <c r="A262">
        <v>261</v>
      </c>
      <c r="B262">
        <v>33</v>
      </c>
      <c r="C262" t="s">
        <v>14</v>
      </c>
      <c r="D262" t="s">
        <v>172</v>
      </c>
      <c r="E262" t="s">
        <v>176</v>
      </c>
      <c r="F262" t="s">
        <v>12</v>
      </c>
      <c r="G262" s="12">
        <v>35</v>
      </c>
      <c r="H262" s="12">
        <v>75.5</v>
      </c>
      <c r="I262" s="12">
        <v>5</v>
      </c>
      <c r="J262" s="12">
        <v>4.5</v>
      </c>
      <c r="K262" s="12">
        <v>2</v>
      </c>
      <c r="L262">
        <v>3</v>
      </c>
      <c r="M262">
        <v>32.6</v>
      </c>
      <c r="N262">
        <v>28.5</v>
      </c>
      <c r="O262">
        <v>0</v>
      </c>
      <c r="P262">
        <v>0</v>
      </c>
      <c r="Q262">
        <f t="shared" si="24"/>
        <v>61.1</v>
      </c>
      <c r="R262">
        <v>12</v>
      </c>
      <c r="S262">
        <f t="shared" si="25"/>
        <v>5.0916666666666668</v>
      </c>
      <c r="T262">
        <v>0</v>
      </c>
      <c r="U262">
        <v>0</v>
      </c>
      <c r="V262">
        <v>0</v>
      </c>
      <c r="W262">
        <v>1</v>
      </c>
    </row>
    <row r="263" spans="1:23" ht="15.75" x14ac:dyDescent="0.25">
      <c r="A263">
        <v>262</v>
      </c>
      <c r="B263">
        <v>33</v>
      </c>
      <c r="C263" t="s">
        <v>14</v>
      </c>
      <c r="D263" t="s">
        <v>172</v>
      </c>
      <c r="E263" t="s">
        <v>176</v>
      </c>
      <c r="F263" t="s">
        <v>135</v>
      </c>
      <c r="G263" s="12">
        <v>34</v>
      </c>
      <c r="H263" s="12">
        <v>65</v>
      </c>
      <c r="I263" s="12">
        <v>4</v>
      </c>
      <c r="J263" s="12">
        <v>3</v>
      </c>
      <c r="K263" s="12">
        <v>2</v>
      </c>
      <c r="L263">
        <v>3</v>
      </c>
      <c r="M263">
        <v>15.1</v>
      </c>
      <c r="N263">
        <v>24</v>
      </c>
      <c r="O263">
        <v>9.1</v>
      </c>
      <c r="P263">
        <v>0.3</v>
      </c>
      <c r="Q263">
        <f t="shared" si="24"/>
        <v>48.5</v>
      </c>
      <c r="R263">
        <v>12</v>
      </c>
      <c r="S263">
        <f t="shared" si="25"/>
        <v>4.041666666666667</v>
      </c>
      <c r="T263">
        <v>0</v>
      </c>
      <c r="U263">
        <v>0</v>
      </c>
      <c r="V263">
        <v>0</v>
      </c>
      <c r="W263">
        <v>1</v>
      </c>
    </row>
    <row r="264" spans="1:23" ht="15.75" x14ac:dyDescent="0.25">
      <c r="A264">
        <v>263</v>
      </c>
      <c r="B264">
        <v>33</v>
      </c>
      <c r="C264" t="s">
        <v>15</v>
      </c>
      <c r="D264" t="s">
        <v>173</v>
      </c>
      <c r="E264" t="s">
        <v>176</v>
      </c>
      <c r="F264" t="s">
        <v>12</v>
      </c>
      <c r="G264" s="12">
        <v>35</v>
      </c>
      <c r="H264" s="12">
        <v>62.2</v>
      </c>
      <c r="I264" s="12">
        <v>4</v>
      </c>
      <c r="J264" s="12">
        <v>5.7</v>
      </c>
      <c r="K264" s="12">
        <v>1</v>
      </c>
      <c r="L264">
        <v>1</v>
      </c>
      <c r="M264">
        <v>16</v>
      </c>
      <c r="N264">
        <v>27.5</v>
      </c>
      <c r="O264">
        <v>0</v>
      </c>
      <c r="P264">
        <v>0</v>
      </c>
      <c r="Q264">
        <f t="shared" si="24"/>
        <v>43.5</v>
      </c>
      <c r="R264">
        <v>12</v>
      </c>
      <c r="S264">
        <f t="shared" si="25"/>
        <v>3.625</v>
      </c>
      <c r="T264">
        <v>0</v>
      </c>
      <c r="U264">
        <v>0</v>
      </c>
      <c r="V264">
        <v>0</v>
      </c>
      <c r="W264">
        <v>1</v>
      </c>
    </row>
    <row r="265" spans="1:23" ht="15.75" customHeight="1" x14ac:dyDescent="0.25">
      <c r="A265">
        <v>264</v>
      </c>
      <c r="B265">
        <v>33</v>
      </c>
      <c r="C265" t="s">
        <v>15</v>
      </c>
      <c r="D265" t="s">
        <v>173</v>
      </c>
      <c r="E265" t="s">
        <v>176</v>
      </c>
      <c r="F265" t="s">
        <v>135</v>
      </c>
      <c r="G265" s="12">
        <v>34</v>
      </c>
      <c r="H265" s="12">
        <v>66</v>
      </c>
      <c r="I265" s="12">
        <v>3</v>
      </c>
      <c r="J265" s="12">
        <v>2.5</v>
      </c>
      <c r="K265" s="12">
        <v>3</v>
      </c>
      <c r="L265">
        <v>3</v>
      </c>
      <c r="M265">
        <v>28.5</v>
      </c>
      <c r="N265">
        <v>9.8000000000000007</v>
      </c>
      <c r="O265">
        <v>0</v>
      </c>
      <c r="P265">
        <v>0</v>
      </c>
      <c r="Q265">
        <f t="shared" si="24"/>
        <v>38.299999999999997</v>
      </c>
      <c r="R265">
        <v>12</v>
      </c>
      <c r="S265">
        <f t="shared" si="25"/>
        <v>3.1916666666666664</v>
      </c>
      <c r="T265">
        <v>0</v>
      </c>
      <c r="U265">
        <v>0</v>
      </c>
      <c r="V265">
        <v>0</v>
      </c>
      <c r="W265">
        <v>1</v>
      </c>
    </row>
    <row r="266" spans="1:23" ht="15.75" customHeight="1" x14ac:dyDescent="0.25">
      <c r="A266">
        <v>265</v>
      </c>
      <c r="B266">
        <v>34</v>
      </c>
      <c r="C266" t="s">
        <v>9</v>
      </c>
      <c r="D266" t="s">
        <v>172</v>
      </c>
      <c r="E266" t="s">
        <v>175</v>
      </c>
      <c r="F266" t="s">
        <v>12</v>
      </c>
      <c r="G266" s="12">
        <v>18</v>
      </c>
      <c r="H266" s="12">
        <v>47.5</v>
      </c>
      <c r="I266" s="12">
        <v>4</v>
      </c>
      <c r="J266" s="12">
        <v>5.5</v>
      </c>
      <c r="K266" s="12">
        <v>1</v>
      </c>
      <c r="L266">
        <v>2</v>
      </c>
      <c r="M266">
        <v>31</v>
      </c>
      <c r="N266">
        <v>2.5</v>
      </c>
      <c r="O266">
        <v>0</v>
      </c>
      <c r="P266">
        <v>0</v>
      </c>
      <c r="Q266">
        <f t="shared" si="24"/>
        <v>33.5</v>
      </c>
      <c r="R266">
        <v>12</v>
      </c>
      <c r="S266">
        <f t="shared" si="25"/>
        <v>2.7916666666666665</v>
      </c>
      <c r="T266">
        <v>0</v>
      </c>
      <c r="U266">
        <v>0</v>
      </c>
      <c r="V266">
        <v>0</v>
      </c>
      <c r="W266">
        <v>1</v>
      </c>
    </row>
    <row r="267" spans="1:23" ht="15.75" customHeight="1" x14ac:dyDescent="0.25">
      <c r="A267">
        <v>266</v>
      </c>
      <c r="B267">
        <v>34</v>
      </c>
      <c r="C267" t="s">
        <v>9</v>
      </c>
      <c r="D267" t="s">
        <v>172</v>
      </c>
      <c r="E267" t="s">
        <v>175</v>
      </c>
      <c r="F267" t="s">
        <v>135</v>
      </c>
      <c r="G267" s="12">
        <v>27</v>
      </c>
      <c r="H267" s="12">
        <v>39.5</v>
      </c>
      <c r="I267" s="12">
        <v>4</v>
      </c>
      <c r="J267" s="12">
        <v>4.9000000000000004</v>
      </c>
      <c r="K267" s="12">
        <v>1</v>
      </c>
      <c r="L267">
        <v>2</v>
      </c>
      <c r="M267">
        <v>10.5</v>
      </c>
      <c r="N267">
        <v>14.5</v>
      </c>
      <c r="O267">
        <v>0</v>
      </c>
      <c r="P267">
        <v>0</v>
      </c>
      <c r="Q267">
        <f t="shared" si="24"/>
        <v>25</v>
      </c>
      <c r="R267">
        <v>12</v>
      </c>
      <c r="S267">
        <f t="shared" si="25"/>
        <v>2.0833333333333335</v>
      </c>
      <c r="T267">
        <v>0</v>
      </c>
      <c r="U267">
        <v>0</v>
      </c>
      <c r="V267">
        <v>0</v>
      </c>
      <c r="W267">
        <v>1</v>
      </c>
    </row>
    <row r="268" spans="1:23" ht="15.75" customHeight="1" x14ac:dyDescent="0.25">
      <c r="A268">
        <v>267</v>
      </c>
      <c r="B268">
        <v>34</v>
      </c>
      <c r="C268" t="s">
        <v>12</v>
      </c>
      <c r="D268" t="s">
        <v>173</v>
      </c>
      <c r="E268" t="s">
        <v>175</v>
      </c>
      <c r="F268" t="s">
        <v>12</v>
      </c>
      <c r="G268" s="12">
        <v>18</v>
      </c>
      <c r="H268" s="12">
        <v>38</v>
      </c>
      <c r="I268" s="12">
        <v>4</v>
      </c>
      <c r="J268" s="12">
        <v>4.5</v>
      </c>
      <c r="K268" s="12">
        <v>3</v>
      </c>
      <c r="L268">
        <v>2</v>
      </c>
      <c r="M268">
        <v>2</v>
      </c>
      <c r="N268">
        <v>2.9</v>
      </c>
      <c r="O268">
        <v>0</v>
      </c>
      <c r="P268">
        <v>0</v>
      </c>
      <c r="Q268">
        <f t="shared" si="24"/>
        <v>4.9000000000000004</v>
      </c>
      <c r="R268">
        <v>12</v>
      </c>
      <c r="S268">
        <f t="shared" si="25"/>
        <v>0.40833333333333338</v>
      </c>
      <c r="T268">
        <v>0</v>
      </c>
      <c r="U268">
        <v>0</v>
      </c>
      <c r="V268">
        <v>0</v>
      </c>
      <c r="W268">
        <v>1</v>
      </c>
    </row>
    <row r="269" spans="1:23" ht="15.75" customHeight="1" x14ac:dyDescent="0.25">
      <c r="A269">
        <v>268</v>
      </c>
      <c r="B269">
        <v>34</v>
      </c>
      <c r="C269" t="s">
        <v>12</v>
      </c>
      <c r="D269" t="s">
        <v>173</v>
      </c>
      <c r="E269" t="s">
        <v>175</v>
      </c>
      <c r="F269" t="s">
        <v>135</v>
      </c>
      <c r="G269" s="12">
        <v>27</v>
      </c>
      <c r="H269" s="12">
        <v>30.1</v>
      </c>
      <c r="I269" s="12">
        <v>4</v>
      </c>
      <c r="J269" s="12">
        <v>6</v>
      </c>
      <c r="K269" s="12">
        <v>2</v>
      </c>
      <c r="L269">
        <v>1</v>
      </c>
      <c r="M269">
        <v>30.5</v>
      </c>
      <c r="N269">
        <v>0</v>
      </c>
      <c r="O269">
        <v>0</v>
      </c>
      <c r="P269">
        <v>0</v>
      </c>
      <c r="Q269">
        <f t="shared" si="24"/>
        <v>30.5</v>
      </c>
      <c r="R269">
        <v>12</v>
      </c>
      <c r="S269">
        <f t="shared" si="25"/>
        <v>2.5416666666666665</v>
      </c>
      <c r="T269">
        <v>0</v>
      </c>
      <c r="U269">
        <v>0</v>
      </c>
      <c r="V269">
        <v>0</v>
      </c>
      <c r="W269">
        <v>1</v>
      </c>
    </row>
    <row r="270" spans="1:23" ht="15.75" customHeight="1" x14ac:dyDescent="0.25">
      <c r="A270">
        <v>269</v>
      </c>
      <c r="B270">
        <v>34</v>
      </c>
      <c r="C270" t="s">
        <v>14</v>
      </c>
      <c r="D270" t="s">
        <v>172</v>
      </c>
      <c r="E270" t="s">
        <v>176</v>
      </c>
      <c r="F270" t="s">
        <v>12</v>
      </c>
      <c r="G270" s="12">
        <v>18</v>
      </c>
      <c r="H270" s="12">
        <v>32</v>
      </c>
      <c r="I270" s="12">
        <v>3</v>
      </c>
      <c r="J270" s="12">
        <v>5.7</v>
      </c>
      <c r="K270" s="12">
        <v>1</v>
      </c>
      <c r="L270">
        <v>1</v>
      </c>
      <c r="M270">
        <v>1.9</v>
      </c>
      <c r="N270">
        <v>29</v>
      </c>
      <c r="O270">
        <v>24</v>
      </c>
      <c r="P270">
        <v>0</v>
      </c>
      <c r="Q270">
        <f t="shared" si="24"/>
        <v>54.9</v>
      </c>
      <c r="R270">
        <v>12</v>
      </c>
      <c r="S270">
        <f t="shared" si="25"/>
        <v>4.5750000000000002</v>
      </c>
      <c r="T270">
        <v>0</v>
      </c>
      <c r="U270">
        <v>0</v>
      </c>
      <c r="V270">
        <v>0</v>
      </c>
      <c r="W270">
        <v>1</v>
      </c>
    </row>
    <row r="271" spans="1:23" ht="15.75" customHeight="1" x14ac:dyDescent="0.25">
      <c r="A271">
        <v>270</v>
      </c>
      <c r="B271">
        <v>34</v>
      </c>
      <c r="C271" t="s">
        <v>14</v>
      </c>
      <c r="D271" t="s">
        <v>172</v>
      </c>
      <c r="E271" t="s">
        <v>176</v>
      </c>
      <c r="F271" t="s">
        <v>135</v>
      </c>
      <c r="G271" s="12">
        <v>27</v>
      </c>
      <c r="H271" s="12">
        <v>28</v>
      </c>
      <c r="I271" s="12">
        <v>4</v>
      </c>
      <c r="J271" s="12">
        <v>4.5</v>
      </c>
      <c r="K271" s="12">
        <v>1</v>
      </c>
      <c r="L271">
        <v>1</v>
      </c>
      <c r="M271">
        <v>1</v>
      </c>
      <c r="N271">
        <v>13.6</v>
      </c>
      <c r="O271">
        <v>4</v>
      </c>
      <c r="P271">
        <v>0</v>
      </c>
      <c r="Q271">
        <f t="shared" si="24"/>
        <v>18.600000000000001</v>
      </c>
      <c r="R271">
        <v>12</v>
      </c>
      <c r="S271">
        <f t="shared" si="25"/>
        <v>1.55</v>
      </c>
      <c r="T271">
        <v>0</v>
      </c>
      <c r="U271">
        <v>0</v>
      </c>
      <c r="V271">
        <v>0</v>
      </c>
      <c r="W271">
        <v>1</v>
      </c>
    </row>
    <row r="272" spans="1:23" ht="15.75" customHeight="1" x14ac:dyDescent="0.25">
      <c r="A272">
        <v>271</v>
      </c>
      <c r="B272">
        <v>34</v>
      </c>
      <c r="C272" t="s">
        <v>15</v>
      </c>
      <c r="D272" t="s">
        <v>173</v>
      </c>
      <c r="E272" t="s">
        <v>176</v>
      </c>
      <c r="F272" t="s">
        <v>12</v>
      </c>
      <c r="G272" s="12">
        <v>18</v>
      </c>
      <c r="H272" s="12">
        <v>63</v>
      </c>
      <c r="I272" s="12">
        <v>5</v>
      </c>
      <c r="J272" s="12">
        <v>4.5</v>
      </c>
      <c r="K272" s="12">
        <v>3</v>
      </c>
      <c r="L272">
        <v>3</v>
      </c>
      <c r="M272">
        <v>27.2</v>
      </c>
      <c r="N272">
        <v>7.8</v>
      </c>
      <c r="O272">
        <v>0</v>
      </c>
      <c r="P272">
        <v>0</v>
      </c>
      <c r="Q272">
        <f t="shared" si="24"/>
        <v>35</v>
      </c>
      <c r="R272">
        <v>12</v>
      </c>
      <c r="S272">
        <f t="shared" si="25"/>
        <v>2.9166666666666665</v>
      </c>
      <c r="T272">
        <v>0</v>
      </c>
      <c r="U272">
        <v>0</v>
      </c>
      <c r="V272">
        <v>0</v>
      </c>
      <c r="W272">
        <v>1</v>
      </c>
    </row>
    <row r="273" spans="1:23" ht="15.75" customHeight="1" x14ac:dyDescent="0.25">
      <c r="A273">
        <v>272</v>
      </c>
      <c r="B273">
        <v>34</v>
      </c>
      <c r="C273" t="s">
        <v>15</v>
      </c>
      <c r="D273" t="s">
        <v>173</v>
      </c>
      <c r="E273" t="s">
        <v>176</v>
      </c>
      <c r="F273" t="s">
        <v>135</v>
      </c>
      <c r="G273" s="12">
        <v>27</v>
      </c>
      <c r="H273" s="12">
        <v>31.7</v>
      </c>
      <c r="I273" s="12">
        <v>5</v>
      </c>
      <c r="J273" s="12">
        <v>3.5</v>
      </c>
      <c r="K273" s="12">
        <v>1</v>
      </c>
      <c r="L273">
        <v>1</v>
      </c>
      <c r="M273">
        <v>1.9</v>
      </c>
      <c r="N273">
        <v>18.5</v>
      </c>
      <c r="O273">
        <v>0.6</v>
      </c>
      <c r="P273">
        <v>0</v>
      </c>
      <c r="Q273">
        <f t="shared" si="24"/>
        <v>21</v>
      </c>
      <c r="R273">
        <v>12</v>
      </c>
      <c r="S273">
        <f t="shared" si="25"/>
        <v>1.75</v>
      </c>
      <c r="T273">
        <v>0</v>
      </c>
      <c r="U273">
        <v>0</v>
      </c>
      <c r="V273">
        <v>0</v>
      </c>
      <c r="W273">
        <v>1</v>
      </c>
    </row>
    <row r="274" spans="1:23" ht="15.75" customHeight="1" x14ac:dyDescent="0.25">
      <c r="A274">
        <v>273</v>
      </c>
      <c r="B274">
        <v>35</v>
      </c>
      <c r="C274" t="s">
        <v>9</v>
      </c>
      <c r="D274" t="s">
        <v>172</v>
      </c>
      <c r="E274" t="s">
        <v>175</v>
      </c>
      <c r="F274" t="s">
        <v>12</v>
      </c>
      <c r="G274" s="12">
        <v>10</v>
      </c>
      <c r="H274" s="12">
        <v>22.5</v>
      </c>
      <c r="I274" s="12">
        <v>3</v>
      </c>
      <c r="J274" s="12">
        <v>6</v>
      </c>
      <c r="K274" s="12">
        <v>2</v>
      </c>
      <c r="L274">
        <v>3</v>
      </c>
      <c r="M274">
        <v>33</v>
      </c>
      <c r="N274">
        <v>1.2</v>
      </c>
      <c r="O274">
        <v>0</v>
      </c>
      <c r="P274">
        <v>0</v>
      </c>
      <c r="Q274">
        <f t="shared" si="24"/>
        <v>34.200000000000003</v>
      </c>
      <c r="R274">
        <v>12</v>
      </c>
      <c r="S274">
        <f t="shared" si="25"/>
        <v>2.85</v>
      </c>
      <c r="T274">
        <v>0</v>
      </c>
      <c r="U274">
        <v>1</v>
      </c>
      <c r="V274">
        <v>0</v>
      </c>
      <c r="W274">
        <v>0</v>
      </c>
    </row>
    <row r="275" spans="1:23" ht="15.75" customHeight="1" x14ac:dyDescent="0.25">
      <c r="A275">
        <v>274</v>
      </c>
      <c r="B275">
        <v>35</v>
      </c>
      <c r="C275" t="s">
        <v>9</v>
      </c>
      <c r="D275" t="s">
        <v>172</v>
      </c>
      <c r="E275" t="s">
        <v>175</v>
      </c>
      <c r="F275" t="s">
        <v>135</v>
      </c>
      <c r="G275" s="12">
        <v>11</v>
      </c>
      <c r="H275" s="12">
        <v>63.5</v>
      </c>
      <c r="I275" s="12">
        <v>7</v>
      </c>
      <c r="J275" s="12">
        <v>6</v>
      </c>
      <c r="K275" s="12">
        <v>0</v>
      </c>
      <c r="L275" t="s">
        <v>120</v>
      </c>
      <c r="M275" t="s">
        <v>120</v>
      </c>
      <c r="N275" t="s">
        <v>120</v>
      </c>
      <c r="O275" t="s">
        <v>120</v>
      </c>
      <c r="P275" t="s">
        <v>120</v>
      </c>
      <c r="Q275" t="s">
        <v>120</v>
      </c>
      <c r="R275" t="s">
        <v>120</v>
      </c>
      <c r="S275" t="s">
        <v>120</v>
      </c>
      <c r="T275">
        <v>0</v>
      </c>
      <c r="U275">
        <v>0</v>
      </c>
      <c r="V275">
        <v>1</v>
      </c>
      <c r="W275">
        <v>0</v>
      </c>
    </row>
    <row r="276" spans="1:23" ht="15.75" customHeight="1" x14ac:dyDescent="0.25">
      <c r="A276">
        <v>275</v>
      </c>
      <c r="B276">
        <v>35</v>
      </c>
      <c r="C276" t="s">
        <v>12</v>
      </c>
      <c r="D276" t="s">
        <v>173</v>
      </c>
      <c r="E276" t="s">
        <v>175</v>
      </c>
      <c r="F276" t="s">
        <v>12</v>
      </c>
      <c r="G276" s="12">
        <v>10</v>
      </c>
      <c r="H276" s="12">
        <v>55.5</v>
      </c>
      <c r="I276" s="12">
        <v>4</v>
      </c>
      <c r="J276" s="12">
        <v>4</v>
      </c>
      <c r="K276" s="12">
        <v>3</v>
      </c>
      <c r="L276">
        <v>2</v>
      </c>
      <c r="M276">
        <v>20.5</v>
      </c>
      <c r="N276">
        <v>42.6</v>
      </c>
      <c r="O276">
        <v>0</v>
      </c>
      <c r="P276">
        <v>0</v>
      </c>
      <c r="Q276">
        <f t="shared" ref="Q276:Q282" si="26">SUM(M276:P276)</f>
        <v>63.1</v>
      </c>
      <c r="R276">
        <v>12</v>
      </c>
      <c r="S276">
        <f t="shared" ref="S276:S282" si="27">Q276/12</f>
        <v>5.2583333333333337</v>
      </c>
      <c r="T276">
        <v>0</v>
      </c>
      <c r="U276">
        <v>0</v>
      </c>
      <c r="V276">
        <v>0</v>
      </c>
      <c r="W276">
        <v>1</v>
      </c>
    </row>
    <row r="277" spans="1:23" ht="15.75" customHeight="1" x14ac:dyDescent="0.25">
      <c r="A277">
        <v>276</v>
      </c>
      <c r="B277">
        <v>35</v>
      </c>
      <c r="C277" t="s">
        <v>12</v>
      </c>
      <c r="D277" t="s">
        <v>173</v>
      </c>
      <c r="E277" t="s">
        <v>175</v>
      </c>
      <c r="F277" t="s">
        <v>135</v>
      </c>
      <c r="G277" s="12">
        <v>11</v>
      </c>
      <c r="H277" s="12">
        <v>58.2</v>
      </c>
      <c r="I277" s="12">
        <v>5</v>
      </c>
      <c r="J277" s="12">
        <v>4.5</v>
      </c>
      <c r="K277" s="12">
        <v>3</v>
      </c>
      <c r="L277">
        <v>3</v>
      </c>
      <c r="M277">
        <v>10.4</v>
      </c>
      <c r="N277">
        <v>38</v>
      </c>
      <c r="O277">
        <v>15.5</v>
      </c>
      <c r="P277">
        <v>0</v>
      </c>
      <c r="Q277">
        <f t="shared" si="26"/>
        <v>63.9</v>
      </c>
      <c r="R277">
        <v>12</v>
      </c>
      <c r="S277">
        <f t="shared" si="27"/>
        <v>5.3250000000000002</v>
      </c>
      <c r="T277">
        <v>0</v>
      </c>
      <c r="U277">
        <v>0</v>
      </c>
      <c r="V277">
        <v>0</v>
      </c>
      <c r="W277">
        <v>1</v>
      </c>
    </row>
    <row r="278" spans="1:23" ht="15.75" customHeight="1" x14ac:dyDescent="0.25">
      <c r="A278">
        <v>277</v>
      </c>
      <c r="B278">
        <v>35</v>
      </c>
      <c r="C278" t="s">
        <v>14</v>
      </c>
      <c r="D278" t="s">
        <v>172</v>
      </c>
      <c r="E278" t="s">
        <v>176</v>
      </c>
      <c r="F278" t="s">
        <v>12</v>
      </c>
      <c r="G278" s="12">
        <v>10</v>
      </c>
      <c r="H278" s="12">
        <v>32.5</v>
      </c>
      <c r="I278" s="12">
        <v>4</v>
      </c>
      <c r="J278" s="12">
        <v>5</v>
      </c>
      <c r="K278" s="12">
        <v>1</v>
      </c>
      <c r="L278">
        <v>2</v>
      </c>
      <c r="M278">
        <v>17.5</v>
      </c>
      <c r="N278">
        <v>25</v>
      </c>
      <c r="O278">
        <v>3</v>
      </c>
      <c r="P278">
        <v>0</v>
      </c>
      <c r="Q278">
        <f t="shared" si="26"/>
        <v>45.5</v>
      </c>
      <c r="R278">
        <v>12</v>
      </c>
      <c r="S278">
        <f t="shared" si="27"/>
        <v>3.7916666666666665</v>
      </c>
      <c r="T278">
        <v>0</v>
      </c>
      <c r="U278">
        <v>0</v>
      </c>
      <c r="V278">
        <v>0</v>
      </c>
      <c r="W278">
        <v>1</v>
      </c>
    </row>
    <row r="279" spans="1:23" ht="15.75" customHeight="1" x14ac:dyDescent="0.25">
      <c r="A279">
        <v>278</v>
      </c>
      <c r="B279">
        <v>35</v>
      </c>
      <c r="C279" t="s">
        <v>14</v>
      </c>
      <c r="D279" t="s">
        <v>172</v>
      </c>
      <c r="E279" t="s">
        <v>176</v>
      </c>
      <c r="F279" t="s">
        <v>135</v>
      </c>
      <c r="G279" s="12">
        <v>11</v>
      </c>
      <c r="H279" s="12">
        <v>55.5</v>
      </c>
      <c r="I279" s="12">
        <v>6</v>
      </c>
      <c r="J279" s="12">
        <v>4.7</v>
      </c>
      <c r="K279" s="12">
        <v>2</v>
      </c>
      <c r="L279">
        <v>2</v>
      </c>
      <c r="M279">
        <v>18.5</v>
      </c>
      <c r="N279">
        <v>16</v>
      </c>
      <c r="O279">
        <v>3</v>
      </c>
      <c r="P279">
        <v>0</v>
      </c>
      <c r="Q279">
        <f t="shared" si="26"/>
        <v>37.5</v>
      </c>
      <c r="R279">
        <v>12</v>
      </c>
      <c r="S279">
        <f t="shared" si="27"/>
        <v>3.125</v>
      </c>
      <c r="T279">
        <v>0</v>
      </c>
      <c r="U279">
        <v>0</v>
      </c>
      <c r="V279">
        <v>0</v>
      </c>
      <c r="W279">
        <v>1</v>
      </c>
    </row>
    <row r="280" spans="1:23" ht="15.75" customHeight="1" x14ac:dyDescent="0.25">
      <c r="A280">
        <v>279</v>
      </c>
      <c r="B280">
        <v>35</v>
      </c>
      <c r="C280" t="s">
        <v>15</v>
      </c>
      <c r="D280" t="s">
        <v>173</v>
      </c>
      <c r="E280" t="s">
        <v>176</v>
      </c>
      <c r="F280" t="s">
        <v>12</v>
      </c>
      <c r="G280" s="12">
        <v>10</v>
      </c>
      <c r="H280" s="12">
        <v>68</v>
      </c>
      <c r="I280" s="12">
        <v>4</v>
      </c>
      <c r="J280" s="12">
        <v>6</v>
      </c>
      <c r="K280" s="12">
        <v>2</v>
      </c>
      <c r="L280">
        <v>2</v>
      </c>
      <c r="M280">
        <v>4.7</v>
      </c>
      <c r="N280">
        <v>12.2</v>
      </c>
      <c r="O280">
        <v>0</v>
      </c>
      <c r="P280">
        <v>0</v>
      </c>
      <c r="Q280">
        <f t="shared" si="26"/>
        <v>16.899999999999999</v>
      </c>
      <c r="R280">
        <v>12</v>
      </c>
      <c r="S280">
        <f t="shared" si="27"/>
        <v>1.4083333333333332</v>
      </c>
      <c r="T280">
        <v>0</v>
      </c>
      <c r="U280">
        <v>0</v>
      </c>
      <c r="V280">
        <v>0</v>
      </c>
      <c r="W280">
        <v>1</v>
      </c>
    </row>
    <row r="281" spans="1:23" ht="15.75" customHeight="1" x14ac:dyDescent="0.25">
      <c r="A281">
        <v>280</v>
      </c>
      <c r="B281">
        <v>35</v>
      </c>
      <c r="C281" t="s">
        <v>15</v>
      </c>
      <c r="D281" t="s">
        <v>173</v>
      </c>
      <c r="E281" t="s">
        <v>176</v>
      </c>
      <c r="F281" t="s">
        <v>135</v>
      </c>
      <c r="G281" s="12">
        <v>11</v>
      </c>
      <c r="H281" s="12">
        <v>63</v>
      </c>
      <c r="I281" s="12">
        <v>5</v>
      </c>
      <c r="J281" s="12">
        <v>4</v>
      </c>
      <c r="K281" s="12">
        <v>3</v>
      </c>
      <c r="L281">
        <v>2</v>
      </c>
      <c r="M281">
        <v>5.7</v>
      </c>
      <c r="N281">
        <v>8.9</v>
      </c>
      <c r="O281">
        <v>1.1000000000000001</v>
      </c>
      <c r="P281">
        <v>0</v>
      </c>
      <c r="Q281">
        <f t="shared" si="26"/>
        <v>15.700000000000001</v>
      </c>
      <c r="R281">
        <v>12</v>
      </c>
      <c r="S281">
        <f t="shared" si="27"/>
        <v>1.3083333333333333</v>
      </c>
      <c r="T281">
        <v>0</v>
      </c>
      <c r="U281">
        <v>0</v>
      </c>
      <c r="V281">
        <v>0</v>
      </c>
      <c r="W281">
        <v>1</v>
      </c>
    </row>
    <row r="282" spans="1:23" ht="15.75" x14ac:dyDescent="0.25">
      <c r="A282">
        <v>281</v>
      </c>
      <c r="B282">
        <v>36</v>
      </c>
      <c r="C282" t="s">
        <v>9</v>
      </c>
      <c r="D282" t="s">
        <v>172</v>
      </c>
      <c r="E282" t="s">
        <v>175</v>
      </c>
      <c r="F282" t="s">
        <v>12</v>
      </c>
      <c r="G282" s="12">
        <v>42</v>
      </c>
      <c r="H282" s="12">
        <v>26</v>
      </c>
      <c r="I282" s="12">
        <v>4</v>
      </c>
      <c r="J282" s="12">
        <v>6</v>
      </c>
      <c r="K282" s="12">
        <v>2</v>
      </c>
      <c r="L282">
        <v>3</v>
      </c>
      <c r="M282">
        <v>24.4</v>
      </c>
      <c r="N282">
        <v>11.5</v>
      </c>
      <c r="O282">
        <v>13.9</v>
      </c>
      <c r="P282">
        <v>1.1000000000000001</v>
      </c>
      <c r="Q282">
        <f t="shared" si="26"/>
        <v>50.9</v>
      </c>
      <c r="R282">
        <v>12</v>
      </c>
      <c r="S282">
        <f t="shared" si="27"/>
        <v>4.2416666666666663</v>
      </c>
      <c r="T282">
        <v>0</v>
      </c>
      <c r="U282">
        <v>1</v>
      </c>
      <c r="V282">
        <v>0</v>
      </c>
      <c r="W282">
        <v>0</v>
      </c>
    </row>
    <row r="283" spans="1:23" ht="15.75" x14ac:dyDescent="0.25">
      <c r="A283">
        <v>282</v>
      </c>
      <c r="B283">
        <v>36</v>
      </c>
      <c r="C283" t="s">
        <v>9</v>
      </c>
      <c r="D283" t="s">
        <v>172</v>
      </c>
      <c r="E283" t="s">
        <v>175</v>
      </c>
      <c r="F283" t="s">
        <v>135</v>
      </c>
      <c r="G283" s="12">
        <v>36</v>
      </c>
      <c r="H283" s="12">
        <v>46.5</v>
      </c>
      <c r="I283" s="12">
        <v>3</v>
      </c>
      <c r="J283" s="12">
        <v>5.9</v>
      </c>
      <c r="K283" s="12">
        <v>0</v>
      </c>
      <c r="L283" t="s">
        <v>120</v>
      </c>
      <c r="M283" t="s">
        <v>120</v>
      </c>
      <c r="N283" t="s">
        <v>120</v>
      </c>
      <c r="O283" t="s">
        <v>120</v>
      </c>
      <c r="P283" t="s">
        <v>120</v>
      </c>
      <c r="Q283" t="s">
        <v>120</v>
      </c>
      <c r="R283" t="s">
        <v>120</v>
      </c>
      <c r="S283" t="s">
        <v>120</v>
      </c>
      <c r="T283">
        <v>0</v>
      </c>
      <c r="U283">
        <v>0</v>
      </c>
      <c r="V283">
        <v>1</v>
      </c>
      <c r="W283">
        <v>0</v>
      </c>
    </row>
    <row r="284" spans="1:23" ht="15.75" x14ac:dyDescent="0.25">
      <c r="A284">
        <v>283</v>
      </c>
      <c r="B284">
        <v>36</v>
      </c>
      <c r="C284" t="s">
        <v>12</v>
      </c>
      <c r="D284" t="s">
        <v>173</v>
      </c>
      <c r="E284" t="s">
        <v>175</v>
      </c>
      <c r="F284" t="s">
        <v>12</v>
      </c>
      <c r="G284" s="12">
        <v>42</v>
      </c>
      <c r="H284" s="12">
        <v>26</v>
      </c>
      <c r="I284" s="12">
        <v>4</v>
      </c>
      <c r="J284" s="12">
        <v>5</v>
      </c>
      <c r="K284" s="12">
        <v>1</v>
      </c>
      <c r="L284">
        <v>1</v>
      </c>
      <c r="M284">
        <v>32</v>
      </c>
      <c r="N284">
        <v>18.5</v>
      </c>
      <c r="O284">
        <v>0</v>
      </c>
      <c r="P284">
        <v>0</v>
      </c>
      <c r="Q284">
        <f t="shared" ref="Q284:Q293" si="28">SUM(M284:P284)</f>
        <v>50.5</v>
      </c>
      <c r="R284">
        <v>12</v>
      </c>
      <c r="S284">
        <f t="shared" ref="S284:S293" si="29">Q284/12</f>
        <v>4.208333333333333</v>
      </c>
      <c r="T284">
        <v>0</v>
      </c>
      <c r="U284">
        <v>0</v>
      </c>
      <c r="V284">
        <v>0</v>
      </c>
      <c r="W284">
        <v>1</v>
      </c>
    </row>
    <row r="285" spans="1:23" ht="15.75" x14ac:dyDescent="0.25">
      <c r="A285">
        <v>284</v>
      </c>
      <c r="B285">
        <v>36</v>
      </c>
      <c r="C285" t="s">
        <v>12</v>
      </c>
      <c r="D285" t="s">
        <v>173</v>
      </c>
      <c r="E285" t="s">
        <v>175</v>
      </c>
      <c r="F285" t="s">
        <v>135</v>
      </c>
      <c r="G285" s="12">
        <v>36</v>
      </c>
      <c r="H285" s="12">
        <v>59.5</v>
      </c>
      <c r="I285" s="12">
        <v>4</v>
      </c>
      <c r="J285" s="12">
        <v>4</v>
      </c>
      <c r="K285" s="12">
        <v>1</v>
      </c>
      <c r="L285">
        <v>1</v>
      </c>
      <c r="M285">
        <v>15.1</v>
      </c>
      <c r="N285">
        <v>15</v>
      </c>
      <c r="O285">
        <v>0</v>
      </c>
      <c r="P285">
        <v>0</v>
      </c>
      <c r="Q285">
        <f t="shared" si="28"/>
        <v>30.1</v>
      </c>
      <c r="R285">
        <v>12</v>
      </c>
      <c r="S285">
        <f t="shared" si="29"/>
        <v>2.5083333333333333</v>
      </c>
      <c r="T285">
        <v>0</v>
      </c>
      <c r="U285">
        <v>0</v>
      </c>
      <c r="V285">
        <v>0</v>
      </c>
      <c r="W285">
        <v>1</v>
      </c>
    </row>
    <row r="286" spans="1:23" ht="15.75" x14ac:dyDescent="0.25">
      <c r="A286">
        <v>285</v>
      </c>
      <c r="B286">
        <v>36</v>
      </c>
      <c r="C286" t="s">
        <v>14</v>
      </c>
      <c r="D286" t="s">
        <v>172</v>
      </c>
      <c r="E286" t="s">
        <v>176</v>
      </c>
      <c r="F286" t="s">
        <v>12</v>
      </c>
      <c r="G286" s="12">
        <v>42</v>
      </c>
      <c r="H286" s="12">
        <v>42.5</v>
      </c>
      <c r="I286" s="12">
        <v>4</v>
      </c>
      <c r="J286" s="12">
        <v>4.5</v>
      </c>
      <c r="K286" s="12">
        <v>1</v>
      </c>
      <c r="L286">
        <v>1</v>
      </c>
      <c r="M286">
        <v>9.5</v>
      </c>
      <c r="N286">
        <v>13</v>
      </c>
      <c r="O286">
        <v>0</v>
      </c>
      <c r="P286">
        <v>0</v>
      </c>
      <c r="Q286">
        <f t="shared" si="28"/>
        <v>22.5</v>
      </c>
      <c r="R286">
        <v>12</v>
      </c>
      <c r="S286">
        <f t="shared" si="29"/>
        <v>1.875</v>
      </c>
      <c r="T286">
        <v>0</v>
      </c>
      <c r="U286">
        <v>0</v>
      </c>
      <c r="V286">
        <v>0</v>
      </c>
      <c r="W286">
        <v>1</v>
      </c>
    </row>
    <row r="287" spans="1:23" ht="15.75" x14ac:dyDescent="0.25">
      <c r="A287">
        <v>286</v>
      </c>
      <c r="B287">
        <v>36</v>
      </c>
      <c r="C287" t="s">
        <v>14</v>
      </c>
      <c r="D287" t="s">
        <v>172</v>
      </c>
      <c r="E287" t="s">
        <v>176</v>
      </c>
      <c r="F287" t="s">
        <v>135</v>
      </c>
      <c r="G287" s="12">
        <v>36</v>
      </c>
      <c r="H287" s="12">
        <v>48.6</v>
      </c>
      <c r="I287" s="12">
        <v>4</v>
      </c>
      <c r="J287" s="12">
        <v>2.5</v>
      </c>
      <c r="K287" s="12">
        <v>1</v>
      </c>
      <c r="L287">
        <v>2</v>
      </c>
      <c r="M287">
        <v>7</v>
      </c>
      <c r="N287">
        <v>15</v>
      </c>
      <c r="O287">
        <v>32</v>
      </c>
      <c r="P287">
        <v>0</v>
      </c>
      <c r="Q287">
        <f t="shared" si="28"/>
        <v>54</v>
      </c>
      <c r="R287">
        <v>12</v>
      </c>
      <c r="S287">
        <f t="shared" si="29"/>
        <v>4.5</v>
      </c>
      <c r="T287">
        <v>0</v>
      </c>
      <c r="U287">
        <v>0</v>
      </c>
      <c r="V287">
        <v>0</v>
      </c>
      <c r="W287">
        <v>1</v>
      </c>
    </row>
    <row r="288" spans="1:23" ht="15.75" x14ac:dyDescent="0.25">
      <c r="A288">
        <v>287</v>
      </c>
      <c r="B288">
        <v>36</v>
      </c>
      <c r="C288" t="s">
        <v>15</v>
      </c>
      <c r="D288" t="s">
        <v>173</v>
      </c>
      <c r="E288" t="s">
        <v>176</v>
      </c>
      <c r="F288" t="s">
        <v>12</v>
      </c>
      <c r="G288" s="12">
        <v>42</v>
      </c>
      <c r="H288" s="12">
        <v>42.3</v>
      </c>
      <c r="I288" s="12">
        <v>4</v>
      </c>
      <c r="J288" s="12">
        <v>3.7</v>
      </c>
      <c r="K288" s="12">
        <v>2</v>
      </c>
      <c r="L288">
        <v>1</v>
      </c>
      <c r="M288">
        <v>18.600000000000001</v>
      </c>
      <c r="N288">
        <v>36.200000000000003</v>
      </c>
      <c r="O288">
        <v>4.4000000000000004</v>
      </c>
      <c r="P288">
        <v>0</v>
      </c>
      <c r="Q288">
        <f t="shared" si="28"/>
        <v>59.2</v>
      </c>
      <c r="R288">
        <v>12</v>
      </c>
      <c r="S288">
        <f t="shared" si="29"/>
        <v>4.9333333333333336</v>
      </c>
      <c r="T288">
        <v>0</v>
      </c>
      <c r="U288">
        <v>0</v>
      </c>
      <c r="V288">
        <v>0</v>
      </c>
      <c r="W288">
        <v>1</v>
      </c>
    </row>
    <row r="289" spans="1:24" ht="15.75" x14ac:dyDescent="0.25">
      <c r="A289">
        <v>288</v>
      </c>
      <c r="B289">
        <v>36</v>
      </c>
      <c r="C289" t="s">
        <v>15</v>
      </c>
      <c r="D289" t="s">
        <v>173</v>
      </c>
      <c r="E289" t="s">
        <v>176</v>
      </c>
      <c r="F289" t="s">
        <v>135</v>
      </c>
      <c r="G289" s="12">
        <v>36</v>
      </c>
      <c r="H289" s="12">
        <v>54.5</v>
      </c>
      <c r="I289" s="12">
        <v>3</v>
      </c>
      <c r="J289" s="12">
        <v>3.5</v>
      </c>
      <c r="K289" s="12">
        <v>2</v>
      </c>
      <c r="L289">
        <v>2</v>
      </c>
      <c r="M289">
        <v>23.9</v>
      </c>
      <c r="N289">
        <v>39</v>
      </c>
      <c r="O289">
        <v>0</v>
      </c>
      <c r="P289">
        <v>0</v>
      </c>
      <c r="Q289">
        <f t="shared" si="28"/>
        <v>62.9</v>
      </c>
      <c r="R289">
        <v>12</v>
      </c>
      <c r="S289">
        <f t="shared" si="29"/>
        <v>5.2416666666666663</v>
      </c>
      <c r="T289">
        <v>0</v>
      </c>
      <c r="U289">
        <v>0</v>
      </c>
      <c r="V289">
        <v>0</v>
      </c>
      <c r="W289">
        <v>1</v>
      </c>
    </row>
    <row r="290" spans="1:24" ht="15.75" x14ac:dyDescent="0.25">
      <c r="A290">
        <v>289</v>
      </c>
      <c r="B290">
        <v>37</v>
      </c>
      <c r="C290" t="s">
        <v>9</v>
      </c>
      <c r="D290" t="s">
        <v>172</v>
      </c>
      <c r="E290" t="s">
        <v>175</v>
      </c>
      <c r="F290" t="s">
        <v>12</v>
      </c>
      <c r="G290" s="12">
        <v>46</v>
      </c>
      <c r="H290" s="12">
        <v>72.2</v>
      </c>
      <c r="I290" s="12">
        <v>4</v>
      </c>
      <c r="J290" s="12">
        <v>4.4000000000000004</v>
      </c>
      <c r="K290" s="12">
        <v>2</v>
      </c>
      <c r="L290">
        <v>3</v>
      </c>
      <c r="M290">
        <v>17.600000000000001</v>
      </c>
      <c r="N290">
        <v>19.899999999999999</v>
      </c>
      <c r="O290">
        <v>3</v>
      </c>
      <c r="P290">
        <v>0</v>
      </c>
      <c r="Q290">
        <f t="shared" si="28"/>
        <v>40.5</v>
      </c>
      <c r="R290">
        <v>12</v>
      </c>
      <c r="S290">
        <f t="shared" si="29"/>
        <v>3.375</v>
      </c>
      <c r="T290">
        <v>0</v>
      </c>
      <c r="U290">
        <v>0</v>
      </c>
      <c r="V290">
        <v>0</v>
      </c>
      <c r="W290">
        <v>1</v>
      </c>
    </row>
    <row r="291" spans="1:24" ht="15.75" x14ac:dyDescent="0.25">
      <c r="A291">
        <v>290</v>
      </c>
      <c r="B291">
        <v>37</v>
      </c>
      <c r="C291" t="s">
        <v>9</v>
      </c>
      <c r="D291" t="s">
        <v>172</v>
      </c>
      <c r="E291" t="s">
        <v>175</v>
      </c>
      <c r="F291" t="s">
        <v>135</v>
      </c>
      <c r="G291" s="12">
        <v>29</v>
      </c>
      <c r="H291" s="12">
        <v>28.5</v>
      </c>
      <c r="I291" s="12">
        <v>4</v>
      </c>
      <c r="J291" s="12">
        <v>5</v>
      </c>
      <c r="K291" s="12">
        <v>2</v>
      </c>
      <c r="L291">
        <v>1</v>
      </c>
      <c r="M291">
        <v>3.6</v>
      </c>
      <c r="N291">
        <v>0</v>
      </c>
      <c r="O291">
        <v>0</v>
      </c>
      <c r="P291">
        <v>0</v>
      </c>
      <c r="Q291">
        <f t="shared" si="28"/>
        <v>3.6</v>
      </c>
      <c r="R291">
        <v>12</v>
      </c>
      <c r="S291">
        <f t="shared" si="29"/>
        <v>0.3</v>
      </c>
      <c r="T291">
        <v>0</v>
      </c>
      <c r="U291">
        <v>0</v>
      </c>
      <c r="V291">
        <v>0</v>
      </c>
      <c r="W291">
        <v>1</v>
      </c>
      <c r="X291" t="s">
        <v>146</v>
      </c>
    </row>
    <row r="292" spans="1:24" ht="15.75" x14ac:dyDescent="0.25">
      <c r="A292">
        <v>291</v>
      </c>
      <c r="B292">
        <v>37</v>
      </c>
      <c r="C292" t="s">
        <v>12</v>
      </c>
      <c r="D292" t="s">
        <v>173</v>
      </c>
      <c r="E292" t="s">
        <v>175</v>
      </c>
      <c r="F292" t="s">
        <v>12</v>
      </c>
      <c r="G292" s="12">
        <v>46</v>
      </c>
      <c r="H292" s="12">
        <v>49.5</v>
      </c>
      <c r="I292" s="12">
        <v>4</v>
      </c>
      <c r="J292" s="12">
        <v>5</v>
      </c>
      <c r="K292" s="12">
        <v>2</v>
      </c>
      <c r="L292">
        <v>2</v>
      </c>
      <c r="M292">
        <v>4.2</v>
      </c>
      <c r="N292">
        <v>20.8</v>
      </c>
      <c r="O292">
        <v>22.9</v>
      </c>
      <c r="P292">
        <v>3.5</v>
      </c>
      <c r="Q292">
        <f t="shared" si="28"/>
        <v>51.4</v>
      </c>
      <c r="R292">
        <v>12</v>
      </c>
      <c r="S292">
        <f t="shared" si="29"/>
        <v>4.2833333333333332</v>
      </c>
      <c r="T292">
        <v>0</v>
      </c>
      <c r="U292">
        <v>0</v>
      </c>
      <c r="V292">
        <v>0</v>
      </c>
      <c r="W292">
        <v>1</v>
      </c>
    </row>
    <row r="293" spans="1:24" ht="15.75" x14ac:dyDescent="0.25">
      <c r="A293">
        <v>292</v>
      </c>
      <c r="B293">
        <v>37</v>
      </c>
      <c r="C293" t="s">
        <v>12</v>
      </c>
      <c r="D293" t="s">
        <v>173</v>
      </c>
      <c r="E293" t="s">
        <v>175</v>
      </c>
      <c r="F293" t="s">
        <v>135</v>
      </c>
      <c r="G293" s="12">
        <v>29</v>
      </c>
      <c r="H293" s="12">
        <v>34</v>
      </c>
      <c r="I293" s="12">
        <v>4</v>
      </c>
      <c r="J293" s="12">
        <v>3.5</v>
      </c>
      <c r="K293" s="12">
        <v>2</v>
      </c>
      <c r="L293">
        <v>3</v>
      </c>
      <c r="M293">
        <v>12.7</v>
      </c>
      <c r="N293">
        <v>19.8</v>
      </c>
      <c r="O293">
        <v>2.2999999999999998</v>
      </c>
      <c r="P293">
        <v>0</v>
      </c>
      <c r="Q293">
        <f t="shared" si="28"/>
        <v>34.799999999999997</v>
      </c>
      <c r="R293">
        <v>12</v>
      </c>
      <c r="S293">
        <f t="shared" si="29"/>
        <v>2.9</v>
      </c>
      <c r="T293">
        <v>0</v>
      </c>
      <c r="U293">
        <v>0</v>
      </c>
      <c r="V293">
        <v>0</v>
      </c>
      <c r="W293">
        <v>1</v>
      </c>
    </row>
    <row r="294" spans="1:24" ht="15.75" x14ac:dyDescent="0.25">
      <c r="A294">
        <v>293</v>
      </c>
      <c r="B294">
        <v>37</v>
      </c>
      <c r="C294" t="s">
        <v>14</v>
      </c>
      <c r="D294" t="s">
        <v>172</v>
      </c>
      <c r="E294" t="s">
        <v>176</v>
      </c>
      <c r="F294" t="s">
        <v>12</v>
      </c>
      <c r="G294" s="12">
        <v>46</v>
      </c>
      <c r="H294" s="12">
        <v>75</v>
      </c>
      <c r="I294" s="12">
        <v>4</v>
      </c>
      <c r="J294" s="12">
        <v>6</v>
      </c>
      <c r="K294" s="12">
        <v>2</v>
      </c>
      <c r="L294" t="s">
        <v>120</v>
      </c>
      <c r="M294" t="s">
        <v>120</v>
      </c>
      <c r="N294" t="s">
        <v>120</v>
      </c>
      <c r="O294" t="s">
        <v>120</v>
      </c>
      <c r="P294" t="s">
        <v>120</v>
      </c>
      <c r="Q294" t="s">
        <v>120</v>
      </c>
      <c r="R294" t="s">
        <v>120</v>
      </c>
      <c r="S294" t="s">
        <v>120</v>
      </c>
      <c r="T294" t="s">
        <v>120</v>
      </c>
      <c r="U294" t="s">
        <v>120</v>
      </c>
      <c r="V294" t="s">
        <v>120</v>
      </c>
      <c r="W294">
        <v>0</v>
      </c>
      <c r="X294" t="s">
        <v>164</v>
      </c>
    </row>
    <row r="295" spans="1:24" ht="15.75" x14ac:dyDescent="0.25">
      <c r="A295">
        <v>294</v>
      </c>
      <c r="B295">
        <v>37</v>
      </c>
      <c r="C295" t="s">
        <v>14</v>
      </c>
      <c r="D295" t="s">
        <v>172</v>
      </c>
      <c r="E295" t="s">
        <v>176</v>
      </c>
      <c r="F295" t="s">
        <v>135</v>
      </c>
      <c r="G295" s="12">
        <v>29</v>
      </c>
      <c r="H295" s="12">
        <v>46</v>
      </c>
      <c r="I295" s="12">
        <v>5</v>
      </c>
      <c r="J295" s="12">
        <v>4.5</v>
      </c>
      <c r="K295" s="12">
        <v>1</v>
      </c>
      <c r="L295" t="s">
        <v>120</v>
      </c>
      <c r="M295" t="s">
        <v>120</v>
      </c>
      <c r="N295" t="s">
        <v>120</v>
      </c>
      <c r="O295" t="s">
        <v>120</v>
      </c>
      <c r="P295" t="s">
        <v>120</v>
      </c>
      <c r="Q295" t="s">
        <v>120</v>
      </c>
      <c r="R295" t="s">
        <v>120</v>
      </c>
      <c r="S295" t="s">
        <v>120</v>
      </c>
      <c r="T295" t="s">
        <v>120</v>
      </c>
      <c r="U295" t="s">
        <v>120</v>
      </c>
      <c r="V295" t="s">
        <v>120</v>
      </c>
      <c r="W295">
        <v>0</v>
      </c>
      <c r="X295" t="s">
        <v>164</v>
      </c>
    </row>
    <row r="296" spans="1:24" ht="15.75" x14ac:dyDescent="0.25">
      <c r="A296">
        <v>295</v>
      </c>
      <c r="B296">
        <v>37</v>
      </c>
      <c r="C296" t="s">
        <v>15</v>
      </c>
      <c r="D296" t="s">
        <v>173</v>
      </c>
      <c r="E296" t="s">
        <v>176</v>
      </c>
      <c r="F296" t="s">
        <v>12</v>
      </c>
      <c r="G296" s="12">
        <v>46</v>
      </c>
      <c r="H296" s="12">
        <v>71.8</v>
      </c>
      <c r="I296" s="12">
        <v>3</v>
      </c>
      <c r="J296" s="12">
        <v>5</v>
      </c>
      <c r="K296" s="12">
        <v>2</v>
      </c>
      <c r="L296">
        <v>3</v>
      </c>
      <c r="M296">
        <v>26.6</v>
      </c>
      <c r="N296">
        <v>43.2</v>
      </c>
      <c r="O296">
        <v>0</v>
      </c>
      <c r="P296">
        <v>0</v>
      </c>
      <c r="Q296">
        <f>SUM(M296:P296)</f>
        <v>69.800000000000011</v>
      </c>
      <c r="R296">
        <v>12</v>
      </c>
      <c r="S296">
        <f>Q296/12</f>
        <v>5.8166666666666673</v>
      </c>
      <c r="T296">
        <v>0</v>
      </c>
      <c r="U296">
        <v>1</v>
      </c>
      <c r="V296">
        <v>0</v>
      </c>
      <c r="W296">
        <v>0</v>
      </c>
    </row>
    <row r="297" spans="1:24" ht="15.75" x14ac:dyDescent="0.25">
      <c r="A297">
        <v>296</v>
      </c>
      <c r="B297">
        <v>37</v>
      </c>
      <c r="C297" t="s">
        <v>15</v>
      </c>
      <c r="D297" t="s">
        <v>173</v>
      </c>
      <c r="E297" t="s">
        <v>176</v>
      </c>
      <c r="F297" t="s">
        <v>135</v>
      </c>
      <c r="G297" s="12">
        <v>29</v>
      </c>
      <c r="H297" s="12">
        <v>52.5</v>
      </c>
      <c r="I297" s="12">
        <v>5</v>
      </c>
      <c r="J297" s="12">
        <v>5</v>
      </c>
      <c r="K297" s="12">
        <v>0</v>
      </c>
      <c r="L297" t="s">
        <v>120</v>
      </c>
      <c r="M297" t="s">
        <v>120</v>
      </c>
      <c r="N297" t="s">
        <v>120</v>
      </c>
      <c r="O297" t="s">
        <v>120</v>
      </c>
      <c r="P297" t="s">
        <v>120</v>
      </c>
      <c r="Q297" t="s">
        <v>120</v>
      </c>
      <c r="R297" t="s">
        <v>120</v>
      </c>
      <c r="S297" t="s">
        <v>120</v>
      </c>
      <c r="T297">
        <v>0</v>
      </c>
      <c r="U297">
        <v>0</v>
      </c>
      <c r="V297">
        <v>1</v>
      </c>
      <c r="W297">
        <v>0</v>
      </c>
    </row>
    <row r="298" spans="1:24" ht="15.75" x14ac:dyDescent="0.25">
      <c r="A298">
        <v>297</v>
      </c>
      <c r="B298">
        <v>38</v>
      </c>
      <c r="C298" t="s">
        <v>9</v>
      </c>
      <c r="D298" t="s">
        <v>172</v>
      </c>
      <c r="E298" t="s">
        <v>175</v>
      </c>
      <c r="F298" t="s">
        <v>12</v>
      </c>
      <c r="G298" s="12">
        <v>25</v>
      </c>
      <c r="H298" s="12">
        <v>30.6</v>
      </c>
      <c r="I298" s="12">
        <v>4</v>
      </c>
      <c r="J298" s="12">
        <v>6</v>
      </c>
      <c r="K298" s="12">
        <v>0</v>
      </c>
      <c r="L298" t="s">
        <v>120</v>
      </c>
      <c r="M298" t="s">
        <v>120</v>
      </c>
      <c r="N298" t="s">
        <v>120</v>
      </c>
      <c r="O298" t="s">
        <v>120</v>
      </c>
      <c r="P298" t="s">
        <v>120</v>
      </c>
      <c r="Q298" t="s">
        <v>120</v>
      </c>
      <c r="R298" t="s">
        <v>120</v>
      </c>
      <c r="S298" t="s">
        <v>120</v>
      </c>
      <c r="T298">
        <v>0</v>
      </c>
      <c r="U298">
        <v>0</v>
      </c>
      <c r="V298">
        <v>1</v>
      </c>
      <c r="W298">
        <v>0</v>
      </c>
    </row>
    <row r="299" spans="1:24" ht="15.75" x14ac:dyDescent="0.25">
      <c r="A299">
        <v>298</v>
      </c>
      <c r="B299">
        <v>38</v>
      </c>
      <c r="C299" t="s">
        <v>9</v>
      </c>
      <c r="D299" t="s">
        <v>172</v>
      </c>
      <c r="E299" t="s">
        <v>175</v>
      </c>
      <c r="F299" t="s">
        <v>135</v>
      </c>
      <c r="G299" s="12">
        <v>21</v>
      </c>
      <c r="H299" s="12">
        <v>60.2</v>
      </c>
      <c r="I299" s="12">
        <v>4</v>
      </c>
      <c r="J299" s="12">
        <v>5</v>
      </c>
      <c r="K299" s="12">
        <v>2</v>
      </c>
      <c r="L299">
        <v>3</v>
      </c>
      <c r="M299">
        <v>19.399999999999999</v>
      </c>
      <c r="N299">
        <v>5.7</v>
      </c>
      <c r="O299">
        <v>6.8</v>
      </c>
      <c r="P299">
        <v>0</v>
      </c>
      <c r="Q299">
        <f>SUM(M299:P299)</f>
        <v>31.9</v>
      </c>
      <c r="R299">
        <v>12</v>
      </c>
      <c r="S299">
        <f>Q299/12</f>
        <v>2.6583333333333332</v>
      </c>
      <c r="T299">
        <v>1</v>
      </c>
      <c r="U299">
        <v>1</v>
      </c>
      <c r="V299">
        <v>0</v>
      </c>
      <c r="W299">
        <v>0</v>
      </c>
      <c r="X299" t="s">
        <v>145</v>
      </c>
    </row>
    <row r="300" spans="1:24" ht="15.75" x14ac:dyDescent="0.25">
      <c r="A300">
        <v>299</v>
      </c>
      <c r="B300">
        <v>38</v>
      </c>
      <c r="C300" t="s">
        <v>12</v>
      </c>
      <c r="D300" t="s">
        <v>173</v>
      </c>
      <c r="E300" t="s">
        <v>175</v>
      </c>
      <c r="F300" t="s">
        <v>12</v>
      </c>
      <c r="G300" s="12">
        <v>25</v>
      </c>
      <c r="H300" s="12">
        <v>38.5</v>
      </c>
      <c r="I300" s="12">
        <v>4</v>
      </c>
      <c r="J300" s="12">
        <v>6</v>
      </c>
      <c r="K300" s="12">
        <v>0</v>
      </c>
      <c r="L300" t="s">
        <v>120</v>
      </c>
      <c r="M300" t="s">
        <v>120</v>
      </c>
      <c r="N300" t="s">
        <v>120</v>
      </c>
      <c r="O300" t="s">
        <v>120</v>
      </c>
      <c r="P300" t="s">
        <v>120</v>
      </c>
      <c r="Q300" t="s">
        <v>120</v>
      </c>
      <c r="R300" t="s">
        <v>120</v>
      </c>
      <c r="S300" t="s">
        <v>120</v>
      </c>
      <c r="T300">
        <v>0</v>
      </c>
      <c r="U300">
        <v>0</v>
      </c>
      <c r="V300">
        <v>1</v>
      </c>
      <c r="W300">
        <v>0</v>
      </c>
    </row>
    <row r="301" spans="1:24" ht="15.75" x14ac:dyDescent="0.25">
      <c r="A301">
        <v>300</v>
      </c>
      <c r="B301">
        <v>38</v>
      </c>
      <c r="C301" t="s">
        <v>12</v>
      </c>
      <c r="D301" t="s">
        <v>173</v>
      </c>
      <c r="E301" t="s">
        <v>175</v>
      </c>
      <c r="F301" t="s">
        <v>135</v>
      </c>
      <c r="G301" s="12">
        <v>21</v>
      </c>
      <c r="H301" s="12">
        <v>47</v>
      </c>
      <c r="I301" s="12">
        <v>4</v>
      </c>
      <c r="J301" s="12">
        <v>6</v>
      </c>
      <c r="K301" s="12">
        <v>0</v>
      </c>
      <c r="L301" t="s">
        <v>120</v>
      </c>
      <c r="M301" t="s">
        <v>120</v>
      </c>
      <c r="N301" t="s">
        <v>120</v>
      </c>
      <c r="O301" t="s">
        <v>120</v>
      </c>
      <c r="P301" t="s">
        <v>120</v>
      </c>
      <c r="Q301" t="s">
        <v>120</v>
      </c>
      <c r="R301" t="s">
        <v>120</v>
      </c>
      <c r="S301" t="s">
        <v>120</v>
      </c>
      <c r="T301">
        <v>0</v>
      </c>
      <c r="U301">
        <v>0</v>
      </c>
      <c r="V301">
        <v>1</v>
      </c>
      <c r="W301">
        <v>0</v>
      </c>
    </row>
    <row r="302" spans="1:24" ht="15.75" x14ac:dyDescent="0.25">
      <c r="A302">
        <v>301</v>
      </c>
      <c r="B302">
        <v>38</v>
      </c>
      <c r="C302" t="s">
        <v>14</v>
      </c>
      <c r="D302" t="s">
        <v>172</v>
      </c>
      <c r="E302" t="s">
        <v>176</v>
      </c>
      <c r="F302" t="s">
        <v>12</v>
      </c>
      <c r="G302" s="12">
        <v>25</v>
      </c>
      <c r="H302" s="12">
        <v>58.4</v>
      </c>
      <c r="I302" s="12">
        <v>5</v>
      </c>
      <c r="J302" s="12">
        <v>5</v>
      </c>
      <c r="K302" s="12">
        <v>2</v>
      </c>
      <c r="L302" t="s">
        <v>120</v>
      </c>
      <c r="M302" t="s">
        <v>120</v>
      </c>
      <c r="N302" t="s">
        <v>120</v>
      </c>
      <c r="O302" t="s">
        <v>120</v>
      </c>
      <c r="P302" t="s">
        <v>120</v>
      </c>
      <c r="Q302" t="s">
        <v>120</v>
      </c>
      <c r="R302" t="s">
        <v>120</v>
      </c>
      <c r="S302" t="s">
        <v>120</v>
      </c>
      <c r="T302">
        <v>0</v>
      </c>
      <c r="U302">
        <v>0</v>
      </c>
      <c r="V302">
        <v>1</v>
      </c>
      <c r="W302">
        <v>0</v>
      </c>
    </row>
    <row r="303" spans="1:24" ht="15.75" x14ac:dyDescent="0.25">
      <c r="A303">
        <v>302</v>
      </c>
      <c r="B303">
        <v>38</v>
      </c>
      <c r="C303" t="s">
        <v>14</v>
      </c>
      <c r="D303" t="s">
        <v>172</v>
      </c>
      <c r="E303" t="s">
        <v>176</v>
      </c>
      <c r="F303" t="s">
        <v>135</v>
      </c>
      <c r="G303" s="12">
        <v>21</v>
      </c>
      <c r="H303" s="12">
        <v>67.5</v>
      </c>
      <c r="I303" s="12">
        <v>4</v>
      </c>
      <c r="J303" s="12">
        <v>5.3</v>
      </c>
      <c r="K303" s="12">
        <v>0</v>
      </c>
      <c r="L303" t="s">
        <v>120</v>
      </c>
      <c r="M303" t="s">
        <v>120</v>
      </c>
      <c r="N303" t="s">
        <v>120</v>
      </c>
      <c r="O303" t="s">
        <v>120</v>
      </c>
      <c r="P303" t="s">
        <v>120</v>
      </c>
      <c r="Q303" t="s">
        <v>120</v>
      </c>
      <c r="R303" t="s">
        <v>120</v>
      </c>
      <c r="S303" t="s">
        <v>120</v>
      </c>
      <c r="T303">
        <v>0</v>
      </c>
      <c r="U303">
        <v>0</v>
      </c>
      <c r="V303">
        <v>1</v>
      </c>
      <c r="W303">
        <v>0</v>
      </c>
    </row>
    <row r="304" spans="1:24" ht="15.75" x14ac:dyDescent="0.25">
      <c r="A304">
        <v>303</v>
      </c>
      <c r="B304">
        <v>38</v>
      </c>
      <c r="C304" t="s">
        <v>15</v>
      </c>
      <c r="D304" t="s">
        <v>173</v>
      </c>
      <c r="E304" t="s">
        <v>176</v>
      </c>
      <c r="F304" t="s">
        <v>12</v>
      </c>
      <c r="G304" s="12">
        <v>25</v>
      </c>
      <c r="H304" s="12">
        <v>62</v>
      </c>
      <c r="I304" s="12">
        <v>4</v>
      </c>
      <c r="J304" s="12">
        <v>5.2</v>
      </c>
      <c r="K304" s="12">
        <v>2</v>
      </c>
      <c r="L304">
        <v>2</v>
      </c>
      <c r="M304" t="s">
        <v>120</v>
      </c>
      <c r="N304" t="s">
        <v>120</v>
      </c>
      <c r="O304" t="s">
        <v>120</v>
      </c>
      <c r="P304" t="s">
        <v>120</v>
      </c>
      <c r="Q304" t="s">
        <v>120</v>
      </c>
      <c r="R304">
        <v>12</v>
      </c>
      <c r="S304" t="s">
        <v>120</v>
      </c>
      <c r="T304">
        <v>0</v>
      </c>
      <c r="U304">
        <v>0</v>
      </c>
      <c r="V304">
        <v>0</v>
      </c>
      <c r="W304">
        <v>0</v>
      </c>
      <c r="X304" t="s">
        <v>147</v>
      </c>
    </row>
    <row r="305" spans="1:23" ht="15.75" customHeight="1" x14ac:dyDescent="0.25">
      <c r="A305">
        <v>304</v>
      </c>
      <c r="B305">
        <v>38</v>
      </c>
      <c r="C305" t="s">
        <v>15</v>
      </c>
      <c r="D305" t="s">
        <v>173</v>
      </c>
      <c r="E305" t="s">
        <v>176</v>
      </c>
      <c r="F305" t="s">
        <v>135</v>
      </c>
      <c r="G305" s="12">
        <v>21</v>
      </c>
      <c r="H305" s="12">
        <v>60</v>
      </c>
      <c r="I305" s="12">
        <v>4</v>
      </c>
      <c r="J305" s="12">
        <v>5.5</v>
      </c>
      <c r="K305" s="12">
        <v>3</v>
      </c>
      <c r="L305">
        <v>3</v>
      </c>
      <c r="M305">
        <v>4.5</v>
      </c>
      <c r="N305">
        <v>23.5</v>
      </c>
      <c r="O305">
        <v>0</v>
      </c>
      <c r="P305">
        <v>0</v>
      </c>
      <c r="Q305">
        <f>SUM(M305:P305)</f>
        <v>28</v>
      </c>
      <c r="R305">
        <v>12</v>
      </c>
      <c r="S305">
        <f>Q305/12</f>
        <v>2.3333333333333335</v>
      </c>
      <c r="T305">
        <v>0</v>
      </c>
      <c r="U305">
        <v>0</v>
      </c>
      <c r="V305">
        <v>0</v>
      </c>
      <c r="W305">
        <v>0</v>
      </c>
    </row>
    <row r="306" spans="1:23" ht="15.75" customHeight="1" x14ac:dyDescent="0.25">
      <c r="A306">
        <v>305</v>
      </c>
      <c r="B306">
        <v>39</v>
      </c>
      <c r="C306" t="s">
        <v>9</v>
      </c>
      <c r="D306" t="s">
        <v>172</v>
      </c>
      <c r="E306" t="s">
        <v>175</v>
      </c>
      <c r="F306" t="s">
        <v>12</v>
      </c>
      <c r="G306" s="12">
        <v>32</v>
      </c>
      <c r="H306" s="12">
        <v>34</v>
      </c>
      <c r="I306" s="12">
        <v>4</v>
      </c>
      <c r="J306" s="12">
        <v>6</v>
      </c>
      <c r="K306" s="12">
        <v>2</v>
      </c>
      <c r="L306">
        <v>2</v>
      </c>
      <c r="M306">
        <v>6</v>
      </c>
      <c r="N306">
        <v>7.5</v>
      </c>
      <c r="O306">
        <v>14</v>
      </c>
      <c r="P306">
        <v>0</v>
      </c>
      <c r="Q306">
        <f>SUM(M306:P306)</f>
        <v>27.5</v>
      </c>
      <c r="R306">
        <v>12</v>
      </c>
      <c r="S306">
        <f>Q306/12</f>
        <v>2.2916666666666665</v>
      </c>
      <c r="T306">
        <v>0</v>
      </c>
      <c r="U306">
        <v>0</v>
      </c>
      <c r="V306">
        <v>0</v>
      </c>
      <c r="W306">
        <v>1</v>
      </c>
    </row>
    <row r="307" spans="1:23" ht="15.75" customHeight="1" x14ac:dyDescent="0.25">
      <c r="A307">
        <v>306</v>
      </c>
      <c r="B307">
        <v>39</v>
      </c>
      <c r="C307" t="s">
        <v>9</v>
      </c>
      <c r="D307" t="s">
        <v>172</v>
      </c>
      <c r="E307" t="s">
        <v>175</v>
      </c>
      <c r="F307" t="s">
        <v>135</v>
      </c>
      <c r="G307" s="12">
        <v>8</v>
      </c>
      <c r="H307" s="12">
        <v>54.7</v>
      </c>
      <c r="I307" s="12">
        <v>4</v>
      </c>
      <c r="J307" s="12">
        <v>4.5</v>
      </c>
      <c r="K307" s="12">
        <v>2</v>
      </c>
      <c r="L307">
        <v>3</v>
      </c>
      <c r="M307">
        <v>5</v>
      </c>
      <c r="N307">
        <v>14.5</v>
      </c>
      <c r="O307">
        <v>24</v>
      </c>
      <c r="P307">
        <v>0</v>
      </c>
      <c r="Q307">
        <f>SUM(M307:P307)</f>
        <v>43.5</v>
      </c>
      <c r="R307">
        <v>12</v>
      </c>
      <c r="S307">
        <f>Q307/12</f>
        <v>3.625</v>
      </c>
      <c r="T307">
        <v>0</v>
      </c>
      <c r="U307">
        <v>0</v>
      </c>
      <c r="V307">
        <v>0</v>
      </c>
      <c r="W307">
        <v>1</v>
      </c>
    </row>
    <row r="308" spans="1:23" ht="15.75" customHeight="1" x14ac:dyDescent="0.25">
      <c r="A308">
        <v>307</v>
      </c>
      <c r="B308">
        <v>39</v>
      </c>
      <c r="C308" t="s">
        <v>12</v>
      </c>
      <c r="D308" t="s">
        <v>173</v>
      </c>
      <c r="E308" t="s">
        <v>175</v>
      </c>
      <c r="F308" t="s">
        <v>12</v>
      </c>
      <c r="G308" s="12">
        <v>32</v>
      </c>
      <c r="H308" s="12">
        <v>53.8</v>
      </c>
      <c r="I308" s="12">
        <v>4</v>
      </c>
      <c r="J308" s="12">
        <v>4.2</v>
      </c>
      <c r="K308" s="12">
        <v>1</v>
      </c>
      <c r="L308">
        <v>0</v>
      </c>
      <c r="M308">
        <v>0</v>
      </c>
      <c r="N308">
        <v>0</v>
      </c>
      <c r="O308">
        <v>0</v>
      </c>
      <c r="P308">
        <v>0</v>
      </c>
      <c r="Q308">
        <v>0</v>
      </c>
      <c r="R308">
        <v>12</v>
      </c>
      <c r="S308">
        <v>0</v>
      </c>
      <c r="T308">
        <v>0</v>
      </c>
      <c r="U308">
        <v>0</v>
      </c>
      <c r="V308">
        <v>1</v>
      </c>
      <c r="W308">
        <v>1</v>
      </c>
    </row>
    <row r="309" spans="1:23" ht="15.75" customHeight="1" x14ac:dyDescent="0.25">
      <c r="A309">
        <v>308</v>
      </c>
      <c r="B309">
        <v>39</v>
      </c>
      <c r="C309" t="s">
        <v>12</v>
      </c>
      <c r="D309" t="s">
        <v>173</v>
      </c>
      <c r="E309" t="s">
        <v>175</v>
      </c>
      <c r="F309" t="s">
        <v>135</v>
      </c>
      <c r="G309" s="12">
        <v>8</v>
      </c>
      <c r="H309" s="12">
        <v>34.9</v>
      </c>
      <c r="I309" s="12">
        <v>3</v>
      </c>
      <c r="J309" s="12">
        <v>5.2</v>
      </c>
      <c r="K309" s="12">
        <v>1</v>
      </c>
      <c r="L309">
        <v>3</v>
      </c>
      <c r="M309">
        <v>37</v>
      </c>
      <c r="N309">
        <v>19</v>
      </c>
      <c r="O309">
        <v>1.5</v>
      </c>
      <c r="P309">
        <v>0</v>
      </c>
      <c r="Q309">
        <f>SUM(M309:P309)</f>
        <v>57.5</v>
      </c>
      <c r="R309">
        <v>12</v>
      </c>
      <c r="S309">
        <f>Q309/12</f>
        <v>4.791666666666667</v>
      </c>
      <c r="T309">
        <v>0</v>
      </c>
      <c r="U309">
        <v>0</v>
      </c>
      <c r="V309">
        <v>0</v>
      </c>
      <c r="W309">
        <v>1</v>
      </c>
    </row>
    <row r="310" spans="1:23" ht="15.75" customHeight="1" x14ac:dyDescent="0.25">
      <c r="A310">
        <v>309</v>
      </c>
      <c r="B310">
        <v>39</v>
      </c>
      <c r="C310" t="s">
        <v>14</v>
      </c>
      <c r="D310" t="s">
        <v>172</v>
      </c>
      <c r="E310" t="s">
        <v>176</v>
      </c>
      <c r="F310" t="s">
        <v>12</v>
      </c>
      <c r="G310" s="12">
        <v>32</v>
      </c>
      <c r="H310" s="12">
        <v>39</v>
      </c>
      <c r="I310" s="12">
        <v>4</v>
      </c>
      <c r="J310" s="12">
        <v>3.2</v>
      </c>
      <c r="K310" s="12">
        <v>2</v>
      </c>
      <c r="L310">
        <v>3</v>
      </c>
      <c r="M310">
        <v>14.9</v>
      </c>
      <c r="N310">
        <v>16.2</v>
      </c>
      <c r="O310">
        <v>1.6</v>
      </c>
      <c r="P310">
        <v>0</v>
      </c>
      <c r="Q310">
        <f>SUM(M310:P310)</f>
        <v>32.700000000000003</v>
      </c>
      <c r="R310">
        <v>12</v>
      </c>
      <c r="S310">
        <f>Q310/12</f>
        <v>2.7250000000000001</v>
      </c>
      <c r="T310">
        <v>0</v>
      </c>
      <c r="U310">
        <v>0</v>
      </c>
      <c r="V310">
        <v>0</v>
      </c>
      <c r="W310">
        <v>1</v>
      </c>
    </row>
    <row r="311" spans="1:23" ht="15.75" customHeight="1" x14ac:dyDescent="0.25">
      <c r="A311">
        <v>310</v>
      </c>
      <c r="B311">
        <v>39</v>
      </c>
      <c r="C311" t="s">
        <v>14</v>
      </c>
      <c r="D311" t="s">
        <v>172</v>
      </c>
      <c r="E311" t="s">
        <v>176</v>
      </c>
      <c r="F311" t="s">
        <v>135</v>
      </c>
      <c r="G311" s="12">
        <v>8</v>
      </c>
      <c r="H311" s="12">
        <v>63.2</v>
      </c>
      <c r="I311" s="12">
        <v>4</v>
      </c>
      <c r="J311" s="12">
        <v>4.5</v>
      </c>
      <c r="K311" s="12">
        <v>2</v>
      </c>
      <c r="L311">
        <v>2</v>
      </c>
      <c r="M311">
        <v>25.7</v>
      </c>
      <c r="N311">
        <v>24.1</v>
      </c>
      <c r="O311">
        <v>1.7</v>
      </c>
      <c r="P311">
        <v>0</v>
      </c>
      <c r="Q311">
        <f>SUM(M311:P311)</f>
        <v>51.5</v>
      </c>
      <c r="R311">
        <v>12</v>
      </c>
      <c r="S311">
        <f>Q311/12</f>
        <v>4.291666666666667</v>
      </c>
      <c r="T311">
        <v>0</v>
      </c>
      <c r="U311">
        <v>0</v>
      </c>
      <c r="V311">
        <v>0</v>
      </c>
      <c r="W311">
        <v>1</v>
      </c>
    </row>
    <row r="312" spans="1:23" ht="15.75" customHeight="1" x14ac:dyDescent="0.25">
      <c r="A312">
        <v>311</v>
      </c>
      <c r="B312">
        <v>39</v>
      </c>
      <c r="C312" t="s">
        <v>15</v>
      </c>
      <c r="D312" t="s">
        <v>173</v>
      </c>
      <c r="E312" t="s">
        <v>176</v>
      </c>
      <c r="F312" t="s">
        <v>12</v>
      </c>
      <c r="G312" s="12">
        <v>32</v>
      </c>
      <c r="H312" s="12">
        <v>54.5</v>
      </c>
      <c r="I312" s="12">
        <v>4</v>
      </c>
      <c r="J312" s="12">
        <v>4.7</v>
      </c>
      <c r="K312" s="12">
        <v>1</v>
      </c>
      <c r="L312">
        <v>0</v>
      </c>
      <c r="M312">
        <v>0</v>
      </c>
      <c r="N312">
        <v>0</v>
      </c>
      <c r="O312">
        <v>0</v>
      </c>
      <c r="P312">
        <v>0</v>
      </c>
      <c r="Q312">
        <v>0</v>
      </c>
      <c r="R312">
        <v>12</v>
      </c>
      <c r="S312">
        <v>0</v>
      </c>
      <c r="T312">
        <v>0</v>
      </c>
      <c r="U312">
        <v>0</v>
      </c>
      <c r="V312">
        <v>1</v>
      </c>
      <c r="W312">
        <v>1</v>
      </c>
    </row>
    <row r="313" spans="1:23" ht="15.75" customHeight="1" x14ac:dyDescent="0.25">
      <c r="A313">
        <v>312</v>
      </c>
      <c r="B313">
        <v>39</v>
      </c>
      <c r="C313" t="s">
        <v>15</v>
      </c>
      <c r="D313" t="s">
        <v>173</v>
      </c>
      <c r="E313" t="s">
        <v>176</v>
      </c>
      <c r="F313" t="s">
        <v>135</v>
      </c>
      <c r="G313" s="12">
        <v>8</v>
      </c>
      <c r="H313" s="12">
        <v>52.2</v>
      </c>
      <c r="I313" s="12">
        <v>3</v>
      </c>
      <c r="J313" s="12">
        <v>2.5</v>
      </c>
      <c r="K313" s="12">
        <v>1</v>
      </c>
      <c r="L313">
        <v>1</v>
      </c>
      <c r="M313">
        <v>43.3</v>
      </c>
      <c r="N313">
        <v>29.2</v>
      </c>
      <c r="O313">
        <v>0</v>
      </c>
      <c r="P313">
        <v>0</v>
      </c>
      <c r="Q313">
        <f t="shared" ref="Q313:Q323" si="30">SUM(M313:P313)</f>
        <v>72.5</v>
      </c>
      <c r="R313">
        <v>12</v>
      </c>
      <c r="S313">
        <f t="shared" ref="S313:S323" si="31">Q313/12</f>
        <v>6.041666666666667</v>
      </c>
      <c r="T313">
        <v>0</v>
      </c>
      <c r="U313">
        <v>0</v>
      </c>
      <c r="V313">
        <v>0</v>
      </c>
      <c r="W313">
        <v>1</v>
      </c>
    </row>
    <row r="314" spans="1:23" ht="15.75" customHeight="1" x14ac:dyDescent="0.25">
      <c r="A314">
        <v>313</v>
      </c>
      <c r="B314">
        <v>40</v>
      </c>
      <c r="C314" t="s">
        <v>9</v>
      </c>
      <c r="D314" t="s">
        <v>172</v>
      </c>
      <c r="E314" t="s">
        <v>175</v>
      </c>
      <c r="F314" t="s">
        <v>12</v>
      </c>
      <c r="G314" s="12">
        <v>15</v>
      </c>
      <c r="H314" s="12">
        <v>46.2</v>
      </c>
      <c r="I314" s="12">
        <v>6</v>
      </c>
      <c r="J314" s="12">
        <v>5</v>
      </c>
      <c r="K314" s="12">
        <v>2</v>
      </c>
      <c r="L314">
        <v>1</v>
      </c>
      <c r="M314">
        <v>13.5</v>
      </c>
      <c r="N314">
        <v>4</v>
      </c>
      <c r="O314">
        <v>0</v>
      </c>
      <c r="P314">
        <v>0</v>
      </c>
      <c r="Q314">
        <f t="shared" si="30"/>
        <v>17.5</v>
      </c>
      <c r="R314">
        <v>12</v>
      </c>
      <c r="S314">
        <f t="shared" si="31"/>
        <v>1.4583333333333333</v>
      </c>
      <c r="T314">
        <v>0</v>
      </c>
      <c r="U314">
        <v>0</v>
      </c>
      <c r="V314">
        <v>0</v>
      </c>
      <c r="W314">
        <v>1</v>
      </c>
    </row>
    <row r="315" spans="1:23" ht="15.75" customHeight="1" x14ac:dyDescent="0.25">
      <c r="A315">
        <v>314</v>
      </c>
      <c r="B315">
        <v>40</v>
      </c>
      <c r="C315" t="s">
        <v>9</v>
      </c>
      <c r="D315" t="s">
        <v>172</v>
      </c>
      <c r="E315" t="s">
        <v>175</v>
      </c>
      <c r="F315" t="s">
        <v>135</v>
      </c>
      <c r="G315" s="12">
        <v>14</v>
      </c>
      <c r="H315" s="12">
        <v>64.8</v>
      </c>
      <c r="I315" s="12">
        <v>6</v>
      </c>
      <c r="J315" s="12">
        <v>4.2</v>
      </c>
      <c r="K315" s="12">
        <v>2</v>
      </c>
      <c r="L315">
        <v>3</v>
      </c>
      <c r="M315">
        <v>12.7</v>
      </c>
      <c r="N315">
        <v>23</v>
      </c>
      <c r="O315">
        <v>9.1999999999999993</v>
      </c>
      <c r="P315">
        <v>0</v>
      </c>
      <c r="Q315">
        <f t="shared" si="30"/>
        <v>44.900000000000006</v>
      </c>
      <c r="R315">
        <v>12</v>
      </c>
      <c r="S315">
        <f t="shared" si="31"/>
        <v>3.7416666666666671</v>
      </c>
      <c r="T315">
        <v>0</v>
      </c>
      <c r="U315">
        <v>0</v>
      </c>
      <c r="V315">
        <v>0</v>
      </c>
      <c r="W315">
        <v>1</v>
      </c>
    </row>
    <row r="316" spans="1:23" ht="15.75" customHeight="1" x14ac:dyDescent="0.25">
      <c r="A316">
        <v>315</v>
      </c>
      <c r="B316">
        <v>40</v>
      </c>
      <c r="C316" t="s">
        <v>12</v>
      </c>
      <c r="D316" t="s">
        <v>173</v>
      </c>
      <c r="E316" t="s">
        <v>175</v>
      </c>
      <c r="F316" t="s">
        <v>12</v>
      </c>
      <c r="G316" s="12">
        <v>15</v>
      </c>
      <c r="H316" s="12">
        <v>66.8</v>
      </c>
      <c r="I316" s="12">
        <v>7</v>
      </c>
      <c r="J316" s="12">
        <v>6</v>
      </c>
      <c r="K316" s="12">
        <v>1</v>
      </c>
      <c r="L316">
        <v>2</v>
      </c>
      <c r="M316">
        <v>37.200000000000003</v>
      </c>
      <c r="N316">
        <v>33</v>
      </c>
      <c r="O316">
        <v>3.5</v>
      </c>
      <c r="P316">
        <v>0</v>
      </c>
      <c r="Q316">
        <f t="shared" si="30"/>
        <v>73.7</v>
      </c>
      <c r="R316">
        <v>12</v>
      </c>
      <c r="S316">
        <f t="shared" si="31"/>
        <v>6.1416666666666666</v>
      </c>
      <c r="T316">
        <v>0</v>
      </c>
      <c r="U316">
        <v>0</v>
      </c>
      <c r="V316">
        <v>0</v>
      </c>
      <c r="W316">
        <v>1</v>
      </c>
    </row>
    <row r="317" spans="1:23" ht="15.75" customHeight="1" x14ac:dyDescent="0.25">
      <c r="A317">
        <v>316</v>
      </c>
      <c r="B317">
        <v>40</v>
      </c>
      <c r="C317" t="s">
        <v>12</v>
      </c>
      <c r="D317" t="s">
        <v>173</v>
      </c>
      <c r="E317" t="s">
        <v>175</v>
      </c>
      <c r="F317" t="s">
        <v>135</v>
      </c>
      <c r="G317" s="12">
        <v>14</v>
      </c>
      <c r="H317" s="12">
        <v>64.099999999999994</v>
      </c>
      <c r="I317" s="12">
        <v>5</v>
      </c>
      <c r="J317" s="12">
        <v>6</v>
      </c>
      <c r="K317" s="12">
        <v>1</v>
      </c>
      <c r="L317">
        <v>1</v>
      </c>
      <c r="M317">
        <v>9.3000000000000007</v>
      </c>
      <c r="N317">
        <v>1</v>
      </c>
      <c r="O317">
        <v>0</v>
      </c>
      <c r="P317">
        <v>0</v>
      </c>
      <c r="Q317">
        <f t="shared" si="30"/>
        <v>10.3</v>
      </c>
      <c r="R317">
        <v>12</v>
      </c>
      <c r="S317">
        <f t="shared" si="31"/>
        <v>0.85833333333333339</v>
      </c>
      <c r="T317">
        <v>0</v>
      </c>
      <c r="U317">
        <v>0</v>
      </c>
      <c r="V317">
        <v>0</v>
      </c>
      <c r="W317">
        <v>1</v>
      </c>
    </row>
    <row r="318" spans="1:23" ht="15.75" customHeight="1" x14ac:dyDescent="0.25">
      <c r="A318">
        <v>317</v>
      </c>
      <c r="B318">
        <v>40</v>
      </c>
      <c r="C318" t="s">
        <v>14</v>
      </c>
      <c r="D318" t="s">
        <v>172</v>
      </c>
      <c r="E318" t="s">
        <v>176</v>
      </c>
      <c r="F318" t="s">
        <v>12</v>
      </c>
      <c r="G318" s="12">
        <v>15</v>
      </c>
      <c r="H318" s="12">
        <v>41.3</v>
      </c>
      <c r="I318" s="12">
        <v>4</v>
      </c>
      <c r="J318" s="12">
        <v>3.7</v>
      </c>
      <c r="K318" s="12">
        <v>1</v>
      </c>
      <c r="L318">
        <v>1</v>
      </c>
      <c r="M318">
        <v>23</v>
      </c>
      <c r="N318">
        <v>9</v>
      </c>
      <c r="O318">
        <v>8</v>
      </c>
      <c r="P318">
        <v>0</v>
      </c>
      <c r="Q318">
        <f t="shared" si="30"/>
        <v>40</v>
      </c>
      <c r="R318">
        <v>12</v>
      </c>
      <c r="S318">
        <f t="shared" si="31"/>
        <v>3.3333333333333335</v>
      </c>
      <c r="T318">
        <v>0</v>
      </c>
      <c r="U318">
        <v>0</v>
      </c>
      <c r="V318">
        <v>0</v>
      </c>
      <c r="W318">
        <v>1</v>
      </c>
    </row>
    <row r="319" spans="1:23" ht="15.75" customHeight="1" x14ac:dyDescent="0.25">
      <c r="A319">
        <v>318</v>
      </c>
      <c r="B319">
        <v>40</v>
      </c>
      <c r="C319" t="s">
        <v>14</v>
      </c>
      <c r="D319" t="s">
        <v>172</v>
      </c>
      <c r="E319" t="s">
        <v>176</v>
      </c>
      <c r="F319" t="s">
        <v>135</v>
      </c>
      <c r="G319" s="12">
        <v>14</v>
      </c>
      <c r="H319" s="12">
        <v>63.9</v>
      </c>
      <c r="I319" s="12">
        <v>4</v>
      </c>
      <c r="J319" s="12">
        <v>4.5</v>
      </c>
      <c r="K319" s="12">
        <v>2</v>
      </c>
      <c r="L319">
        <v>3</v>
      </c>
      <c r="M319">
        <v>7.5</v>
      </c>
      <c r="N319">
        <v>13</v>
      </c>
      <c r="O319">
        <v>20.5</v>
      </c>
      <c r="P319">
        <v>1</v>
      </c>
      <c r="Q319">
        <f t="shared" si="30"/>
        <v>42</v>
      </c>
      <c r="R319">
        <v>12</v>
      </c>
      <c r="S319">
        <f t="shared" si="31"/>
        <v>3.5</v>
      </c>
      <c r="T319">
        <v>0</v>
      </c>
      <c r="U319">
        <v>0</v>
      </c>
      <c r="V319">
        <v>0</v>
      </c>
      <c r="W319">
        <v>1</v>
      </c>
    </row>
    <row r="320" spans="1:23" ht="15.75" customHeight="1" x14ac:dyDescent="0.25">
      <c r="A320">
        <v>319</v>
      </c>
      <c r="B320">
        <v>40</v>
      </c>
      <c r="C320" t="s">
        <v>15</v>
      </c>
      <c r="D320" t="s">
        <v>173</v>
      </c>
      <c r="E320" t="s">
        <v>176</v>
      </c>
      <c r="F320" t="s">
        <v>12</v>
      </c>
      <c r="G320" s="12">
        <v>15</v>
      </c>
      <c r="H320" s="12">
        <v>44.5</v>
      </c>
      <c r="I320" s="12">
        <v>5</v>
      </c>
      <c r="J320" s="12">
        <v>2.7</v>
      </c>
      <c r="K320" s="12">
        <v>1</v>
      </c>
      <c r="L320">
        <v>2</v>
      </c>
      <c r="M320">
        <v>33</v>
      </c>
      <c r="N320">
        <v>24.2</v>
      </c>
      <c r="O320">
        <v>0</v>
      </c>
      <c r="P320">
        <v>0</v>
      </c>
      <c r="Q320">
        <f t="shared" si="30"/>
        <v>57.2</v>
      </c>
      <c r="R320">
        <v>12</v>
      </c>
      <c r="S320">
        <f t="shared" si="31"/>
        <v>4.7666666666666666</v>
      </c>
      <c r="T320">
        <v>0</v>
      </c>
      <c r="U320">
        <v>0</v>
      </c>
      <c r="V320">
        <v>0</v>
      </c>
      <c r="W320">
        <v>1</v>
      </c>
    </row>
    <row r="321" spans="1:24" ht="15.75" x14ac:dyDescent="0.25">
      <c r="A321">
        <v>320</v>
      </c>
      <c r="B321">
        <v>40</v>
      </c>
      <c r="C321" t="s">
        <v>15</v>
      </c>
      <c r="D321" t="s">
        <v>173</v>
      </c>
      <c r="E321" t="s">
        <v>176</v>
      </c>
      <c r="F321" t="s">
        <v>135</v>
      </c>
      <c r="G321" s="12">
        <v>14</v>
      </c>
      <c r="H321" s="12">
        <v>71.8</v>
      </c>
      <c r="I321" s="12">
        <v>5</v>
      </c>
      <c r="J321" s="12">
        <v>5.6</v>
      </c>
      <c r="K321" s="12">
        <v>2</v>
      </c>
      <c r="L321">
        <v>2</v>
      </c>
      <c r="M321">
        <v>22.6</v>
      </c>
      <c r="N321">
        <v>25.5</v>
      </c>
      <c r="O321">
        <v>0</v>
      </c>
      <c r="P321">
        <v>0</v>
      </c>
      <c r="Q321">
        <f t="shared" si="30"/>
        <v>48.1</v>
      </c>
      <c r="R321">
        <v>12</v>
      </c>
      <c r="S321">
        <f t="shared" si="31"/>
        <v>4.0083333333333337</v>
      </c>
      <c r="T321">
        <v>0</v>
      </c>
      <c r="U321">
        <v>0</v>
      </c>
      <c r="V321">
        <v>0</v>
      </c>
      <c r="W321">
        <v>1</v>
      </c>
    </row>
    <row r="322" spans="1:24" ht="15.75" x14ac:dyDescent="0.25">
      <c r="A322">
        <v>321</v>
      </c>
      <c r="B322">
        <v>41</v>
      </c>
      <c r="C322" t="s">
        <v>9</v>
      </c>
      <c r="D322" t="s">
        <v>172</v>
      </c>
      <c r="E322" t="s">
        <v>175</v>
      </c>
      <c r="F322" t="s">
        <v>12</v>
      </c>
      <c r="G322" s="12">
        <v>39</v>
      </c>
      <c r="H322" s="12">
        <v>27.4</v>
      </c>
      <c r="I322" s="12">
        <v>5</v>
      </c>
      <c r="J322" s="12">
        <v>4.2</v>
      </c>
      <c r="K322" s="12">
        <v>1</v>
      </c>
      <c r="L322">
        <v>2</v>
      </c>
      <c r="M322">
        <v>17.899999999999999</v>
      </c>
      <c r="N322">
        <v>27.4</v>
      </c>
      <c r="O322">
        <v>5.5</v>
      </c>
      <c r="P322">
        <v>0</v>
      </c>
      <c r="Q322">
        <f t="shared" si="30"/>
        <v>50.8</v>
      </c>
      <c r="R322">
        <v>12</v>
      </c>
      <c r="S322">
        <f t="shared" si="31"/>
        <v>4.2333333333333334</v>
      </c>
      <c r="T322">
        <v>0</v>
      </c>
      <c r="U322">
        <v>0</v>
      </c>
      <c r="V322">
        <v>0</v>
      </c>
      <c r="W322">
        <v>1</v>
      </c>
    </row>
    <row r="323" spans="1:24" ht="15.75" x14ac:dyDescent="0.25">
      <c r="A323">
        <v>322</v>
      </c>
      <c r="B323">
        <v>41</v>
      </c>
      <c r="C323" t="s">
        <v>9</v>
      </c>
      <c r="D323" t="s">
        <v>172</v>
      </c>
      <c r="E323" t="s">
        <v>175</v>
      </c>
      <c r="F323" t="s">
        <v>135</v>
      </c>
      <c r="G323" s="12">
        <v>41</v>
      </c>
      <c r="H323" s="12">
        <v>67.599999999999994</v>
      </c>
      <c r="I323" s="12">
        <v>4</v>
      </c>
      <c r="J323" s="12">
        <v>3.4</v>
      </c>
      <c r="K323" s="12">
        <v>1</v>
      </c>
      <c r="L323">
        <v>2</v>
      </c>
      <c r="M323">
        <v>2.9</v>
      </c>
      <c r="N323">
        <v>18.2</v>
      </c>
      <c r="O323">
        <v>3</v>
      </c>
      <c r="P323">
        <v>0</v>
      </c>
      <c r="Q323">
        <f t="shared" si="30"/>
        <v>24.099999999999998</v>
      </c>
      <c r="R323">
        <v>12</v>
      </c>
      <c r="S323">
        <f t="shared" si="31"/>
        <v>2.0083333333333333</v>
      </c>
      <c r="T323">
        <v>0</v>
      </c>
      <c r="U323">
        <v>0</v>
      </c>
      <c r="V323">
        <v>0</v>
      </c>
      <c r="W323">
        <v>1</v>
      </c>
    </row>
    <row r="324" spans="1:24" ht="15.75" x14ac:dyDescent="0.25">
      <c r="A324">
        <v>323</v>
      </c>
      <c r="B324">
        <v>41</v>
      </c>
      <c r="C324" t="s">
        <v>12</v>
      </c>
      <c r="D324" t="s">
        <v>173</v>
      </c>
      <c r="E324" t="s">
        <v>175</v>
      </c>
      <c r="F324" t="s">
        <v>12</v>
      </c>
      <c r="G324" s="12">
        <v>39</v>
      </c>
      <c r="H324" s="12">
        <v>32.1</v>
      </c>
      <c r="I324" s="12">
        <v>5</v>
      </c>
      <c r="J324" s="12">
        <v>3.6</v>
      </c>
      <c r="K324" s="12">
        <v>2</v>
      </c>
      <c r="L324" t="s">
        <v>120</v>
      </c>
      <c r="M324" t="s">
        <v>120</v>
      </c>
      <c r="N324" t="s">
        <v>120</v>
      </c>
      <c r="O324" t="s">
        <v>120</v>
      </c>
      <c r="P324" t="s">
        <v>120</v>
      </c>
      <c r="Q324" t="s">
        <v>120</v>
      </c>
      <c r="R324" t="s">
        <v>120</v>
      </c>
      <c r="S324" t="s">
        <v>120</v>
      </c>
      <c r="W324">
        <v>0</v>
      </c>
      <c r="X324" t="s">
        <v>170</v>
      </c>
    </row>
    <row r="325" spans="1:24" ht="15.75" x14ac:dyDescent="0.25">
      <c r="A325">
        <v>324</v>
      </c>
      <c r="B325">
        <v>41</v>
      </c>
      <c r="C325" t="s">
        <v>12</v>
      </c>
      <c r="D325" t="s">
        <v>173</v>
      </c>
      <c r="E325" t="s">
        <v>175</v>
      </c>
      <c r="F325" t="s">
        <v>135</v>
      </c>
      <c r="G325" s="12">
        <v>41</v>
      </c>
      <c r="H325" s="12">
        <v>62.6</v>
      </c>
      <c r="I325" s="12">
        <v>3</v>
      </c>
      <c r="J325" s="12">
        <v>4.4000000000000004</v>
      </c>
      <c r="K325" s="12">
        <v>1</v>
      </c>
      <c r="L325">
        <v>2</v>
      </c>
      <c r="M325">
        <v>10.5</v>
      </c>
      <c r="N325">
        <v>30</v>
      </c>
      <c r="O325">
        <v>5</v>
      </c>
      <c r="P325">
        <v>0</v>
      </c>
      <c r="Q325">
        <f>SUM(M325:P325)</f>
        <v>45.5</v>
      </c>
      <c r="R325">
        <v>12</v>
      </c>
      <c r="S325">
        <f>Q325/12</f>
        <v>3.7916666666666665</v>
      </c>
      <c r="T325">
        <v>0</v>
      </c>
      <c r="U325">
        <v>0</v>
      </c>
      <c r="V325">
        <v>0</v>
      </c>
      <c r="W325">
        <v>0</v>
      </c>
    </row>
    <row r="326" spans="1:24" ht="15.75" x14ac:dyDescent="0.25">
      <c r="A326">
        <v>325</v>
      </c>
      <c r="B326">
        <v>41</v>
      </c>
      <c r="C326" t="s">
        <v>14</v>
      </c>
      <c r="D326" t="s">
        <v>172</v>
      </c>
      <c r="E326" t="s">
        <v>176</v>
      </c>
      <c r="F326" t="s">
        <v>12</v>
      </c>
      <c r="G326" s="12">
        <v>39</v>
      </c>
      <c r="H326" s="12">
        <v>33.1</v>
      </c>
      <c r="I326" s="12">
        <v>5</v>
      </c>
      <c r="J326" s="12">
        <v>3.1</v>
      </c>
      <c r="K326" s="12">
        <v>2</v>
      </c>
      <c r="L326">
        <v>2</v>
      </c>
      <c r="M326">
        <v>15.8</v>
      </c>
      <c r="N326">
        <v>15.5</v>
      </c>
      <c r="O326">
        <v>0</v>
      </c>
      <c r="P326">
        <v>0</v>
      </c>
      <c r="Q326">
        <f>SUM(M326:P326)</f>
        <v>31.3</v>
      </c>
      <c r="R326">
        <v>12</v>
      </c>
      <c r="S326">
        <f>Q326/12</f>
        <v>2.6083333333333334</v>
      </c>
      <c r="T326">
        <v>0</v>
      </c>
      <c r="U326">
        <v>0</v>
      </c>
      <c r="V326">
        <v>0</v>
      </c>
      <c r="W326">
        <v>1</v>
      </c>
    </row>
    <row r="327" spans="1:24" ht="15.75" x14ac:dyDescent="0.25">
      <c r="A327">
        <v>326</v>
      </c>
      <c r="B327">
        <v>41</v>
      </c>
      <c r="C327" t="s">
        <v>14</v>
      </c>
      <c r="D327" t="s">
        <v>172</v>
      </c>
      <c r="E327" t="s">
        <v>176</v>
      </c>
      <c r="F327" t="s">
        <v>135</v>
      </c>
      <c r="G327" s="12">
        <v>41</v>
      </c>
      <c r="H327" s="12">
        <v>55</v>
      </c>
      <c r="I327" s="12">
        <v>5</v>
      </c>
      <c r="J327" s="12">
        <v>3</v>
      </c>
      <c r="K327" s="12">
        <v>2</v>
      </c>
      <c r="L327">
        <v>3</v>
      </c>
      <c r="M327">
        <v>19.399999999999999</v>
      </c>
      <c r="N327">
        <v>7</v>
      </c>
      <c r="O327">
        <v>28.1</v>
      </c>
      <c r="P327">
        <v>0</v>
      </c>
      <c r="Q327">
        <f>SUM(M327:P327)</f>
        <v>54.5</v>
      </c>
      <c r="R327">
        <v>12</v>
      </c>
      <c r="S327">
        <f>Q327/12</f>
        <v>4.541666666666667</v>
      </c>
      <c r="T327">
        <v>0</v>
      </c>
      <c r="U327">
        <v>0</v>
      </c>
      <c r="V327">
        <v>0</v>
      </c>
      <c r="W327">
        <v>1</v>
      </c>
    </row>
    <row r="328" spans="1:24" ht="15.75" x14ac:dyDescent="0.25">
      <c r="A328">
        <v>327</v>
      </c>
      <c r="B328">
        <v>41</v>
      </c>
      <c r="C328" t="s">
        <v>15</v>
      </c>
      <c r="D328" t="s">
        <v>173</v>
      </c>
      <c r="E328" t="s">
        <v>176</v>
      </c>
      <c r="F328" t="s">
        <v>12</v>
      </c>
      <c r="G328" s="12">
        <v>39</v>
      </c>
      <c r="H328" s="12">
        <v>21.7</v>
      </c>
      <c r="I328" s="12">
        <v>4</v>
      </c>
      <c r="J328" s="12">
        <v>5.5</v>
      </c>
      <c r="K328" s="12">
        <v>2</v>
      </c>
      <c r="L328">
        <v>1</v>
      </c>
      <c r="M328">
        <v>20</v>
      </c>
      <c r="N328">
        <v>4.5</v>
      </c>
      <c r="O328">
        <v>0</v>
      </c>
      <c r="P328">
        <v>0</v>
      </c>
      <c r="Q328">
        <f>SUM(M328:P328)</f>
        <v>24.5</v>
      </c>
      <c r="R328">
        <v>12</v>
      </c>
      <c r="S328">
        <f>Q328/12</f>
        <v>2.0416666666666665</v>
      </c>
      <c r="T328">
        <v>0</v>
      </c>
      <c r="U328">
        <v>0</v>
      </c>
      <c r="V328">
        <v>0</v>
      </c>
      <c r="W328">
        <v>1</v>
      </c>
    </row>
    <row r="329" spans="1:24" ht="15.75" x14ac:dyDescent="0.25">
      <c r="A329">
        <v>328</v>
      </c>
      <c r="B329">
        <v>41</v>
      </c>
      <c r="C329" t="s">
        <v>15</v>
      </c>
      <c r="D329" t="s">
        <v>173</v>
      </c>
      <c r="E329" t="s">
        <v>176</v>
      </c>
      <c r="F329" t="s">
        <v>135</v>
      </c>
      <c r="G329" s="12">
        <v>41</v>
      </c>
      <c r="H329" s="12">
        <v>57</v>
      </c>
      <c r="I329" s="12">
        <v>4</v>
      </c>
      <c r="J329" s="12">
        <v>5.2</v>
      </c>
      <c r="K329" s="12">
        <v>1</v>
      </c>
      <c r="L329">
        <v>2</v>
      </c>
      <c r="M329">
        <v>14.5</v>
      </c>
      <c r="N329">
        <v>43.2</v>
      </c>
      <c r="O329">
        <v>0</v>
      </c>
      <c r="P329">
        <v>0</v>
      </c>
      <c r="Q329">
        <f>SUM(M329:P329)</f>
        <v>57.7</v>
      </c>
      <c r="R329">
        <v>12</v>
      </c>
      <c r="S329">
        <f>Q329/12</f>
        <v>4.8083333333333336</v>
      </c>
      <c r="T329">
        <v>0</v>
      </c>
      <c r="U329">
        <v>0</v>
      </c>
      <c r="V329">
        <v>0</v>
      </c>
      <c r="W329">
        <v>1</v>
      </c>
    </row>
    <row r="330" spans="1:24" ht="15.75" x14ac:dyDescent="0.25">
      <c r="A330">
        <v>329</v>
      </c>
      <c r="B330">
        <v>42</v>
      </c>
      <c r="C330" t="s">
        <v>9</v>
      </c>
      <c r="D330" t="s">
        <v>172</v>
      </c>
      <c r="E330" t="s">
        <v>175</v>
      </c>
      <c r="F330" t="s">
        <v>12</v>
      </c>
      <c r="G330" s="12">
        <v>5</v>
      </c>
      <c r="H330" s="12">
        <v>85</v>
      </c>
      <c r="I330" s="12">
        <v>4</v>
      </c>
      <c r="J330" s="12">
        <v>5.9</v>
      </c>
      <c r="K330" s="12">
        <v>1</v>
      </c>
      <c r="L330">
        <v>1</v>
      </c>
      <c r="M330" t="s">
        <v>120</v>
      </c>
      <c r="N330" t="s">
        <v>120</v>
      </c>
      <c r="O330" t="s">
        <v>120</v>
      </c>
      <c r="P330" t="s">
        <v>120</v>
      </c>
      <c r="Q330" t="s">
        <v>120</v>
      </c>
      <c r="R330">
        <v>12</v>
      </c>
      <c r="S330" t="s">
        <v>120</v>
      </c>
      <c r="T330">
        <v>0</v>
      </c>
      <c r="U330">
        <v>0</v>
      </c>
      <c r="V330">
        <v>0</v>
      </c>
      <c r="W330">
        <v>0</v>
      </c>
      <c r="X330" t="s">
        <v>140</v>
      </c>
    </row>
    <row r="331" spans="1:24" ht="15.75" x14ac:dyDescent="0.25">
      <c r="A331">
        <v>330</v>
      </c>
      <c r="B331">
        <v>42</v>
      </c>
      <c r="C331" t="s">
        <v>9</v>
      </c>
      <c r="D331" t="s">
        <v>172</v>
      </c>
      <c r="E331" t="s">
        <v>175</v>
      </c>
      <c r="F331" t="s">
        <v>135</v>
      </c>
      <c r="G331" s="12">
        <v>48</v>
      </c>
      <c r="H331" s="12">
        <v>55.5</v>
      </c>
      <c r="I331" s="12">
        <v>4</v>
      </c>
      <c r="J331" s="12">
        <v>6</v>
      </c>
      <c r="K331" s="12">
        <v>2</v>
      </c>
      <c r="L331">
        <v>1</v>
      </c>
      <c r="M331">
        <v>17.899999999999999</v>
      </c>
      <c r="N331">
        <v>13.6</v>
      </c>
      <c r="O331">
        <v>0</v>
      </c>
      <c r="P331">
        <v>0</v>
      </c>
      <c r="Q331">
        <f t="shared" ref="Q331:Q337" si="32">SUM(M331:P331)</f>
        <v>31.5</v>
      </c>
      <c r="R331">
        <v>12</v>
      </c>
      <c r="S331">
        <f t="shared" ref="S331:S337" si="33">Q331/12</f>
        <v>2.625</v>
      </c>
      <c r="T331">
        <v>0</v>
      </c>
      <c r="U331">
        <v>0</v>
      </c>
      <c r="V331">
        <v>0</v>
      </c>
      <c r="W331">
        <v>0</v>
      </c>
    </row>
    <row r="332" spans="1:24" ht="15.75" x14ac:dyDescent="0.25">
      <c r="A332">
        <v>331</v>
      </c>
      <c r="B332">
        <v>42</v>
      </c>
      <c r="C332" t="s">
        <v>12</v>
      </c>
      <c r="D332" t="s">
        <v>173</v>
      </c>
      <c r="E332" t="s">
        <v>175</v>
      </c>
      <c r="F332" t="s">
        <v>12</v>
      </c>
      <c r="G332" s="12">
        <v>5</v>
      </c>
      <c r="H332" s="12">
        <v>95.4</v>
      </c>
      <c r="I332" s="12">
        <v>3</v>
      </c>
      <c r="J332" s="12">
        <v>3.5</v>
      </c>
      <c r="K332" s="12">
        <v>1</v>
      </c>
      <c r="L332">
        <v>2</v>
      </c>
      <c r="M332">
        <v>51</v>
      </c>
      <c r="N332">
        <v>21.5</v>
      </c>
      <c r="O332">
        <v>15.5</v>
      </c>
      <c r="P332">
        <v>0</v>
      </c>
      <c r="Q332">
        <f t="shared" si="32"/>
        <v>88</v>
      </c>
      <c r="R332">
        <v>12</v>
      </c>
      <c r="S332">
        <f t="shared" si="33"/>
        <v>7.333333333333333</v>
      </c>
      <c r="T332">
        <v>0</v>
      </c>
      <c r="U332">
        <v>0</v>
      </c>
      <c r="V332">
        <v>0</v>
      </c>
      <c r="W332">
        <v>1</v>
      </c>
    </row>
    <row r="333" spans="1:24" ht="15.75" x14ac:dyDescent="0.25">
      <c r="A333">
        <v>332</v>
      </c>
      <c r="B333">
        <v>42</v>
      </c>
      <c r="C333" t="s">
        <v>12</v>
      </c>
      <c r="D333" t="s">
        <v>173</v>
      </c>
      <c r="E333" t="s">
        <v>175</v>
      </c>
      <c r="F333" t="s">
        <v>135</v>
      </c>
      <c r="G333" s="12">
        <v>48</v>
      </c>
      <c r="H333" s="12">
        <v>52.9</v>
      </c>
      <c r="I333" s="12">
        <v>6</v>
      </c>
      <c r="J333" s="12">
        <v>4.7</v>
      </c>
      <c r="K333" s="12">
        <v>2</v>
      </c>
      <c r="L333">
        <v>2</v>
      </c>
      <c r="M333">
        <v>29.1</v>
      </c>
      <c r="N333">
        <v>0</v>
      </c>
      <c r="O333">
        <v>0</v>
      </c>
      <c r="P333">
        <v>0</v>
      </c>
      <c r="Q333">
        <f t="shared" si="32"/>
        <v>29.1</v>
      </c>
      <c r="R333">
        <v>12</v>
      </c>
      <c r="S333">
        <f t="shared" si="33"/>
        <v>2.4250000000000003</v>
      </c>
      <c r="T333">
        <v>1</v>
      </c>
      <c r="U333">
        <v>0</v>
      </c>
      <c r="V333">
        <v>0</v>
      </c>
      <c r="W333">
        <v>1</v>
      </c>
      <c r="X333" t="s">
        <v>148</v>
      </c>
    </row>
    <row r="334" spans="1:24" ht="15.75" x14ac:dyDescent="0.25">
      <c r="A334">
        <v>333</v>
      </c>
      <c r="B334">
        <v>42</v>
      </c>
      <c r="C334" t="s">
        <v>14</v>
      </c>
      <c r="D334" t="s">
        <v>172</v>
      </c>
      <c r="E334" t="s">
        <v>176</v>
      </c>
      <c r="F334" t="s">
        <v>12</v>
      </c>
      <c r="G334" s="12">
        <v>5</v>
      </c>
      <c r="H334" s="12">
        <v>92.7</v>
      </c>
      <c r="I334" s="12">
        <v>3</v>
      </c>
      <c r="J334" s="12">
        <v>4.3</v>
      </c>
      <c r="K334" s="12">
        <v>1</v>
      </c>
      <c r="L334">
        <v>2</v>
      </c>
      <c r="M334">
        <v>26.1</v>
      </c>
      <c r="N334">
        <v>28.2</v>
      </c>
      <c r="O334">
        <v>1.7</v>
      </c>
      <c r="P334">
        <v>0</v>
      </c>
      <c r="Q334">
        <f t="shared" si="32"/>
        <v>56</v>
      </c>
      <c r="R334">
        <v>12</v>
      </c>
      <c r="S334">
        <f t="shared" si="33"/>
        <v>4.666666666666667</v>
      </c>
      <c r="T334">
        <v>0</v>
      </c>
      <c r="U334">
        <v>0</v>
      </c>
      <c r="V334">
        <v>0</v>
      </c>
      <c r="W334">
        <v>1</v>
      </c>
    </row>
    <row r="335" spans="1:24" ht="15.75" x14ac:dyDescent="0.25">
      <c r="A335">
        <v>334</v>
      </c>
      <c r="B335">
        <v>42</v>
      </c>
      <c r="C335" t="s">
        <v>14</v>
      </c>
      <c r="D335" t="s">
        <v>172</v>
      </c>
      <c r="E335" t="s">
        <v>176</v>
      </c>
      <c r="F335" t="s">
        <v>135</v>
      </c>
      <c r="G335" s="12">
        <v>48</v>
      </c>
      <c r="H335" s="12">
        <v>60.2</v>
      </c>
      <c r="I335" s="12">
        <v>4</v>
      </c>
      <c r="J335" s="12">
        <v>6</v>
      </c>
      <c r="K335" s="12">
        <v>2</v>
      </c>
      <c r="L335">
        <v>3</v>
      </c>
      <c r="M335">
        <v>20.2</v>
      </c>
      <c r="N335">
        <v>22.5</v>
      </c>
      <c r="O335">
        <v>4.3</v>
      </c>
      <c r="P335">
        <v>0</v>
      </c>
      <c r="Q335">
        <f t="shared" si="32"/>
        <v>47</v>
      </c>
      <c r="R335">
        <v>12</v>
      </c>
      <c r="S335">
        <f t="shared" si="33"/>
        <v>3.9166666666666665</v>
      </c>
      <c r="T335">
        <v>0</v>
      </c>
      <c r="U335">
        <v>0</v>
      </c>
      <c r="V335">
        <v>0</v>
      </c>
      <c r="W335">
        <v>1</v>
      </c>
    </row>
    <row r="336" spans="1:24" ht="15.75" x14ac:dyDescent="0.25">
      <c r="A336">
        <v>335</v>
      </c>
      <c r="B336">
        <v>42</v>
      </c>
      <c r="C336" t="s">
        <v>15</v>
      </c>
      <c r="D336" t="s">
        <v>173</v>
      </c>
      <c r="E336" t="s">
        <v>176</v>
      </c>
      <c r="F336" t="s">
        <v>12</v>
      </c>
      <c r="G336" s="12">
        <v>5</v>
      </c>
      <c r="H336" s="12">
        <v>90.2</v>
      </c>
      <c r="I336" s="12">
        <v>4</v>
      </c>
      <c r="J336" s="12">
        <v>5.6</v>
      </c>
      <c r="K336" s="12">
        <v>2</v>
      </c>
      <c r="L336">
        <v>2</v>
      </c>
      <c r="M336">
        <v>31.5</v>
      </c>
      <c r="N336">
        <v>46.5</v>
      </c>
      <c r="O336">
        <v>6</v>
      </c>
      <c r="P336">
        <v>0</v>
      </c>
      <c r="Q336">
        <f t="shared" si="32"/>
        <v>84</v>
      </c>
      <c r="R336">
        <v>12</v>
      </c>
      <c r="S336">
        <f t="shared" si="33"/>
        <v>7</v>
      </c>
      <c r="T336">
        <v>0</v>
      </c>
      <c r="U336">
        <v>0</v>
      </c>
      <c r="V336">
        <v>0</v>
      </c>
      <c r="W336">
        <v>1</v>
      </c>
    </row>
    <row r="337" spans="1:24" ht="15.75" x14ac:dyDescent="0.25">
      <c r="A337">
        <v>336</v>
      </c>
      <c r="B337">
        <v>42</v>
      </c>
      <c r="C337" t="s">
        <v>15</v>
      </c>
      <c r="D337" t="s">
        <v>173</v>
      </c>
      <c r="E337" t="s">
        <v>176</v>
      </c>
      <c r="F337" t="s">
        <v>135</v>
      </c>
      <c r="G337" s="12">
        <v>48</v>
      </c>
      <c r="H337" s="12">
        <v>47.9</v>
      </c>
      <c r="I337" s="12">
        <v>4</v>
      </c>
      <c r="J337" s="12">
        <v>4.5</v>
      </c>
      <c r="K337" s="12">
        <v>2</v>
      </c>
      <c r="L337">
        <v>3</v>
      </c>
      <c r="M337">
        <v>26.5</v>
      </c>
      <c r="N337">
        <v>23</v>
      </c>
      <c r="O337">
        <v>2</v>
      </c>
      <c r="P337">
        <v>0</v>
      </c>
      <c r="Q337">
        <f t="shared" si="32"/>
        <v>51.5</v>
      </c>
      <c r="R337">
        <v>12</v>
      </c>
      <c r="S337">
        <f t="shared" si="33"/>
        <v>4.291666666666667</v>
      </c>
      <c r="T337">
        <v>0</v>
      </c>
      <c r="U337">
        <v>0</v>
      </c>
      <c r="V337">
        <v>0</v>
      </c>
      <c r="W337">
        <v>1</v>
      </c>
    </row>
    <row r="338" spans="1:24" ht="15.75" x14ac:dyDescent="0.25">
      <c r="A338">
        <v>337</v>
      </c>
      <c r="B338">
        <v>43</v>
      </c>
      <c r="C338" t="s">
        <v>9</v>
      </c>
      <c r="D338" t="s">
        <v>172</v>
      </c>
      <c r="E338" t="s">
        <v>175</v>
      </c>
      <c r="F338" t="s">
        <v>12</v>
      </c>
      <c r="G338" s="12">
        <v>45</v>
      </c>
      <c r="H338" s="12">
        <v>40</v>
      </c>
      <c r="I338" s="12">
        <v>4</v>
      </c>
      <c r="J338" s="12">
        <v>3.6</v>
      </c>
      <c r="K338" s="12">
        <v>2</v>
      </c>
      <c r="L338">
        <v>1</v>
      </c>
      <c r="M338" t="s">
        <v>120</v>
      </c>
      <c r="N338" t="s">
        <v>120</v>
      </c>
      <c r="O338" t="s">
        <v>120</v>
      </c>
      <c r="P338" t="s">
        <v>120</v>
      </c>
      <c r="Q338" t="s">
        <v>120</v>
      </c>
      <c r="R338">
        <v>12</v>
      </c>
      <c r="S338" t="s">
        <v>120</v>
      </c>
      <c r="T338">
        <v>0</v>
      </c>
      <c r="U338">
        <v>0</v>
      </c>
      <c r="V338">
        <v>0</v>
      </c>
      <c r="W338">
        <v>0</v>
      </c>
      <c r="X338" t="s">
        <v>147</v>
      </c>
    </row>
    <row r="339" spans="1:24" ht="15.75" x14ac:dyDescent="0.25">
      <c r="A339">
        <v>338</v>
      </c>
      <c r="B339">
        <v>43</v>
      </c>
      <c r="C339" t="s">
        <v>9</v>
      </c>
      <c r="D339" t="s">
        <v>172</v>
      </c>
      <c r="E339" t="s">
        <v>175</v>
      </c>
      <c r="F339" t="s">
        <v>135</v>
      </c>
      <c r="G339" s="12">
        <v>12</v>
      </c>
      <c r="H339" s="12">
        <v>42.5</v>
      </c>
      <c r="I339" s="12">
        <v>6</v>
      </c>
      <c r="J339" s="12">
        <v>4.0999999999999996</v>
      </c>
      <c r="K339" s="12">
        <v>1</v>
      </c>
      <c r="L339">
        <v>1</v>
      </c>
      <c r="M339">
        <v>3.5</v>
      </c>
      <c r="N339">
        <v>10.5</v>
      </c>
      <c r="O339">
        <v>0</v>
      </c>
      <c r="P339">
        <v>0</v>
      </c>
      <c r="Q339">
        <f>SUM(M339:P339)</f>
        <v>14</v>
      </c>
      <c r="R339">
        <v>12</v>
      </c>
      <c r="S339">
        <f>Q339/12</f>
        <v>1.1666666666666667</v>
      </c>
      <c r="T339">
        <v>0</v>
      </c>
      <c r="U339">
        <v>0</v>
      </c>
      <c r="V339">
        <v>0</v>
      </c>
      <c r="W339">
        <v>0</v>
      </c>
    </row>
    <row r="340" spans="1:24" ht="15.75" x14ac:dyDescent="0.25">
      <c r="A340">
        <v>339</v>
      </c>
      <c r="B340">
        <v>43</v>
      </c>
      <c r="C340" t="s">
        <v>12</v>
      </c>
      <c r="D340" t="s">
        <v>173</v>
      </c>
      <c r="E340" t="s">
        <v>175</v>
      </c>
      <c r="F340" t="s">
        <v>12</v>
      </c>
      <c r="G340" s="12">
        <v>45</v>
      </c>
      <c r="H340" s="12">
        <v>51.2</v>
      </c>
      <c r="I340" s="12">
        <v>4</v>
      </c>
      <c r="J340" s="12">
        <v>6</v>
      </c>
      <c r="K340" s="12">
        <v>0</v>
      </c>
      <c r="L340" t="s">
        <v>120</v>
      </c>
      <c r="M340" t="s">
        <v>120</v>
      </c>
      <c r="N340" t="s">
        <v>120</v>
      </c>
      <c r="O340" t="s">
        <v>120</v>
      </c>
      <c r="P340" t="s">
        <v>120</v>
      </c>
      <c r="Q340" t="s">
        <v>120</v>
      </c>
      <c r="R340" t="s">
        <v>120</v>
      </c>
      <c r="S340" t="s">
        <v>120</v>
      </c>
      <c r="T340">
        <v>0</v>
      </c>
      <c r="U340">
        <v>0</v>
      </c>
      <c r="V340">
        <v>1</v>
      </c>
      <c r="W340">
        <v>0</v>
      </c>
    </row>
    <row r="341" spans="1:24" ht="15.75" x14ac:dyDescent="0.25">
      <c r="A341">
        <v>340</v>
      </c>
      <c r="B341">
        <v>43</v>
      </c>
      <c r="C341" t="s">
        <v>12</v>
      </c>
      <c r="D341" t="s">
        <v>173</v>
      </c>
      <c r="E341" t="s">
        <v>175</v>
      </c>
      <c r="F341" t="s">
        <v>135</v>
      </c>
      <c r="G341" s="12">
        <v>12</v>
      </c>
      <c r="H341" s="12">
        <v>38.200000000000003</v>
      </c>
      <c r="I341" s="12">
        <v>6</v>
      </c>
      <c r="J341" s="12">
        <v>3.7</v>
      </c>
      <c r="K341" s="12">
        <v>2</v>
      </c>
      <c r="L341">
        <v>2</v>
      </c>
      <c r="M341">
        <v>23.4</v>
      </c>
      <c r="N341">
        <v>26.1</v>
      </c>
      <c r="O341">
        <v>1</v>
      </c>
      <c r="P341">
        <v>0</v>
      </c>
      <c r="Q341">
        <f>SUM(M341:P341)</f>
        <v>50.5</v>
      </c>
      <c r="R341">
        <v>12</v>
      </c>
      <c r="S341">
        <f>Q341/12</f>
        <v>4.208333333333333</v>
      </c>
      <c r="T341">
        <v>0</v>
      </c>
      <c r="U341">
        <v>1</v>
      </c>
      <c r="V341">
        <v>0</v>
      </c>
      <c r="W341">
        <v>0</v>
      </c>
    </row>
    <row r="342" spans="1:24" ht="15.75" x14ac:dyDescent="0.25">
      <c r="A342">
        <v>341</v>
      </c>
      <c r="B342">
        <v>43</v>
      </c>
      <c r="C342" t="s">
        <v>14</v>
      </c>
      <c r="D342" t="s">
        <v>172</v>
      </c>
      <c r="E342" t="s">
        <v>176</v>
      </c>
      <c r="F342" t="s">
        <v>12</v>
      </c>
      <c r="G342" s="12">
        <v>45</v>
      </c>
      <c r="H342" s="12">
        <v>70.2</v>
      </c>
      <c r="I342" s="12">
        <v>5</v>
      </c>
      <c r="J342" s="12">
        <v>3.2</v>
      </c>
      <c r="K342" s="12">
        <v>1</v>
      </c>
      <c r="L342">
        <v>1</v>
      </c>
      <c r="M342">
        <v>13.3</v>
      </c>
      <c r="N342">
        <v>42.7</v>
      </c>
      <c r="O342">
        <v>22</v>
      </c>
      <c r="P342">
        <v>0</v>
      </c>
      <c r="Q342">
        <f>SUM(M342:P342)</f>
        <v>78</v>
      </c>
      <c r="R342">
        <v>12</v>
      </c>
      <c r="S342">
        <f>Q342/12</f>
        <v>6.5</v>
      </c>
      <c r="T342">
        <v>0</v>
      </c>
      <c r="U342">
        <v>0</v>
      </c>
      <c r="V342">
        <v>0</v>
      </c>
      <c r="W342">
        <v>1</v>
      </c>
    </row>
    <row r="343" spans="1:24" ht="15.75" x14ac:dyDescent="0.25">
      <c r="A343">
        <v>342</v>
      </c>
      <c r="B343">
        <v>43</v>
      </c>
      <c r="C343" t="s">
        <v>14</v>
      </c>
      <c r="D343" t="s">
        <v>172</v>
      </c>
      <c r="E343" t="s">
        <v>176</v>
      </c>
      <c r="F343" t="s">
        <v>135</v>
      </c>
      <c r="G343" s="12">
        <v>12</v>
      </c>
      <c r="H343" s="12">
        <v>43</v>
      </c>
      <c r="I343" s="12">
        <v>4</v>
      </c>
      <c r="J343" s="12">
        <v>5.7</v>
      </c>
      <c r="K343" s="12">
        <v>2</v>
      </c>
      <c r="L343">
        <v>2</v>
      </c>
      <c r="M343">
        <v>16.5</v>
      </c>
      <c r="N343">
        <v>6.5</v>
      </c>
      <c r="O343">
        <v>0</v>
      </c>
      <c r="P343">
        <v>0</v>
      </c>
      <c r="Q343">
        <f>SUM(M343:P343)</f>
        <v>23</v>
      </c>
      <c r="R343">
        <v>12</v>
      </c>
      <c r="S343">
        <f>Q343/12</f>
        <v>1.9166666666666667</v>
      </c>
      <c r="T343">
        <v>0</v>
      </c>
      <c r="U343">
        <v>0</v>
      </c>
      <c r="V343">
        <v>0</v>
      </c>
      <c r="W343">
        <v>1</v>
      </c>
    </row>
    <row r="344" spans="1:24" ht="15.75" x14ac:dyDescent="0.25">
      <c r="A344">
        <v>343</v>
      </c>
      <c r="B344">
        <v>43</v>
      </c>
      <c r="C344" t="s">
        <v>15</v>
      </c>
      <c r="D344" t="s">
        <v>173</v>
      </c>
      <c r="E344" t="s">
        <v>176</v>
      </c>
      <c r="F344" t="s">
        <v>12</v>
      </c>
      <c r="G344" s="12">
        <v>45</v>
      </c>
      <c r="H344" s="12">
        <v>59.2</v>
      </c>
      <c r="I344" s="12">
        <v>4</v>
      </c>
      <c r="J344" s="12">
        <v>4.2</v>
      </c>
      <c r="K344" s="12">
        <v>1</v>
      </c>
      <c r="L344">
        <v>0</v>
      </c>
      <c r="M344">
        <v>0</v>
      </c>
      <c r="N344">
        <v>0</v>
      </c>
      <c r="O344">
        <v>0</v>
      </c>
      <c r="P344">
        <v>0</v>
      </c>
      <c r="Q344">
        <v>0</v>
      </c>
      <c r="R344">
        <v>12</v>
      </c>
      <c r="S344">
        <v>0</v>
      </c>
      <c r="T344">
        <v>0</v>
      </c>
      <c r="U344">
        <v>0</v>
      </c>
      <c r="V344">
        <v>1</v>
      </c>
      <c r="W344">
        <v>1</v>
      </c>
    </row>
    <row r="345" spans="1:24" ht="15.75" x14ac:dyDescent="0.25">
      <c r="A345">
        <v>344</v>
      </c>
      <c r="B345">
        <v>43</v>
      </c>
      <c r="C345" t="s">
        <v>15</v>
      </c>
      <c r="D345" t="s">
        <v>173</v>
      </c>
      <c r="E345" t="s">
        <v>176</v>
      </c>
      <c r="F345" t="s">
        <v>135</v>
      </c>
      <c r="G345" s="12">
        <v>12</v>
      </c>
      <c r="H345" s="12">
        <v>30.9</v>
      </c>
      <c r="I345" s="12">
        <v>4</v>
      </c>
      <c r="J345" s="12">
        <v>6</v>
      </c>
      <c r="K345" s="12">
        <v>2</v>
      </c>
      <c r="L345">
        <v>2</v>
      </c>
      <c r="M345">
        <v>8.6999999999999993</v>
      </c>
      <c r="N345">
        <v>16.899999999999999</v>
      </c>
      <c r="O345">
        <v>0</v>
      </c>
      <c r="P345">
        <v>0</v>
      </c>
      <c r="Q345">
        <f t="shared" ref="Q345:Q351" si="34">SUM(M345:P345)</f>
        <v>25.599999999999998</v>
      </c>
      <c r="R345">
        <v>12</v>
      </c>
      <c r="S345">
        <f t="shared" ref="S345:S351" si="35">Q345/12</f>
        <v>2.1333333333333333</v>
      </c>
      <c r="T345">
        <v>0</v>
      </c>
      <c r="U345">
        <v>0</v>
      </c>
      <c r="V345">
        <v>0</v>
      </c>
      <c r="W345">
        <v>1</v>
      </c>
    </row>
    <row r="346" spans="1:24" ht="15.75" x14ac:dyDescent="0.25">
      <c r="A346">
        <v>345</v>
      </c>
      <c r="B346">
        <v>44</v>
      </c>
      <c r="C346" t="s">
        <v>9</v>
      </c>
      <c r="D346" t="s">
        <v>172</v>
      </c>
      <c r="E346" t="s">
        <v>175</v>
      </c>
      <c r="F346" t="s">
        <v>12</v>
      </c>
      <c r="G346" s="12">
        <v>23</v>
      </c>
      <c r="H346" s="12">
        <v>48.4</v>
      </c>
      <c r="I346" s="12">
        <v>6</v>
      </c>
      <c r="J346" s="12">
        <v>6</v>
      </c>
      <c r="K346" s="12">
        <v>1</v>
      </c>
      <c r="L346">
        <v>2</v>
      </c>
      <c r="M346">
        <v>17.5</v>
      </c>
      <c r="N346">
        <v>12.3</v>
      </c>
      <c r="O346">
        <v>1</v>
      </c>
      <c r="P346">
        <v>0</v>
      </c>
      <c r="Q346">
        <f t="shared" si="34"/>
        <v>30.8</v>
      </c>
      <c r="R346">
        <v>12</v>
      </c>
      <c r="S346">
        <f t="shared" si="35"/>
        <v>2.5666666666666669</v>
      </c>
      <c r="T346">
        <v>0</v>
      </c>
      <c r="U346">
        <v>0</v>
      </c>
      <c r="V346">
        <v>0</v>
      </c>
      <c r="W346">
        <v>1</v>
      </c>
    </row>
    <row r="347" spans="1:24" ht="15.75" x14ac:dyDescent="0.25">
      <c r="A347">
        <v>346</v>
      </c>
      <c r="B347">
        <v>44</v>
      </c>
      <c r="C347" t="s">
        <v>9</v>
      </c>
      <c r="D347" t="s">
        <v>172</v>
      </c>
      <c r="E347" t="s">
        <v>175</v>
      </c>
      <c r="F347" t="s">
        <v>135</v>
      </c>
      <c r="G347" s="12">
        <v>33</v>
      </c>
      <c r="H347" s="12">
        <v>69.8</v>
      </c>
      <c r="I347" s="12">
        <v>5</v>
      </c>
      <c r="J347" s="12">
        <v>4</v>
      </c>
      <c r="K347" s="12">
        <v>1</v>
      </c>
      <c r="L347">
        <v>1</v>
      </c>
      <c r="M347">
        <v>7.2</v>
      </c>
      <c r="N347">
        <v>28.5</v>
      </c>
      <c r="O347">
        <v>15</v>
      </c>
      <c r="P347">
        <v>0</v>
      </c>
      <c r="Q347">
        <f t="shared" si="34"/>
        <v>50.7</v>
      </c>
      <c r="R347">
        <v>12</v>
      </c>
      <c r="S347">
        <f t="shared" si="35"/>
        <v>4.2250000000000005</v>
      </c>
      <c r="T347">
        <v>0</v>
      </c>
      <c r="U347">
        <v>0</v>
      </c>
      <c r="V347">
        <v>0</v>
      </c>
      <c r="W347">
        <v>1</v>
      </c>
    </row>
    <row r="348" spans="1:24" ht="15.75" x14ac:dyDescent="0.25">
      <c r="A348">
        <v>347</v>
      </c>
      <c r="B348">
        <v>44</v>
      </c>
      <c r="C348" t="s">
        <v>12</v>
      </c>
      <c r="D348" t="s">
        <v>173</v>
      </c>
      <c r="E348" t="s">
        <v>175</v>
      </c>
      <c r="F348" t="s">
        <v>135</v>
      </c>
      <c r="G348" s="12">
        <v>23</v>
      </c>
      <c r="H348" s="12">
        <v>55</v>
      </c>
      <c r="I348" s="12">
        <v>5</v>
      </c>
      <c r="J348" s="12">
        <v>5.8</v>
      </c>
      <c r="K348" s="12">
        <v>2</v>
      </c>
      <c r="L348">
        <v>3</v>
      </c>
      <c r="M348">
        <v>26</v>
      </c>
      <c r="N348">
        <v>47</v>
      </c>
      <c r="O348">
        <v>0</v>
      </c>
      <c r="P348">
        <v>0</v>
      </c>
      <c r="Q348">
        <f t="shared" si="34"/>
        <v>73</v>
      </c>
      <c r="R348">
        <v>12</v>
      </c>
      <c r="S348">
        <f t="shared" si="35"/>
        <v>6.083333333333333</v>
      </c>
      <c r="T348">
        <v>0</v>
      </c>
      <c r="U348">
        <v>0</v>
      </c>
      <c r="V348">
        <v>0</v>
      </c>
      <c r="W348">
        <v>1</v>
      </c>
    </row>
    <row r="349" spans="1:24" ht="15.75" x14ac:dyDescent="0.25">
      <c r="A349">
        <v>348</v>
      </c>
      <c r="B349">
        <v>44</v>
      </c>
      <c r="C349" t="s">
        <v>12</v>
      </c>
      <c r="D349" t="s">
        <v>173</v>
      </c>
      <c r="E349" t="s">
        <v>175</v>
      </c>
      <c r="F349" t="s">
        <v>12</v>
      </c>
      <c r="G349" s="12">
        <v>33</v>
      </c>
      <c r="H349" s="12">
        <v>66.5</v>
      </c>
      <c r="I349" s="12">
        <v>5</v>
      </c>
      <c r="J349" s="12">
        <v>6</v>
      </c>
      <c r="K349" s="12">
        <v>2</v>
      </c>
      <c r="L349">
        <v>3</v>
      </c>
      <c r="M349">
        <v>22</v>
      </c>
      <c r="N349">
        <v>33</v>
      </c>
      <c r="O349">
        <v>2</v>
      </c>
      <c r="P349">
        <v>0</v>
      </c>
      <c r="Q349">
        <f t="shared" si="34"/>
        <v>57</v>
      </c>
      <c r="R349">
        <v>12</v>
      </c>
      <c r="S349">
        <f t="shared" si="35"/>
        <v>4.75</v>
      </c>
      <c r="T349">
        <v>0</v>
      </c>
      <c r="U349">
        <v>0</v>
      </c>
      <c r="V349">
        <v>0</v>
      </c>
      <c r="W349">
        <v>1</v>
      </c>
    </row>
    <row r="350" spans="1:24" ht="15.75" x14ac:dyDescent="0.25">
      <c r="A350">
        <v>349</v>
      </c>
      <c r="B350">
        <v>44</v>
      </c>
      <c r="C350" t="s">
        <v>14</v>
      </c>
      <c r="D350" t="s">
        <v>172</v>
      </c>
      <c r="E350" t="s">
        <v>176</v>
      </c>
      <c r="F350" t="s">
        <v>12</v>
      </c>
      <c r="G350" s="12">
        <v>23</v>
      </c>
      <c r="H350" s="12">
        <v>41.1</v>
      </c>
      <c r="I350" s="12">
        <v>4</v>
      </c>
      <c r="J350" s="12">
        <v>4</v>
      </c>
      <c r="K350" s="12">
        <v>1</v>
      </c>
      <c r="L350">
        <v>1</v>
      </c>
      <c r="M350">
        <v>7.6</v>
      </c>
      <c r="N350">
        <v>6.7</v>
      </c>
      <c r="O350">
        <v>0</v>
      </c>
      <c r="P350">
        <v>0</v>
      </c>
      <c r="Q350">
        <f t="shared" si="34"/>
        <v>14.3</v>
      </c>
      <c r="R350">
        <v>12</v>
      </c>
      <c r="S350">
        <f t="shared" si="35"/>
        <v>1.1916666666666667</v>
      </c>
      <c r="T350">
        <v>0</v>
      </c>
      <c r="U350">
        <v>0</v>
      </c>
      <c r="V350">
        <v>0</v>
      </c>
      <c r="W350">
        <v>1</v>
      </c>
    </row>
    <row r="351" spans="1:24" ht="15.75" x14ac:dyDescent="0.25">
      <c r="A351">
        <v>350</v>
      </c>
      <c r="B351">
        <v>44</v>
      </c>
      <c r="C351" t="s">
        <v>14</v>
      </c>
      <c r="D351" t="s">
        <v>172</v>
      </c>
      <c r="E351" t="s">
        <v>176</v>
      </c>
      <c r="F351" t="s">
        <v>135</v>
      </c>
      <c r="G351" s="12">
        <v>33</v>
      </c>
      <c r="H351" s="12">
        <v>31.7</v>
      </c>
      <c r="I351" s="12">
        <v>3</v>
      </c>
      <c r="J351" s="12">
        <v>4.3</v>
      </c>
      <c r="K351" s="12">
        <v>1</v>
      </c>
      <c r="L351">
        <v>1</v>
      </c>
      <c r="M351">
        <v>7.7</v>
      </c>
      <c r="N351">
        <v>23.9</v>
      </c>
      <c r="O351">
        <v>0</v>
      </c>
      <c r="P351">
        <v>0</v>
      </c>
      <c r="Q351">
        <f t="shared" si="34"/>
        <v>31.599999999999998</v>
      </c>
      <c r="R351">
        <v>12</v>
      </c>
      <c r="S351">
        <f t="shared" si="35"/>
        <v>2.6333333333333333</v>
      </c>
      <c r="T351">
        <v>0</v>
      </c>
      <c r="U351">
        <v>0</v>
      </c>
      <c r="V351">
        <v>0</v>
      </c>
      <c r="W351">
        <v>1</v>
      </c>
    </row>
    <row r="352" spans="1:24" ht="15.75" x14ac:dyDescent="0.25">
      <c r="A352">
        <v>351</v>
      </c>
      <c r="B352">
        <v>44</v>
      </c>
      <c r="C352" t="s">
        <v>15</v>
      </c>
      <c r="D352" t="s">
        <v>173</v>
      </c>
      <c r="E352" t="s">
        <v>176</v>
      </c>
      <c r="F352" t="s">
        <v>12</v>
      </c>
      <c r="G352" s="12">
        <v>23</v>
      </c>
      <c r="H352" s="12">
        <v>22.9</v>
      </c>
      <c r="I352" s="12">
        <v>4</v>
      </c>
      <c r="J352" s="12">
        <v>3.8</v>
      </c>
      <c r="K352" s="12">
        <v>0</v>
      </c>
      <c r="L352" t="s">
        <v>120</v>
      </c>
      <c r="M352" t="s">
        <v>120</v>
      </c>
      <c r="N352" t="s">
        <v>120</v>
      </c>
      <c r="O352" t="s">
        <v>120</v>
      </c>
      <c r="P352" t="s">
        <v>120</v>
      </c>
      <c r="Q352" t="s">
        <v>120</v>
      </c>
      <c r="R352" t="s">
        <v>120</v>
      </c>
      <c r="S352" t="s">
        <v>120</v>
      </c>
      <c r="T352">
        <v>0</v>
      </c>
      <c r="U352">
        <v>0</v>
      </c>
      <c r="V352">
        <v>1</v>
      </c>
      <c r="W352">
        <v>0</v>
      </c>
    </row>
    <row r="353" spans="1:24" ht="15.75" x14ac:dyDescent="0.25">
      <c r="A353">
        <v>352</v>
      </c>
      <c r="B353">
        <v>44</v>
      </c>
      <c r="C353" t="s">
        <v>15</v>
      </c>
      <c r="D353" t="s">
        <v>173</v>
      </c>
      <c r="E353" t="s">
        <v>176</v>
      </c>
      <c r="F353" t="s">
        <v>135</v>
      </c>
      <c r="G353" s="12" t="s">
        <v>131</v>
      </c>
      <c r="H353" s="12">
        <v>58.5</v>
      </c>
      <c r="I353" s="12">
        <v>4</v>
      </c>
      <c r="J353" s="12">
        <v>3.9</v>
      </c>
      <c r="K353" s="12">
        <v>0</v>
      </c>
      <c r="L353" t="s">
        <v>120</v>
      </c>
      <c r="M353" t="s">
        <v>120</v>
      </c>
      <c r="N353" t="s">
        <v>120</v>
      </c>
      <c r="O353" t="s">
        <v>120</v>
      </c>
      <c r="P353" t="s">
        <v>120</v>
      </c>
      <c r="Q353" t="s">
        <v>120</v>
      </c>
      <c r="R353" t="s">
        <v>120</v>
      </c>
      <c r="S353" t="s">
        <v>120</v>
      </c>
      <c r="T353">
        <v>0</v>
      </c>
      <c r="U353">
        <v>0</v>
      </c>
      <c r="V353">
        <v>1</v>
      </c>
      <c r="W353">
        <v>0</v>
      </c>
    </row>
    <row r="354" spans="1:24" ht="15.75" x14ac:dyDescent="0.25">
      <c r="A354">
        <v>353</v>
      </c>
      <c r="B354">
        <v>45</v>
      </c>
      <c r="C354" t="s">
        <v>9</v>
      </c>
      <c r="D354" t="s">
        <v>172</v>
      </c>
      <c r="E354" t="s">
        <v>175</v>
      </c>
      <c r="F354" t="s">
        <v>12</v>
      </c>
      <c r="G354" s="12">
        <v>4</v>
      </c>
      <c r="H354" s="12">
        <v>113.5</v>
      </c>
      <c r="I354" s="12">
        <v>5</v>
      </c>
      <c r="J354" s="12">
        <v>3.7</v>
      </c>
      <c r="K354" s="12">
        <v>1</v>
      </c>
      <c r="L354" t="s">
        <v>120</v>
      </c>
      <c r="M354" t="s">
        <v>120</v>
      </c>
      <c r="N354" t="s">
        <v>120</v>
      </c>
      <c r="O354" t="s">
        <v>120</v>
      </c>
      <c r="P354" t="s">
        <v>120</v>
      </c>
      <c r="Q354" t="s">
        <v>120</v>
      </c>
      <c r="R354" t="s">
        <v>120</v>
      </c>
      <c r="S354" t="s">
        <v>120</v>
      </c>
      <c r="T354" t="s">
        <v>120</v>
      </c>
      <c r="U354" t="s">
        <v>120</v>
      </c>
      <c r="V354" t="s">
        <v>120</v>
      </c>
      <c r="W354">
        <v>0</v>
      </c>
      <c r="X354" t="s">
        <v>169</v>
      </c>
    </row>
    <row r="355" spans="1:24" ht="15.75" x14ac:dyDescent="0.25">
      <c r="A355">
        <v>354</v>
      </c>
      <c r="B355">
        <v>45</v>
      </c>
      <c r="C355" t="s">
        <v>9</v>
      </c>
      <c r="D355" t="s">
        <v>172</v>
      </c>
      <c r="E355" t="s">
        <v>175</v>
      </c>
      <c r="F355" t="s">
        <v>135</v>
      </c>
      <c r="G355" s="12">
        <v>43</v>
      </c>
      <c r="H355" s="12">
        <v>111.7</v>
      </c>
      <c r="I355" s="12">
        <v>4</v>
      </c>
      <c r="J355" s="12">
        <v>5.5</v>
      </c>
      <c r="K355" s="12">
        <v>2</v>
      </c>
      <c r="L355">
        <v>3</v>
      </c>
      <c r="M355">
        <v>16</v>
      </c>
      <c r="N355">
        <v>19</v>
      </c>
      <c r="O355">
        <v>38</v>
      </c>
      <c r="P355">
        <v>3</v>
      </c>
      <c r="Q355">
        <f t="shared" ref="Q355:Q362" si="36">SUM(M355:P355)</f>
        <v>76</v>
      </c>
      <c r="R355">
        <v>12</v>
      </c>
      <c r="S355">
        <f t="shared" ref="S355:S362" si="37">Q355/12</f>
        <v>6.333333333333333</v>
      </c>
      <c r="T355">
        <v>0</v>
      </c>
      <c r="U355">
        <v>0</v>
      </c>
      <c r="V355">
        <v>0</v>
      </c>
      <c r="W355">
        <v>0</v>
      </c>
    </row>
    <row r="356" spans="1:24" ht="15.75" x14ac:dyDescent="0.25">
      <c r="A356">
        <v>355</v>
      </c>
      <c r="B356">
        <v>45</v>
      </c>
      <c r="C356" t="s">
        <v>12</v>
      </c>
      <c r="D356" t="s">
        <v>173</v>
      </c>
      <c r="E356" t="s">
        <v>175</v>
      </c>
      <c r="F356" t="s">
        <v>12</v>
      </c>
      <c r="G356" s="12">
        <v>4</v>
      </c>
      <c r="H356" s="12">
        <v>96.4</v>
      </c>
      <c r="I356" s="12">
        <v>4</v>
      </c>
      <c r="J356" s="12">
        <v>3.9</v>
      </c>
      <c r="K356" s="12">
        <v>1</v>
      </c>
      <c r="L356">
        <v>3</v>
      </c>
      <c r="M356">
        <v>8.3000000000000007</v>
      </c>
      <c r="N356">
        <v>38.200000000000003</v>
      </c>
      <c r="O356">
        <v>13</v>
      </c>
      <c r="P356">
        <v>0</v>
      </c>
      <c r="Q356">
        <f t="shared" si="36"/>
        <v>59.5</v>
      </c>
      <c r="R356">
        <v>12</v>
      </c>
      <c r="S356">
        <f t="shared" si="37"/>
        <v>4.958333333333333</v>
      </c>
      <c r="T356">
        <v>0</v>
      </c>
      <c r="U356">
        <v>0</v>
      </c>
      <c r="V356">
        <v>0</v>
      </c>
      <c r="W356">
        <v>1</v>
      </c>
    </row>
    <row r="357" spans="1:24" ht="15.75" x14ac:dyDescent="0.25">
      <c r="A357">
        <v>356</v>
      </c>
      <c r="B357">
        <v>45</v>
      </c>
      <c r="C357" t="s">
        <v>12</v>
      </c>
      <c r="D357" t="s">
        <v>173</v>
      </c>
      <c r="E357" t="s">
        <v>175</v>
      </c>
      <c r="F357" t="s">
        <v>135</v>
      </c>
      <c r="G357" s="12">
        <v>43</v>
      </c>
      <c r="H357" s="12">
        <v>99.1</v>
      </c>
      <c r="I357" s="12">
        <v>4</v>
      </c>
      <c r="J357" s="12">
        <v>5.5</v>
      </c>
      <c r="K357" s="12">
        <v>2</v>
      </c>
      <c r="L357">
        <v>2</v>
      </c>
      <c r="M357">
        <v>7.4</v>
      </c>
      <c r="N357">
        <v>45.1</v>
      </c>
      <c r="O357">
        <v>15.1</v>
      </c>
      <c r="P357">
        <v>0</v>
      </c>
      <c r="Q357">
        <f t="shared" si="36"/>
        <v>67.599999999999994</v>
      </c>
      <c r="R357">
        <v>12</v>
      </c>
      <c r="S357">
        <f t="shared" si="37"/>
        <v>5.6333333333333329</v>
      </c>
      <c r="T357">
        <v>0</v>
      </c>
      <c r="U357">
        <v>0</v>
      </c>
      <c r="V357">
        <v>0</v>
      </c>
      <c r="W357">
        <v>1</v>
      </c>
    </row>
    <row r="358" spans="1:24" ht="15.75" customHeight="1" x14ac:dyDescent="0.25">
      <c r="A358">
        <v>357</v>
      </c>
      <c r="B358">
        <v>45</v>
      </c>
      <c r="C358" t="s">
        <v>14</v>
      </c>
      <c r="D358" t="s">
        <v>172</v>
      </c>
      <c r="E358" t="s">
        <v>176</v>
      </c>
      <c r="F358" t="s">
        <v>135</v>
      </c>
      <c r="G358" s="12">
        <v>4</v>
      </c>
      <c r="H358" s="12">
        <v>117.7</v>
      </c>
      <c r="I358" s="12">
        <v>6</v>
      </c>
      <c r="J358" s="12">
        <v>4.4000000000000004</v>
      </c>
      <c r="K358" s="12">
        <v>2</v>
      </c>
      <c r="L358">
        <v>3</v>
      </c>
      <c r="M358">
        <v>39.5</v>
      </c>
      <c r="N358">
        <v>4</v>
      </c>
      <c r="O358">
        <v>33</v>
      </c>
      <c r="P358">
        <v>0</v>
      </c>
      <c r="Q358">
        <f t="shared" si="36"/>
        <v>76.5</v>
      </c>
      <c r="R358">
        <v>12</v>
      </c>
      <c r="S358">
        <f t="shared" si="37"/>
        <v>6.375</v>
      </c>
      <c r="T358">
        <v>0</v>
      </c>
      <c r="U358">
        <v>0</v>
      </c>
      <c r="V358">
        <v>0</v>
      </c>
      <c r="W358">
        <v>1</v>
      </c>
    </row>
    <row r="359" spans="1:24" ht="15.75" customHeight="1" x14ac:dyDescent="0.25">
      <c r="A359">
        <v>358</v>
      </c>
      <c r="B359">
        <v>45</v>
      </c>
      <c r="C359" t="s">
        <v>14</v>
      </c>
      <c r="D359" t="s">
        <v>172</v>
      </c>
      <c r="E359" t="s">
        <v>176</v>
      </c>
      <c r="F359" t="s">
        <v>12</v>
      </c>
      <c r="G359" s="12">
        <v>43</v>
      </c>
      <c r="H359" s="12">
        <v>97.5</v>
      </c>
      <c r="I359" s="12">
        <v>4</v>
      </c>
      <c r="J359" s="12">
        <v>6</v>
      </c>
      <c r="K359" s="12">
        <v>2</v>
      </c>
      <c r="L359">
        <v>2</v>
      </c>
      <c r="M359">
        <v>9</v>
      </c>
      <c r="N359">
        <v>35</v>
      </c>
      <c r="O359">
        <v>25</v>
      </c>
      <c r="P359">
        <v>0</v>
      </c>
      <c r="Q359">
        <f t="shared" si="36"/>
        <v>69</v>
      </c>
      <c r="R359">
        <v>12</v>
      </c>
      <c r="S359">
        <f t="shared" si="37"/>
        <v>5.75</v>
      </c>
      <c r="T359">
        <v>0</v>
      </c>
      <c r="U359">
        <v>0</v>
      </c>
      <c r="V359">
        <v>0</v>
      </c>
      <c r="W359">
        <v>1</v>
      </c>
    </row>
    <row r="360" spans="1:24" ht="15.75" customHeight="1" x14ac:dyDescent="0.25">
      <c r="A360">
        <v>359</v>
      </c>
      <c r="B360">
        <v>45</v>
      </c>
      <c r="C360" t="s">
        <v>15</v>
      </c>
      <c r="D360" t="s">
        <v>173</v>
      </c>
      <c r="E360" t="s">
        <v>176</v>
      </c>
      <c r="F360" t="s">
        <v>12</v>
      </c>
      <c r="G360" s="12">
        <v>4</v>
      </c>
      <c r="H360" s="12">
        <v>109.4</v>
      </c>
      <c r="I360" s="12">
        <v>4</v>
      </c>
      <c r="J360" s="12">
        <v>4</v>
      </c>
      <c r="K360" s="12">
        <v>1</v>
      </c>
      <c r="L360">
        <v>2</v>
      </c>
      <c r="M360">
        <v>52.2</v>
      </c>
      <c r="N360">
        <v>2</v>
      </c>
      <c r="O360">
        <v>0</v>
      </c>
      <c r="P360">
        <v>0</v>
      </c>
      <c r="Q360">
        <f t="shared" si="36"/>
        <v>54.2</v>
      </c>
      <c r="R360">
        <v>12</v>
      </c>
      <c r="S360">
        <f t="shared" si="37"/>
        <v>4.5166666666666666</v>
      </c>
      <c r="T360">
        <v>0</v>
      </c>
      <c r="U360">
        <v>0</v>
      </c>
      <c r="V360">
        <v>0</v>
      </c>
      <c r="W360">
        <v>1</v>
      </c>
    </row>
    <row r="361" spans="1:24" ht="15.75" customHeight="1" x14ac:dyDescent="0.25">
      <c r="A361">
        <v>360</v>
      </c>
      <c r="B361">
        <v>45</v>
      </c>
      <c r="C361" t="s">
        <v>15</v>
      </c>
      <c r="D361" t="s">
        <v>173</v>
      </c>
      <c r="E361" t="s">
        <v>176</v>
      </c>
      <c r="F361" t="s">
        <v>135</v>
      </c>
      <c r="G361" s="12">
        <v>43</v>
      </c>
      <c r="H361" s="12">
        <v>70.3</v>
      </c>
      <c r="I361" s="12">
        <v>3</v>
      </c>
      <c r="J361" s="12">
        <v>6</v>
      </c>
      <c r="K361" s="12">
        <v>2</v>
      </c>
      <c r="L361">
        <v>2</v>
      </c>
      <c r="M361">
        <v>32</v>
      </c>
      <c r="N361">
        <v>37</v>
      </c>
      <c r="O361">
        <v>4</v>
      </c>
      <c r="P361">
        <v>0</v>
      </c>
      <c r="Q361">
        <f t="shared" si="36"/>
        <v>73</v>
      </c>
      <c r="R361">
        <v>12</v>
      </c>
      <c r="S361">
        <f t="shared" si="37"/>
        <v>6.083333333333333</v>
      </c>
      <c r="T361">
        <v>0</v>
      </c>
      <c r="U361">
        <v>0</v>
      </c>
      <c r="V361">
        <v>0</v>
      </c>
      <c r="W361">
        <v>1</v>
      </c>
    </row>
    <row r="362" spans="1:24" ht="15.75" customHeight="1" x14ac:dyDescent="0.25">
      <c r="A362">
        <v>361</v>
      </c>
      <c r="B362">
        <v>46</v>
      </c>
      <c r="C362" t="s">
        <v>9</v>
      </c>
      <c r="D362" t="s">
        <v>172</v>
      </c>
      <c r="E362" t="s">
        <v>175</v>
      </c>
      <c r="F362" t="s">
        <v>12</v>
      </c>
      <c r="G362" s="12">
        <v>24</v>
      </c>
      <c r="H362" s="12">
        <v>62.7</v>
      </c>
      <c r="I362" s="12">
        <v>4</v>
      </c>
      <c r="J362" s="12">
        <v>6</v>
      </c>
      <c r="K362" s="12">
        <v>2</v>
      </c>
      <c r="L362">
        <v>4</v>
      </c>
      <c r="M362">
        <v>32.9</v>
      </c>
      <c r="N362">
        <v>11.6</v>
      </c>
      <c r="O362">
        <v>16.100000000000001</v>
      </c>
      <c r="P362">
        <v>0</v>
      </c>
      <c r="Q362">
        <f t="shared" si="36"/>
        <v>60.6</v>
      </c>
      <c r="R362">
        <v>12</v>
      </c>
      <c r="S362">
        <f t="shared" si="37"/>
        <v>5.05</v>
      </c>
      <c r="T362">
        <v>0</v>
      </c>
      <c r="U362">
        <v>1</v>
      </c>
      <c r="V362">
        <v>0</v>
      </c>
      <c r="W362">
        <v>0</v>
      </c>
    </row>
    <row r="363" spans="1:24" ht="15.75" customHeight="1" x14ac:dyDescent="0.25">
      <c r="A363">
        <v>362</v>
      </c>
      <c r="B363">
        <v>46</v>
      </c>
      <c r="C363" t="s">
        <v>9</v>
      </c>
      <c r="D363" t="s">
        <v>172</v>
      </c>
      <c r="E363" t="s">
        <v>175</v>
      </c>
      <c r="F363" t="s">
        <v>135</v>
      </c>
      <c r="G363" s="12">
        <v>49</v>
      </c>
      <c r="H363" s="12">
        <v>63.9</v>
      </c>
      <c r="I363" s="12">
        <v>3</v>
      </c>
      <c r="J363" s="12">
        <v>4.0999999999999996</v>
      </c>
      <c r="K363" s="12">
        <v>0</v>
      </c>
      <c r="L363" t="s">
        <v>120</v>
      </c>
      <c r="M363" t="s">
        <v>120</v>
      </c>
      <c r="N363" t="s">
        <v>120</v>
      </c>
      <c r="O363" t="s">
        <v>120</v>
      </c>
      <c r="P363" t="s">
        <v>120</v>
      </c>
      <c r="Q363" t="s">
        <v>120</v>
      </c>
      <c r="R363" t="s">
        <v>120</v>
      </c>
      <c r="S363" t="s">
        <v>120</v>
      </c>
      <c r="T363">
        <v>0</v>
      </c>
      <c r="U363">
        <v>0</v>
      </c>
      <c r="V363">
        <v>1</v>
      </c>
      <c r="W363">
        <v>0</v>
      </c>
    </row>
    <row r="364" spans="1:24" ht="15.75" customHeight="1" x14ac:dyDescent="0.25">
      <c r="A364">
        <v>363</v>
      </c>
      <c r="B364">
        <v>46</v>
      </c>
      <c r="C364" t="s">
        <v>12</v>
      </c>
      <c r="D364" t="s">
        <v>173</v>
      </c>
      <c r="E364" t="s">
        <v>175</v>
      </c>
      <c r="F364" t="s">
        <v>135</v>
      </c>
      <c r="G364" s="12">
        <v>24</v>
      </c>
      <c r="H364" s="12">
        <v>54.2</v>
      </c>
      <c r="I364" s="12">
        <v>4</v>
      </c>
      <c r="J364" s="12">
        <v>6</v>
      </c>
      <c r="K364" s="12">
        <v>1</v>
      </c>
      <c r="L364">
        <v>2</v>
      </c>
      <c r="M364">
        <v>16</v>
      </c>
      <c r="N364">
        <v>23</v>
      </c>
      <c r="O364">
        <v>0</v>
      </c>
      <c r="P364">
        <v>0</v>
      </c>
      <c r="Q364">
        <f>SUM(M364:P364)</f>
        <v>39</v>
      </c>
      <c r="R364">
        <v>12</v>
      </c>
      <c r="S364">
        <f>Q364/12</f>
        <v>3.25</v>
      </c>
      <c r="T364">
        <v>0</v>
      </c>
      <c r="U364">
        <v>0</v>
      </c>
      <c r="V364">
        <v>0</v>
      </c>
      <c r="W364">
        <v>1</v>
      </c>
    </row>
    <row r="365" spans="1:24" ht="15.75" customHeight="1" x14ac:dyDescent="0.25">
      <c r="A365">
        <v>364</v>
      </c>
      <c r="B365">
        <v>46</v>
      </c>
      <c r="C365" t="s">
        <v>12</v>
      </c>
      <c r="D365" t="s">
        <v>173</v>
      </c>
      <c r="E365" t="s">
        <v>175</v>
      </c>
      <c r="F365" t="s">
        <v>12</v>
      </c>
      <c r="G365" s="12">
        <v>49</v>
      </c>
      <c r="H365" s="12">
        <v>46.5</v>
      </c>
      <c r="I365" s="12">
        <v>3</v>
      </c>
      <c r="J365" s="12">
        <v>3.6</v>
      </c>
      <c r="K365" s="12">
        <v>1</v>
      </c>
      <c r="L365">
        <v>1</v>
      </c>
      <c r="M365">
        <v>40</v>
      </c>
      <c r="N365">
        <v>16.5</v>
      </c>
      <c r="O365">
        <v>16.5</v>
      </c>
      <c r="P365">
        <v>0</v>
      </c>
      <c r="Q365">
        <f>SUM(M365:P365)</f>
        <v>73</v>
      </c>
      <c r="R365">
        <v>12</v>
      </c>
      <c r="S365">
        <f>Q365/12</f>
        <v>6.083333333333333</v>
      </c>
      <c r="T365">
        <v>0</v>
      </c>
      <c r="U365">
        <v>0</v>
      </c>
      <c r="V365">
        <v>0</v>
      </c>
      <c r="W365">
        <v>1</v>
      </c>
    </row>
    <row r="366" spans="1:24" ht="15.75" customHeight="1" x14ac:dyDescent="0.25">
      <c r="A366">
        <v>365</v>
      </c>
      <c r="B366">
        <v>46</v>
      </c>
      <c r="C366" t="s">
        <v>14</v>
      </c>
      <c r="D366" t="s">
        <v>172</v>
      </c>
      <c r="E366" t="s">
        <v>176</v>
      </c>
      <c r="F366" t="s">
        <v>12</v>
      </c>
      <c r="G366" s="12">
        <v>24</v>
      </c>
      <c r="H366" s="12">
        <v>58.1</v>
      </c>
      <c r="I366" s="12">
        <v>5</v>
      </c>
      <c r="J366" s="12">
        <v>4.0999999999999996</v>
      </c>
      <c r="K366" s="12">
        <v>3</v>
      </c>
      <c r="L366">
        <v>3</v>
      </c>
      <c r="M366">
        <v>18.3</v>
      </c>
      <c r="N366">
        <v>10.8</v>
      </c>
      <c r="O366">
        <v>0</v>
      </c>
      <c r="P366">
        <v>0</v>
      </c>
      <c r="Q366">
        <f>SUM(M366:P366)</f>
        <v>29.1</v>
      </c>
      <c r="R366">
        <v>12</v>
      </c>
      <c r="S366">
        <f>Q366/12</f>
        <v>2.4250000000000003</v>
      </c>
      <c r="T366">
        <v>0</v>
      </c>
      <c r="U366">
        <v>0</v>
      </c>
      <c r="V366">
        <v>0</v>
      </c>
      <c r="W366">
        <v>1</v>
      </c>
    </row>
    <row r="367" spans="1:24" ht="15.75" customHeight="1" x14ac:dyDescent="0.25">
      <c r="A367">
        <v>366</v>
      </c>
      <c r="B367">
        <v>46</v>
      </c>
      <c r="C367" t="s">
        <v>14</v>
      </c>
      <c r="D367" t="s">
        <v>172</v>
      </c>
      <c r="E367" t="s">
        <v>176</v>
      </c>
      <c r="F367" t="s">
        <v>135</v>
      </c>
      <c r="G367" s="12">
        <v>49</v>
      </c>
      <c r="H367" s="12">
        <v>45.9</v>
      </c>
      <c r="I367" s="12">
        <v>3</v>
      </c>
      <c r="J367" s="12">
        <v>3.1</v>
      </c>
      <c r="K367" s="12">
        <v>1</v>
      </c>
      <c r="L367">
        <v>2</v>
      </c>
      <c r="M367">
        <v>28.9</v>
      </c>
      <c r="N367">
        <v>19.899999999999999</v>
      </c>
      <c r="O367">
        <v>0</v>
      </c>
      <c r="P367">
        <v>0</v>
      </c>
      <c r="Q367">
        <f>SUM(M367:P367)</f>
        <v>48.8</v>
      </c>
      <c r="R367">
        <v>12</v>
      </c>
      <c r="S367">
        <f>Q367/12</f>
        <v>4.0666666666666664</v>
      </c>
      <c r="T367">
        <v>0</v>
      </c>
      <c r="U367">
        <v>0</v>
      </c>
      <c r="V367">
        <v>0</v>
      </c>
      <c r="W367">
        <v>1</v>
      </c>
    </row>
    <row r="368" spans="1:24" ht="15.75" customHeight="1" x14ac:dyDescent="0.25">
      <c r="A368">
        <v>367</v>
      </c>
      <c r="B368">
        <v>46</v>
      </c>
      <c r="C368" t="s">
        <v>15</v>
      </c>
      <c r="D368" t="s">
        <v>173</v>
      </c>
      <c r="E368" t="s">
        <v>176</v>
      </c>
      <c r="F368" t="s">
        <v>135</v>
      </c>
      <c r="G368" s="12">
        <v>24</v>
      </c>
      <c r="H368" s="12">
        <v>76.400000000000006</v>
      </c>
      <c r="I368" s="12">
        <v>4</v>
      </c>
      <c r="J368" s="12">
        <v>6</v>
      </c>
      <c r="K368" s="12">
        <v>1</v>
      </c>
      <c r="L368">
        <v>1</v>
      </c>
      <c r="M368">
        <v>10.1</v>
      </c>
      <c r="N368">
        <v>1.4</v>
      </c>
      <c r="O368">
        <v>0</v>
      </c>
      <c r="P368">
        <v>0</v>
      </c>
      <c r="Q368">
        <f>SUM(M368:P368)</f>
        <v>11.5</v>
      </c>
      <c r="R368">
        <v>12</v>
      </c>
      <c r="S368">
        <f>Q368/12</f>
        <v>0.95833333333333337</v>
      </c>
      <c r="T368">
        <v>0</v>
      </c>
      <c r="U368">
        <v>1</v>
      </c>
      <c r="V368">
        <v>0</v>
      </c>
      <c r="W368">
        <v>0</v>
      </c>
    </row>
    <row r="369" spans="1:24" ht="15.75" customHeight="1" x14ac:dyDescent="0.25">
      <c r="A369">
        <v>368</v>
      </c>
      <c r="B369">
        <v>46</v>
      </c>
      <c r="C369" t="s">
        <v>15</v>
      </c>
      <c r="D369" t="s">
        <v>173</v>
      </c>
      <c r="E369" t="s">
        <v>176</v>
      </c>
      <c r="F369" t="s">
        <v>12</v>
      </c>
      <c r="G369" s="12">
        <v>49</v>
      </c>
      <c r="H369" s="12">
        <v>35.6</v>
      </c>
      <c r="I369" s="12">
        <v>3</v>
      </c>
      <c r="J369" s="12">
        <v>2.2999999999999998</v>
      </c>
      <c r="K369" s="12">
        <v>0</v>
      </c>
      <c r="L369" t="s">
        <v>120</v>
      </c>
      <c r="M369" t="s">
        <v>120</v>
      </c>
      <c r="N369" t="s">
        <v>120</v>
      </c>
      <c r="O369" t="s">
        <v>120</v>
      </c>
      <c r="P369" t="s">
        <v>120</v>
      </c>
      <c r="Q369" t="s">
        <v>120</v>
      </c>
      <c r="R369" t="s">
        <v>120</v>
      </c>
      <c r="S369" t="s">
        <v>120</v>
      </c>
      <c r="T369">
        <v>0</v>
      </c>
      <c r="U369">
        <v>0</v>
      </c>
      <c r="V369">
        <v>0</v>
      </c>
      <c r="W369">
        <v>0</v>
      </c>
    </row>
    <row r="370" spans="1:24" ht="15.75" customHeight="1" x14ac:dyDescent="0.25">
      <c r="A370">
        <v>369</v>
      </c>
      <c r="B370">
        <v>47</v>
      </c>
      <c r="C370" t="s">
        <v>9</v>
      </c>
      <c r="D370" t="s">
        <v>172</v>
      </c>
      <c r="E370" t="s">
        <v>175</v>
      </c>
      <c r="F370" t="s">
        <v>12</v>
      </c>
      <c r="G370" s="12">
        <v>3</v>
      </c>
      <c r="H370" s="12">
        <v>110.3</v>
      </c>
      <c r="I370" s="12">
        <v>5</v>
      </c>
      <c r="J370" s="12">
        <v>6</v>
      </c>
      <c r="K370" s="12">
        <v>1</v>
      </c>
      <c r="L370">
        <v>1</v>
      </c>
      <c r="M370">
        <v>35.5</v>
      </c>
      <c r="N370">
        <v>26</v>
      </c>
      <c r="O370">
        <v>0</v>
      </c>
      <c r="P370">
        <v>0</v>
      </c>
      <c r="Q370">
        <f t="shared" ref="Q370:Q384" si="38">SUM(M370:P370)</f>
        <v>61.5</v>
      </c>
      <c r="R370">
        <v>12</v>
      </c>
      <c r="S370">
        <f t="shared" ref="S370:S384" si="39">Q370/12</f>
        <v>5.125</v>
      </c>
      <c r="T370">
        <v>0</v>
      </c>
      <c r="U370">
        <v>0</v>
      </c>
      <c r="V370">
        <v>0</v>
      </c>
      <c r="W370">
        <v>1</v>
      </c>
    </row>
    <row r="371" spans="1:24" ht="15.75" customHeight="1" x14ac:dyDescent="0.25">
      <c r="A371">
        <v>370</v>
      </c>
      <c r="B371">
        <v>47</v>
      </c>
      <c r="C371" t="s">
        <v>9</v>
      </c>
      <c r="D371" t="s">
        <v>172</v>
      </c>
      <c r="E371" t="s">
        <v>175</v>
      </c>
      <c r="F371" t="s">
        <v>135</v>
      </c>
      <c r="G371" s="12">
        <v>2</v>
      </c>
      <c r="H371" s="12">
        <v>66</v>
      </c>
      <c r="I371" s="12">
        <v>6</v>
      </c>
      <c r="J371" s="12">
        <v>6</v>
      </c>
      <c r="K371" s="12">
        <v>2</v>
      </c>
      <c r="L371">
        <v>2</v>
      </c>
      <c r="M371">
        <v>17</v>
      </c>
      <c r="N371">
        <v>17.3</v>
      </c>
      <c r="O371">
        <v>0</v>
      </c>
      <c r="P371">
        <v>0</v>
      </c>
      <c r="Q371">
        <f t="shared" si="38"/>
        <v>34.299999999999997</v>
      </c>
      <c r="R371">
        <v>12</v>
      </c>
      <c r="S371">
        <f t="shared" si="39"/>
        <v>2.8583333333333329</v>
      </c>
      <c r="T371">
        <v>1</v>
      </c>
      <c r="U371">
        <v>0</v>
      </c>
      <c r="V371">
        <v>0</v>
      </c>
      <c r="W371">
        <v>1</v>
      </c>
    </row>
    <row r="372" spans="1:24" ht="15.75" customHeight="1" x14ac:dyDescent="0.25">
      <c r="A372">
        <v>371</v>
      </c>
      <c r="B372">
        <v>47</v>
      </c>
      <c r="C372" t="s">
        <v>12</v>
      </c>
      <c r="D372" t="s">
        <v>173</v>
      </c>
      <c r="E372" t="s">
        <v>175</v>
      </c>
      <c r="F372" t="s">
        <v>12</v>
      </c>
      <c r="G372" s="12">
        <v>3</v>
      </c>
      <c r="H372" s="12">
        <v>89.9</v>
      </c>
      <c r="I372" s="12">
        <v>3</v>
      </c>
      <c r="J372" s="12">
        <v>4.0999999999999996</v>
      </c>
      <c r="K372" s="12">
        <v>1</v>
      </c>
      <c r="L372">
        <v>2</v>
      </c>
      <c r="M372">
        <v>19.5</v>
      </c>
      <c r="N372">
        <v>8</v>
      </c>
      <c r="O372">
        <v>51</v>
      </c>
      <c r="P372">
        <v>0</v>
      </c>
      <c r="Q372">
        <f t="shared" si="38"/>
        <v>78.5</v>
      </c>
      <c r="R372">
        <v>12</v>
      </c>
      <c r="S372">
        <f t="shared" si="39"/>
        <v>6.541666666666667</v>
      </c>
      <c r="T372">
        <v>0</v>
      </c>
      <c r="U372">
        <v>0</v>
      </c>
      <c r="V372">
        <v>0</v>
      </c>
      <c r="W372">
        <v>1</v>
      </c>
    </row>
    <row r="373" spans="1:24" ht="15.75" customHeight="1" x14ac:dyDescent="0.25">
      <c r="A373">
        <v>372</v>
      </c>
      <c r="B373">
        <v>47</v>
      </c>
      <c r="C373" t="s">
        <v>12</v>
      </c>
      <c r="D373" t="s">
        <v>173</v>
      </c>
      <c r="E373" t="s">
        <v>175</v>
      </c>
      <c r="F373" t="s">
        <v>135</v>
      </c>
      <c r="G373" s="12">
        <v>2</v>
      </c>
      <c r="H373" s="12">
        <v>69</v>
      </c>
      <c r="I373" s="12">
        <v>5</v>
      </c>
      <c r="J373" s="12">
        <v>6</v>
      </c>
      <c r="K373" s="12">
        <v>2</v>
      </c>
      <c r="L373">
        <v>3</v>
      </c>
      <c r="M373">
        <v>8</v>
      </c>
      <c r="N373">
        <v>38</v>
      </c>
      <c r="O373">
        <v>13.5</v>
      </c>
      <c r="P373">
        <v>0</v>
      </c>
      <c r="Q373">
        <f t="shared" si="38"/>
        <v>59.5</v>
      </c>
      <c r="R373">
        <v>12</v>
      </c>
      <c r="S373">
        <f t="shared" si="39"/>
        <v>4.958333333333333</v>
      </c>
      <c r="T373">
        <v>0</v>
      </c>
      <c r="U373">
        <v>0</v>
      </c>
      <c r="V373">
        <v>0</v>
      </c>
      <c r="W373">
        <v>1</v>
      </c>
    </row>
    <row r="374" spans="1:24" ht="15.75" customHeight="1" x14ac:dyDescent="0.25">
      <c r="A374">
        <v>373</v>
      </c>
      <c r="B374">
        <v>47</v>
      </c>
      <c r="C374" t="s">
        <v>14</v>
      </c>
      <c r="D374" t="s">
        <v>172</v>
      </c>
      <c r="E374" t="s">
        <v>176</v>
      </c>
      <c r="F374" t="s">
        <v>12</v>
      </c>
      <c r="G374" s="12">
        <v>3</v>
      </c>
      <c r="H374" s="12">
        <v>83.5</v>
      </c>
      <c r="I374" s="12">
        <v>4</v>
      </c>
      <c r="J374" s="12">
        <v>6</v>
      </c>
      <c r="K374" s="12">
        <v>1</v>
      </c>
      <c r="L374">
        <v>1</v>
      </c>
      <c r="M374">
        <v>9</v>
      </c>
      <c r="N374">
        <v>4</v>
      </c>
      <c r="O374">
        <v>0</v>
      </c>
      <c r="P374">
        <v>0</v>
      </c>
      <c r="Q374">
        <f t="shared" si="38"/>
        <v>13</v>
      </c>
      <c r="R374">
        <v>12</v>
      </c>
      <c r="S374">
        <f t="shared" si="39"/>
        <v>1.0833333333333333</v>
      </c>
      <c r="T374">
        <v>0</v>
      </c>
      <c r="U374">
        <v>0</v>
      </c>
      <c r="V374">
        <v>0</v>
      </c>
      <c r="W374">
        <v>1</v>
      </c>
    </row>
    <row r="375" spans="1:24" ht="15.75" x14ac:dyDescent="0.25">
      <c r="A375">
        <v>374</v>
      </c>
      <c r="B375">
        <v>47</v>
      </c>
      <c r="C375" t="s">
        <v>14</v>
      </c>
      <c r="D375" t="s">
        <v>172</v>
      </c>
      <c r="E375" t="s">
        <v>176</v>
      </c>
      <c r="F375" t="s">
        <v>135</v>
      </c>
      <c r="G375" s="12">
        <v>2</v>
      </c>
      <c r="H375" s="12">
        <v>70.5</v>
      </c>
      <c r="I375" s="12">
        <v>4</v>
      </c>
      <c r="J375" s="12">
        <v>6</v>
      </c>
      <c r="K375" s="12">
        <v>1</v>
      </c>
      <c r="L375">
        <v>2</v>
      </c>
      <c r="M375">
        <v>29.5</v>
      </c>
      <c r="N375">
        <v>3</v>
      </c>
      <c r="O375">
        <v>27</v>
      </c>
      <c r="P375">
        <v>0</v>
      </c>
      <c r="Q375">
        <f t="shared" si="38"/>
        <v>59.5</v>
      </c>
      <c r="R375">
        <v>12</v>
      </c>
      <c r="S375">
        <f t="shared" si="39"/>
        <v>4.958333333333333</v>
      </c>
      <c r="T375">
        <v>0</v>
      </c>
      <c r="U375">
        <v>0</v>
      </c>
      <c r="V375">
        <v>0</v>
      </c>
      <c r="W375">
        <v>1</v>
      </c>
    </row>
    <row r="376" spans="1:24" ht="15.75" x14ac:dyDescent="0.25">
      <c r="A376">
        <v>375</v>
      </c>
      <c r="B376">
        <v>47</v>
      </c>
      <c r="C376" t="s">
        <v>15</v>
      </c>
      <c r="D376" t="s">
        <v>173</v>
      </c>
      <c r="E376" t="s">
        <v>176</v>
      </c>
      <c r="F376" t="s">
        <v>12</v>
      </c>
      <c r="G376" s="12">
        <v>3</v>
      </c>
      <c r="H376" s="12">
        <v>96.6</v>
      </c>
      <c r="I376" s="12">
        <v>3</v>
      </c>
      <c r="J376" s="12">
        <v>6</v>
      </c>
      <c r="K376" s="12">
        <v>1</v>
      </c>
      <c r="L376">
        <v>2</v>
      </c>
      <c r="M376">
        <v>37</v>
      </c>
      <c r="N376">
        <v>34.5</v>
      </c>
      <c r="O376">
        <v>0</v>
      </c>
      <c r="P376">
        <v>0</v>
      </c>
      <c r="Q376">
        <f t="shared" si="38"/>
        <v>71.5</v>
      </c>
      <c r="R376">
        <v>12</v>
      </c>
      <c r="S376">
        <f t="shared" si="39"/>
        <v>5.958333333333333</v>
      </c>
      <c r="T376">
        <v>0</v>
      </c>
      <c r="U376">
        <v>0</v>
      </c>
      <c r="V376">
        <v>0</v>
      </c>
      <c r="W376">
        <v>1</v>
      </c>
    </row>
    <row r="377" spans="1:24" ht="15.75" x14ac:dyDescent="0.25">
      <c r="A377">
        <v>376</v>
      </c>
      <c r="B377">
        <v>47</v>
      </c>
      <c r="C377" t="s">
        <v>15</v>
      </c>
      <c r="D377" t="s">
        <v>173</v>
      </c>
      <c r="E377" t="s">
        <v>176</v>
      </c>
      <c r="F377" t="s">
        <v>135</v>
      </c>
      <c r="G377" s="12">
        <v>2</v>
      </c>
      <c r="H377" s="12">
        <v>56.6</v>
      </c>
      <c r="I377" s="12">
        <v>5</v>
      </c>
      <c r="J377" s="12">
        <v>4.7</v>
      </c>
      <c r="K377" s="12">
        <v>1</v>
      </c>
      <c r="L377">
        <v>2</v>
      </c>
      <c r="M377">
        <v>26.5</v>
      </c>
      <c r="N377">
        <v>29</v>
      </c>
      <c r="O377">
        <v>4.7</v>
      </c>
      <c r="P377">
        <v>0</v>
      </c>
      <c r="Q377">
        <f t="shared" si="38"/>
        <v>60.2</v>
      </c>
      <c r="R377">
        <v>12</v>
      </c>
      <c r="S377">
        <f t="shared" si="39"/>
        <v>5.0166666666666666</v>
      </c>
      <c r="T377">
        <v>0</v>
      </c>
      <c r="U377">
        <v>0</v>
      </c>
      <c r="V377">
        <v>0</v>
      </c>
      <c r="W377">
        <v>1</v>
      </c>
    </row>
    <row r="378" spans="1:24" ht="15.75" x14ac:dyDescent="0.25">
      <c r="A378">
        <v>377</v>
      </c>
      <c r="B378">
        <v>48</v>
      </c>
      <c r="C378" t="s">
        <v>9</v>
      </c>
      <c r="D378" t="s">
        <v>172</v>
      </c>
      <c r="E378" t="s">
        <v>175</v>
      </c>
      <c r="F378" t="s">
        <v>12</v>
      </c>
      <c r="G378" s="12">
        <v>50</v>
      </c>
      <c r="H378" s="12">
        <v>77.8</v>
      </c>
      <c r="I378" s="12">
        <v>3</v>
      </c>
      <c r="J378" s="12">
        <v>4.3</v>
      </c>
      <c r="K378" s="12">
        <v>2</v>
      </c>
      <c r="L378">
        <v>3</v>
      </c>
      <c r="M378">
        <v>1.4</v>
      </c>
      <c r="N378">
        <v>9.3000000000000007</v>
      </c>
      <c r="O378">
        <v>26.3</v>
      </c>
      <c r="P378">
        <v>18.2</v>
      </c>
      <c r="Q378">
        <f t="shared" si="38"/>
        <v>55.2</v>
      </c>
      <c r="R378">
        <v>12</v>
      </c>
      <c r="S378">
        <f t="shared" si="39"/>
        <v>4.6000000000000005</v>
      </c>
      <c r="T378">
        <v>0</v>
      </c>
      <c r="U378">
        <v>0</v>
      </c>
      <c r="V378">
        <v>0</v>
      </c>
      <c r="W378">
        <v>1</v>
      </c>
    </row>
    <row r="379" spans="1:24" ht="15.75" x14ac:dyDescent="0.25">
      <c r="A379">
        <v>378</v>
      </c>
      <c r="B379">
        <v>48</v>
      </c>
      <c r="C379" t="s">
        <v>9</v>
      </c>
      <c r="D379" t="s">
        <v>172</v>
      </c>
      <c r="E379" t="s">
        <v>175</v>
      </c>
      <c r="F379" t="s">
        <v>135</v>
      </c>
      <c r="G379" s="12">
        <v>19</v>
      </c>
      <c r="H379" s="12">
        <v>29.4</v>
      </c>
      <c r="I379" s="12">
        <v>4</v>
      </c>
      <c r="J379" s="12">
        <v>2.9</v>
      </c>
      <c r="K379" s="12">
        <v>1</v>
      </c>
      <c r="L379">
        <v>1</v>
      </c>
      <c r="M379">
        <v>7.5</v>
      </c>
      <c r="N379">
        <v>3</v>
      </c>
      <c r="O379">
        <v>0</v>
      </c>
      <c r="P379">
        <v>0</v>
      </c>
      <c r="Q379">
        <f t="shared" si="38"/>
        <v>10.5</v>
      </c>
      <c r="R379">
        <v>12</v>
      </c>
      <c r="S379">
        <f t="shared" si="39"/>
        <v>0.875</v>
      </c>
      <c r="T379">
        <v>0</v>
      </c>
      <c r="U379">
        <v>0</v>
      </c>
      <c r="V379">
        <v>0</v>
      </c>
      <c r="W379">
        <v>1</v>
      </c>
    </row>
    <row r="380" spans="1:24" ht="15.75" x14ac:dyDescent="0.25">
      <c r="A380">
        <v>379</v>
      </c>
      <c r="B380">
        <v>48</v>
      </c>
      <c r="C380" t="s">
        <v>12</v>
      </c>
      <c r="D380" t="s">
        <v>173</v>
      </c>
      <c r="E380" t="s">
        <v>175</v>
      </c>
      <c r="F380" t="s">
        <v>12</v>
      </c>
      <c r="G380" s="12">
        <v>50</v>
      </c>
      <c r="H380" s="12">
        <v>59.7</v>
      </c>
      <c r="I380" s="12">
        <v>4</v>
      </c>
      <c r="J380" s="12">
        <v>4.9000000000000004</v>
      </c>
      <c r="K380" s="12">
        <v>2</v>
      </c>
      <c r="L380">
        <v>3</v>
      </c>
      <c r="M380">
        <v>32.200000000000003</v>
      </c>
      <c r="N380">
        <v>26.5</v>
      </c>
      <c r="O380">
        <v>1.6</v>
      </c>
      <c r="P380">
        <v>0</v>
      </c>
      <c r="Q380">
        <f t="shared" si="38"/>
        <v>60.300000000000004</v>
      </c>
      <c r="R380">
        <v>12</v>
      </c>
      <c r="S380">
        <f t="shared" si="39"/>
        <v>5.0250000000000004</v>
      </c>
      <c r="T380">
        <v>0</v>
      </c>
      <c r="U380">
        <v>0</v>
      </c>
      <c r="V380">
        <v>0</v>
      </c>
      <c r="W380">
        <v>1</v>
      </c>
    </row>
    <row r="381" spans="1:24" ht="15.75" x14ac:dyDescent="0.25">
      <c r="A381">
        <v>380</v>
      </c>
      <c r="B381">
        <v>48</v>
      </c>
      <c r="C381" t="s">
        <v>12</v>
      </c>
      <c r="D381" t="s">
        <v>173</v>
      </c>
      <c r="E381" t="s">
        <v>175</v>
      </c>
      <c r="F381" t="s">
        <v>135</v>
      </c>
      <c r="G381" s="12">
        <v>19</v>
      </c>
      <c r="H381" s="12">
        <v>38.299999999999997</v>
      </c>
      <c r="I381" s="12">
        <v>4</v>
      </c>
      <c r="J381" s="12">
        <v>4.5999999999999996</v>
      </c>
      <c r="K381" s="12">
        <v>1</v>
      </c>
      <c r="L381">
        <v>1</v>
      </c>
      <c r="M381">
        <v>6.5</v>
      </c>
      <c r="N381">
        <v>16.7</v>
      </c>
      <c r="O381">
        <v>1.1000000000000001</v>
      </c>
      <c r="P381">
        <v>0</v>
      </c>
      <c r="Q381">
        <f t="shared" si="38"/>
        <v>24.3</v>
      </c>
      <c r="R381">
        <v>12</v>
      </c>
      <c r="S381">
        <f t="shared" si="39"/>
        <v>2.0249999999999999</v>
      </c>
      <c r="T381">
        <v>0</v>
      </c>
      <c r="U381">
        <v>0</v>
      </c>
      <c r="V381">
        <v>0</v>
      </c>
      <c r="W381">
        <v>1</v>
      </c>
    </row>
    <row r="382" spans="1:24" ht="15.75" x14ac:dyDescent="0.25">
      <c r="A382">
        <v>381</v>
      </c>
      <c r="B382">
        <v>48</v>
      </c>
      <c r="C382" t="s">
        <v>14</v>
      </c>
      <c r="D382" t="s">
        <v>172</v>
      </c>
      <c r="E382" t="s">
        <v>176</v>
      </c>
      <c r="F382" t="s">
        <v>12</v>
      </c>
      <c r="G382" s="12">
        <v>50</v>
      </c>
      <c r="H382" s="12">
        <v>55.5</v>
      </c>
      <c r="I382" s="12">
        <v>2</v>
      </c>
      <c r="J382" s="12">
        <v>3.1</v>
      </c>
      <c r="K382" s="12">
        <v>2</v>
      </c>
      <c r="L382">
        <v>2</v>
      </c>
      <c r="M382">
        <v>25.6</v>
      </c>
      <c r="N382">
        <v>17.100000000000001</v>
      </c>
      <c r="O382">
        <v>0</v>
      </c>
      <c r="P382">
        <v>0</v>
      </c>
      <c r="Q382">
        <f t="shared" si="38"/>
        <v>42.7</v>
      </c>
      <c r="R382">
        <v>12</v>
      </c>
      <c r="S382">
        <f t="shared" si="39"/>
        <v>3.5583333333333336</v>
      </c>
      <c r="T382">
        <v>0</v>
      </c>
      <c r="U382">
        <v>0</v>
      </c>
      <c r="V382">
        <v>0</v>
      </c>
      <c r="W382">
        <v>1</v>
      </c>
    </row>
    <row r="383" spans="1:24" ht="15.75" x14ac:dyDescent="0.25">
      <c r="A383">
        <v>382</v>
      </c>
      <c r="B383">
        <v>48</v>
      </c>
      <c r="C383" t="s">
        <v>14</v>
      </c>
      <c r="D383" t="s">
        <v>172</v>
      </c>
      <c r="E383" t="s">
        <v>176</v>
      </c>
      <c r="F383" t="s">
        <v>135</v>
      </c>
      <c r="G383" s="12">
        <v>19</v>
      </c>
      <c r="H383" s="12">
        <v>23.4</v>
      </c>
      <c r="I383" s="12">
        <v>3</v>
      </c>
      <c r="J383" s="12">
        <v>6</v>
      </c>
      <c r="K383" s="12">
        <v>1</v>
      </c>
      <c r="L383">
        <v>3</v>
      </c>
      <c r="M383">
        <v>13</v>
      </c>
      <c r="N383">
        <v>20.3</v>
      </c>
      <c r="O383">
        <v>5.4</v>
      </c>
      <c r="P383">
        <v>0</v>
      </c>
      <c r="Q383">
        <f t="shared" si="38"/>
        <v>38.699999999999996</v>
      </c>
      <c r="R383">
        <v>12</v>
      </c>
      <c r="S383">
        <f t="shared" si="39"/>
        <v>3.2249999999999996</v>
      </c>
      <c r="T383">
        <v>0</v>
      </c>
      <c r="U383">
        <v>0</v>
      </c>
      <c r="V383">
        <v>0</v>
      </c>
      <c r="W383">
        <v>1</v>
      </c>
    </row>
    <row r="384" spans="1:24" ht="15.75" x14ac:dyDescent="0.25">
      <c r="A384">
        <v>383</v>
      </c>
      <c r="B384">
        <v>48</v>
      </c>
      <c r="C384" t="s">
        <v>15</v>
      </c>
      <c r="D384" t="s">
        <v>173</v>
      </c>
      <c r="E384" t="s">
        <v>176</v>
      </c>
      <c r="F384" t="s">
        <v>12</v>
      </c>
      <c r="G384" s="12">
        <v>50</v>
      </c>
      <c r="H384" s="12">
        <v>29.9</v>
      </c>
      <c r="I384" s="12">
        <v>3</v>
      </c>
      <c r="J384" s="12">
        <v>4.5999999999999996</v>
      </c>
      <c r="K384" s="12">
        <v>1</v>
      </c>
      <c r="L384">
        <v>2</v>
      </c>
      <c r="M384">
        <v>37.9</v>
      </c>
      <c r="N384">
        <v>20.5</v>
      </c>
      <c r="O384">
        <v>0</v>
      </c>
      <c r="P384">
        <v>0</v>
      </c>
      <c r="Q384">
        <f t="shared" si="38"/>
        <v>58.4</v>
      </c>
      <c r="R384">
        <v>12</v>
      </c>
      <c r="S384">
        <f t="shared" si="39"/>
        <v>4.8666666666666663</v>
      </c>
      <c r="T384">
        <v>0</v>
      </c>
      <c r="U384">
        <v>1</v>
      </c>
      <c r="V384">
        <v>0</v>
      </c>
      <c r="W384">
        <v>0</v>
      </c>
      <c r="X384" t="s">
        <v>149</v>
      </c>
    </row>
    <row r="385" spans="1:24" ht="15.75" x14ac:dyDescent="0.25">
      <c r="A385">
        <v>384</v>
      </c>
      <c r="B385">
        <v>48</v>
      </c>
      <c r="C385" t="s">
        <v>15</v>
      </c>
      <c r="D385" t="s">
        <v>173</v>
      </c>
      <c r="E385" t="s">
        <v>176</v>
      </c>
      <c r="F385" t="s">
        <v>135</v>
      </c>
      <c r="G385" s="12">
        <v>19</v>
      </c>
      <c r="H385" s="12">
        <v>23.1</v>
      </c>
      <c r="I385" s="12">
        <v>4</v>
      </c>
      <c r="J385" s="12">
        <v>5.2</v>
      </c>
      <c r="K385" s="12">
        <v>0</v>
      </c>
      <c r="L385" t="s">
        <v>120</v>
      </c>
      <c r="M385" t="s">
        <v>120</v>
      </c>
      <c r="N385" t="s">
        <v>120</v>
      </c>
      <c r="O385" t="s">
        <v>120</v>
      </c>
      <c r="P385" t="s">
        <v>120</v>
      </c>
      <c r="Q385" t="s">
        <v>120</v>
      </c>
      <c r="R385" t="s">
        <v>120</v>
      </c>
      <c r="S385" t="s">
        <v>120</v>
      </c>
      <c r="T385">
        <v>0</v>
      </c>
      <c r="U385">
        <v>0</v>
      </c>
      <c r="V385">
        <v>1</v>
      </c>
      <c r="W385">
        <v>0</v>
      </c>
    </row>
    <row r="386" spans="1:24" ht="15.75" x14ac:dyDescent="0.25">
      <c r="A386">
        <v>385</v>
      </c>
      <c r="B386">
        <v>49</v>
      </c>
      <c r="C386" t="s">
        <v>9</v>
      </c>
      <c r="D386" t="s">
        <v>172</v>
      </c>
      <c r="E386" t="s">
        <v>175</v>
      </c>
      <c r="F386" t="s">
        <v>12</v>
      </c>
      <c r="G386" s="12">
        <v>17</v>
      </c>
      <c r="H386" s="12">
        <v>24.4</v>
      </c>
      <c r="I386" s="12">
        <v>3</v>
      </c>
      <c r="J386" s="12">
        <v>2.9</v>
      </c>
      <c r="K386" s="12">
        <v>2</v>
      </c>
      <c r="L386">
        <v>1</v>
      </c>
      <c r="M386">
        <v>11</v>
      </c>
      <c r="N386">
        <v>17.5</v>
      </c>
      <c r="O386">
        <v>0</v>
      </c>
      <c r="P386">
        <v>0</v>
      </c>
      <c r="Q386">
        <f>SUM(M386:P386)</f>
        <v>28.5</v>
      </c>
      <c r="R386">
        <v>12</v>
      </c>
      <c r="S386">
        <f>Q386/12</f>
        <v>2.375</v>
      </c>
      <c r="T386">
        <v>0</v>
      </c>
      <c r="U386">
        <v>0</v>
      </c>
      <c r="V386">
        <v>0</v>
      </c>
      <c r="W386">
        <v>1</v>
      </c>
    </row>
    <row r="387" spans="1:24" ht="15.75" x14ac:dyDescent="0.25">
      <c r="A387">
        <v>386</v>
      </c>
      <c r="B387">
        <v>49</v>
      </c>
      <c r="C387" t="s">
        <v>9</v>
      </c>
      <c r="D387" t="s">
        <v>172</v>
      </c>
      <c r="E387" t="s">
        <v>175</v>
      </c>
      <c r="F387" t="s">
        <v>135</v>
      </c>
      <c r="G387" s="12">
        <v>6</v>
      </c>
      <c r="H387" s="12">
        <v>56.1</v>
      </c>
      <c r="I387" s="12">
        <v>4</v>
      </c>
      <c r="J387" s="12">
        <v>5.9</v>
      </c>
      <c r="K387" s="12">
        <v>1</v>
      </c>
      <c r="L387">
        <v>3</v>
      </c>
      <c r="M387">
        <v>8.5</v>
      </c>
      <c r="N387">
        <v>1</v>
      </c>
      <c r="O387">
        <v>20.5</v>
      </c>
      <c r="P387">
        <v>0</v>
      </c>
      <c r="Q387">
        <f>SUM(M387:P387)</f>
        <v>30</v>
      </c>
      <c r="R387">
        <v>12</v>
      </c>
      <c r="S387">
        <f>Q387/12</f>
        <v>2.5</v>
      </c>
      <c r="T387">
        <v>0</v>
      </c>
      <c r="U387">
        <v>0</v>
      </c>
      <c r="V387">
        <v>0</v>
      </c>
      <c r="W387">
        <v>1</v>
      </c>
    </row>
    <row r="388" spans="1:24" ht="15.75" x14ac:dyDescent="0.25">
      <c r="A388">
        <v>387</v>
      </c>
      <c r="B388">
        <v>49</v>
      </c>
      <c r="C388" t="s">
        <v>12</v>
      </c>
      <c r="D388" t="s">
        <v>173</v>
      </c>
      <c r="E388" t="s">
        <v>175</v>
      </c>
      <c r="F388" t="s">
        <v>12</v>
      </c>
      <c r="G388" s="12">
        <v>17</v>
      </c>
      <c r="H388" s="12">
        <v>56.8</v>
      </c>
      <c r="I388" s="12">
        <v>3</v>
      </c>
      <c r="J388" s="12">
        <v>2.7</v>
      </c>
      <c r="K388" s="12">
        <v>1</v>
      </c>
      <c r="L388">
        <v>1</v>
      </c>
      <c r="M388">
        <v>19.5</v>
      </c>
      <c r="N388">
        <v>31</v>
      </c>
      <c r="O388">
        <v>3</v>
      </c>
      <c r="P388">
        <v>0</v>
      </c>
      <c r="Q388">
        <f>SUM(M388:P388)</f>
        <v>53.5</v>
      </c>
      <c r="R388">
        <v>12</v>
      </c>
      <c r="S388">
        <f>Q388/12</f>
        <v>4.458333333333333</v>
      </c>
      <c r="T388">
        <v>0</v>
      </c>
      <c r="U388">
        <v>0</v>
      </c>
      <c r="V388">
        <v>0</v>
      </c>
      <c r="W388">
        <v>0</v>
      </c>
    </row>
    <row r="389" spans="1:24" ht="15.75" x14ac:dyDescent="0.25">
      <c r="A389">
        <v>388</v>
      </c>
      <c r="B389">
        <v>49</v>
      </c>
      <c r="C389" t="s">
        <v>12</v>
      </c>
      <c r="D389" t="s">
        <v>173</v>
      </c>
      <c r="E389" t="s">
        <v>175</v>
      </c>
      <c r="F389" t="s">
        <v>135</v>
      </c>
      <c r="G389" s="12">
        <v>6</v>
      </c>
      <c r="H389" s="12">
        <v>45.6</v>
      </c>
      <c r="I389" s="12">
        <v>3</v>
      </c>
      <c r="J389" s="12">
        <v>4.8</v>
      </c>
      <c r="K389" s="12">
        <v>2</v>
      </c>
      <c r="L389">
        <v>2</v>
      </c>
      <c r="M389" t="s">
        <v>120</v>
      </c>
      <c r="N389" t="s">
        <v>120</v>
      </c>
      <c r="O389" t="s">
        <v>120</v>
      </c>
      <c r="P389" t="s">
        <v>120</v>
      </c>
      <c r="Q389" t="s">
        <v>120</v>
      </c>
      <c r="R389">
        <v>12</v>
      </c>
      <c r="S389" t="s">
        <v>120</v>
      </c>
      <c r="T389">
        <v>0</v>
      </c>
      <c r="U389">
        <v>0</v>
      </c>
      <c r="V389">
        <v>0</v>
      </c>
      <c r="W389">
        <v>0</v>
      </c>
      <c r="X389" t="s">
        <v>136</v>
      </c>
    </row>
    <row r="390" spans="1:24" ht="15.75" x14ac:dyDescent="0.25">
      <c r="A390">
        <v>389</v>
      </c>
      <c r="B390">
        <v>49</v>
      </c>
      <c r="C390" t="s">
        <v>14</v>
      </c>
      <c r="D390" t="s">
        <v>172</v>
      </c>
      <c r="E390" t="s">
        <v>176</v>
      </c>
      <c r="F390" t="s">
        <v>12</v>
      </c>
      <c r="G390" s="12">
        <v>17</v>
      </c>
      <c r="H390" s="12">
        <v>49.6</v>
      </c>
      <c r="I390" s="12">
        <v>3</v>
      </c>
      <c r="J390" s="12">
        <v>2.9</v>
      </c>
      <c r="K390" s="12">
        <v>2</v>
      </c>
      <c r="L390">
        <v>2</v>
      </c>
      <c r="M390">
        <v>23.5</v>
      </c>
      <c r="N390">
        <v>11.5</v>
      </c>
      <c r="O390">
        <v>0</v>
      </c>
      <c r="P390">
        <v>0</v>
      </c>
      <c r="Q390">
        <f>SUM(M390:P390)</f>
        <v>35</v>
      </c>
      <c r="R390">
        <v>12</v>
      </c>
      <c r="S390">
        <f>Q390/12</f>
        <v>2.9166666666666665</v>
      </c>
      <c r="T390">
        <v>0</v>
      </c>
      <c r="U390">
        <v>0</v>
      </c>
      <c r="V390">
        <v>0</v>
      </c>
      <c r="W390">
        <v>1</v>
      </c>
    </row>
    <row r="391" spans="1:24" ht="15.75" x14ac:dyDescent="0.25">
      <c r="A391">
        <v>390</v>
      </c>
      <c r="B391">
        <v>49</v>
      </c>
      <c r="C391" t="s">
        <v>14</v>
      </c>
      <c r="D391" t="s">
        <v>172</v>
      </c>
      <c r="E391" t="s">
        <v>176</v>
      </c>
      <c r="F391" t="s">
        <v>135</v>
      </c>
      <c r="G391" s="12">
        <v>6</v>
      </c>
      <c r="H391" s="12">
        <v>68.400000000000006</v>
      </c>
      <c r="I391" s="12">
        <v>4</v>
      </c>
      <c r="J391" s="12">
        <v>6</v>
      </c>
      <c r="K391" s="12">
        <v>0</v>
      </c>
      <c r="L391">
        <v>1</v>
      </c>
      <c r="M391">
        <v>20</v>
      </c>
      <c r="N391">
        <v>16.5</v>
      </c>
      <c r="O391">
        <v>0.5</v>
      </c>
      <c r="P391">
        <v>0</v>
      </c>
      <c r="Q391">
        <f>SUM(M391:P391)</f>
        <v>37</v>
      </c>
      <c r="R391">
        <v>12</v>
      </c>
      <c r="S391">
        <f>Q391/12</f>
        <v>3.0833333333333335</v>
      </c>
      <c r="T391">
        <v>0</v>
      </c>
      <c r="U391">
        <v>0</v>
      </c>
      <c r="V391">
        <v>0</v>
      </c>
      <c r="W391">
        <v>1</v>
      </c>
    </row>
    <row r="392" spans="1:24" ht="15.75" x14ac:dyDescent="0.25">
      <c r="A392">
        <v>391</v>
      </c>
      <c r="B392">
        <v>49</v>
      </c>
      <c r="C392" t="s">
        <v>15</v>
      </c>
      <c r="D392" t="s">
        <v>173</v>
      </c>
      <c r="E392" t="s">
        <v>176</v>
      </c>
      <c r="F392" t="s">
        <v>12</v>
      </c>
      <c r="G392" s="12">
        <v>17</v>
      </c>
      <c r="H392" s="12">
        <v>35.5</v>
      </c>
      <c r="I392" s="12">
        <v>4</v>
      </c>
      <c r="J392" s="12">
        <v>4.0999999999999996</v>
      </c>
      <c r="K392" s="12">
        <v>1</v>
      </c>
      <c r="L392">
        <v>1</v>
      </c>
      <c r="M392">
        <v>37.700000000000003</v>
      </c>
      <c r="N392">
        <v>0</v>
      </c>
      <c r="O392">
        <v>0</v>
      </c>
      <c r="P392">
        <v>0</v>
      </c>
      <c r="Q392">
        <f>SUM(M392:P392)</f>
        <v>37.700000000000003</v>
      </c>
      <c r="R392">
        <v>12</v>
      </c>
      <c r="S392">
        <f>Q392/12</f>
        <v>3.1416666666666671</v>
      </c>
      <c r="T392">
        <v>0</v>
      </c>
      <c r="U392">
        <v>1</v>
      </c>
      <c r="V392">
        <v>0</v>
      </c>
      <c r="W392">
        <v>0</v>
      </c>
      <c r="X392" t="s">
        <v>149</v>
      </c>
    </row>
    <row r="393" spans="1:24" ht="15.75" x14ac:dyDescent="0.25">
      <c r="A393">
        <v>392</v>
      </c>
      <c r="B393">
        <v>49</v>
      </c>
      <c r="C393" t="s">
        <v>15</v>
      </c>
      <c r="D393" t="s">
        <v>173</v>
      </c>
      <c r="E393" t="s">
        <v>176</v>
      </c>
      <c r="F393" t="s">
        <v>135</v>
      </c>
      <c r="G393" s="12">
        <v>6</v>
      </c>
      <c r="H393" s="12">
        <v>46.8</v>
      </c>
      <c r="I393" s="12">
        <v>4</v>
      </c>
      <c r="J393" s="12">
        <v>6</v>
      </c>
      <c r="K393" s="12">
        <v>0</v>
      </c>
      <c r="L393" t="s">
        <v>120</v>
      </c>
      <c r="M393" t="s">
        <v>120</v>
      </c>
      <c r="N393" t="s">
        <v>120</v>
      </c>
      <c r="O393" t="s">
        <v>120</v>
      </c>
      <c r="P393" t="s">
        <v>120</v>
      </c>
      <c r="Q393" t="s">
        <v>120</v>
      </c>
      <c r="R393" t="s">
        <v>120</v>
      </c>
      <c r="S393" t="s">
        <v>120</v>
      </c>
      <c r="T393">
        <v>0</v>
      </c>
      <c r="U393">
        <v>0</v>
      </c>
      <c r="V393">
        <v>1</v>
      </c>
      <c r="W393">
        <v>0</v>
      </c>
    </row>
    <row r="394" spans="1:24" ht="15.75" x14ac:dyDescent="0.25">
      <c r="A394">
        <v>393</v>
      </c>
      <c r="B394">
        <v>50</v>
      </c>
      <c r="C394" t="s">
        <v>9</v>
      </c>
      <c r="D394" t="s">
        <v>172</v>
      </c>
      <c r="E394" t="s">
        <v>175</v>
      </c>
      <c r="F394" t="s">
        <v>12</v>
      </c>
      <c r="G394" s="12">
        <v>1</v>
      </c>
      <c r="H394" s="12">
        <v>74.400000000000006</v>
      </c>
      <c r="I394" s="12">
        <v>4</v>
      </c>
      <c r="J394" s="12">
        <v>6</v>
      </c>
      <c r="K394" s="12">
        <v>3</v>
      </c>
      <c r="L394">
        <v>2</v>
      </c>
      <c r="M394">
        <v>18.5</v>
      </c>
      <c r="N394">
        <v>8.6999999999999993</v>
      </c>
      <c r="O394">
        <v>0</v>
      </c>
      <c r="P394">
        <v>0</v>
      </c>
      <c r="Q394">
        <f>SUM(M394:P394)</f>
        <v>27.2</v>
      </c>
      <c r="R394">
        <v>12</v>
      </c>
      <c r="S394">
        <f>Q394/12</f>
        <v>2.2666666666666666</v>
      </c>
      <c r="T394">
        <v>0</v>
      </c>
      <c r="U394">
        <v>0</v>
      </c>
      <c r="V394">
        <v>0</v>
      </c>
      <c r="W394">
        <v>1</v>
      </c>
    </row>
    <row r="395" spans="1:24" ht="15.75" x14ac:dyDescent="0.25">
      <c r="A395">
        <v>394</v>
      </c>
      <c r="B395">
        <v>50</v>
      </c>
      <c r="C395" t="s">
        <v>9</v>
      </c>
      <c r="D395" t="s">
        <v>172</v>
      </c>
      <c r="E395" t="s">
        <v>175</v>
      </c>
      <c r="F395" t="s">
        <v>135</v>
      </c>
      <c r="G395" s="12">
        <v>9</v>
      </c>
      <c r="H395" s="12">
        <v>55.6</v>
      </c>
      <c r="I395" s="12">
        <v>4</v>
      </c>
      <c r="J395" s="12">
        <v>3.1</v>
      </c>
      <c r="K395" s="12">
        <v>2</v>
      </c>
      <c r="L395">
        <v>1</v>
      </c>
      <c r="M395">
        <v>2.8</v>
      </c>
      <c r="N395">
        <v>0</v>
      </c>
      <c r="O395">
        <v>0</v>
      </c>
      <c r="P395">
        <v>0</v>
      </c>
      <c r="Q395">
        <f>SUM(M395:P395)</f>
        <v>2.8</v>
      </c>
      <c r="R395">
        <v>12</v>
      </c>
      <c r="S395">
        <f>Q395/12</f>
        <v>0.23333333333333331</v>
      </c>
      <c r="T395">
        <v>0</v>
      </c>
      <c r="U395">
        <v>0</v>
      </c>
      <c r="V395">
        <v>0</v>
      </c>
      <c r="W395">
        <v>1</v>
      </c>
    </row>
    <row r="396" spans="1:24" ht="15.75" x14ac:dyDescent="0.25">
      <c r="A396">
        <v>395</v>
      </c>
      <c r="B396">
        <v>50</v>
      </c>
      <c r="C396" t="s">
        <v>12</v>
      </c>
      <c r="D396" t="s">
        <v>173</v>
      </c>
      <c r="E396" t="s">
        <v>175</v>
      </c>
      <c r="F396" t="s">
        <v>12</v>
      </c>
      <c r="G396" s="12">
        <v>1</v>
      </c>
      <c r="H396" s="12">
        <v>80.599999999999994</v>
      </c>
      <c r="I396" s="12">
        <v>5</v>
      </c>
      <c r="J396" s="12">
        <v>4.9000000000000004</v>
      </c>
      <c r="K396" s="12">
        <v>1</v>
      </c>
      <c r="L396">
        <v>2</v>
      </c>
      <c r="M396">
        <v>28.9</v>
      </c>
      <c r="N396">
        <v>0</v>
      </c>
      <c r="O396">
        <v>0</v>
      </c>
      <c r="P396">
        <v>0</v>
      </c>
      <c r="Q396">
        <f>SUM(M396:P396)</f>
        <v>28.9</v>
      </c>
      <c r="R396">
        <v>12</v>
      </c>
      <c r="S396">
        <f>Q396/12</f>
        <v>2.4083333333333332</v>
      </c>
      <c r="T396">
        <v>0</v>
      </c>
      <c r="U396">
        <v>1</v>
      </c>
      <c r="V396">
        <v>0</v>
      </c>
      <c r="W396">
        <v>0</v>
      </c>
    </row>
    <row r="397" spans="1:24" ht="15.75" x14ac:dyDescent="0.25">
      <c r="A397">
        <v>396</v>
      </c>
      <c r="B397">
        <v>50</v>
      </c>
      <c r="C397" t="s">
        <v>12</v>
      </c>
      <c r="D397" t="s">
        <v>173</v>
      </c>
      <c r="E397" t="s">
        <v>175</v>
      </c>
      <c r="F397" t="s">
        <v>135</v>
      </c>
      <c r="G397" s="12">
        <v>9</v>
      </c>
      <c r="H397" s="12">
        <v>39.4</v>
      </c>
      <c r="I397" s="12">
        <v>4</v>
      </c>
      <c r="J397" s="12">
        <v>4.9000000000000004</v>
      </c>
      <c r="K397" s="12">
        <v>0</v>
      </c>
      <c r="L397" t="s">
        <v>120</v>
      </c>
      <c r="M397" t="s">
        <v>120</v>
      </c>
      <c r="N397" t="s">
        <v>120</v>
      </c>
      <c r="O397" t="s">
        <v>120</v>
      </c>
      <c r="P397" t="s">
        <v>120</v>
      </c>
      <c r="Q397" t="s">
        <v>120</v>
      </c>
      <c r="R397" t="s">
        <v>120</v>
      </c>
      <c r="S397" t="s">
        <v>120</v>
      </c>
      <c r="T397">
        <v>0</v>
      </c>
      <c r="U397">
        <v>0</v>
      </c>
      <c r="V397">
        <v>1</v>
      </c>
      <c r="W397">
        <v>0</v>
      </c>
    </row>
    <row r="398" spans="1:24" ht="15.75" x14ac:dyDescent="0.25">
      <c r="A398">
        <v>397</v>
      </c>
      <c r="B398">
        <v>50</v>
      </c>
      <c r="C398" t="s">
        <v>14</v>
      </c>
      <c r="D398" t="s">
        <v>172</v>
      </c>
      <c r="E398" t="s">
        <v>176</v>
      </c>
      <c r="F398" t="s">
        <v>12</v>
      </c>
      <c r="G398" s="12">
        <v>1</v>
      </c>
      <c r="H398" s="12">
        <v>74.2</v>
      </c>
      <c r="I398" s="12">
        <v>4</v>
      </c>
      <c r="J398" s="12">
        <v>5.7</v>
      </c>
      <c r="K398" s="12">
        <v>1</v>
      </c>
      <c r="L398">
        <v>2</v>
      </c>
      <c r="M398">
        <v>21</v>
      </c>
      <c r="N398">
        <v>19</v>
      </c>
      <c r="O398">
        <v>0</v>
      </c>
      <c r="P398">
        <v>0</v>
      </c>
      <c r="Q398">
        <f>SUM(M398:P398)</f>
        <v>40</v>
      </c>
      <c r="R398">
        <v>12</v>
      </c>
      <c r="S398">
        <f>Q398/12</f>
        <v>3.3333333333333335</v>
      </c>
      <c r="T398">
        <v>0</v>
      </c>
      <c r="U398">
        <v>0</v>
      </c>
      <c r="V398">
        <v>0</v>
      </c>
      <c r="W398">
        <v>1</v>
      </c>
    </row>
    <row r="399" spans="1:24" ht="15.75" x14ac:dyDescent="0.25">
      <c r="A399">
        <v>398</v>
      </c>
      <c r="B399">
        <v>50</v>
      </c>
      <c r="C399" t="s">
        <v>14</v>
      </c>
      <c r="D399" t="s">
        <v>172</v>
      </c>
      <c r="E399" t="s">
        <v>176</v>
      </c>
      <c r="F399" t="s">
        <v>135</v>
      </c>
      <c r="G399" s="12">
        <v>9</v>
      </c>
      <c r="H399" s="12">
        <v>49.9</v>
      </c>
      <c r="I399" s="12">
        <v>4</v>
      </c>
      <c r="J399" s="12">
        <v>6</v>
      </c>
      <c r="K399" s="12">
        <v>2</v>
      </c>
      <c r="L399">
        <v>3</v>
      </c>
      <c r="M399">
        <v>2.6</v>
      </c>
      <c r="N399">
        <v>22</v>
      </c>
      <c r="O399">
        <v>11.6</v>
      </c>
      <c r="P399">
        <v>0</v>
      </c>
      <c r="Q399">
        <f>SUM(M399:P399)</f>
        <v>36.200000000000003</v>
      </c>
      <c r="R399">
        <v>12</v>
      </c>
      <c r="S399">
        <f>Q399/12</f>
        <v>3.0166666666666671</v>
      </c>
      <c r="T399">
        <v>0</v>
      </c>
      <c r="U399">
        <v>0</v>
      </c>
      <c r="V399">
        <v>0</v>
      </c>
      <c r="W399">
        <v>1</v>
      </c>
    </row>
    <row r="400" spans="1:24" ht="15.75" x14ac:dyDescent="0.25">
      <c r="A400">
        <v>399</v>
      </c>
      <c r="B400">
        <v>50</v>
      </c>
      <c r="C400" t="s">
        <v>15</v>
      </c>
      <c r="D400" t="s">
        <v>173</v>
      </c>
      <c r="E400" t="s">
        <v>176</v>
      </c>
      <c r="F400" t="s">
        <v>12</v>
      </c>
      <c r="G400" s="12">
        <v>1</v>
      </c>
      <c r="H400" s="12">
        <v>97.7</v>
      </c>
      <c r="I400" s="12">
        <v>4</v>
      </c>
      <c r="J400" s="12">
        <v>4</v>
      </c>
      <c r="K400" s="12">
        <v>1</v>
      </c>
      <c r="L400">
        <v>2</v>
      </c>
      <c r="M400">
        <v>35</v>
      </c>
      <c r="N400">
        <v>34.4</v>
      </c>
      <c r="O400">
        <v>0</v>
      </c>
      <c r="P400">
        <v>0</v>
      </c>
      <c r="Q400">
        <f>SUM(M400:P400)</f>
        <v>69.400000000000006</v>
      </c>
      <c r="R400">
        <v>12</v>
      </c>
      <c r="S400">
        <f>Q400/12</f>
        <v>5.7833333333333341</v>
      </c>
      <c r="T400">
        <v>0</v>
      </c>
      <c r="U400">
        <v>0</v>
      </c>
      <c r="V400">
        <v>0</v>
      </c>
      <c r="W400">
        <v>1</v>
      </c>
    </row>
    <row r="401" spans="1:23" ht="15.75" x14ac:dyDescent="0.25">
      <c r="A401">
        <v>400</v>
      </c>
      <c r="B401">
        <v>50</v>
      </c>
      <c r="C401" t="s">
        <v>15</v>
      </c>
      <c r="D401" t="s">
        <v>173</v>
      </c>
      <c r="E401" t="s">
        <v>176</v>
      </c>
      <c r="F401" t="s">
        <v>135</v>
      </c>
      <c r="G401" s="12">
        <v>9</v>
      </c>
      <c r="H401" s="12">
        <v>27.8</v>
      </c>
      <c r="I401" s="12">
        <v>3</v>
      </c>
      <c r="J401" s="12">
        <v>4.5</v>
      </c>
      <c r="K401" s="12">
        <v>1</v>
      </c>
      <c r="L401">
        <v>1</v>
      </c>
      <c r="M401">
        <v>20.5</v>
      </c>
      <c r="N401">
        <v>30.4</v>
      </c>
      <c r="O401">
        <v>0</v>
      </c>
      <c r="P401">
        <v>0</v>
      </c>
      <c r="Q401">
        <f>SUM(M401:P401)</f>
        <v>50.9</v>
      </c>
      <c r="R401">
        <v>12</v>
      </c>
      <c r="S401">
        <f>Q401/12</f>
        <v>4.2416666666666663</v>
      </c>
      <c r="T401">
        <v>0</v>
      </c>
      <c r="U401">
        <v>0</v>
      </c>
      <c r="V401">
        <v>0</v>
      </c>
      <c r="W401">
        <v>1</v>
      </c>
    </row>
    <row r="402" spans="1:23" ht="15.75" customHeight="1" x14ac:dyDescent="0.25">
      <c r="G402" s="12"/>
      <c r="H402" s="12"/>
      <c r="I402" s="12"/>
      <c r="J402" s="12"/>
      <c r="K402" s="12"/>
    </row>
    <row r="403" spans="1:23" ht="15.75" customHeight="1" x14ac:dyDescent="0.25">
      <c r="G403" s="12"/>
      <c r="H403" s="12"/>
      <c r="I403" s="12"/>
      <c r="J403" s="12"/>
      <c r="K403" s="12"/>
    </row>
    <row r="404" spans="1:23" ht="15.75" customHeight="1" x14ac:dyDescent="0.25">
      <c r="G404" s="12"/>
      <c r="H404" s="12"/>
      <c r="I404" s="12"/>
      <c r="J404" s="12"/>
      <c r="K404" s="12"/>
    </row>
    <row r="405" spans="1:23" ht="15.75" customHeight="1" x14ac:dyDescent="0.25">
      <c r="G405" s="12"/>
      <c r="H405" s="12"/>
      <c r="I405" s="12"/>
      <c r="J405" s="12"/>
      <c r="K405" s="12"/>
    </row>
    <row r="406" spans="1:23" ht="15.75" customHeight="1" x14ac:dyDescent="0.25">
      <c r="G406" s="12"/>
      <c r="H406" s="12"/>
      <c r="I406" s="12"/>
      <c r="J406" s="12"/>
      <c r="K406" s="12"/>
    </row>
    <row r="407" spans="1:23" ht="15.75" customHeight="1" x14ac:dyDescent="0.25">
      <c r="G407" s="12"/>
      <c r="H407" s="12"/>
      <c r="I407" s="12"/>
      <c r="J407" s="12"/>
      <c r="K407" s="12"/>
    </row>
    <row r="408" spans="1:23" ht="15.75" customHeight="1" x14ac:dyDescent="0.25">
      <c r="G408" s="12"/>
      <c r="H408" s="12"/>
      <c r="I408" s="12"/>
      <c r="J408" s="12"/>
      <c r="K408" s="12"/>
    </row>
    <row r="409" spans="1:23" ht="15.75" customHeight="1" x14ac:dyDescent="0.25">
      <c r="G409" s="12"/>
      <c r="H409" s="12"/>
      <c r="I409" s="12"/>
      <c r="J409" s="12"/>
      <c r="K409" s="12"/>
    </row>
    <row r="410" spans="1:23" ht="15.75" customHeight="1" x14ac:dyDescent="0.25">
      <c r="G410" s="12"/>
      <c r="H410" s="12"/>
      <c r="I410" s="12"/>
      <c r="J410" s="12"/>
      <c r="K410" s="12"/>
    </row>
    <row r="411" spans="1:23" ht="15.75" customHeight="1" x14ac:dyDescent="0.25">
      <c r="G411" s="12"/>
      <c r="H411" s="12"/>
      <c r="I411" s="12"/>
      <c r="J411" s="12"/>
      <c r="K411" s="12"/>
    </row>
    <row r="412" spans="1:23" ht="15.75" customHeight="1" x14ac:dyDescent="0.25">
      <c r="G412" s="12"/>
      <c r="H412" s="12"/>
      <c r="I412" s="12"/>
      <c r="J412" s="12"/>
      <c r="K412" s="12"/>
    </row>
    <row r="413" spans="1:23" ht="15.75" customHeight="1" x14ac:dyDescent="0.25">
      <c r="G413" s="12"/>
      <c r="H413" s="12"/>
      <c r="I413" s="12"/>
      <c r="J413" s="12"/>
      <c r="K413" s="12"/>
    </row>
    <row r="414" spans="1:23" ht="15.75" customHeight="1" x14ac:dyDescent="0.25">
      <c r="G414" s="12"/>
      <c r="H414" s="12"/>
      <c r="I414" s="12"/>
      <c r="J414" s="12"/>
      <c r="K414" s="12"/>
    </row>
    <row r="415" spans="1:23" ht="15.75" customHeight="1" x14ac:dyDescent="0.25">
      <c r="G415" s="12"/>
      <c r="H415" s="12"/>
      <c r="I415" s="12"/>
      <c r="J415" s="12"/>
      <c r="K415" s="12"/>
    </row>
    <row r="416" spans="1:23" ht="15.75" customHeight="1" x14ac:dyDescent="0.25">
      <c r="G416" s="12"/>
      <c r="H416" s="12"/>
      <c r="I416" s="12"/>
      <c r="J416" s="12"/>
      <c r="K416" s="12"/>
    </row>
    <row r="417" spans="7:11" ht="15.75" customHeight="1" x14ac:dyDescent="0.25">
      <c r="G417" s="12"/>
      <c r="H417" s="12"/>
      <c r="I417" s="12"/>
      <c r="J417" s="12"/>
      <c r="K417" s="12"/>
    </row>
    <row r="418" spans="7:11" ht="15.75" customHeight="1" x14ac:dyDescent="0.25">
      <c r="G418" s="12"/>
      <c r="H418" s="12"/>
      <c r="I418" s="12"/>
      <c r="J418" s="12"/>
      <c r="K418" s="12"/>
    </row>
    <row r="419" spans="7:11" ht="15.75" customHeight="1" x14ac:dyDescent="0.25">
      <c r="G419" s="12"/>
      <c r="H419" s="12"/>
      <c r="I419" s="12"/>
      <c r="J419" s="12"/>
      <c r="K419" s="12"/>
    </row>
    <row r="420" spans="7:11" ht="15.75" customHeight="1" x14ac:dyDescent="0.25">
      <c r="G420" s="12"/>
      <c r="H420" s="12"/>
      <c r="I420" s="12"/>
      <c r="J420" s="12"/>
      <c r="K420" s="12"/>
    </row>
    <row r="421" spans="7:11" ht="15.75" customHeight="1" x14ac:dyDescent="0.25">
      <c r="G421" s="12"/>
      <c r="H421" s="12"/>
      <c r="I421" s="12"/>
      <c r="J421" s="12"/>
      <c r="K421" s="12"/>
    </row>
    <row r="422" spans="7:11" ht="15.75" customHeight="1" x14ac:dyDescent="0.25">
      <c r="G422" s="12"/>
      <c r="H422" s="12"/>
      <c r="I422" s="12"/>
      <c r="J422" s="12"/>
      <c r="K422" s="12"/>
    </row>
    <row r="423" spans="7:11" ht="15.75" customHeight="1" x14ac:dyDescent="0.25">
      <c r="G423" s="12"/>
      <c r="H423" s="12"/>
      <c r="I423" s="12"/>
      <c r="J423" s="12"/>
      <c r="K423" s="12"/>
    </row>
    <row r="424" spans="7:11" ht="15.75" customHeight="1" x14ac:dyDescent="0.25">
      <c r="G424" s="12"/>
      <c r="H424" s="12"/>
      <c r="I424" s="12"/>
      <c r="J424" s="12"/>
      <c r="K424" s="12"/>
    </row>
    <row r="425" spans="7:11" ht="15.75" customHeight="1" x14ac:dyDescent="0.25">
      <c r="G425" s="12"/>
      <c r="H425" s="12"/>
      <c r="I425" s="12"/>
      <c r="J425" s="12"/>
      <c r="K425" s="12"/>
    </row>
    <row r="426" spans="7:11" ht="15.75" customHeight="1" x14ac:dyDescent="0.25">
      <c r="G426" s="12"/>
      <c r="H426" s="12"/>
      <c r="I426" s="12"/>
      <c r="J426" s="12"/>
      <c r="K426" s="12"/>
    </row>
    <row r="427" spans="7:11" ht="15.75" customHeight="1" x14ac:dyDescent="0.25">
      <c r="G427" s="12"/>
      <c r="H427" s="12"/>
      <c r="I427" s="12"/>
      <c r="J427" s="12"/>
      <c r="K427" s="12"/>
    </row>
    <row r="428" spans="7:11" ht="15.75" customHeight="1" x14ac:dyDescent="0.25">
      <c r="G428" s="12"/>
      <c r="H428" s="12"/>
      <c r="I428" s="12"/>
      <c r="J428" s="12"/>
      <c r="K428" s="12"/>
    </row>
    <row r="429" spans="7:11" ht="15.75" customHeight="1" x14ac:dyDescent="0.25">
      <c r="G429" s="12"/>
      <c r="H429" s="12"/>
      <c r="I429" s="12"/>
      <c r="J429" s="12"/>
      <c r="K429" s="12"/>
    </row>
    <row r="430" spans="7:11" ht="15.75" customHeight="1" x14ac:dyDescent="0.25">
      <c r="G430" s="12"/>
      <c r="H430" s="12"/>
      <c r="I430" s="12"/>
      <c r="J430" s="12"/>
      <c r="K430" s="12"/>
    </row>
    <row r="431" spans="7:11" ht="15.75" customHeight="1" x14ac:dyDescent="0.25">
      <c r="G431" s="12"/>
      <c r="H431" s="12"/>
      <c r="I431" s="12"/>
      <c r="J431" s="12"/>
      <c r="K431" s="12"/>
    </row>
    <row r="432" spans="7:11" ht="15.75" customHeight="1" x14ac:dyDescent="0.25">
      <c r="G432" s="12"/>
      <c r="H432" s="12"/>
      <c r="I432" s="12"/>
      <c r="J432" s="12"/>
      <c r="K432" s="12"/>
    </row>
    <row r="433" spans="7:11" ht="15.75" customHeight="1" x14ac:dyDescent="0.25">
      <c r="G433" s="12"/>
      <c r="H433" s="12"/>
      <c r="I433" s="12"/>
      <c r="J433" s="12"/>
      <c r="K433" s="12"/>
    </row>
    <row r="434" spans="7:11" ht="15.75" customHeight="1" x14ac:dyDescent="0.25">
      <c r="G434" s="12"/>
      <c r="H434" s="12"/>
      <c r="I434" s="12"/>
      <c r="J434" s="12"/>
      <c r="K434" s="12"/>
    </row>
    <row r="435" spans="7:11" ht="15.75" customHeight="1" x14ac:dyDescent="0.25">
      <c r="G435" s="12"/>
      <c r="H435" s="12"/>
      <c r="I435" s="12"/>
      <c r="J435" s="12"/>
      <c r="K435" s="12"/>
    </row>
    <row r="436" spans="7:11" ht="15.75" customHeight="1" x14ac:dyDescent="0.25">
      <c r="G436" s="12"/>
      <c r="H436" s="12"/>
      <c r="I436" s="12"/>
      <c r="J436" s="12"/>
      <c r="K436" s="12"/>
    </row>
    <row r="437" spans="7:11" ht="15.75" customHeight="1" x14ac:dyDescent="0.25">
      <c r="G437" s="12"/>
      <c r="H437" s="12"/>
      <c r="I437" s="12"/>
      <c r="J437" s="12"/>
      <c r="K437" s="12"/>
    </row>
    <row r="438" spans="7:11" ht="15.75" customHeight="1" x14ac:dyDescent="0.25">
      <c r="G438" s="12"/>
      <c r="H438" s="12"/>
      <c r="I438" s="12"/>
      <c r="J438" s="12"/>
      <c r="K438" s="12"/>
    </row>
    <row r="439" spans="7:11" ht="15.75" customHeight="1" x14ac:dyDescent="0.25">
      <c r="G439" s="12"/>
      <c r="H439" s="12"/>
      <c r="I439" s="12"/>
      <c r="J439" s="12"/>
      <c r="K439" s="12"/>
    </row>
    <row r="440" spans="7:11" ht="15.75" customHeight="1" x14ac:dyDescent="0.25">
      <c r="G440" s="12"/>
      <c r="H440" s="12"/>
      <c r="I440" s="12"/>
      <c r="J440" s="12"/>
      <c r="K440" s="12"/>
    </row>
    <row r="441" spans="7:11" ht="15.75" customHeight="1" x14ac:dyDescent="0.25">
      <c r="G441" s="12"/>
      <c r="H441" s="12"/>
      <c r="I441" s="12"/>
      <c r="J441" s="12"/>
      <c r="K441" s="12"/>
    </row>
    <row r="442" spans="7:11" ht="15.75" customHeight="1" x14ac:dyDescent="0.25">
      <c r="G442" s="12"/>
      <c r="H442" s="12"/>
      <c r="I442" s="12"/>
      <c r="J442" s="12"/>
      <c r="K442" s="12"/>
    </row>
    <row r="443" spans="7:11" ht="15.75" customHeight="1" x14ac:dyDescent="0.25">
      <c r="G443" s="12"/>
      <c r="H443" s="12"/>
      <c r="I443" s="12"/>
      <c r="J443" s="12"/>
      <c r="K443" s="12"/>
    </row>
    <row r="444" spans="7:11" ht="15.75" customHeight="1" x14ac:dyDescent="0.25">
      <c r="G444" s="12"/>
      <c r="H444" s="12"/>
      <c r="I444" s="12"/>
      <c r="J444" s="12"/>
      <c r="K444" s="12"/>
    </row>
    <row r="445" spans="7:11" ht="15.75" customHeight="1" x14ac:dyDescent="0.25">
      <c r="G445" s="12"/>
      <c r="H445" s="12"/>
      <c r="I445" s="12"/>
      <c r="J445" s="12"/>
      <c r="K445" s="12"/>
    </row>
    <row r="446" spans="7:11" ht="15.75" customHeight="1" x14ac:dyDescent="0.25">
      <c r="G446" s="12"/>
      <c r="H446" s="12"/>
      <c r="I446" s="12"/>
      <c r="J446" s="12"/>
      <c r="K446" s="12"/>
    </row>
    <row r="447" spans="7:11" ht="15.75" customHeight="1" x14ac:dyDescent="0.25">
      <c r="G447" s="12"/>
      <c r="H447" s="12"/>
      <c r="I447" s="12"/>
      <c r="J447" s="12"/>
      <c r="K447" s="12"/>
    </row>
    <row r="448" spans="7:11" ht="15.75" customHeight="1" x14ac:dyDescent="0.25">
      <c r="G448" s="12"/>
      <c r="H448" s="12"/>
      <c r="I448" s="12"/>
      <c r="J448" s="12"/>
      <c r="K448" s="12"/>
    </row>
    <row r="449" spans="7:11" ht="15.75" customHeight="1" x14ac:dyDescent="0.25">
      <c r="G449" s="12"/>
      <c r="H449" s="12"/>
      <c r="I449" s="12"/>
      <c r="J449" s="12"/>
      <c r="K449" s="12"/>
    </row>
    <row r="450" spans="7:11" ht="15.75" customHeight="1" x14ac:dyDescent="0.25">
      <c r="G450" s="12"/>
      <c r="H450" s="12"/>
      <c r="I450" s="12"/>
      <c r="J450" s="12"/>
      <c r="K450" s="12"/>
    </row>
    <row r="451" spans="7:11" ht="15.75" customHeight="1" x14ac:dyDescent="0.25">
      <c r="G451" s="12"/>
      <c r="H451" s="12"/>
      <c r="I451" s="12"/>
      <c r="J451" s="12"/>
      <c r="K451" s="12"/>
    </row>
    <row r="452" spans="7:11" ht="15.75" customHeight="1" x14ac:dyDescent="0.25">
      <c r="G452" s="12"/>
      <c r="H452" s="12"/>
      <c r="I452" s="12"/>
      <c r="J452" s="12"/>
      <c r="K452" s="12"/>
    </row>
    <row r="453" spans="7:11" ht="15.75" customHeight="1" x14ac:dyDescent="0.25">
      <c r="G453" s="12"/>
      <c r="H453" s="12"/>
      <c r="I453" s="12"/>
      <c r="J453" s="12"/>
      <c r="K453" s="12"/>
    </row>
    <row r="454" spans="7:11" ht="15.75" customHeight="1" x14ac:dyDescent="0.25">
      <c r="G454" s="12"/>
      <c r="H454" s="12"/>
      <c r="I454" s="12"/>
      <c r="J454" s="12"/>
      <c r="K454" s="12"/>
    </row>
    <row r="455" spans="7:11" ht="15.75" customHeight="1" x14ac:dyDescent="0.25">
      <c r="G455" s="12"/>
      <c r="H455" s="12"/>
      <c r="I455" s="12"/>
      <c r="J455" s="12"/>
      <c r="K455" s="12"/>
    </row>
    <row r="456" spans="7:11" ht="15.75" customHeight="1" x14ac:dyDescent="0.25">
      <c r="G456" s="12"/>
      <c r="H456" s="12"/>
      <c r="I456" s="12"/>
      <c r="J456" s="12"/>
      <c r="K456" s="12"/>
    </row>
    <row r="457" spans="7:11" ht="15.75" customHeight="1" x14ac:dyDescent="0.25">
      <c r="G457" s="12"/>
      <c r="H457" s="12"/>
      <c r="I457" s="12"/>
      <c r="J457" s="12"/>
      <c r="K457" s="12"/>
    </row>
    <row r="458" spans="7:11" ht="15.75" customHeight="1" x14ac:dyDescent="0.25">
      <c r="G458" s="12"/>
      <c r="H458" s="12"/>
      <c r="I458" s="12"/>
      <c r="J458" s="12"/>
      <c r="K458" s="12"/>
    </row>
    <row r="459" spans="7:11" ht="15.75" customHeight="1" x14ac:dyDescent="0.25">
      <c r="G459" s="12"/>
      <c r="H459" s="12"/>
      <c r="I459" s="12"/>
      <c r="J459" s="12"/>
      <c r="K459" s="12"/>
    </row>
    <row r="460" spans="7:11" ht="15.75" customHeight="1" x14ac:dyDescent="0.25">
      <c r="G460" s="12"/>
      <c r="H460" s="12"/>
      <c r="I460" s="12"/>
      <c r="J460" s="12"/>
      <c r="K460" s="12"/>
    </row>
    <row r="461" spans="7:11" ht="15.75" customHeight="1" x14ac:dyDescent="0.25">
      <c r="G461" s="12"/>
      <c r="H461" s="12"/>
      <c r="I461" s="12"/>
      <c r="J461" s="12"/>
      <c r="K461" s="12"/>
    </row>
    <row r="462" spans="7:11" ht="15.75" customHeight="1" x14ac:dyDescent="0.25">
      <c r="G462" s="12"/>
      <c r="H462" s="12"/>
      <c r="I462" s="12"/>
      <c r="J462" s="12"/>
      <c r="K462" s="12"/>
    </row>
    <row r="463" spans="7:11" ht="15.75" customHeight="1" x14ac:dyDescent="0.25">
      <c r="G463" s="12"/>
      <c r="H463" s="12"/>
      <c r="I463" s="12"/>
      <c r="J463" s="12"/>
      <c r="K463" s="12"/>
    </row>
    <row r="464" spans="7:11" ht="15.75" customHeight="1" x14ac:dyDescent="0.25">
      <c r="G464" s="12"/>
      <c r="H464" s="12"/>
      <c r="I464" s="12"/>
      <c r="J464" s="12"/>
      <c r="K464" s="12"/>
    </row>
    <row r="465" spans="7:11" ht="15.75" customHeight="1" x14ac:dyDescent="0.25">
      <c r="G465" s="12"/>
      <c r="H465" s="12"/>
      <c r="I465" s="12"/>
      <c r="J465" s="12"/>
      <c r="K465" s="12"/>
    </row>
    <row r="466" spans="7:11" ht="15.75" customHeight="1" x14ac:dyDescent="0.25">
      <c r="G466" s="12"/>
      <c r="H466" s="12"/>
      <c r="I466" s="12"/>
      <c r="J466" s="12"/>
      <c r="K466" s="12"/>
    </row>
    <row r="467" spans="7:11" ht="15.75" customHeight="1" x14ac:dyDescent="0.25">
      <c r="G467" s="12"/>
      <c r="H467" s="12"/>
      <c r="I467" s="12"/>
      <c r="J467" s="12"/>
      <c r="K467" s="12"/>
    </row>
    <row r="468" spans="7:11" ht="15.75" customHeight="1" x14ac:dyDescent="0.25">
      <c r="G468" s="12"/>
      <c r="H468" s="12"/>
      <c r="I468" s="12"/>
      <c r="J468" s="12"/>
      <c r="K468" s="12"/>
    </row>
    <row r="469" spans="7:11" ht="15.75" customHeight="1" x14ac:dyDescent="0.25">
      <c r="G469" s="12"/>
      <c r="H469" s="12"/>
      <c r="I469" s="12"/>
      <c r="J469" s="12"/>
      <c r="K469" s="12"/>
    </row>
    <row r="470" spans="7:11" ht="15.75" customHeight="1" x14ac:dyDescent="0.25">
      <c r="G470" s="12"/>
      <c r="H470" s="12"/>
      <c r="I470" s="12"/>
      <c r="J470" s="12"/>
      <c r="K470" s="12"/>
    </row>
    <row r="471" spans="7:11" ht="15.75" customHeight="1" x14ac:dyDescent="0.25">
      <c r="G471" s="12"/>
      <c r="H471" s="12"/>
      <c r="I471" s="12"/>
      <c r="J471" s="12"/>
      <c r="K471" s="12"/>
    </row>
    <row r="472" spans="7:11" ht="15.75" customHeight="1" x14ac:dyDescent="0.25">
      <c r="G472" s="12"/>
      <c r="H472" s="12"/>
      <c r="I472" s="12"/>
      <c r="J472" s="12"/>
      <c r="K472" s="12"/>
    </row>
    <row r="473" spans="7:11" ht="15.75" customHeight="1" x14ac:dyDescent="0.25">
      <c r="G473" s="12"/>
      <c r="H473" s="12"/>
      <c r="I473" s="12"/>
      <c r="J473" s="12"/>
      <c r="K473" s="12"/>
    </row>
    <row r="474" spans="7:11" ht="15.75" customHeight="1" x14ac:dyDescent="0.25">
      <c r="G474" s="12"/>
      <c r="H474" s="12"/>
      <c r="I474" s="12"/>
      <c r="J474" s="12"/>
      <c r="K474" s="12"/>
    </row>
    <row r="475" spans="7:11" ht="15.75" customHeight="1" x14ac:dyDescent="0.25">
      <c r="G475" s="12"/>
      <c r="H475" s="12"/>
      <c r="I475" s="12"/>
      <c r="J475" s="12"/>
      <c r="K475" s="12"/>
    </row>
    <row r="476" spans="7:11" ht="15.75" customHeight="1" x14ac:dyDescent="0.25">
      <c r="G476" s="12"/>
      <c r="H476" s="12"/>
      <c r="I476" s="12"/>
      <c r="J476" s="12"/>
      <c r="K476" s="12"/>
    </row>
    <row r="477" spans="7:11" ht="15.75" customHeight="1" x14ac:dyDescent="0.25">
      <c r="G477" s="12"/>
      <c r="H477" s="12"/>
      <c r="I477" s="12"/>
      <c r="J477" s="12"/>
      <c r="K477" s="12"/>
    </row>
    <row r="478" spans="7:11" ht="15.75" customHeight="1" x14ac:dyDescent="0.25">
      <c r="G478" s="12"/>
      <c r="H478" s="12"/>
      <c r="I478" s="12"/>
      <c r="J478" s="12"/>
      <c r="K478" s="12"/>
    </row>
    <row r="479" spans="7:11" ht="15.75" customHeight="1" x14ac:dyDescent="0.25">
      <c r="G479" s="12"/>
      <c r="H479" s="12"/>
      <c r="I479" s="12"/>
      <c r="J479" s="12"/>
      <c r="K479" s="12"/>
    </row>
    <row r="480" spans="7:11" ht="15.75" customHeight="1" x14ac:dyDescent="0.25">
      <c r="G480" s="12"/>
      <c r="H480" s="12"/>
      <c r="I480" s="12"/>
      <c r="J480" s="12"/>
      <c r="K480" s="12"/>
    </row>
    <row r="481" spans="7:11" ht="15.75" customHeight="1" x14ac:dyDescent="0.25">
      <c r="G481" s="12"/>
      <c r="H481" s="12"/>
      <c r="I481" s="12"/>
      <c r="J481" s="12"/>
      <c r="K481" s="12"/>
    </row>
    <row r="482" spans="7:11" ht="15.75" customHeight="1" x14ac:dyDescent="0.25">
      <c r="G482" s="12"/>
      <c r="H482" s="12"/>
      <c r="I482" s="12"/>
      <c r="J482" s="12"/>
      <c r="K482" s="12"/>
    </row>
    <row r="483" spans="7:11" ht="15.75" customHeight="1" x14ac:dyDescent="0.25">
      <c r="G483" s="12"/>
      <c r="H483" s="12"/>
      <c r="I483" s="12"/>
      <c r="J483" s="12"/>
      <c r="K483" s="12"/>
    </row>
    <row r="484" spans="7:11" ht="15.75" customHeight="1" x14ac:dyDescent="0.25">
      <c r="G484" s="12"/>
      <c r="H484" s="12"/>
      <c r="I484" s="12"/>
      <c r="J484" s="12"/>
      <c r="K484" s="12"/>
    </row>
    <row r="485" spans="7:11" ht="15.75" customHeight="1" x14ac:dyDescent="0.25">
      <c r="G485" s="12"/>
      <c r="H485" s="12"/>
      <c r="I485" s="12"/>
      <c r="J485" s="12"/>
      <c r="K485" s="12"/>
    </row>
    <row r="486" spans="7:11" ht="15.75" customHeight="1" x14ac:dyDescent="0.25">
      <c r="G486" s="12"/>
      <c r="H486" s="12"/>
      <c r="I486" s="12"/>
      <c r="J486" s="12"/>
      <c r="K486" s="12"/>
    </row>
    <row r="487" spans="7:11" ht="15.75" customHeight="1" x14ac:dyDescent="0.25">
      <c r="G487" s="12"/>
      <c r="H487" s="12"/>
      <c r="I487" s="12"/>
      <c r="J487" s="12"/>
      <c r="K487" s="12"/>
    </row>
    <row r="488" spans="7:11" ht="15.75" customHeight="1" x14ac:dyDescent="0.25">
      <c r="G488" s="12"/>
      <c r="H488" s="12"/>
      <c r="I488" s="12"/>
      <c r="J488" s="12"/>
      <c r="K488" s="12"/>
    </row>
    <row r="489" spans="7:11" ht="15.75" customHeight="1" x14ac:dyDescent="0.25">
      <c r="G489" s="12"/>
      <c r="H489" s="12"/>
      <c r="I489" s="12"/>
      <c r="J489" s="12"/>
      <c r="K489" s="12"/>
    </row>
    <row r="490" spans="7:11" ht="15.75" customHeight="1" x14ac:dyDescent="0.25">
      <c r="G490" s="12"/>
      <c r="H490" s="12"/>
      <c r="I490" s="12"/>
      <c r="J490" s="12"/>
      <c r="K490" s="12"/>
    </row>
    <row r="491" spans="7:11" ht="15.75" customHeight="1" x14ac:dyDescent="0.25">
      <c r="G491" s="12"/>
      <c r="H491" s="12"/>
      <c r="I491" s="12"/>
      <c r="J491" s="12"/>
      <c r="K491" s="12"/>
    </row>
    <row r="492" spans="7:11" ht="15.75" customHeight="1" x14ac:dyDescent="0.25">
      <c r="G492" s="12"/>
      <c r="H492" s="12"/>
      <c r="I492" s="12"/>
      <c r="J492" s="12"/>
      <c r="K492" s="12"/>
    </row>
    <row r="493" spans="7:11" ht="15.75" customHeight="1" x14ac:dyDescent="0.25">
      <c r="G493" s="12"/>
      <c r="H493" s="12"/>
      <c r="I493" s="12"/>
      <c r="J493" s="12"/>
      <c r="K493" s="12"/>
    </row>
    <row r="494" spans="7:11" ht="15.75" customHeight="1" x14ac:dyDescent="0.25">
      <c r="G494" s="12"/>
      <c r="H494" s="12"/>
      <c r="I494" s="12"/>
      <c r="J494" s="12"/>
      <c r="K494" s="12"/>
    </row>
    <row r="495" spans="7:11" ht="15.75" customHeight="1" x14ac:dyDescent="0.25">
      <c r="G495" s="12"/>
      <c r="H495" s="12"/>
      <c r="I495" s="12"/>
      <c r="J495" s="12"/>
      <c r="K495" s="12"/>
    </row>
    <row r="496" spans="7:11" ht="15.75" customHeight="1" x14ac:dyDescent="0.25">
      <c r="G496" s="12"/>
      <c r="H496" s="12"/>
      <c r="I496" s="12"/>
      <c r="J496" s="12"/>
      <c r="K496" s="12"/>
    </row>
    <row r="497" spans="7:11" ht="15.75" customHeight="1" x14ac:dyDescent="0.25">
      <c r="G497" s="12"/>
      <c r="H497" s="12"/>
      <c r="I497" s="12"/>
      <c r="J497" s="12"/>
      <c r="K497" s="12"/>
    </row>
    <row r="498" spans="7:11" ht="15.75" customHeight="1" x14ac:dyDescent="0.25">
      <c r="G498" s="12"/>
      <c r="H498" s="12"/>
      <c r="I498" s="12"/>
      <c r="J498" s="12"/>
      <c r="K498" s="12"/>
    </row>
    <row r="499" spans="7:11" ht="15.75" customHeight="1" x14ac:dyDescent="0.25">
      <c r="G499" s="12"/>
      <c r="H499" s="12"/>
      <c r="I499" s="12"/>
      <c r="J499" s="12"/>
      <c r="K499" s="12"/>
    </row>
    <row r="500" spans="7:11" ht="15.75" customHeight="1" x14ac:dyDescent="0.25">
      <c r="G500" s="12"/>
      <c r="H500" s="12"/>
      <c r="I500" s="12"/>
      <c r="J500" s="12"/>
      <c r="K500" s="12"/>
    </row>
    <row r="501" spans="7:11" ht="15.75" customHeight="1" x14ac:dyDescent="0.25">
      <c r="G501" s="12"/>
      <c r="H501" s="12"/>
      <c r="I501" s="12"/>
      <c r="J501" s="12"/>
      <c r="K501" s="12"/>
    </row>
    <row r="502" spans="7:11" ht="15.75" customHeight="1" x14ac:dyDescent="0.25">
      <c r="G502" s="12"/>
      <c r="H502" s="12"/>
      <c r="I502" s="12"/>
      <c r="J502" s="12"/>
      <c r="K502" s="12"/>
    </row>
    <row r="503" spans="7:11" ht="15.75" customHeight="1" x14ac:dyDescent="0.25">
      <c r="G503" s="12"/>
      <c r="H503" s="12"/>
      <c r="I503" s="12"/>
      <c r="J503" s="12"/>
      <c r="K503" s="12"/>
    </row>
    <row r="504" spans="7:11" ht="15.75" customHeight="1" x14ac:dyDescent="0.25">
      <c r="G504" s="12"/>
      <c r="H504" s="12"/>
      <c r="I504" s="12"/>
      <c r="J504" s="12"/>
      <c r="K504" s="12"/>
    </row>
    <row r="505" spans="7:11" ht="15.75" customHeight="1" x14ac:dyDescent="0.25">
      <c r="G505" s="12"/>
      <c r="H505" s="12"/>
      <c r="I505" s="12"/>
      <c r="J505" s="12"/>
      <c r="K505" s="12"/>
    </row>
    <row r="506" spans="7:11" ht="15.75" customHeight="1" x14ac:dyDescent="0.25">
      <c r="G506" s="12"/>
      <c r="H506" s="12"/>
      <c r="I506" s="12"/>
      <c r="J506" s="12"/>
      <c r="K506" s="12"/>
    </row>
    <row r="507" spans="7:11" ht="15.75" customHeight="1" x14ac:dyDescent="0.25">
      <c r="G507" s="12"/>
      <c r="H507" s="12"/>
      <c r="I507" s="12"/>
      <c r="J507" s="12"/>
      <c r="K507" s="12"/>
    </row>
    <row r="508" spans="7:11" ht="15.75" customHeight="1" x14ac:dyDescent="0.25">
      <c r="G508" s="12"/>
      <c r="H508" s="12"/>
      <c r="I508" s="12"/>
      <c r="J508" s="12"/>
      <c r="K508" s="12"/>
    </row>
    <row r="509" spans="7:11" ht="15.75" customHeight="1" x14ac:dyDescent="0.25">
      <c r="G509" s="12"/>
      <c r="H509" s="12"/>
      <c r="I509" s="12"/>
      <c r="J509" s="12"/>
      <c r="K509" s="12"/>
    </row>
    <row r="510" spans="7:11" ht="15.75" customHeight="1" x14ac:dyDescent="0.25">
      <c r="G510" s="12"/>
      <c r="H510" s="12"/>
      <c r="I510" s="12"/>
      <c r="J510" s="12"/>
      <c r="K510" s="12"/>
    </row>
    <row r="511" spans="7:11" ht="15.75" customHeight="1" x14ac:dyDescent="0.25">
      <c r="G511" s="12"/>
      <c r="H511" s="12"/>
      <c r="I511" s="12"/>
      <c r="J511" s="12"/>
      <c r="K511" s="12"/>
    </row>
    <row r="512" spans="7:11" ht="15.75" customHeight="1" x14ac:dyDescent="0.25">
      <c r="G512" s="12"/>
      <c r="H512" s="12"/>
      <c r="I512" s="12"/>
      <c r="J512" s="12"/>
      <c r="K512" s="12"/>
    </row>
    <row r="513" spans="7:11" ht="15.75" customHeight="1" x14ac:dyDescent="0.25">
      <c r="G513" s="12"/>
      <c r="H513" s="12"/>
      <c r="I513" s="12"/>
      <c r="J513" s="12"/>
      <c r="K513" s="12"/>
    </row>
    <row r="514" spans="7:11" ht="15.75" customHeight="1" x14ac:dyDescent="0.25">
      <c r="G514" s="12"/>
      <c r="H514" s="12"/>
      <c r="I514" s="12"/>
      <c r="J514" s="12"/>
      <c r="K514" s="12"/>
    </row>
    <row r="515" spans="7:11" ht="15.75" customHeight="1" x14ac:dyDescent="0.25">
      <c r="G515" s="12"/>
      <c r="H515" s="12"/>
      <c r="I515" s="12"/>
      <c r="J515" s="12"/>
      <c r="K515" s="12"/>
    </row>
    <row r="516" spans="7:11" ht="15.75" customHeight="1" x14ac:dyDescent="0.25">
      <c r="G516" s="12"/>
      <c r="H516" s="12"/>
      <c r="I516" s="12"/>
      <c r="J516" s="12"/>
      <c r="K516" s="12"/>
    </row>
    <row r="517" spans="7:11" ht="15.75" customHeight="1" x14ac:dyDescent="0.25">
      <c r="G517" s="12"/>
      <c r="H517" s="12"/>
      <c r="I517" s="12"/>
      <c r="J517" s="12"/>
      <c r="K517" s="12"/>
    </row>
    <row r="518" spans="7:11" ht="15.75" customHeight="1" x14ac:dyDescent="0.25">
      <c r="G518" s="12"/>
      <c r="H518" s="12"/>
      <c r="I518" s="12"/>
      <c r="J518" s="12"/>
      <c r="K518" s="12"/>
    </row>
    <row r="519" spans="7:11" ht="15.75" customHeight="1" x14ac:dyDescent="0.25">
      <c r="G519" s="12"/>
      <c r="H519" s="12"/>
      <c r="I519" s="12"/>
      <c r="J519" s="12"/>
      <c r="K519" s="12"/>
    </row>
    <row r="520" spans="7:11" ht="15.75" customHeight="1" x14ac:dyDescent="0.25">
      <c r="G520" s="12"/>
      <c r="H520" s="12"/>
      <c r="I520" s="12"/>
      <c r="J520" s="12"/>
      <c r="K520" s="12"/>
    </row>
    <row r="521" spans="7:11" ht="15.75" customHeight="1" x14ac:dyDescent="0.25">
      <c r="G521" s="12"/>
      <c r="H521" s="12"/>
      <c r="I521" s="12"/>
      <c r="J521" s="12"/>
      <c r="K521" s="12"/>
    </row>
    <row r="522" spans="7:11" ht="15.75" customHeight="1" x14ac:dyDescent="0.25">
      <c r="G522" s="12"/>
      <c r="H522" s="12"/>
      <c r="I522" s="12"/>
      <c r="J522" s="12"/>
      <c r="K522" s="12"/>
    </row>
    <row r="523" spans="7:11" ht="15.75" customHeight="1" x14ac:dyDescent="0.25">
      <c r="G523" s="12"/>
      <c r="H523" s="12"/>
      <c r="I523" s="12"/>
      <c r="J523" s="12"/>
      <c r="K523" s="12"/>
    </row>
    <row r="524" spans="7:11" ht="15.75" customHeight="1" x14ac:dyDescent="0.25">
      <c r="G524" s="12"/>
      <c r="H524" s="12"/>
      <c r="I524" s="12"/>
      <c r="J524" s="12"/>
      <c r="K524" s="12"/>
    </row>
    <row r="525" spans="7:11" ht="15.75" customHeight="1" x14ac:dyDescent="0.25">
      <c r="G525" s="12"/>
      <c r="H525" s="12"/>
      <c r="I525" s="12"/>
      <c r="J525" s="12"/>
      <c r="K525" s="12"/>
    </row>
    <row r="526" spans="7:11" ht="15.75" customHeight="1" x14ac:dyDescent="0.25">
      <c r="G526" s="12"/>
      <c r="H526" s="12"/>
      <c r="I526" s="12"/>
      <c r="J526" s="12"/>
      <c r="K526" s="12"/>
    </row>
    <row r="527" spans="7:11" ht="15.75" customHeight="1" x14ac:dyDescent="0.25">
      <c r="G527" s="12"/>
      <c r="H527" s="12"/>
      <c r="I527" s="12"/>
      <c r="J527" s="12"/>
      <c r="K527" s="12"/>
    </row>
    <row r="528" spans="7:11" ht="15.75" customHeight="1" x14ac:dyDescent="0.25">
      <c r="G528" s="12"/>
      <c r="H528" s="12"/>
      <c r="I528" s="12"/>
      <c r="J528" s="12"/>
      <c r="K528" s="12"/>
    </row>
    <row r="529" spans="7:11" ht="15.75" customHeight="1" x14ac:dyDescent="0.25">
      <c r="G529" s="12"/>
      <c r="H529" s="12"/>
      <c r="I529" s="12"/>
      <c r="J529" s="12"/>
      <c r="K529" s="12"/>
    </row>
    <row r="530" spans="7:11" ht="15.75" customHeight="1" x14ac:dyDescent="0.25">
      <c r="G530" s="12"/>
      <c r="H530" s="12"/>
      <c r="I530" s="12"/>
      <c r="J530" s="12"/>
      <c r="K530" s="12"/>
    </row>
    <row r="531" spans="7:11" ht="15.75" customHeight="1" x14ac:dyDescent="0.25">
      <c r="G531" s="12"/>
      <c r="H531" s="12"/>
      <c r="I531" s="12"/>
      <c r="J531" s="12"/>
      <c r="K531" s="12"/>
    </row>
    <row r="532" spans="7:11" ht="15.75" customHeight="1" x14ac:dyDescent="0.25">
      <c r="G532" s="12"/>
      <c r="H532" s="12"/>
      <c r="I532" s="12"/>
      <c r="J532" s="12"/>
      <c r="K532" s="12"/>
    </row>
    <row r="533" spans="7:11" ht="15.75" customHeight="1" x14ac:dyDescent="0.25">
      <c r="G533" s="12"/>
      <c r="H533" s="12"/>
      <c r="I533" s="12"/>
      <c r="J533" s="12"/>
      <c r="K533" s="12"/>
    </row>
    <row r="534" spans="7:11" ht="15.75" customHeight="1" x14ac:dyDescent="0.25">
      <c r="G534" s="12"/>
      <c r="H534" s="12"/>
      <c r="I534" s="12"/>
      <c r="J534" s="12"/>
      <c r="K534" s="12"/>
    </row>
    <row r="535" spans="7:11" ht="15.75" customHeight="1" x14ac:dyDescent="0.25">
      <c r="G535" s="12"/>
      <c r="H535" s="12"/>
      <c r="I535" s="12"/>
      <c r="J535" s="12"/>
      <c r="K535" s="12"/>
    </row>
    <row r="536" spans="7:11" ht="15.75" customHeight="1" x14ac:dyDescent="0.25">
      <c r="G536" s="12"/>
      <c r="H536" s="12"/>
      <c r="I536" s="12"/>
      <c r="J536" s="12"/>
      <c r="K536" s="12"/>
    </row>
    <row r="537" spans="7:11" ht="15.75" customHeight="1" x14ac:dyDescent="0.25">
      <c r="G537" s="12"/>
      <c r="H537" s="12"/>
      <c r="I537" s="12"/>
      <c r="J537" s="12"/>
      <c r="K537" s="12"/>
    </row>
    <row r="538" spans="7:11" ht="15.75" customHeight="1" x14ac:dyDescent="0.25">
      <c r="G538" s="12"/>
      <c r="H538" s="12"/>
      <c r="I538" s="12"/>
      <c r="J538" s="12"/>
      <c r="K538" s="12"/>
    </row>
    <row r="539" spans="7:11" ht="15.75" customHeight="1" x14ac:dyDescent="0.25">
      <c r="G539" s="12"/>
      <c r="H539" s="12"/>
      <c r="I539" s="12"/>
      <c r="J539" s="12"/>
      <c r="K539" s="12"/>
    </row>
    <row r="540" spans="7:11" ht="15.75" customHeight="1" x14ac:dyDescent="0.25">
      <c r="G540" s="12"/>
      <c r="H540" s="12"/>
      <c r="I540" s="12"/>
      <c r="J540" s="12"/>
      <c r="K540" s="12"/>
    </row>
    <row r="541" spans="7:11" ht="15.75" customHeight="1" x14ac:dyDescent="0.25">
      <c r="G541" s="12"/>
      <c r="H541" s="12"/>
      <c r="I541" s="12"/>
      <c r="J541" s="12"/>
      <c r="K541" s="12"/>
    </row>
    <row r="542" spans="7:11" ht="15.75" customHeight="1" x14ac:dyDescent="0.25">
      <c r="G542" s="12"/>
      <c r="H542" s="12"/>
      <c r="I542" s="12"/>
      <c r="J542" s="12"/>
      <c r="K542" s="12"/>
    </row>
    <row r="543" spans="7:11" ht="15.75" customHeight="1" x14ac:dyDescent="0.25">
      <c r="G543" s="12"/>
      <c r="H543" s="12"/>
      <c r="I543" s="12"/>
      <c r="J543" s="12"/>
      <c r="K543" s="12"/>
    </row>
    <row r="544" spans="7:11" ht="15.75" customHeight="1" x14ac:dyDescent="0.25">
      <c r="G544" s="12"/>
      <c r="H544" s="12"/>
      <c r="I544" s="12"/>
      <c r="J544" s="12"/>
      <c r="K544" s="12"/>
    </row>
    <row r="545" spans="7:11" ht="15.75" customHeight="1" x14ac:dyDescent="0.25">
      <c r="G545" s="12"/>
      <c r="H545" s="12"/>
      <c r="I545" s="12"/>
      <c r="J545" s="12"/>
      <c r="K545" s="12"/>
    </row>
    <row r="546" spans="7:11" ht="15.75" customHeight="1" x14ac:dyDescent="0.25">
      <c r="G546" s="12"/>
      <c r="H546" s="12"/>
      <c r="I546" s="12"/>
      <c r="J546" s="12"/>
      <c r="K546" s="12"/>
    </row>
    <row r="547" spans="7:11" ht="15.75" customHeight="1" x14ac:dyDescent="0.25">
      <c r="G547" s="12"/>
      <c r="H547" s="12"/>
      <c r="I547" s="12"/>
      <c r="J547" s="12"/>
      <c r="K547" s="12"/>
    </row>
    <row r="548" spans="7:11" ht="15.75" customHeight="1" x14ac:dyDescent="0.25">
      <c r="G548" s="12"/>
      <c r="H548" s="12"/>
      <c r="I548" s="12"/>
      <c r="J548" s="12"/>
      <c r="K548" s="12"/>
    </row>
    <row r="549" spans="7:11" ht="15.75" customHeight="1" x14ac:dyDescent="0.25">
      <c r="G549" s="12"/>
      <c r="H549" s="12"/>
      <c r="I549" s="12"/>
      <c r="J549" s="12"/>
      <c r="K549" s="12"/>
    </row>
    <row r="550" spans="7:11" ht="15.75" customHeight="1" x14ac:dyDescent="0.25">
      <c r="G550" s="12"/>
      <c r="H550" s="12"/>
      <c r="I550" s="12"/>
      <c r="J550" s="12"/>
      <c r="K550" s="12"/>
    </row>
    <row r="551" spans="7:11" ht="15.75" customHeight="1" x14ac:dyDescent="0.25">
      <c r="G551" s="12"/>
      <c r="H551" s="12"/>
      <c r="I551" s="12"/>
      <c r="J551" s="12"/>
      <c r="K551" s="12"/>
    </row>
    <row r="552" spans="7:11" ht="15.75" customHeight="1" x14ac:dyDescent="0.25">
      <c r="G552" s="12"/>
      <c r="H552" s="12"/>
      <c r="I552" s="12"/>
      <c r="J552" s="12"/>
      <c r="K552" s="12"/>
    </row>
    <row r="553" spans="7:11" ht="15.75" customHeight="1" x14ac:dyDescent="0.25">
      <c r="G553" s="12"/>
      <c r="H553" s="12"/>
      <c r="I553" s="12"/>
      <c r="J553" s="12"/>
      <c r="K553" s="12"/>
    </row>
    <row r="554" spans="7:11" ht="15.75" customHeight="1" x14ac:dyDescent="0.25">
      <c r="G554" s="12"/>
      <c r="H554" s="12"/>
      <c r="I554" s="12"/>
      <c r="J554" s="12"/>
      <c r="K554" s="12"/>
    </row>
    <row r="555" spans="7:11" ht="15.75" customHeight="1" x14ac:dyDescent="0.25">
      <c r="G555" s="12"/>
      <c r="H555" s="12"/>
      <c r="I555" s="12"/>
      <c r="J555" s="12"/>
      <c r="K555" s="12"/>
    </row>
    <row r="556" spans="7:11" ht="15.75" customHeight="1" x14ac:dyDescent="0.25">
      <c r="G556" s="12"/>
      <c r="H556" s="12"/>
      <c r="I556" s="12"/>
      <c r="J556" s="12"/>
      <c r="K556" s="12"/>
    </row>
    <row r="557" spans="7:11" ht="15.75" customHeight="1" x14ac:dyDescent="0.25">
      <c r="G557" s="12"/>
      <c r="H557" s="12"/>
      <c r="I557" s="12"/>
      <c r="J557" s="12"/>
      <c r="K557" s="12"/>
    </row>
    <row r="558" spans="7:11" ht="15.75" customHeight="1" x14ac:dyDescent="0.25">
      <c r="G558" s="12"/>
      <c r="H558" s="12"/>
      <c r="I558" s="12"/>
      <c r="J558" s="12"/>
      <c r="K558" s="12"/>
    </row>
    <row r="559" spans="7:11" ht="15.75" customHeight="1" x14ac:dyDescent="0.25">
      <c r="G559" s="12"/>
      <c r="H559" s="12"/>
      <c r="I559" s="12"/>
      <c r="J559" s="12"/>
      <c r="K559" s="12"/>
    </row>
    <row r="560" spans="7:11" ht="15.75" customHeight="1" x14ac:dyDescent="0.25">
      <c r="G560" s="12"/>
      <c r="H560" s="12"/>
      <c r="I560" s="12"/>
      <c r="J560" s="12"/>
      <c r="K560" s="12"/>
    </row>
    <row r="561" spans="7:11" ht="15.75" customHeight="1" x14ac:dyDescent="0.25">
      <c r="G561" s="12"/>
      <c r="H561" s="12"/>
      <c r="I561" s="12"/>
      <c r="J561" s="12"/>
      <c r="K561" s="12"/>
    </row>
    <row r="562" spans="7:11" ht="15.75" customHeight="1" x14ac:dyDescent="0.25">
      <c r="G562" s="12"/>
      <c r="H562" s="12"/>
      <c r="I562" s="12"/>
      <c r="J562" s="12"/>
      <c r="K562" s="12"/>
    </row>
    <row r="563" spans="7:11" ht="15.75" customHeight="1" x14ac:dyDescent="0.25">
      <c r="G563" s="12"/>
      <c r="H563" s="12"/>
      <c r="I563" s="12"/>
      <c r="J563" s="12"/>
      <c r="K563" s="12"/>
    </row>
    <row r="564" spans="7:11" ht="15.75" customHeight="1" x14ac:dyDescent="0.25">
      <c r="G564" s="12"/>
      <c r="H564" s="12"/>
      <c r="I564" s="12"/>
      <c r="J564" s="12"/>
      <c r="K564" s="12"/>
    </row>
    <row r="565" spans="7:11" ht="15.75" customHeight="1" x14ac:dyDescent="0.25">
      <c r="G565" s="12"/>
      <c r="H565" s="12"/>
      <c r="I565" s="12"/>
      <c r="J565" s="12"/>
      <c r="K565" s="12"/>
    </row>
    <row r="566" spans="7:11" ht="15.75" customHeight="1" x14ac:dyDescent="0.25">
      <c r="G566" s="12"/>
      <c r="H566" s="12"/>
      <c r="I566" s="12"/>
      <c r="J566" s="12"/>
      <c r="K566" s="12"/>
    </row>
    <row r="567" spans="7:11" ht="15.75" customHeight="1" x14ac:dyDescent="0.25">
      <c r="G567" s="12"/>
      <c r="H567" s="12"/>
      <c r="I567" s="12"/>
      <c r="J567" s="12"/>
      <c r="K567" s="12"/>
    </row>
    <row r="568" spans="7:11" ht="15.75" customHeight="1" x14ac:dyDescent="0.25">
      <c r="G568" s="12"/>
      <c r="H568" s="12"/>
      <c r="I568" s="12"/>
      <c r="J568" s="12"/>
      <c r="K568" s="12"/>
    </row>
    <row r="569" spans="7:11" ht="15.75" customHeight="1" x14ac:dyDescent="0.25">
      <c r="G569" s="12"/>
      <c r="H569" s="12"/>
      <c r="I569" s="12"/>
      <c r="J569" s="12"/>
      <c r="K569" s="12"/>
    </row>
    <row r="570" spans="7:11" ht="15.75" customHeight="1" x14ac:dyDescent="0.25">
      <c r="G570" s="12"/>
      <c r="H570" s="12"/>
      <c r="I570" s="12"/>
      <c r="J570" s="12"/>
      <c r="K570" s="12"/>
    </row>
    <row r="571" spans="7:11" ht="15.75" customHeight="1" x14ac:dyDescent="0.25">
      <c r="G571" s="12"/>
      <c r="H571" s="12"/>
      <c r="I571" s="12"/>
      <c r="J571" s="12"/>
      <c r="K571" s="12"/>
    </row>
    <row r="572" spans="7:11" ht="15.75" customHeight="1" x14ac:dyDescent="0.25">
      <c r="G572" s="12"/>
      <c r="H572" s="12"/>
      <c r="I572" s="12"/>
      <c r="J572" s="12"/>
      <c r="K572" s="12"/>
    </row>
    <row r="573" spans="7:11" ht="15.75" customHeight="1" x14ac:dyDescent="0.25">
      <c r="G573" s="12"/>
      <c r="H573" s="12"/>
      <c r="I573" s="12"/>
      <c r="J573" s="12"/>
      <c r="K573" s="12"/>
    </row>
    <row r="574" spans="7:11" ht="15.75" customHeight="1" x14ac:dyDescent="0.25">
      <c r="G574" s="12"/>
      <c r="H574" s="12"/>
      <c r="I574" s="12"/>
      <c r="J574" s="12"/>
      <c r="K574" s="12"/>
    </row>
    <row r="575" spans="7:11" ht="15.75" customHeight="1" x14ac:dyDescent="0.25">
      <c r="G575" s="12"/>
      <c r="H575" s="12"/>
      <c r="I575" s="12"/>
      <c r="J575" s="12"/>
      <c r="K575" s="12"/>
    </row>
    <row r="576" spans="7:11" ht="15.75" customHeight="1" x14ac:dyDescent="0.25">
      <c r="G576" s="12"/>
      <c r="H576" s="12"/>
      <c r="I576" s="12"/>
      <c r="J576" s="12"/>
      <c r="K576" s="12"/>
    </row>
    <row r="577" spans="7:11" ht="15.75" customHeight="1" x14ac:dyDescent="0.25">
      <c r="G577" s="12"/>
      <c r="H577" s="12"/>
      <c r="I577" s="12"/>
      <c r="J577" s="12"/>
      <c r="K577" s="12"/>
    </row>
    <row r="578" spans="7:11" ht="15.75" customHeight="1" x14ac:dyDescent="0.25">
      <c r="G578" s="12"/>
      <c r="H578" s="12"/>
      <c r="I578" s="12"/>
      <c r="J578" s="12"/>
      <c r="K578" s="12"/>
    </row>
    <row r="579" spans="7:11" ht="15.75" customHeight="1" x14ac:dyDescent="0.25">
      <c r="G579" s="12"/>
      <c r="H579" s="12"/>
      <c r="I579" s="12"/>
      <c r="J579" s="12"/>
      <c r="K579" s="12"/>
    </row>
    <row r="580" spans="7:11" ht="15.75" customHeight="1" x14ac:dyDescent="0.25">
      <c r="G580" s="12"/>
      <c r="H580" s="12"/>
      <c r="I580" s="12"/>
      <c r="J580" s="12"/>
      <c r="K580" s="12"/>
    </row>
    <row r="581" spans="7:11" ht="15.75" customHeight="1" x14ac:dyDescent="0.25">
      <c r="G581" s="12"/>
      <c r="H581" s="12"/>
      <c r="I581" s="12"/>
      <c r="J581" s="12"/>
      <c r="K581" s="12"/>
    </row>
    <row r="582" spans="7:11" ht="15.75" customHeight="1" x14ac:dyDescent="0.25">
      <c r="G582" s="12"/>
      <c r="H582" s="12"/>
      <c r="I582" s="12"/>
      <c r="J582" s="12"/>
      <c r="K582" s="12"/>
    </row>
    <row r="583" spans="7:11" ht="15.75" customHeight="1" x14ac:dyDescent="0.25">
      <c r="G583" s="12"/>
      <c r="H583" s="12"/>
      <c r="I583" s="12"/>
      <c r="J583" s="12"/>
      <c r="K583" s="12"/>
    </row>
    <row r="584" spans="7:11" ht="15.75" customHeight="1" x14ac:dyDescent="0.25">
      <c r="G584" s="12"/>
      <c r="H584" s="12"/>
      <c r="I584" s="12"/>
      <c r="J584" s="12"/>
      <c r="K584" s="12"/>
    </row>
    <row r="585" spans="7:11" ht="15.75" customHeight="1" x14ac:dyDescent="0.25">
      <c r="G585" s="12"/>
      <c r="H585" s="12"/>
      <c r="I585" s="12"/>
      <c r="J585" s="12"/>
      <c r="K585" s="12"/>
    </row>
    <row r="586" spans="7:11" ht="15.75" customHeight="1" x14ac:dyDescent="0.25">
      <c r="G586" s="12"/>
      <c r="H586" s="12"/>
      <c r="I586" s="12"/>
      <c r="J586" s="12"/>
      <c r="K586" s="12"/>
    </row>
    <row r="587" spans="7:11" ht="15.75" customHeight="1" x14ac:dyDescent="0.25">
      <c r="G587" s="12"/>
      <c r="H587" s="12"/>
      <c r="I587" s="12"/>
      <c r="J587" s="12"/>
      <c r="K587" s="12"/>
    </row>
    <row r="588" spans="7:11" ht="15.75" customHeight="1" x14ac:dyDescent="0.25">
      <c r="G588" s="12"/>
      <c r="H588" s="12"/>
      <c r="I588" s="12"/>
      <c r="J588" s="12"/>
      <c r="K588" s="12"/>
    </row>
    <row r="589" spans="7:11" ht="15.75" customHeight="1" x14ac:dyDescent="0.25">
      <c r="G589" s="12"/>
      <c r="H589" s="12"/>
      <c r="I589" s="12"/>
      <c r="J589" s="12"/>
      <c r="K589" s="12"/>
    </row>
    <row r="590" spans="7:11" ht="15.75" customHeight="1" x14ac:dyDescent="0.25">
      <c r="G590" s="12"/>
      <c r="H590" s="12"/>
      <c r="I590" s="12"/>
      <c r="J590" s="12"/>
      <c r="K590" s="12"/>
    </row>
    <row r="591" spans="7:11" ht="15.75" customHeight="1" x14ac:dyDescent="0.25">
      <c r="G591" s="12"/>
      <c r="H591" s="12"/>
      <c r="I591" s="12"/>
      <c r="J591" s="12"/>
      <c r="K591" s="12"/>
    </row>
    <row r="592" spans="7:11" ht="15.75" customHeight="1" x14ac:dyDescent="0.25">
      <c r="G592" s="12"/>
      <c r="H592" s="12"/>
      <c r="I592" s="12"/>
      <c r="J592" s="12"/>
      <c r="K592" s="12"/>
    </row>
    <row r="593" spans="7:11" ht="15.75" customHeight="1" x14ac:dyDescent="0.25">
      <c r="G593" s="12"/>
      <c r="H593" s="12"/>
      <c r="I593" s="12"/>
      <c r="J593" s="12"/>
      <c r="K593" s="12"/>
    </row>
    <row r="594" spans="7:11" ht="15.75" customHeight="1" x14ac:dyDescent="0.25">
      <c r="G594" s="12"/>
      <c r="H594" s="12"/>
      <c r="I594" s="12"/>
      <c r="J594" s="12"/>
      <c r="K594" s="12"/>
    </row>
    <row r="595" spans="7:11" ht="15.75" customHeight="1" x14ac:dyDescent="0.25">
      <c r="G595" s="12"/>
      <c r="H595" s="12"/>
      <c r="I595" s="12"/>
      <c r="J595" s="12"/>
      <c r="K595" s="12"/>
    </row>
    <row r="596" spans="7:11" ht="15.75" customHeight="1" x14ac:dyDescent="0.25">
      <c r="G596" s="12"/>
      <c r="H596" s="12"/>
      <c r="I596" s="12"/>
      <c r="J596" s="12"/>
      <c r="K596" s="12"/>
    </row>
    <row r="597" spans="7:11" ht="15.75" customHeight="1" x14ac:dyDescent="0.25">
      <c r="G597" s="12"/>
      <c r="H597" s="12"/>
      <c r="I597" s="12"/>
      <c r="J597" s="12"/>
      <c r="K597" s="12"/>
    </row>
    <row r="598" spans="7:11" ht="15.75" customHeight="1" x14ac:dyDescent="0.25">
      <c r="G598" s="12"/>
      <c r="H598" s="12"/>
      <c r="I598" s="12"/>
      <c r="J598" s="12"/>
      <c r="K598" s="12"/>
    </row>
    <row r="599" spans="7:11" ht="15.75" customHeight="1" x14ac:dyDescent="0.25">
      <c r="G599" s="12"/>
      <c r="H599" s="12"/>
      <c r="I599" s="12"/>
      <c r="J599" s="12"/>
      <c r="K599" s="12"/>
    </row>
    <row r="600" spans="7:11" ht="15.75" customHeight="1" x14ac:dyDescent="0.25">
      <c r="G600" s="12"/>
      <c r="H600" s="12"/>
      <c r="I600" s="12"/>
      <c r="J600" s="12"/>
      <c r="K600" s="12"/>
    </row>
    <row r="601" spans="7:11" ht="15.75" customHeight="1" x14ac:dyDescent="0.25">
      <c r="G601" s="12"/>
      <c r="H601" s="12"/>
      <c r="I601" s="12"/>
      <c r="J601" s="12"/>
      <c r="K601" s="12"/>
    </row>
    <row r="602" spans="7:11" ht="15.75" customHeight="1" x14ac:dyDescent="0.25">
      <c r="G602" s="12"/>
      <c r="H602" s="12"/>
      <c r="I602" s="12"/>
      <c r="J602" s="12"/>
      <c r="K602" s="12"/>
    </row>
    <row r="603" spans="7:11" ht="15.75" customHeight="1" x14ac:dyDescent="0.25">
      <c r="G603" s="12"/>
      <c r="H603" s="12"/>
      <c r="I603" s="12"/>
      <c r="J603" s="12"/>
      <c r="K603" s="12"/>
    </row>
    <row r="604" spans="7:11" ht="15.75" customHeight="1" x14ac:dyDescent="0.25">
      <c r="G604" s="12"/>
      <c r="H604" s="12"/>
      <c r="I604" s="12"/>
      <c r="J604" s="12"/>
      <c r="K604" s="12"/>
    </row>
    <row r="605" spans="7:11" ht="15.75" customHeight="1" x14ac:dyDescent="0.25">
      <c r="G605" s="12"/>
      <c r="H605" s="12"/>
      <c r="I605" s="12"/>
      <c r="J605" s="12"/>
      <c r="K605" s="12"/>
    </row>
    <row r="606" spans="7:11" ht="15.75" customHeight="1" x14ac:dyDescent="0.25">
      <c r="G606" s="12"/>
      <c r="H606" s="12"/>
      <c r="I606" s="12"/>
      <c r="J606" s="12"/>
      <c r="K606" s="12"/>
    </row>
    <row r="607" spans="7:11" ht="15.75" customHeight="1" x14ac:dyDescent="0.25">
      <c r="G607" s="12"/>
      <c r="H607" s="12"/>
      <c r="I607" s="12"/>
      <c r="J607" s="12"/>
      <c r="K607" s="12"/>
    </row>
    <row r="608" spans="7:11" ht="15.75" customHeight="1" x14ac:dyDescent="0.25">
      <c r="G608" s="12"/>
      <c r="H608" s="12"/>
      <c r="I608" s="12"/>
      <c r="J608" s="12"/>
      <c r="K608" s="12"/>
    </row>
    <row r="609" spans="7:11" ht="15.75" customHeight="1" x14ac:dyDescent="0.25">
      <c r="G609" s="12"/>
      <c r="H609" s="12"/>
      <c r="I609" s="12"/>
      <c r="J609" s="12"/>
      <c r="K609" s="12"/>
    </row>
    <row r="610" spans="7:11" ht="15.75" customHeight="1" x14ac:dyDescent="0.25">
      <c r="G610" s="12"/>
      <c r="H610" s="12"/>
      <c r="I610" s="12"/>
      <c r="J610" s="12"/>
      <c r="K610" s="12"/>
    </row>
    <row r="611" spans="7:11" ht="15.75" customHeight="1" x14ac:dyDescent="0.25">
      <c r="G611" s="12"/>
      <c r="H611" s="12"/>
      <c r="I611" s="12"/>
      <c r="J611" s="12"/>
      <c r="K611" s="12"/>
    </row>
    <row r="612" spans="7:11" ht="15.75" customHeight="1" x14ac:dyDescent="0.25">
      <c r="G612" s="12"/>
      <c r="H612" s="12"/>
      <c r="I612" s="12"/>
      <c r="J612" s="12"/>
      <c r="K612" s="12"/>
    </row>
    <row r="613" spans="7:11" ht="15.75" customHeight="1" x14ac:dyDescent="0.25">
      <c r="G613" s="12"/>
      <c r="H613" s="12"/>
      <c r="I613" s="12"/>
      <c r="J613" s="12"/>
      <c r="K613" s="12"/>
    </row>
    <row r="614" spans="7:11" ht="15.75" customHeight="1" x14ac:dyDescent="0.25">
      <c r="G614" s="12"/>
      <c r="H614" s="12"/>
      <c r="I614" s="12"/>
      <c r="J614" s="12"/>
      <c r="K614" s="12"/>
    </row>
    <row r="615" spans="7:11" ht="15.75" customHeight="1" x14ac:dyDescent="0.25">
      <c r="G615" s="12"/>
      <c r="H615" s="12"/>
      <c r="I615" s="12"/>
      <c r="J615" s="12"/>
      <c r="K615" s="12"/>
    </row>
    <row r="616" spans="7:11" ht="15.75" customHeight="1" x14ac:dyDescent="0.25">
      <c r="G616" s="12"/>
      <c r="H616" s="12"/>
      <c r="I616" s="12"/>
      <c r="J616" s="12"/>
      <c r="K616" s="12"/>
    </row>
    <row r="617" spans="7:11" ht="15.75" customHeight="1" x14ac:dyDescent="0.25">
      <c r="G617" s="12"/>
      <c r="H617" s="12"/>
      <c r="I617" s="12"/>
      <c r="J617" s="12"/>
      <c r="K617" s="12"/>
    </row>
    <row r="618" spans="7:11" ht="15.75" customHeight="1" x14ac:dyDescent="0.25">
      <c r="G618" s="12"/>
      <c r="H618" s="12"/>
      <c r="I618" s="12"/>
      <c r="J618" s="12"/>
      <c r="K618" s="12"/>
    </row>
    <row r="619" spans="7:11" ht="15.75" customHeight="1" x14ac:dyDescent="0.25">
      <c r="G619" s="12"/>
      <c r="H619" s="12"/>
      <c r="I619" s="12"/>
      <c r="J619" s="12"/>
      <c r="K619" s="12"/>
    </row>
    <row r="620" spans="7:11" ht="15.75" customHeight="1" x14ac:dyDescent="0.25">
      <c r="G620" s="12"/>
      <c r="H620" s="12"/>
      <c r="I620" s="12"/>
      <c r="J620" s="12"/>
      <c r="K620" s="12"/>
    </row>
    <row r="621" spans="7:11" ht="15.75" customHeight="1" x14ac:dyDescent="0.25">
      <c r="G621" s="12"/>
      <c r="H621" s="12"/>
      <c r="I621" s="12"/>
      <c r="J621" s="12"/>
      <c r="K621" s="12"/>
    </row>
    <row r="622" spans="7:11" ht="15.75" customHeight="1" x14ac:dyDescent="0.25">
      <c r="G622" s="12"/>
      <c r="H622" s="12"/>
      <c r="I622" s="12"/>
      <c r="J622" s="12"/>
      <c r="K622" s="12"/>
    </row>
    <row r="623" spans="7:11" ht="15.75" customHeight="1" x14ac:dyDescent="0.25">
      <c r="G623" s="12"/>
      <c r="H623" s="12"/>
      <c r="I623" s="12"/>
      <c r="J623" s="12"/>
      <c r="K623" s="12"/>
    </row>
    <row r="624" spans="7:11" ht="15.75" customHeight="1" x14ac:dyDescent="0.25">
      <c r="G624" s="12"/>
      <c r="H624" s="12"/>
      <c r="I624" s="12"/>
      <c r="J624" s="12"/>
      <c r="K624" s="12"/>
    </row>
    <row r="625" spans="7:11" ht="15.75" customHeight="1" x14ac:dyDescent="0.25">
      <c r="G625" s="12"/>
      <c r="H625" s="12"/>
      <c r="I625" s="12"/>
      <c r="J625" s="12"/>
      <c r="K625" s="12"/>
    </row>
    <row r="626" spans="7:11" ht="15.75" customHeight="1" x14ac:dyDescent="0.25">
      <c r="G626" s="12"/>
      <c r="H626" s="12"/>
      <c r="I626" s="12"/>
      <c r="J626" s="12"/>
      <c r="K626" s="12"/>
    </row>
    <row r="627" spans="7:11" ht="15.75" customHeight="1" x14ac:dyDescent="0.25">
      <c r="G627" s="12"/>
      <c r="H627" s="12"/>
      <c r="I627" s="12"/>
      <c r="J627" s="12"/>
      <c r="K627" s="12"/>
    </row>
    <row r="628" spans="7:11" ht="15.75" customHeight="1" x14ac:dyDescent="0.25">
      <c r="G628" s="12"/>
      <c r="H628" s="12"/>
      <c r="I628" s="12"/>
      <c r="J628" s="12"/>
      <c r="K628" s="12"/>
    </row>
    <row r="629" spans="7:11" ht="15.75" customHeight="1" x14ac:dyDescent="0.25">
      <c r="G629" s="12"/>
      <c r="H629" s="12"/>
      <c r="I629" s="12"/>
      <c r="J629" s="12"/>
      <c r="K629" s="12"/>
    </row>
    <row r="630" spans="7:11" ht="15.75" customHeight="1" x14ac:dyDescent="0.25">
      <c r="G630" s="12"/>
      <c r="H630" s="12"/>
      <c r="I630" s="12"/>
      <c r="J630" s="12"/>
      <c r="K630" s="12"/>
    </row>
    <row r="631" spans="7:11" ht="15.75" customHeight="1" x14ac:dyDescent="0.25">
      <c r="G631" s="12"/>
      <c r="H631" s="12"/>
      <c r="I631" s="12"/>
      <c r="J631" s="12"/>
      <c r="K631" s="12"/>
    </row>
    <row r="632" spans="7:11" ht="15.75" customHeight="1" x14ac:dyDescent="0.25">
      <c r="G632" s="12"/>
      <c r="H632" s="12"/>
      <c r="I632" s="12"/>
      <c r="J632" s="12"/>
      <c r="K632" s="12"/>
    </row>
    <row r="633" spans="7:11" ht="15.75" customHeight="1" x14ac:dyDescent="0.25">
      <c r="G633" s="12"/>
      <c r="H633" s="12"/>
      <c r="I633" s="12"/>
      <c r="J633" s="12"/>
      <c r="K633" s="12"/>
    </row>
    <row r="634" spans="7:11" ht="15.75" customHeight="1" x14ac:dyDescent="0.25">
      <c r="G634" s="12"/>
      <c r="H634" s="12"/>
      <c r="I634" s="12"/>
      <c r="J634" s="12"/>
      <c r="K634" s="12"/>
    </row>
    <row r="635" spans="7:11" ht="15.75" customHeight="1" x14ac:dyDescent="0.25">
      <c r="G635" s="12"/>
      <c r="H635" s="12"/>
      <c r="I635" s="12"/>
      <c r="J635" s="12"/>
      <c r="K635" s="12"/>
    </row>
    <row r="636" spans="7:11" ht="15.75" customHeight="1" x14ac:dyDescent="0.25">
      <c r="G636" s="12"/>
      <c r="H636" s="12"/>
      <c r="I636" s="12"/>
      <c r="J636" s="12"/>
      <c r="K636" s="12"/>
    </row>
    <row r="637" spans="7:11" ht="15.75" customHeight="1" x14ac:dyDescent="0.25">
      <c r="G637" s="12"/>
      <c r="H637" s="12"/>
      <c r="I637" s="12"/>
      <c r="J637" s="12"/>
      <c r="K637" s="12"/>
    </row>
    <row r="638" spans="7:11" ht="15.75" customHeight="1" x14ac:dyDescent="0.25">
      <c r="G638" s="12"/>
      <c r="H638" s="12"/>
      <c r="I638" s="12"/>
      <c r="J638" s="12"/>
      <c r="K638" s="12"/>
    </row>
    <row r="639" spans="7:11" ht="15.75" customHeight="1" x14ac:dyDescent="0.25">
      <c r="G639" s="12"/>
      <c r="H639" s="12"/>
      <c r="I639" s="12"/>
      <c r="J639" s="12"/>
      <c r="K639" s="12"/>
    </row>
    <row r="640" spans="7:11" ht="15.75" customHeight="1" x14ac:dyDescent="0.25">
      <c r="G640" s="12"/>
      <c r="H640" s="12"/>
      <c r="I640" s="12"/>
      <c r="J640" s="12"/>
      <c r="K640" s="12"/>
    </row>
    <row r="641" spans="7:11" ht="15.75" customHeight="1" x14ac:dyDescent="0.25">
      <c r="G641" s="12"/>
      <c r="H641" s="12"/>
      <c r="I641" s="12"/>
      <c r="J641" s="12"/>
      <c r="K641" s="12"/>
    </row>
    <row r="642" spans="7:11" ht="15.75" customHeight="1" x14ac:dyDescent="0.25">
      <c r="G642" s="12"/>
      <c r="H642" s="12"/>
      <c r="I642" s="12"/>
      <c r="J642" s="12"/>
      <c r="K642" s="12"/>
    </row>
    <row r="643" spans="7:11" ht="15.75" customHeight="1" x14ac:dyDescent="0.25">
      <c r="G643" s="12"/>
      <c r="H643" s="12"/>
      <c r="I643" s="12"/>
      <c r="J643" s="12"/>
      <c r="K643" s="12"/>
    </row>
    <row r="644" spans="7:11" ht="15.75" customHeight="1" x14ac:dyDescent="0.25">
      <c r="G644" s="12"/>
      <c r="H644" s="12"/>
      <c r="I644" s="12"/>
      <c r="J644" s="12"/>
      <c r="K644" s="12"/>
    </row>
    <row r="645" spans="7:11" ht="15.75" customHeight="1" x14ac:dyDescent="0.25">
      <c r="G645" s="12"/>
      <c r="H645" s="12"/>
      <c r="I645" s="12"/>
      <c r="J645" s="12"/>
      <c r="K645" s="12"/>
    </row>
    <row r="646" spans="7:11" ht="15.75" customHeight="1" x14ac:dyDescent="0.25">
      <c r="G646" s="12"/>
      <c r="H646" s="12"/>
      <c r="I646" s="12"/>
      <c r="J646" s="12"/>
      <c r="K646" s="12"/>
    </row>
    <row r="647" spans="7:11" ht="15.75" customHeight="1" x14ac:dyDescent="0.25">
      <c r="G647" s="12"/>
      <c r="H647" s="12"/>
      <c r="I647" s="12"/>
      <c r="J647" s="12"/>
      <c r="K647" s="12"/>
    </row>
    <row r="648" spans="7:11" ht="15.75" customHeight="1" x14ac:dyDescent="0.25">
      <c r="G648" s="12"/>
      <c r="H648" s="12"/>
      <c r="I648" s="12"/>
      <c r="J648" s="12"/>
      <c r="K648" s="12"/>
    </row>
    <row r="649" spans="7:11" ht="15.75" customHeight="1" x14ac:dyDescent="0.25">
      <c r="G649" s="12"/>
      <c r="H649" s="12"/>
      <c r="I649" s="12"/>
      <c r="J649" s="12"/>
      <c r="K649" s="12"/>
    </row>
    <row r="650" spans="7:11" ht="15.75" customHeight="1" x14ac:dyDescent="0.25">
      <c r="G650" s="12"/>
      <c r="H650" s="12"/>
      <c r="I650" s="12"/>
      <c r="J650" s="12"/>
      <c r="K650" s="12"/>
    </row>
    <row r="651" spans="7:11" ht="15.75" customHeight="1" x14ac:dyDescent="0.25">
      <c r="G651" s="12"/>
      <c r="H651" s="12"/>
      <c r="I651" s="12"/>
      <c r="J651" s="12"/>
      <c r="K651" s="12"/>
    </row>
    <row r="652" spans="7:11" ht="15.75" customHeight="1" x14ac:dyDescent="0.25">
      <c r="G652" s="12"/>
      <c r="H652" s="12"/>
      <c r="I652" s="12"/>
      <c r="J652" s="12"/>
      <c r="K652" s="12"/>
    </row>
    <row r="653" spans="7:11" ht="15.75" customHeight="1" x14ac:dyDescent="0.25">
      <c r="G653" s="12"/>
      <c r="H653" s="12"/>
      <c r="I653" s="12"/>
      <c r="J653" s="12"/>
      <c r="K653" s="12"/>
    </row>
    <row r="654" spans="7:11" ht="15.75" customHeight="1" x14ac:dyDescent="0.25">
      <c r="G654" s="12"/>
      <c r="H654" s="12"/>
      <c r="I654" s="12"/>
      <c r="J654" s="12"/>
      <c r="K654" s="12"/>
    </row>
    <row r="655" spans="7:11" ht="15.75" customHeight="1" x14ac:dyDescent="0.25">
      <c r="G655" s="12"/>
      <c r="H655" s="12"/>
      <c r="I655" s="12"/>
      <c r="J655" s="12"/>
      <c r="K655" s="12"/>
    </row>
    <row r="656" spans="7:11" ht="15.75" customHeight="1" x14ac:dyDescent="0.25">
      <c r="G656" s="12"/>
      <c r="H656" s="12"/>
      <c r="I656" s="12"/>
      <c r="J656" s="12"/>
      <c r="K656" s="12"/>
    </row>
    <row r="657" spans="7:11" ht="15.75" customHeight="1" x14ac:dyDescent="0.25">
      <c r="G657" s="12"/>
      <c r="H657" s="12"/>
      <c r="I657" s="12"/>
      <c r="J657" s="12"/>
      <c r="K657" s="12"/>
    </row>
    <row r="658" spans="7:11" ht="15.75" customHeight="1" x14ac:dyDescent="0.25">
      <c r="G658" s="12"/>
      <c r="H658" s="12"/>
      <c r="I658" s="12"/>
      <c r="J658" s="12"/>
      <c r="K658" s="12"/>
    </row>
    <row r="659" spans="7:11" ht="15.75" customHeight="1" x14ac:dyDescent="0.25">
      <c r="G659" s="12"/>
      <c r="H659" s="12"/>
      <c r="I659" s="12"/>
      <c r="J659" s="12"/>
      <c r="K659" s="12"/>
    </row>
    <row r="660" spans="7:11" ht="15.75" customHeight="1" x14ac:dyDescent="0.25">
      <c r="G660" s="12"/>
      <c r="H660" s="12"/>
      <c r="I660" s="12"/>
      <c r="J660" s="12"/>
      <c r="K660" s="12"/>
    </row>
    <row r="661" spans="7:11" ht="15.75" customHeight="1" x14ac:dyDescent="0.25">
      <c r="G661" s="12"/>
      <c r="H661" s="12"/>
      <c r="I661" s="12"/>
      <c r="J661" s="12"/>
      <c r="K661" s="12"/>
    </row>
    <row r="662" spans="7:11" ht="15.75" customHeight="1" x14ac:dyDescent="0.25">
      <c r="G662" s="12"/>
      <c r="H662" s="12"/>
      <c r="I662" s="12"/>
      <c r="J662" s="12"/>
      <c r="K662" s="12"/>
    </row>
    <row r="663" spans="7:11" ht="15.75" customHeight="1" x14ac:dyDescent="0.25">
      <c r="G663" s="12"/>
      <c r="H663" s="12"/>
      <c r="I663" s="12"/>
      <c r="J663" s="12"/>
      <c r="K663" s="12"/>
    </row>
    <row r="664" spans="7:11" ht="15.75" customHeight="1" x14ac:dyDescent="0.25">
      <c r="G664" s="12"/>
      <c r="H664" s="12"/>
      <c r="I664" s="12"/>
      <c r="J664" s="12"/>
      <c r="K664" s="12"/>
    </row>
    <row r="665" spans="7:11" ht="15.75" customHeight="1" x14ac:dyDescent="0.25">
      <c r="G665" s="12"/>
      <c r="H665" s="12"/>
      <c r="I665" s="12"/>
      <c r="J665" s="12"/>
      <c r="K665" s="12"/>
    </row>
    <row r="666" spans="7:11" ht="15.75" customHeight="1" x14ac:dyDescent="0.25">
      <c r="G666" s="12"/>
      <c r="H666" s="12"/>
      <c r="I666" s="12"/>
      <c r="J666" s="12"/>
      <c r="K666" s="12"/>
    </row>
    <row r="667" spans="7:11" ht="15.75" customHeight="1" x14ac:dyDescent="0.25">
      <c r="G667" s="12"/>
      <c r="H667" s="12"/>
      <c r="I667" s="12"/>
      <c r="J667" s="12"/>
      <c r="K667" s="12"/>
    </row>
    <row r="668" spans="7:11" ht="15.75" customHeight="1" x14ac:dyDescent="0.25">
      <c r="G668" s="12"/>
      <c r="H668" s="12"/>
      <c r="I668" s="12"/>
      <c r="J668" s="12"/>
      <c r="K668" s="12"/>
    </row>
    <row r="669" spans="7:11" ht="15.75" customHeight="1" x14ac:dyDescent="0.25">
      <c r="G669" s="12"/>
      <c r="H669" s="12"/>
      <c r="I669" s="12"/>
      <c r="J669" s="12"/>
      <c r="K669" s="12"/>
    </row>
    <row r="670" spans="7:11" ht="15.75" customHeight="1" x14ac:dyDescent="0.25">
      <c r="G670" s="12"/>
      <c r="H670" s="12"/>
      <c r="I670" s="12"/>
      <c r="J670" s="12"/>
      <c r="K670" s="12"/>
    </row>
    <row r="671" spans="7:11" ht="15.75" customHeight="1" x14ac:dyDescent="0.25">
      <c r="G671" s="12"/>
      <c r="H671" s="12"/>
      <c r="I671" s="12"/>
      <c r="J671" s="12"/>
      <c r="K671" s="12"/>
    </row>
    <row r="672" spans="7:11" ht="15.75" customHeight="1" x14ac:dyDescent="0.25">
      <c r="G672" s="12"/>
      <c r="H672" s="12"/>
      <c r="I672" s="12"/>
      <c r="J672" s="12"/>
      <c r="K672" s="12"/>
    </row>
    <row r="673" spans="7:11" ht="15.75" customHeight="1" x14ac:dyDescent="0.25">
      <c r="G673" s="12"/>
      <c r="H673" s="12"/>
      <c r="I673" s="12"/>
      <c r="J673" s="12"/>
      <c r="K673" s="12"/>
    </row>
    <row r="674" spans="7:11" ht="15.75" customHeight="1" x14ac:dyDescent="0.25">
      <c r="G674" s="12"/>
      <c r="H674" s="12"/>
      <c r="I674" s="12"/>
      <c r="J674" s="12"/>
      <c r="K674" s="12"/>
    </row>
    <row r="675" spans="7:11" ht="15.75" customHeight="1" x14ac:dyDescent="0.25">
      <c r="G675" s="12"/>
      <c r="H675" s="12"/>
      <c r="I675" s="12"/>
      <c r="J675" s="12"/>
      <c r="K675" s="12"/>
    </row>
    <row r="676" spans="7:11" ht="15.75" customHeight="1" x14ac:dyDescent="0.25">
      <c r="G676" s="12"/>
      <c r="H676" s="12"/>
      <c r="I676" s="12"/>
      <c r="J676" s="12"/>
      <c r="K676" s="12"/>
    </row>
    <row r="677" spans="7:11" ht="15.75" customHeight="1" x14ac:dyDescent="0.25">
      <c r="G677" s="12"/>
      <c r="H677" s="12"/>
      <c r="I677" s="12"/>
      <c r="J677" s="12"/>
      <c r="K677" s="12"/>
    </row>
    <row r="678" spans="7:11" ht="15.75" customHeight="1" x14ac:dyDescent="0.25">
      <c r="G678" s="12"/>
      <c r="H678" s="12"/>
      <c r="I678" s="12"/>
      <c r="J678" s="12"/>
      <c r="K678" s="12"/>
    </row>
    <row r="679" spans="7:11" ht="15.75" customHeight="1" x14ac:dyDescent="0.25">
      <c r="G679" s="12"/>
      <c r="H679" s="12"/>
      <c r="I679" s="12"/>
      <c r="J679" s="12"/>
      <c r="K679" s="12"/>
    </row>
    <row r="680" spans="7:11" ht="15.75" customHeight="1" x14ac:dyDescent="0.25">
      <c r="G680" s="12"/>
      <c r="H680" s="12"/>
      <c r="I680" s="12"/>
      <c r="J680" s="12"/>
      <c r="K680" s="12"/>
    </row>
    <row r="681" spans="7:11" ht="15.75" customHeight="1" x14ac:dyDescent="0.25">
      <c r="G681" s="12"/>
      <c r="H681" s="12"/>
      <c r="I681" s="12"/>
      <c r="J681" s="12"/>
      <c r="K681" s="12"/>
    </row>
    <row r="682" spans="7:11" ht="15.75" customHeight="1" x14ac:dyDescent="0.25">
      <c r="G682" s="12"/>
      <c r="H682" s="12"/>
      <c r="I682" s="12"/>
      <c r="J682" s="12"/>
      <c r="K682" s="12"/>
    </row>
    <row r="683" spans="7:11" ht="15.75" customHeight="1" x14ac:dyDescent="0.25">
      <c r="G683" s="12"/>
      <c r="H683" s="12"/>
      <c r="I683" s="12"/>
      <c r="J683" s="12"/>
      <c r="K683" s="12"/>
    </row>
    <row r="684" spans="7:11" ht="15.75" customHeight="1" x14ac:dyDescent="0.25">
      <c r="G684" s="12"/>
      <c r="H684" s="12"/>
      <c r="I684" s="12"/>
      <c r="J684" s="12"/>
      <c r="K684" s="12"/>
    </row>
    <row r="685" spans="7:11" ht="15.75" customHeight="1" x14ac:dyDescent="0.25">
      <c r="G685" s="12"/>
      <c r="H685" s="12"/>
      <c r="I685" s="12"/>
      <c r="J685" s="12"/>
      <c r="K685" s="12"/>
    </row>
    <row r="686" spans="7:11" ht="15.75" customHeight="1" x14ac:dyDescent="0.25">
      <c r="G686" s="12"/>
      <c r="H686" s="12"/>
      <c r="I686" s="12"/>
      <c r="J686" s="12"/>
      <c r="K686" s="12"/>
    </row>
    <row r="687" spans="7:11" ht="15.75" customHeight="1" x14ac:dyDescent="0.25">
      <c r="G687" s="12"/>
      <c r="H687" s="12"/>
      <c r="I687" s="12"/>
      <c r="J687" s="12"/>
      <c r="K687" s="12"/>
    </row>
    <row r="688" spans="7:11" ht="15.75" customHeight="1" x14ac:dyDescent="0.25">
      <c r="G688" s="12"/>
      <c r="H688" s="12"/>
      <c r="I688" s="12"/>
      <c r="J688" s="12"/>
      <c r="K688" s="12"/>
    </row>
    <row r="689" spans="7:11" ht="15.75" customHeight="1" x14ac:dyDescent="0.25">
      <c r="G689" s="12"/>
      <c r="H689" s="12"/>
      <c r="I689" s="12"/>
      <c r="J689" s="12"/>
      <c r="K689" s="12"/>
    </row>
    <row r="690" spans="7:11" ht="15.75" customHeight="1" x14ac:dyDescent="0.25">
      <c r="G690" s="12"/>
      <c r="H690" s="12"/>
      <c r="I690" s="12"/>
      <c r="J690" s="12"/>
      <c r="K690" s="12"/>
    </row>
    <row r="691" spans="7:11" ht="15.75" customHeight="1" x14ac:dyDescent="0.25">
      <c r="G691" s="12"/>
      <c r="H691" s="12"/>
      <c r="I691" s="12"/>
      <c r="J691" s="12"/>
      <c r="K691" s="12"/>
    </row>
    <row r="692" spans="7:11" ht="15.75" customHeight="1" x14ac:dyDescent="0.25">
      <c r="G692" s="12"/>
      <c r="H692" s="12"/>
      <c r="I692" s="12"/>
      <c r="J692" s="12"/>
      <c r="K692" s="12"/>
    </row>
    <row r="693" spans="7:11" ht="15.75" customHeight="1" x14ac:dyDescent="0.25">
      <c r="G693" s="12"/>
      <c r="H693" s="12"/>
      <c r="I693" s="12"/>
      <c r="J693" s="12"/>
      <c r="K693" s="12"/>
    </row>
    <row r="694" spans="7:11" ht="15.75" customHeight="1" x14ac:dyDescent="0.25">
      <c r="G694" s="12"/>
      <c r="H694" s="12"/>
      <c r="I694" s="12"/>
      <c r="J694" s="12"/>
      <c r="K694" s="12"/>
    </row>
    <row r="695" spans="7:11" ht="15.75" customHeight="1" x14ac:dyDescent="0.25">
      <c r="G695" s="12"/>
      <c r="H695" s="12"/>
      <c r="I695" s="12"/>
      <c r="J695" s="12"/>
      <c r="K695" s="12"/>
    </row>
    <row r="696" spans="7:11" ht="15.75" customHeight="1" x14ac:dyDescent="0.25">
      <c r="G696" s="12"/>
      <c r="H696" s="12"/>
      <c r="I696" s="12"/>
      <c r="J696" s="12"/>
      <c r="K696" s="12"/>
    </row>
    <row r="697" spans="7:11" ht="15.75" customHeight="1" x14ac:dyDescent="0.25">
      <c r="G697" s="12"/>
      <c r="H697" s="12"/>
      <c r="I697" s="12"/>
      <c r="J697" s="12"/>
      <c r="K697" s="12"/>
    </row>
    <row r="698" spans="7:11" ht="15.75" customHeight="1" x14ac:dyDescent="0.25">
      <c r="G698" s="12"/>
      <c r="H698" s="12"/>
      <c r="I698" s="12"/>
      <c r="J698" s="12"/>
      <c r="K698" s="12"/>
    </row>
    <row r="699" spans="7:11" ht="15.75" customHeight="1" x14ac:dyDescent="0.25">
      <c r="G699" s="12"/>
      <c r="H699" s="12"/>
      <c r="I699" s="12"/>
      <c r="J699" s="12"/>
      <c r="K699" s="12"/>
    </row>
    <row r="700" spans="7:11" ht="15.75" customHeight="1" x14ac:dyDescent="0.25">
      <c r="G700" s="12"/>
      <c r="H700" s="12"/>
      <c r="I700" s="12"/>
      <c r="J700" s="12"/>
      <c r="K700" s="12"/>
    </row>
    <row r="701" spans="7:11" ht="15.75" customHeight="1" x14ac:dyDescent="0.25">
      <c r="G701" s="12"/>
      <c r="H701" s="12"/>
      <c r="I701" s="12"/>
      <c r="J701" s="12"/>
      <c r="K701" s="12"/>
    </row>
    <row r="702" spans="7:11" ht="15.75" customHeight="1" x14ac:dyDescent="0.25">
      <c r="G702" s="12"/>
      <c r="H702" s="12"/>
      <c r="I702" s="12"/>
      <c r="J702" s="12"/>
      <c r="K702" s="12"/>
    </row>
    <row r="703" spans="7:11" ht="15.75" customHeight="1" x14ac:dyDescent="0.25">
      <c r="G703" s="12"/>
      <c r="H703" s="12"/>
      <c r="I703" s="12"/>
      <c r="J703" s="12"/>
      <c r="K703" s="12"/>
    </row>
    <row r="704" spans="7:11" ht="15.75" customHeight="1" x14ac:dyDescent="0.25">
      <c r="G704" s="12"/>
      <c r="H704" s="12"/>
      <c r="I704" s="12"/>
      <c r="J704" s="12"/>
      <c r="K704" s="12"/>
    </row>
    <row r="705" spans="7:11" ht="15.75" customHeight="1" x14ac:dyDescent="0.25">
      <c r="G705" s="12"/>
      <c r="H705" s="12"/>
      <c r="I705" s="12"/>
      <c r="J705" s="12"/>
      <c r="K705" s="12"/>
    </row>
    <row r="706" spans="7:11" ht="15.75" customHeight="1" x14ac:dyDescent="0.25">
      <c r="G706" s="12"/>
      <c r="H706" s="12"/>
      <c r="I706" s="12"/>
      <c r="J706" s="12"/>
      <c r="K706" s="12"/>
    </row>
    <row r="707" spans="7:11" ht="15.75" customHeight="1" x14ac:dyDescent="0.25">
      <c r="G707" s="12"/>
      <c r="H707" s="12"/>
      <c r="I707" s="12"/>
      <c r="J707" s="12"/>
      <c r="K707" s="12"/>
    </row>
    <row r="708" spans="7:11" ht="15.75" customHeight="1" x14ac:dyDescent="0.25">
      <c r="G708" s="12"/>
      <c r="H708" s="12"/>
      <c r="I708" s="12"/>
      <c r="J708" s="12"/>
      <c r="K708" s="12"/>
    </row>
    <row r="709" spans="7:11" ht="15.75" customHeight="1" x14ac:dyDescent="0.25">
      <c r="G709" s="12"/>
      <c r="H709" s="12"/>
      <c r="I709" s="12"/>
      <c r="J709" s="12"/>
      <c r="K709" s="12"/>
    </row>
    <row r="710" spans="7:11" ht="15.75" customHeight="1" x14ac:dyDescent="0.25">
      <c r="G710" s="12"/>
      <c r="H710" s="12"/>
      <c r="I710" s="12"/>
      <c r="J710" s="12"/>
      <c r="K710" s="12"/>
    </row>
    <row r="711" spans="7:11" ht="15.75" customHeight="1" x14ac:dyDescent="0.25">
      <c r="G711" s="12"/>
      <c r="H711" s="12"/>
      <c r="I711" s="12"/>
      <c r="J711" s="12"/>
      <c r="K711" s="12"/>
    </row>
    <row r="712" spans="7:11" ht="15.75" customHeight="1" x14ac:dyDescent="0.25">
      <c r="G712" s="12"/>
      <c r="H712" s="12"/>
      <c r="I712" s="12"/>
      <c r="J712" s="12"/>
      <c r="K712" s="12"/>
    </row>
    <row r="713" spans="7:11" ht="15.75" customHeight="1" x14ac:dyDescent="0.25">
      <c r="G713" s="12"/>
      <c r="H713" s="12"/>
      <c r="I713" s="12"/>
      <c r="J713" s="12"/>
      <c r="K713" s="12"/>
    </row>
    <row r="714" spans="7:11" ht="15.75" customHeight="1" x14ac:dyDescent="0.25">
      <c r="G714" s="12"/>
      <c r="H714" s="12"/>
      <c r="I714" s="12"/>
      <c r="J714" s="12"/>
      <c r="K714" s="12"/>
    </row>
    <row r="715" spans="7:11" ht="15.75" customHeight="1" x14ac:dyDescent="0.25">
      <c r="G715" s="12"/>
      <c r="H715" s="12"/>
      <c r="I715" s="12"/>
      <c r="J715" s="12"/>
      <c r="K715" s="12"/>
    </row>
    <row r="716" spans="7:11" ht="15.75" customHeight="1" x14ac:dyDescent="0.25">
      <c r="G716" s="12"/>
      <c r="H716" s="12"/>
      <c r="I716" s="12"/>
      <c r="J716" s="12"/>
      <c r="K716" s="12"/>
    </row>
    <row r="717" spans="7:11" ht="15.75" customHeight="1" x14ac:dyDescent="0.25">
      <c r="G717" s="12"/>
      <c r="H717" s="12"/>
      <c r="I717" s="12"/>
      <c r="J717" s="12"/>
      <c r="K717" s="12"/>
    </row>
    <row r="718" spans="7:11" ht="15.75" customHeight="1" x14ac:dyDescent="0.25">
      <c r="G718" s="12"/>
      <c r="H718" s="12"/>
      <c r="I718" s="12"/>
      <c r="J718" s="12"/>
      <c r="K718" s="12"/>
    </row>
    <row r="719" spans="7:11" ht="15.75" customHeight="1" x14ac:dyDescent="0.25">
      <c r="G719" s="12"/>
      <c r="H719" s="12"/>
      <c r="I719" s="12"/>
      <c r="J719" s="12"/>
      <c r="K719" s="12"/>
    </row>
    <row r="720" spans="7:11" ht="15.75" customHeight="1" x14ac:dyDescent="0.25">
      <c r="G720" s="12"/>
      <c r="H720" s="12"/>
      <c r="I720" s="12"/>
      <c r="J720" s="12"/>
      <c r="K720" s="12"/>
    </row>
    <row r="721" spans="7:11" ht="15.75" customHeight="1" x14ac:dyDescent="0.25">
      <c r="G721" s="12"/>
      <c r="H721" s="12"/>
      <c r="I721" s="12"/>
      <c r="J721" s="12"/>
      <c r="K721" s="12"/>
    </row>
    <row r="722" spans="7:11" ht="15.75" customHeight="1" x14ac:dyDescent="0.25">
      <c r="G722" s="12"/>
      <c r="H722" s="12"/>
      <c r="I722" s="12"/>
      <c r="J722" s="12"/>
      <c r="K722" s="12"/>
    </row>
    <row r="723" spans="7:11" ht="15.75" customHeight="1" x14ac:dyDescent="0.25">
      <c r="G723" s="12"/>
      <c r="H723" s="12"/>
      <c r="I723" s="12"/>
      <c r="J723" s="12"/>
      <c r="K723" s="12"/>
    </row>
    <row r="724" spans="7:11" ht="15.75" customHeight="1" x14ac:dyDescent="0.25">
      <c r="G724" s="12"/>
      <c r="H724" s="12"/>
      <c r="I724" s="12"/>
      <c r="J724" s="12"/>
      <c r="K724" s="12"/>
    </row>
    <row r="725" spans="7:11" ht="15.75" customHeight="1" x14ac:dyDescent="0.25">
      <c r="G725" s="12"/>
      <c r="H725" s="12"/>
      <c r="I725" s="12"/>
      <c r="J725" s="12"/>
      <c r="K725" s="12"/>
    </row>
    <row r="726" spans="7:11" ht="15.75" customHeight="1" x14ac:dyDescent="0.25">
      <c r="G726" s="12"/>
      <c r="H726" s="12"/>
      <c r="I726" s="12"/>
      <c r="J726" s="12"/>
      <c r="K726" s="12"/>
    </row>
    <row r="727" spans="7:11" ht="15.75" customHeight="1" x14ac:dyDescent="0.25">
      <c r="G727" s="12"/>
      <c r="H727" s="12"/>
      <c r="I727" s="12"/>
      <c r="J727" s="12"/>
      <c r="K727" s="12"/>
    </row>
    <row r="728" spans="7:11" ht="15.75" customHeight="1" x14ac:dyDescent="0.25">
      <c r="G728" s="12"/>
      <c r="H728" s="12"/>
      <c r="I728" s="12"/>
      <c r="J728" s="12"/>
      <c r="K728" s="12"/>
    </row>
    <row r="729" spans="7:11" ht="15.75" customHeight="1" x14ac:dyDescent="0.25">
      <c r="G729" s="12"/>
      <c r="H729" s="12"/>
      <c r="I729" s="12"/>
      <c r="J729" s="12"/>
      <c r="K729" s="12"/>
    </row>
    <row r="730" spans="7:11" ht="15.75" customHeight="1" x14ac:dyDescent="0.25">
      <c r="G730" s="12"/>
      <c r="H730" s="12"/>
      <c r="I730" s="12"/>
      <c r="J730" s="12"/>
      <c r="K730" s="12"/>
    </row>
    <row r="731" spans="7:11" ht="15.75" customHeight="1" x14ac:dyDescent="0.25">
      <c r="G731" s="12"/>
      <c r="H731" s="12"/>
      <c r="I731" s="12"/>
      <c r="J731" s="12"/>
      <c r="K731" s="12"/>
    </row>
    <row r="732" spans="7:11" ht="15.75" customHeight="1" x14ac:dyDescent="0.25">
      <c r="G732" s="12"/>
      <c r="H732" s="12"/>
      <c r="I732" s="12"/>
      <c r="J732" s="12"/>
      <c r="K732" s="12"/>
    </row>
    <row r="733" spans="7:11" ht="15.75" customHeight="1" x14ac:dyDescent="0.25">
      <c r="G733" s="12"/>
      <c r="H733" s="12"/>
      <c r="I733" s="12"/>
      <c r="J733" s="12"/>
      <c r="K733" s="12"/>
    </row>
    <row r="734" spans="7:11" ht="15.75" customHeight="1" x14ac:dyDescent="0.25">
      <c r="G734" s="12"/>
      <c r="H734" s="12"/>
      <c r="I734" s="12"/>
      <c r="J734" s="12"/>
      <c r="K734" s="12"/>
    </row>
    <row r="735" spans="7:11" ht="15.75" customHeight="1" x14ac:dyDescent="0.25">
      <c r="G735" s="12"/>
      <c r="H735" s="12"/>
      <c r="I735" s="12"/>
      <c r="J735" s="12"/>
      <c r="K735" s="12"/>
    </row>
    <row r="736" spans="7:11" ht="15.75" customHeight="1" x14ac:dyDescent="0.25">
      <c r="G736" s="12"/>
      <c r="H736" s="12"/>
      <c r="I736" s="12"/>
      <c r="J736" s="12"/>
      <c r="K736" s="12"/>
    </row>
    <row r="737" spans="7:11" ht="15.75" customHeight="1" x14ac:dyDescent="0.25">
      <c r="G737" s="12"/>
      <c r="H737" s="12"/>
      <c r="I737" s="12"/>
      <c r="J737" s="12"/>
      <c r="K737" s="12"/>
    </row>
    <row r="738" spans="7:11" ht="15.75" customHeight="1" x14ac:dyDescent="0.25">
      <c r="G738" s="12"/>
      <c r="H738" s="12"/>
      <c r="I738" s="12"/>
      <c r="J738" s="12"/>
      <c r="K738" s="12"/>
    </row>
    <row r="739" spans="7:11" ht="15.75" customHeight="1" x14ac:dyDescent="0.25">
      <c r="G739" s="12"/>
      <c r="H739" s="12"/>
      <c r="I739" s="12"/>
      <c r="J739" s="12"/>
      <c r="K739" s="12"/>
    </row>
    <row r="740" spans="7:11" ht="15.75" customHeight="1" x14ac:dyDescent="0.25">
      <c r="G740" s="12"/>
      <c r="H740" s="12"/>
      <c r="I740" s="12"/>
      <c r="J740" s="12"/>
      <c r="K740" s="12"/>
    </row>
    <row r="741" spans="7:11" ht="15.75" customHeight="1" x14ac:dyDescent="0.25">
      <c r="G741" s="12"/>
      <c r="H741" s="12"/>
      <c r="I741" s="12"/>
      <c r="J741" s="12"/>
      <c r="K741" s="12"/>
    </row>
    <row r="742" spans="7:11" ht="15.75" customHeight="1" x14ac:dyDescent="0.25">
      <c r="G742" s="12"/>
      <c r="H742" s="12"/>
      <c r="I742" s="12"/>
      <c r="J742" s="12"/>
      <c r="K742" s="12"/>
    </row>
    <row r="743" spans="7:11" ht="15.75" customHeight="1" x14ac:dyDescent="0.25">
      <c r="G743" s="12"/>
      <c r="H743" s="12"/>
      <c r="I743" s="12"/>
      <c r="J743" s="12"/>
      <c r="K743" s="12"/>
    </row>
    <row r="744" spans="7:11" ht="15.75" customHeight="1" x14ac:dyDescent="0.25">
      <c r="G744" s="12"/>
      <c r="H744" s="12"/>
      <c r="I744" s="12"/>
      <c r="J744" s="12"/>
      <c r="K744" s="12"/>
    </row>
    <row r="745" spans="7:11" ht="15.75" customHeight="1" x14ac:dyDescent="0.25">
      <c r="G745" s="12"/>
      <c r="H745" s="12"/>
      <c r="I745" s="12"/>
      <c r="J745" s="12"/>
      <c r="K745" s="12"/>
    </row>
    <row r="746" spans="7:11" ht="15.75" customHeight="1" x14ac:dyDescent="0.25">
      <c r="G746" s="12"/>
      <c r="H746" s="12"/>
      <c r="I746" s="12"/>
      <c r="J746" s="12"/>
      <c r="K746" s="12"/>
    </row>
    <row r="747" spans="7:11" ht="15.75" customHeight="1" x14ac:dyDescent="0.25">
      <c r="G747" s="12"/>
      <c r="H747" s="12"/>
      <c r="I747" s="12"/>
      <c r="J747" s="12"/>
      <c r="K747" s="12"/>
    </row>
    <row r="748" spans="7:11" ht="15.75" customHeight="1" x14ac:dyDescent="0.25">
      <c r="G748" s="12"/>
      <c r="H748" s="12"/>
      <c r="I748" s="12"/>
      <c r="J748" s="12"/>
      <c r="K748" s="12"/>
    </row>
    <row r="749" spans="7:11" ht="15.75" customHeight="1" x14ac:dyDescent="0.25">
      <c r="G749" s="12"/>
      <c r="H749" s="12"/>
      <c r="I749" s="12"/>
      <c r="J749" s="12"/>
      <c r="K749" s="12"/>
    </row>
    <row r="750" spans="7:11" ht="15.75" customHeight="1" x14ac:dyDescent="0.25">
      <c r="G750" s="12"/>
      <c r="H750" s="12"/>
      <c r="I750" s="12"/>
      <c r="J750" s="12"/>
      <c r="K750" s="12"/>
    </row>
    <row r="751" spans="7:11" ht="15.75" customHeight="1" x14ac:dyDescent="0.25">
      <c r="G751" s="12"/>
      <c r="H751" s="12"/>
      <c r="I751" s="12"/>
      <c r="J751" s="12"/>
      <c r="K751" s="12"/>
    </row>
    <row r="752" spans="7:11" ht="15.75" customHeight="1" x14ac:dyDescent="0.25">
      <c r="G752" s="12"/>
      <c r="H752" s="12"/>
      <c r="I752" s="12"/>
      <c r="J752" s="12"/>
      <c r="K752" s="12"/>
    </row>
    <row r="753" spans="7:11" ht="15.75" customHeight="1" x14ac:dyDescent="0.25">
      <c r="G753" s="12"/>
      <c r="H753" s="12"/>
      <c r="I753" s="12"/>
      <c r="J753" s="12"/>
      <c r="K753" s="12"/>
    </row>
    <row r="754" spans="7:11" ht="15.75" customHeight="1" x14ac:dyDescent="0.25">
      <c r="G754" s="12"/>
      <c r="H754" s="12"/>
      <c r="I754" s="12"/>
      <c r="J754" s="12"/>
      <c r="K754" s="12"/>
    </row>
    <row r="755" spans="7:11" ht="15.75" customHeight="1" x14ac:dyDescent="0.25">
      <c r="G755" s="12"/>
      <c r="H755" s="12"/>
      <c r="I755" s="12"/>
      <c r="J755" s="12"/>
      <c r="K755" s="12"/>
    </row>
    <row r="756" spans="7:11" ht="15.75" customHeight="1" x14ac:dyDescent="0.25">
      <c r="G756" s="12"/>
      <c r="H756" s="12"/>
      <c r="I756" s="12"/>
      <c r="J756" s="12"/>
      <c r="K756" s="12"/>
    </row>
    <row r="757" spans="7:11" ht="15.75" customHeight="1" x14ac:dyDescent="0.25">
      <c r="G757" s="12"/>
      <c r="H757" s="12"/>
      <c r="I757" s="12"/>
      <c r="J757" s="12"/>
      <c r="K757" s="12"/>
    </row>
    <row r="758" spans="7:11" ht="15.75" customHeight="1" x14ac:dyDescent="0.25">
      <c r="G758" s="12"/>
      <c r="H758" s="12"/>
      <c r="I758" s="12"/>
      <c r="J758" s="12"/>
      <c r="K758" s="12"/>
    </row>
    <row r="759" spans="7:11" ht="15.75" customHeight="1" x14ac:dyDescent="0.25">
      <c r="G759" s="12"/>
      <c r="H759" s="12"/>
      <c r="I759" s="12"/>
      <c r="J759" s="12"/>
      <c r="K759" s="12"/>
    </row>
    <row r="760" spans="7:11" ht="15.75" customHeight="1" x14ac:dyDescent="0.25">
      <c r="G760" s="12"/>
      <c r="H760" s="12"/>
      <c r="I760" s="12"/>
      <c r="J760" s="12"/>
      <c r="K760" s="12"/>
    </row>
    <row r="761" spans="7:11" ht="15.75" customHeight="1" x14ac:dyDescent="0.25">
      <c r="G761" s="12"/>
      <c r="H761" s="12"/>
      <c r="I761" s="12"/>
      <c r="J761" s="12"/>
      <c r="K761" s="12"/>
    </row>
    <row r="762" spans="7:11" ht="15.75" customHeight="1" x14ac:dyDescent="0.25">
      <c r="G762" s="12"/>
      <c r="H762" s="12"/>
      <c r="I762" s="12"/>
      <c r="J762" s="12"/>
      <c r="K762" s="12"/>
    </row>
    <row r="763" spans="7:11" ht="15.75" customHeight="1" x14ac:dyDescent="0.25">
      <c r="G763" s="12"/>
      <c r="H763" s="12"/>
      <c r="I763" s="12"/>
      <c r="J763" s="12"/>
      <c r="K763" s="12"/>
    </row>
    <row r="764" spans="7:11" ht="15.75" customHeight="1" x14ac:dyDescent="0.25">
      <c r="G764" s="12"/>
      <c r="H764" s="12"/>
      <c r="I764" s="12"/>
      <c r="J764" s="12"/>
      <c r="K764" s="12"/>
    </row>
    <row r="765" spans="7:11" ht="15.75" customHeight="1" x14ac:dyDescent="0.25">
      <c r="G765" s="12"/>
      <c r="H765" s="12"/>
      <c r="I765" s="12"/>
      <c r="J765" s="12"/>
      <c r="K765" s="12"/>
    </row>
    <row r="766" spans="7:11" ht="15.75" customHeight="1" x14ac:dyDescent="0.25">
      <c r="G766" s="12"/>
      <c r="H766" s="12"/>
      <c r="I766" s="12"/>
      <c r="J766" s="12"/>
      <c r="K766" s="12"/>
    </row>
    <row r="767" spans="7:11" ht="15.75" customHeight="1" x14ac:dyDescent="0.25">
      <c r="G767" s="12"/>
      <c r="H767" s="12"/>
      <c r="I767" s="12"/>
      <c r="J767" s="12"/>
      <c r="K767" s="12"/>
    </row>
    <row r="768" spans="7:11" ht="15.75" customHeight="1" x14ac:dyDescent="0.25">
      <c r="G768" s="12"/>
      <c r="H768" s="12"/>
      <c r="I768" s="12"/>
      <c r="J768" s="12"/>
      <c r="K768" s="12"/>
    </row>
    <row r="769" spans="7:11" ht="15.75" customHeight="1" x14ac:dyDescent="0.25">
      <c r="G769" s="12"/>
      <c r="H769" s="12"/>
      <c r="I769" s="12"/>
      <c r="J769" s="12"/>
      <c r="K769" s="12"/>
    </row>
    <row r="770" spans="7:11" ht="15.75" customHeight="1" x14ac:dyDescent="0.25">
      <c r="G770" s="12"/>
      <c r="H770" s="12"/>
      <c r="I770" s="12"/>
      <c r="J770" s="12"/>
      <c r="K770" s="12"/>
    </row>
    <row r="771" spans="7:11" ht="15.75" customHeight="1" x14ac:dyDescent="0.25">
      <c r="G771" s="12"/>
      <c r="H771" s="12"/>
      <c r="I771" s="12"/>
      <c r="J771" s="12"/>
      <c r="K771" s="12"/>
    </row>
    <row r="772" spans="7:11" ht="15.75" customHeight="1" x14ac:dyDescent="0.25">
      <c r="G772" s="12"/>
      <c r="H772" s="12"/>
      <c r="I772" s="12"/>
      <c r="J772" s="12"/>
      <c r="K772" s="12"/>
    </row>
    <row r="773" spans="7:11" ht="15.75" customHeight="1" x14ac:dyDescent="0.25">
      <c r="G773" s="12"/>
      <c r="H773" s="12"/>
      <c r="I773" s="12"/>
      <c r="J773" s="12"/>
      <c r="K773" s="12"/>
    </row>
    <row r="774" spans="7:11" ht="15.75" customHeight="1" x14ac:dyDescent="0.25">
      <c r="G774" s="12"/>
      <c r="H774" s="12"/>
      <c r="I774" s="12"/>
      <c r="J774" s="12"/>
      <c r="K774" s="12"/>
    </row>
    <row r="775" spans="7:11" ht="15.75" customHeight="1" x14ac:dyDescent="0.25">
      <c r="G775" s="12"/>
      <c r="H775" s="12"/>
      <c r="I775" s="12"/>
      <c r="J775" s="12"/>
      <c r="K775" s="12"/>
    </row>
    <row r="776" spans="7:11" ht="15.75" customHeight="1" x14ac:dyDescent="0.25">
      <c r="G776" s="12"/>
      <c r="H776" s="12"/>
      <c r="I776" s="12"/>
      <c r="J776" s="12"/>
      <c r="K776" s="12"/>
    </row>
    <row r="777" spans="7:11" ht="15.75" customHeight="1" x14ac:dyDescent="0.25">
      <c r="G777" s="12"/>
      <c r="H777" s="12"/>
      <c r="I777" s="12"/>
      <c r="J777" s="12"/>
      <c r="K777" s="12"/>
    </row>
    <row r="778" spans="7:11" ht="15.75" customHeight="1" x14ac:dyDescent="0.25">
      <c r="G778" s="12"/>
      <c r="H778" s="12"/>
      <c r="I778" s="12"/>
      <c r="J778" s="12"/>
      <c r="K778" s="12"/>
    </row>
    <row r="779" spans="7:11" ht="15.75" customHeight="1" x14ac:dyDescent="0.25">
      <c r="G779" s="12"/>
      <c r="H779" s="12"/>
      <c r="I779" s="12"/>
      <c r="J779" s="12"/>
      <c r="K779" s="12"/>
    </row>
    <row r="780" spans="7:11" ht="15.75" customHeight="1" x14ac:dyDescent="0.25">
      <c r="G780" s="12"/>
      <c r="H780" s="12"/>
      <c r="I780" s="12"/>
      <c r="J780" s="12"/>
      <c r="K780" s="12"/>
    </row>
    <row r="781" spans="7:11" ht="15.75" customHeight="1" x14ac:dyDescent="0.25"/>
    <row r="782" spans="7:11" ht="15.75" customHeight="1" x14ac:dyDescent="0.25"/>
    <row r="783" spans="7:11" ht="15.75" customHeight="1" x14ac:dyDescent="0.25"/>
    <row r="784" spans="7:11"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sheetData>
  <sortState xmlns:xlrd2="http://schemas.microsoft.com/office/spreadsheetml/2017/richdata2" ref="A2:X1028">
    <sortCondition ref="A2:A1028"/>
    <sortCondition ref="B2:B1028"/>
    <sortCondition ref="C2:C1028"/>
    <sortCondition descending="1" ref="F2:F102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000"/>
  <sheetViews>
    <sheetView workbookViewId="0">
      <selection activeCell="K1" sqref="K1"/>
    </sheetView>
  </sheetViews>
  <sheetFormatPr defaultColWidth="10.625" defaultRowHeight="15.75" x14ac:dyDescent="0.25"/>
  <cols>
    <col min="1" max="1" width="10.875" style="25"/>
    <col min="2" max="10" width="7.625" style="25" customWidth="1"/>
    <col min="11" max="11" width="11.125" style="25" customWidth="1"/>
  </cols>
  <sheetData>
    <row r="1" spans="1:11" x14ac:dyDescent="0.25">
      <c r="A1" s="25" t="s">
        <v>191</v>
      </c>
      <c r="B1" s="23" t="s">
        <v>150</v>
      </c>
      <c r="C1" s="23" t="s">
        <v>151</v>
      </c>
      <c r="D1" s="23"/>
      <c r="E1" s="23" t="s">
        <v>152</v>
      </c>
      <c r="F1" s="23" t="s">
        <v>160</v>
      </c>
      <c r="G1" s="23" t="s">
        <v>161</v>
      </c>
      <c r="H1" s="24" t="s">
        <v>190</v>
      </c>
      <c r="I1" s="23" t="s">
        <v>189</v>
      </c>
      <c r="J1" s="23" t="s">
        <v>183</v>
      </c>
      <c r="K1" s="23" t="s">
        <v>162</v>
      </c>
    </row>
    <row r="2" spans="1:11" x14ac:dyDescent="0.25">
      <c r="B2" s="25">
        <v>1</v>
      </c>
      <c r="C2" s="25" t="s">
        <v>9</v>
      </c>
      <c r="D2" s="25" t="str">
        <f t="shared" ref="D2:D65" si="0">CONCATENATE(B2,C2)</f>
        <v>1A</v>
      </c>
      <c r="E2" s="25" t="s">
        <v>12</v>
      </c>
      <c r="F2" s="25">
        <v>0</v>
      </c>
      <c r="G2" s="25">
        <v>0</v>
      </c>
      <c r="H2" s="26">
        <v>3</v>
      </c>
      <c r="I2" s="25">
        <v>0</v>
      </c>
      <c r="J2" s="25">
        <v>1</v>
      </c>
    </row>
    <row r="3" spans="1:11" x14ac:dyDescent="0.25">
      <c r="B3" s="25">
        <v>1</v>
      </c>
      <c r="C3" s="25" t="s">
        <v>12</v>
      </c>
      <c r="D3" s="25" t="str">
        <f t="shared" si="0"/>
        <v>1B</v>
      </c>
      <c r="E3" s="25" t="s">
        <v>12</v>
      </c>
      <c r="F3" s="25">
        <v>0</v>
      </c>
      <c r="G3" s="25">
        <v>0</v>
      </c>
      <c r="H3" s="26">
        <v>2</v>
      </c>
      <c r="I3" s="25">
        <v>0</v>
      </c>
      <c r="J3" s="25">
        <v>1</v>
      </c>
    </row>
    <row r="4" spans="1:11" x14ac:dyDescent="0.25">
      <c r="B4" s="25">
        <v>1</v>
      </c>
      <c r="C4" s="25" t="s">
        <v>14</v>
      </c>
      <c r="D4" s="25" t="str">
        <f t="shared" si="0"/>
        <v>1C</v>
      </c>
      <c r="E4" s="25" t="s">
        <v>12</v>
      </c>
      <c r="F4" s="25">
        <v>0</v>
      </c>
      <c r="G4" s="25">
        <v>0</v>
      </c>
      <c r="H4" s="26">
        <v>2</v>
      </c>
      <c r="I4" s="25">
        <v>0</v>
      </c>
      <c r="J4" s="25">
        <v>1</v>
      </c>
    </row>
    <row r="5" spans="1:11" x14ac:dyDescent="0.25">
      <c r="B5" s="25">
        <v>1</v>
      </c>
      <c r="C5" s="25" t="s">
        <v>15</v>
      </c>
      <c r="D5" s="25" t="str">
        <f t="shared" si="0"/>
        <v>1D</v>
      </c>
      <c r="E5" s="25" t="s">
        <v>12</v>
      </c>
      <c r="F5" s="25">
        <v>0</v>
      </c>
      <c r="G5" s="25">
        <v>0</v>
      </c>
      <c r="H5" s="26">
        <v>2</v>
      </c>
      <c r="I5" s="25">
        <v>1</v>
      </c>
      <c r="J5" s="25">
        <v>1</v>
      </c>
    </row>
    <row r="6" spans="1:11" x14ac:dyDescent="0.25">
      <c r="B6" s="25">
        <v>2</v>
      </c>
      <c r="C6" s="25" t="s">
        <v>9</v>
      </c>
      <c r="D6" s="25" t="str">
        <f t="shared" si="0"/>
        <v>2A</v>
      </c>
      <c r="E6" s="25" t="s">
        <v>12</v>
      </c>
      <c r="F6" s="25">
        <v>0</v>
      </c>
      <c r="G6" s="25">
        <v>0</v>
      </c>
      <c r="H6" s="26" t="s">
        <v>121</v>
      </c>
      <c r="I6" s="25">
        <v>1</v>
      </c>
      <c r="J6" s="25">
        <v>0</v>
      </c>
    </row>
    <row r="7" spans="1:11" x14ac:dyDescent="0.25">
      <c r="B7" s="25">
        <v>2</v>
      </c>
      <c r="C7" s="25" t="s">
        <v>12</v>
      </c>
      <c r="D7" s="25" t="str">
        <f t="shared" si="0"/>
        <v>2B</v>
      </c>
      <c r="E7" s="25" t="s">
        <v>12</v>
      </c>
      <c r="F7" s="25">
        <v>0</v>
      </c>
      <c r="G7" s="25">
        <v>0</v>
      </c>
      <c r="H7" s="26">
        <v>3</v>
      </c>
      <c r="I7" s="25">
        <v>0</v>
      </c>
      <c r="J7" s="25">
        <v>1</v>
      </c>
    </row>
    <row r="8" spans="1:11" x14ac:dyDescent="0.25">
      <c r="B8" s="25">
        <v>2</v>
      </c>
      <c r="C8" s="25" t="s">
        <v>14</v>
      </c>
      <c r="D8" s="25" t="str">
        <f t="shared" si="0"/>
        <v>2C</v>
      </c>
      <c r="E8" s="25" t="s">
        <v>12</v>
      </c>
      <c r="F8" s="25">
        <v>0</v>
      </c>
      <c r="G8" s="25">
        <v>0</v>
      </c>
      <c r="H8" s="26">
        <v>1</v>
      </c>
      <c r="I8" s="25">
        <v>0</v>
      </c>
      <c r="J8" s="25">
        <v>0</v>
      </c>
      <c r="K8" s="25" t="s">
        <v>136</v>
      </c>
    </row>
    <row r="9" spans="1:11" x14ac:dyDescent="0.25">
      <c r="B9" s="25">
        <v>2</v>
      </c>
      <c r="C9" s="25" t="s">
        <v>15</v>
      </c>
      <c r="D9" s="25" t="str">
        <f t="shared" si="0"/>
        <v>2D</v>
      </c>
      <c r="E9" s="25" t="s">
        <v>12</v>
      </c>
      <c r="F9" s="25">
        <v>0</v>
      </c>
      <c r="G9" s="25">
        <v>0</v>
      </c>
      <c r="H9" s="26">
        <v>1</v>
      </c>
      <c r="I9" s="25">
        <v>0</v>
      </c>
      <c r="J9" s="25">
        <v>1</v>
      </c>
    </row>
    <row r="10" spans="1:11" x14ac:dyDescent="0.25">
      <c r="B10" s="25">
        <v>3</v>
      </c>
      <c r="C10" s="25" t="s">
        <v>9</v>
      </c>
      <c r="D10" s="25" t="str">
        <f t="shared" si="0"/>
        <v>3A</v>
      </c>
      <c r="E10" s="25" t="s">
        <v>12</v>
      </c>
      <c r="F10" s="25">
        <v>0</v>
      </c>
      <c r="G10" s="25">
        <v>0</v>
      </c>
      <c r="H10" s="26">
        <v>1</v>
      </c>
      <c r="I10" s="25">
        <v>0</v>
      </c>
      <c r="J10" s="25">
        <v>1</v>
      </c>
    </row>
    <row r="11" spans="1:11" x14ac:dyDescent="0.25">
      <c r="B11" s="25">
        <v>3</v>
      </c>
      <c r="C11" s="25" t="s">
        <v>12</v>
      </c>
      <c r="D11" s="25" t="str">
        <f t="shared" si="0"/>
        <v>3B</v>
      </c>
      <c r="E11" s="25" t="s">
        <v>12</v>
      </c>
      <c r="F11" s="25">
        <v>0</v>
      </c>
      <c r="G11" s="25">
        <v>1</v>
      </c>
      <c r="H11" s="26">
        <v>3</v>
      </c>
      <c r="I11" s="25">
        <v>0</v>
      </c>
      <c r="J11" s="25">
        <v>0</v>
      </c>
    </row>
    <row r="12" spans="1:11" x14ac:dyDescent="0.25">
      <c r="B12" s="25">
        <v>3</v>
      </c>
      <c r="C12" s="25" t="s">
        <v>14</v>
      </c>
      <c r="D12" s="25" t="str">
        <f t="shared" si="0"/>
        <v>3C</v>
      </c>
      <c r="E12" s="25" t="s">
        <v>12</v>
      </c>
      <c r="F12" s="25">
        <v>0</v>
      </c>
      <c r="G12" s="25">
        <v>0</v>
      </c>
      <c r="H12" s="26">
        <v>1</v>
      </c>
      <c r="I12" s="25">
        <v>0</v>
      </c>
      <c r="J12" s="25">
        <v>1</v>
      </c>
    </row>
    <row r="13" spans="1:11" x14ac:dyDescent="0.25">
      <c r="B13" s="25">
        <v>3</v>
      </c>
      <c r="C13" s="25" t="s">
        <v>15</v>
      </c>
      <c r="D13" s="25" t="str">
        <f t="shared" si="0"/>
        <v>3D</v>
      </c>
      <c r="E13" s="25" t="s">
        <v>12</v>
      </c>
      <c r="F13" s="25">
        <v>0</v>
      </c>
      <c r="G13" s="25">
        <v>1</v>
      </c>
      <c r="H13" s="26">
        <v>2</v>
      </c>
      <c r="I13" s="25">
        <v>0</v>
      </c>
      <c r="J13" s="25">
        <v>0</v>
      </c>
    </row>
    <row r="14" spans="1:11" x14ac:dyDescent="0.25">
      <c r="B14" s="25">
        <v>4</v>
      </c>
      <c r="C14" s="25" t="s">
        <v>9</v>
      </c>
      <c r="D14" s="25" t="str">
        <f t="shared" si="0"/>
        <v>4A</v>
      </c>
      <c r="E14" s="25" t="s">
        <v>12</v>
      </c>
      <c r="F14" s="25">
        <v>0</v>
      </c>
      <c r="G14" s="25">
        <v>0</v>
      </c>
      <c r="H14" s="26">
        <v>2</v>
      </c>
      <c r="I14" s="25">
        <v>1</v>
      </c>
      <c r="J14" s="25">
        <v>0</v>
      </c>
    </row>
    <row r="15" spans="1:11" x14ac:dyDescent="0.25">
      <c r="B15" s="25">
        <v>4</v>
      </c>
      <c r="C15" s="25" t="s">
        <v>12</v>
      </c>
      <c r="D15" s="25" t="str">
        <f t="shared" si="0"/>
        <v>4B</v>
      </c>
      <c r="E15" s="25" t="s">
        <v>12</v>
      </c>
      <c r="F15" s="25">
        <v>0</v>
      </c>
      <c r="G15" s="25">
        <v>0</v>
      </c>
      <c r="H15" s="26" t="s">
        <v>121</v>
      </c>
      <c r="I15" s="25">
        <v>1</v>
      </c>
      <c r="J15" s="25">
        <v>0</v>
      </c>
    </row>
    <row r="16" spans="1:11" x14ac:dyDescent="0.25">
      <c r="B16" s="25">
        <v>4</v>
      </c>
      <c r="C16" s="25" t="s">
        <v>14</v>
      </c>
      <c r="D16" s="25" t="str">
        <f t="shared" si="0"/>
        <v>4C</v>
      </c>
      <c r="E16" s="25" t="s">
        <v>12</v>
      </c>
      <c r="F16" s="25">
        <v>0</v>
      </c>
      <c r="G16" s="25">
        <v>0</v>
      </c>
      <c r="H16" s="26">
        <v>1</v>
      </c>
      <c r="I16" s="25">
        <v>0</v>
      </c>
      <c r="J16" s="25">
        <v>1</v>
      </c>
    </row>
    <row r="17" spans="2:11" x14ac:dyDescent="0.25">
      <c r="B17" s="25">
        <v>4</v>
      </c>
      <c r="C17" s="25" t="s">
        <v>15</v>
      </c>
      <c r="D17" s="25" t="str">
        <f t="shared" si="0"/>
        <v>4D</v>
      </c>
      <c r="E17" s="25" t="s">
        <v>12</v>
      </c>
      <c r="F17" s="25">
        <v>1</v>
      </c>
      <c r="G17" s="25">
        <v>0</v>
      </c>
      <c r="H17" s="26">
        <v>1</v>
      </c>
      <c r="I17" s="25">
        <v>0</v>
      </c>
      <c r="J17" s="25">
        <v>1</v>
      </c>
    </row>
    <row r="18" spans="2:11" x14ac:dyDescent="0.25">
      <c r="B18" s="25">
        <v>5</v>
      </c>
      <c r="C18" s="25" t="s">
        <v>9</v>
      </c>
      <c r="D18" s="25" t="str">
        <f t="shared" si="0"/>
        <v>5A</v>
      </c>
      <c r="E18" s="25" t="s">
        <v>12</v>
      </c>
      <c r="F18" s="25">
        <v>0</v>
      </c>
      <c r="G18" s="25">
        <v>0</v>
      </c>
      <c r="H18" s="26">
        <v>2</v>
      </c>
      <c r="I18" s="25">
        <v>0</v>
      </c>
      <c r="J18" s="25">
        <v>1</v>
      </c>
    </row>
    <row r="19" spans="2:11" x14ac:dyDescent="0.25">
      <c r="B19" s="25">
        <v>5</v>
      </c>
      <c r="C19" s="25" t="s">
        <v>12</v>
      </c>
      <c r="D19" s="25" t="str">
        <f t="shared" si="0"/>
        <v>5B</v>
      </c>
      <c r="E19" s="25" t="s">
        <v>12</v>
      </c>
      <c r="F19" s="25">
        <v>0</v>
      </c>
      <c r="G19" s="25">
        <v>0</v>
      </c>
      <c r="H19" s="26">
        <v>3</v>
      </c>
      <c r="I19" s="25">
        <v>0</v>
      </c>
      <c r="J19" s="25">
        <v>1</v>
      </c>
    </row>
    <row r="20" spans="2:11" x14ac:dyDescent="0.25">
      <c r="B20" s="25">
        <v>5</v>
      </c>
      <c r="C20" s="25" t="s">
        <v>14</v>
      </c>
      <c r="D20" s="25" t="str">
        <f t="shared" si="0"/>
        <v>5C</v>
      </c>
      <c r="E20" s="25" t="s">
        <v>12</v>
      </c>
      <c r="F20" s="25">
        <v>0</v>
      </c>
      <c r="G20" s="25">
        <v>0</v>
      </c>
      <c r="H20" s="26">
        <v>1</v>
      </c>
      <c r="I20" s="25">
        <v>0</v>
      </c>
      <c r="J20" s="25">
        <v>1</v>
      </c>
    </row>
    <row r="21" spans="2:11" x14ac:dyDescent="0.25">
      <c r="B21" s="25">
        <v>5</v>
      </c>
      <c r="C21" s="25" t="s">
        <v>15</v>
      </c>
      <c r="D21" s="25" t="str">
        <f t="shared" si="0"/>
        <v>5D</v>
      </c>
      <c r="E21" s="25" t="s">
        <v>12</v>
      </c>
      <c r="F21" s="25">
        <v>0</v>
      </c>
      <c r="G21" s="25">
        <v>0</v>
      </c>
      <c r="H21" s="26">
        <v>1</v>
      </c>
      <c r="I21" s="25">
        <v>0</v>
      </c>
      <c r="J21" s="25">
        <v>1</v>
      </c>
    </row>
    <row r="22" spans="2:11" x14ac:dyDescent="0.25">
      <c r="B22" s="25">
        <v>6</v>
      </c>
      <c r="C22" s="25" t="s">
        <v>9</v>
      </c>
      <c r="D22" s="25" t="str">
        <f t="shared" si="0"/>
        <v>6A</v>
      </c>
      <c r="E22" s="25" t="s">
        <v>12</v>
      </c>
      <c r="F22" s="25">
        <v>0</v>
      </c>
      <c r="G22" s="25">
        <v>0</v>
      </c>
      <c r="H22" s="26">
        <v>2</v>
      </c>
      <c r="I22" s="25">
        <v>0</v>
      </c>
      <c r="J22" s="25">
        <v>1</v>
      </c>
    </row>
    <row r="23" spans="2:11" x14ac:dyDescent="0.25">
      <c r="B23" s="25">
        <v>6</v>
      </c>
      <c r="C23" s="25" t="s">
        <v>12</v>
      </c>
      <c r="D23" s="25" t="str">
        <f t="shared" si="0"/>
        <v>6B</v>
      </c>
      <c r="E23" s="25" t="s">
        <v>12</v>
      </c>
      <c r="F23" s="25">
        <v>0</v>
      </c>
      <c r="G23" s="25">
        <v>0</v>
      </c>
      <c r="H23" s="26">
        <v>2</v>
      </c>
      <c r="I23" s="25">
        <v>0</v>
      </c>
      <c r="J23" s="25">
        <v>1</v>
      </c>
    </row>
    <row r="24" spans="2:11" x14ac:dyDescent="0.25">
      <c r="B24" s="25">
        <v>6</v>
      </c>
      <c r="C24" s="25" t="s">
        <v>14</v>
      </c>
      <c r="D24" s="25" t="str">
        <f t="shared" si="0"/>
        <v>6C</v>
      </c>
      <c r="E24" s="25" t="s">
        <v>12</v>
      </c>
      <c r="F24" s="25">
        <v>0</v>
      </c>
      <c r="G24" s="25">
        <v>0</v>
      </c>
      <c r="H24" s="26">
        <v>2</v>
      </c>
      <c r="I24" s="25">
        <v>0</v>
      </c>
      <c r="J24" s="25">
        <v>1</v>
      </c>
    </row>
    <row r="25" spans="2:11" x14ac:dyDescent="0.25">
      <c r="B25" s="25">
        <v>6</v>
      </c>
      <c r="C25" s="25" t="s">
        <v>15</v>
      </c>
      <c r="D25" s="25" t="str">
        <f t="shared" si="0"/>
        <v>6D</v>
      </c>
      <c r="E25" s="25" t="s">
        <v>12</v>
      </c>
      <c r="F25" s="25">
        <v>0</v>
      </c>
      <c r="G25" s="25">
        <v>0</v>
      </c>
      <c r="H25" s="26">
        <v>1</v>
      </c>
      <c r="I25" s="25">
        <v>0</v>
      </c>
      <c r="J25" s="25">
        <v>1</v>
      </c>
    </row>
    <row r="26" spans="2:11" x14ac:dyDescent="0.25">
      <c r="B26" s="25">
        <v>7</v>
      </c>
      <c r="C26" s="25" t="s">
        <v>9</v>
      </c>
      <c r="D26" s="25" t="str">
        <f t="shared" si="0"/>
        <v>7A</v>
      </c>
      <c r="E26" s="25" t="s">
        <v>12</v>
      </c>
      <c r="F26" s="25">
        <v>0</v>
      </c>
      <c r="G26" s="25">
        <v>0</v>
      </c>
      <c r="H26" s="26">
        <v>1</v>
      </c>
      <c r="I26" s="25">
        <v>0</v>
      </c>
      <c r="J26" s="25">
        <v>1</v>
      </c>
      <c r="K26" s="25" t="s">
        <v>168</v>
      </c>
    </row>
    <row r="27" spans="2:11" x14ac:dyDescent="0.25">
      <c r="B27" s="27">
        <v>7</v>
      </c>
      <c r="C27" s="27" t="s">
        <v>12</v>
      </c>
      <c r="D27" s="25" t="str">
        <f t="shared" si="0"/>
        <v>7B</v>
      </c>
      <c r="E27" s="27" t="s">
        <v>12</v>
      </c>
      <c r="F27" s="27">
        <v>0</v>
      </c>
      <c r="G27" s="27">
        <v>0</v>
      </c>
      <c r="H27" s="26">
        <v>1</v>
      </c>
      <c r="I27" s="27">
        <v>0</v>
      </c>
      <c r="J27" s="27">
        <v>1</v>
      </c>
      <c r="K27" s="27"/>
    </row>
    <row r="28" spans="2:11" x14ac:dyDescent="0.25">
      <c r="B28" s="25">
        <v>7</v>
      </c>
      <c r="C28" s="25" t="s">
        <v>14</v>
      </c>
      <c r="D28" s="25" t="str">
        <f t="shared" si="0"/>
        <v>7C</v>
      </c>
      <c r="E28" s="25" t="s">
        <v>12</v>
      </c>
      <c r="F28" s="25">
        <v>0</v>
      </c>
      <c r="G28" s="25">
        <v>0</v>
      </c>
      <c r="H28" s="26">
        <v>0</v>
      </c>
      <c r="I28" s="25">
        <v>1</v>
      </c>
      <c r="J28" s="25">
        <v>0</v>
      </c>
    </row>
    <row r="29" spans="2:11" x14ac:dyDescent="0.25">
      <c r="B29" s="25">
        <v>7</v>
      </c>
      <c r="C29" s="25" t="s">
        <v>15</v>
      </c>
      <c r="D29" s="25" t="str">
        <f t="shared" si="0"/>
        <v>7D</v>
      </c>
      <c r="E29" s="25" t="s">
        <v>12</v>
      </c>
      <c r="F29" s="25">
        <v>0</v>
      </c>
      <c r="G29" s="25">
        <v>0</v>
      </c>
      <c r="H29" s="26">
        <v>2</v>
      </c>
      <c r="I29" s="25">
        <v>0</v>
      </c>
      <c r="J29" s="25">
        <v>1</v>
      </c>
    </row>
    <row r="30" spans="2:11" x14ac:dyDescent="0.25">
      <c r="B30" s="25">
        <v>8</v>
      </c>
      <c r="C30" s="25" t="s">
        <v>9</v>
      </c>
      <c r="D30" s="25" t="str">
        <f t="shared" si="0"/>
        <v>8A</v>
      </c>
      <c r="E30" s="25" t="s">
        <v>12</v>
      </c>
      <c r="F30" s="25">
        <v>0</v>
      </c>
      <c r="G30" s="25">
        <v>0</v>
      </c>
      <c r="H30" s="26">
        <v>1</v>
      </c>
      <c r="I30" s="25">
        <v>1</v>
      </c>
      <c r="J30" s="25">
        <v>1</v>
      </c>
    </row>
    <row r="31" spans="2:11" x14ac:dyDescent="0.25">
      <c r="B31" s="25">
        <v>8</v>
      </c>
      <c r="C31" s="25" t="s">
        <v>12</v>
      </c>
      <c r="D31" s="25" t="str">
        <f t="shared" si="0"/>
        <v>8B</v>
      </c>
      <c r="E31" s="25" t="s">
        <v>12</v>
      </c>
      <c r="F31" s="25">
        <v>0</v>
      </c>
      <c r="G31" s="25">
        <v>0</v>
      </c>
      <c r="H31" s="26">
        <v>2</v>
      </c>
      <c r="I31" s="25">
        <v>0</v>
      </c>
      <c r="J31" s="25">
        <v>1</v>
      </c>
    </row>
    <row r="32" spans="2:11" x14ac:dyDescent="0.25">
      <c r="B32" s="25">
        <v>8</v>
      </c>
      <c r="C32" s="25" t="s">
        <v>14</v>
      </c>
      <c r="D32" s="25" t="str">
        <f t="shared" si="0"/>
        <v>8C</v>
      </c>
      <c r="E32" s="25" t="s">
        <v>12</v>
      </c>
      <c r="F32" s="25">
        <v>0</v>
      </c>
      <c r="G32" s="25">
        <v>0</v>
      </c>
      <c r="H32" s="26">
        <v>1</v>
      </c>
      <c r="I32" s="25">
        <v>0</v>
      </c>
      <c r="J32" s="25">
        <v>1</v>
      </c>
    </row>
    <row r="33" spans="2:11" x14ac:dyDescent="0.25">
      <c r="B33" s="25">
        <v>8</v>
      </c>
      <c r="C33" s="25" t="s">
        <v>15</v>
      </c>
      <c r="D33" s="25" t="str">
        <f t="shared" si="0"/>
        <v>8D</v>
      </c>
      <c r="E33" s="25" t="s">
        <v>12</v>
      </c>
      <c r="F33" s="25">
        <v>0</v>
      </c>
      <c r="G33" s="25">
        <v>0</v>
      </c>
      <c r="H33" s="26">
        <v>2</v>
      </c>
      <c r="I33" s="25">
        <v>0</v>
      </c>
      <c r="J33" s="25">
        <v>1</v>
      </c>
    </row>
    <row r="34" spans="2:11" x14ac:dyDescent="0.25">
      <c r="B34" s="25">
        <v>9</v>
      </c>
      <c r="C34" s="25" t="s">
        <v>9</v>
      </c>
      <c r="D34" s="25" t="str">
        <f t="shared" si="0"/>
        <v>9A</v>
      </c>
      <c r="E34" s="25" t="s">
        <v>12</v>
      </c>
      <c r="F34" s="25">
        <v>0</v>
      </c>
      <c r="G34" s="25">
        <v>0</v>
      </c>
      <c r="H34" s="26">
        <v>2</v>
      </c>
      <c r="I34" s="25">
        <v>0</v>
      </c>
      <c r="J34" s="25">
        <v>1</v>
      </c>
    </row>
    <row r="35" spans="2:11" x14ac:dyDescent="0.25">
      <c r="B35" s="25">
        <v>9</v>
      </c>
      <c r="C35" s="25" t="s">
        <v>12</v>
      </c>
      <c r="D35" s="25" t="str">
        <f t="shared" si="0"/>
        <v>9B</v>
      </c>
      <c r="E35" s="25" t="s">
        <v>12</v>
      </c>
      <c r="F35" s="25">
        <v>0</v>
      </c>
      <c r="G35" s="25">
        <v>0</v>
      </c>
      <c r="H35" s="26">
        <v>1</v>
      </c>
      <c r="I35" s="25">
        <v>0</v>
      </c>
      <c r="J35" s="25">
        <v>1</v>
      </c>
    </row>
    <row r="36" spans="2:11" x14ac:dyDescent="0.25">
      <c r="B36" s="25">
        <v>9</v>
      </c>
      <c r="C36" s="25" t="s">
        <v>14</v>
      </c>
      <c r="D36" s="25" t="str">
        <f t="shared" si="0"/>
        <v>9C</v>
      </c>
      <c r="E36" s="25" t="s">
        <v>12</v>
      </c>
      <c r="F36" s="25">
        <v>0</v>
      </c>
      <c r="G36" s="25">
        <v>0</v>
      </c>
      <c r="H36" s="26">
        <v>1</v>
      </c>
      <c r="I36" s="25">
        <v>0</v>
      </c>
      <c r="J36" s="25">
        <v>1</v>
      </c>
    </row>
    <row r="37" spans="2:11" x14ac:dyDescent="0.25">
      <c r="B37" s="25">
        <v>9</v>
      </c>
      <c r="C37" s="25" t="s">
        <v>15</v>
      </c>
      <c r="D37" s="25" t="str">
        <f t="shared" si="0"/>
        <v>9D</v>
      </c>
      <c r="E37" s="25" t="s">
        <v>12</v>
      </c>
      <c r="F37" s="25">
        <v>0</v>
      </c>
      <c r="G37" s="25">
        <v>0</v>
      </c>
      <c r="H37" s="26" t="s">
        <v>121</v>
      </c>
      <c r="I37" s="25">
        <v>1</v>
      </c>
      <c r="J37" s="25">
        <v>0</v>
      </c>
    </row>
    <row r="38" spans="2:11" x14ac:dyDescent="0.25">
      <c r="B38" s="25">
        <v>10</v>
      </c>
      <c r="C38" s="25" t="s">
        <v>9</v>
      </c>
      <c r="D38" s="25" t="str">
        <f t="shared" si="0"/>
        <v>10A</v>
      </c>
      <c r="E38" s="25" t="s">
        <v>12</v>
      </c>
      <c r="F38" s="25">
        <v>0</v>
      </c>
      <c r="G38" s="25">
        <v>0</v>
      </c>
      <c r="H38" s="26">
        <v>1</v>
      </c>
      <c r="I38" s="25">
        <v>0</v>
      </c>
      <c r="J38" s="25">
        <v>1</v>
      </c>
    </row>
    <row r="39" spans="2:11" x14ac:dyDescent="0.25">
      <c r="B39" s="25">
        <v>10</v>
      </c>
      <c r="C39" s="25" t="s">
        <v>12</v>
      </c>
      <c r="D39" s="25" t="str">
        <f t="shared" si="0"/>
        <v>10B</v>
      </c>
      <c r="E39" s="25" t="s">
        <v>12</v>
      </c>
      <c r="F39" s="25">
        <v>0</v>
      </c>
      <c r="G39" s="25">
        <v>0</v>
      </c>
      <c r="H39" s="26">
        <v>2</v>
      </c>
      <c r="I39" s="25">
        <v>0</v>
      </c>
      <c r="J39" s="25">
        <v>1</v>
      </c>
    </row>
    <row r="40" spans="2:11" x14ac:dyDescent="0.25">
      <c r="B40" s="25">
        <v>10</v>
      </c>
      <c r="C40" s="25" t="s">
        <v>14</v>
      </c>
      <c r="D40" s="25" t="str">
        <f t="shared" si="0"/>
        <v>10C</v>
      </c>
      <c r="E40" s="25" t="s">
        <v>12</v>
      </c>
      <c r="F40" s="25" t="s">
        <v>120</v>
      </c>
      <c r="G40" s="25" t="s">
        <v>120</v>
      </c>
      <c r="H40" s="26">
        <v>1</v>
      </c>
      <c r="I40" s="25" t="s">
        <v>120</v>
      </c>
      <c r="J40" s="25">
        <v>0</v>
      </c>
      <c r="K40" s="25" t="s">
        <v>166</v>
      </c>
    </row>
    <row r="41" spans="2:11" x14ac:dyDescent="0.25">
      <c r="B41" s="25">
        <v>10</v>
      </c>
      <c r="C41" s="25" t="s">
        <v>15</v>
      </c>
      <c r="D41" s="25" t="str">
        <f t="shared" si="0"/>
        <v>10D</v>
      </c>
      <c r="E41" s="25" t="s">
        <v>12</v>
      </c>
      <c r="F41" s="25">
        <v>0</v>
      </c>
      <c r="G41" s="25">
        <v>0</v>
      </c>
      <c r="H41" s="26">
        <v>1</v>
      </c>
      <c r="I41" s="25">
        <v>0</v>
      </c>
      <c r="J41" s="25">
        <v>1</v>
      </c>
    </row>
    <row r="42" spans="2:11" x14ac:dyDescent="0.25">
      <c r="B42" s="25">
        <v>11</v>
      </c>
      <c r="C42" s="25" t="s">
        <v>9</v>
      </c>
      <c r="D42" s="25" t="str">
        <f t="shared" si="0"/>
        <v>11A</v>
      </c>
      <c r="E42" s="25" t="s">
        <v>12</v>
      </c>
      <c r="F42" s="25">
        <v>0</v>
      </c>
      <c r="G42" s="25">
        <v>0</v>
      </c>
      <c r="H42" s="26">
        <v>1</v>
      </c>
      <c r="I42" s="25">
        <v>0</v>
      </c>
      <c r="J42" s="25">
        <v>1</v>
      </c>
    </row>
    <row r="43" spans="2:11" x14ac:dyDescent="0.25">
      <c r="B43" s="25">
        <v>11</v>
      </c>
      <c r="C43" s="25" t="s">
        <v>12</v>
      </c>
      <c r="D43" s="25" t="str">
        <f t="shared" si="0"/>
        <v>11B</v>
      </c>
      <c r="E43" s="25" t="s">
        <v>12</v>
      </c>
      <c r="F43" s="25">
        <v>0</v>
      </c>
      <c r="G43" s="25">
        <v>0</v>
      </c>
      <c r="H43" s="26">
        <v>2</v>
      </c>
      <c r="I43" s="25">
        <v>0</v>
      </c>
      <c r="J43" s="25">
        <v>1</v>
      </c>
    </row>
    <row r="44" spans="2:11" x14ac:dyDescent="0.25">
      <c r="B44" s="25">
        <v>11</v>
      </c>
      <c r="C44" s="25" t="s">
        <v>14</v>
      </c>
      <c r="D44" s="25" t="str">
        <f t="shared" si="0"/>
        <v>11C</v>
      </c>
      <c r="E44" s="25" t="s">
        <v>12</v>
      </c>
      <c r="F44" s="25">
        <v>0</v>
      </c>
      <c r="G44" s="25">
        <v>0</v>
      </c>
      <c r="H44" s="26">
        <v>1</v>
      </c>
      <c r="I44" s="25">
        <v>0</v>
      </c>
      <c r="J44" s="25">
        <v>1</v>
      </c>
    </row>
    <row r="45" spans="2:11" x14ac:dyDescent="0.25">
      <c r="B45" s="25">
        <v>11</v>
      </c>
      <c r="C45" s="25" t="s">
        <v>15</v>
      </c>
      <c r="D45" s="25" t="str">
        <f t="shared" si="0"/>
        <v>11D</v>
      </c>
      <c r="E45" s="25" t="s">
        <v>12</v>
      </c>
      <c r="F45" s="25">
        <v>0</v>
      </c>
      <c r="G45" s="25">
        <v>0</v>
      </c>
      <c r="H45" s="26">
        <v>2</v>
      </c>
      <c r="I45" s="25">
        <v>0</v>
      </c>
      <c r="J45" s="25">
        <v>1</v>
      </c>
    </row>
    <row r="46" spans="2:11" x14ac:dyDescent="0.25">
      <c r="B46" s="25">
        <v>12</v>
      </c>
      <c r="C46" s="25" t="s">
        <v>9</v>
      </c>
      <c r="D46" s="25" t="str">
        <f t="shared" si="0"/>
        <v>12A</v>
      </c>
      <c r="E46" s="25" t="s">
        <v>12</v>
      </c>
      <c r="F46" s="25">
        <v>0</v>
      </c>
      <c r="G46" s="25">
        <v>0</v>
      </c>
      <c r="H46" s="26" t="s">
        <v>121</v>
      </c>
      <c r="I46" s="25">
        <v>1</v>
      </c>
      <c r="J46" s="25">
        <v>0</v>
      </c>
    </row>
    <row r="47" spans="2:11" x14ac:dyDescent="0.25">
      <c r="B47" s="25">
        <v>12</v>
      </c>
      <c r="C47" s="25" t="s">
        <v>12</v>
      </c>
      <c r="D47" s="25" t="str">
        <f t="shared" si="0"/>
        <v>12B</v>
      </c>
      <c r="E47" s="25" t="s">
        <v>12</v>
      </c>
      <c r="F47" s="25">
        <v>0</v>
      </c>
      <c r="G47" s="25">
        <v>0</v>
      </c>
      <c r="H47" s="26">
        <v>1</v>
      </c>
      <c r="I47" s="25">
        <v>0</v>
      </c>
      <c r="J47" s="25">
        <v>1</v>
      </c>
    </row>
    <row r="48" spans="2:11" x14ac:dyDescent="0.25">
      <c r="B48" s="25">
        <v>12</v>
      </c>
      <c r="C48" s="25" t="s">
        <v>14</v>
      </c>
      <c r="D48" s="25" t="str">
        <f t="shared" si="0"/>
        <v>12C</v>
      </c>
      <c r="E48" s="25" t="s">
        <v>12</v>
      </c>
      <c r="F48" s="25">
        <v>0</v>
      </c>
      <c r="G48" s="25">
        <v>0</v>
      </c>
      <c r="H48" s="26">
        <v>2</v>
      </c>
      <c r="I48" s="25">
        <v>0</v>
      </c>
      <c r="J48" s="25">
        <v>1</v>
      </c>
    </row>
    <row r="49" spans="2:10" x14ac:dyDescent="0.25">
      <c r="B49" s="25">
        <v>12</v>
      </c>
      <c r="C49" s="25" t="s">
        <v>15</v>
      </c>
      <c r="D49" s="25" t="str">
        <f t="shared" si="0"/>
        <v>12D</v>
      </c>
      <c r="E49" s="25" t="s">
        <v>12</v>
      </c>
      <c r="F49" s="25">
        <v>0</v>
      </c>
      <c r="G49" s="25">
        <v>0</v>
      </c>
      <c r="H49" s="26">
        <v>1</v>
      </c>
      <c r="I49" s="25">
        <v>0</v>
      </c>
      <c r="J49" s="25">
        <v>1</v>
      </c>
    </row>
    <row r="50" spans="2:10" x14ac:dyDescent="0.25">
      <c r="B50" s="25">
        <v>13</v>
      </c>
      <c r="C50" s="25" t="s">
        <v>9</v>
      </c>
      <c r="D50" s="25" t="str">
        <f t="shared" si="0"/>
        <v>13A</v>
      </c>
      <c r="E50" s="25" t="s">
        <v>12</v>
      </c>
      <c r="F50" s="25">
        <v>0</v>
      </c>
      <c r="G50" s="25">
        <v>0</v>
      </c>
      <c r="H50" s="26">
        <v>1</v>
      </c>
      <c r="I50" s="25">
        <v>0</v>
      </c>
      <c r="J50" s="25">
        <v>1</v>
      </c>
    </row>
    <row r="51" spans="2:10" x14ac:dyDescent="0.25">
      <c r="B51" s="25">
        <v>13</v>
      </c>
      <c r="C51" s="25" t="s">
        <v>12</v>
      </c>
      <c r="D51" s="25" t="str">
        <f t="shared" si="0"/>
        <v>13B</v>
      </c>
      <c r="E51" s="25" t="s">
        <v>12</v>
      </c>
      <c r="F51" s="25">
        <v>1</v>
      </c>
      <c r="G51" s="25">
        <v>0</v>
      </c>
      <c r="H51" s="26">
        <v>3</v>
      </c>
      <c r="I51" s="25">
        <v>0</v>
      </c>
      <c r="J51" s="25">
        <v>0</v>
      </c>
    </row>
    <row r="52" spans="2:10" x14ac:dyDescent="0.25">
      <c r="B52" s="25">
        <v>13</v>
      </c>
      <c r="C52" s="25" t="s">
        <v>14</v>
      </c>
      <c r="D52" s="25" t="str">
        <f t="shared" si="0"/>
        <v>13C</v>
      </c>
      <c r="E52" s="25" t="s">
        <v>12</v>
      </c>
      <c r="F52" s="25">
        <v>0</v>
      </c>
      <c r="G52" s="25">
        <v>0</v>
      </c>
      <c r="H52" s="26">
        <v>1</v>
      </c>
      <c r="I52" s="25">
        <v>0</v>
      </c>
      <c r="J52" s="25">
        <v>1</v>
      </c>
    </row>
    <row r="53" spans="2:10" x14ac:dyDescent="0.25">
      <c r="B53" s="25">
        <v>13</v>
      </c>
      <c r="C53" s="25" t="s">
        <v>15</v>
      </c>
      <c r="D53" s="25" t="str">
        <f t="shared" si="0"/>
        <v>13D</v>
      </c>
      <c r="E53" s="25" t="s">
        <v>12</v>
      </c>
      <c r="F53" s="25">
        <v>0</v>
      </c>
      <c r="G53" s="25">
        <v>0</v>
      </c>
      <c r="H53" s="26">
        <v>1</v>
      </c>
      <c r="I53" s="25">
        <v>0</v>
      </c>
      <c r="J53" s="25">
        <v>1</v>
      </c>
    </row>
    <row r="54" spans="2:10" x14ac:dyDescent="0.25">
      <c r="B54" s="25">
        <v>14</v>
      </c>
      <c r="C54" s="25" t="s">
        <v>9</v>
      </c>
      <c r="D54" s="25" t="str">
        <f t="shared" si="0"/>
        <v>14A</v>
      </c>
      <c r="E54" s="25" t="s">
        <v>12</v>
      </c>
      <c r="F54" s="25">
        <v>0</v>
      </c>
      <c r="G54" s="25">
        <v>0</v>
      </c>
      <c r="H54" s="26">
        <v>2</v>
      </c>
      <c r="I54" s="25">
        <v>0</v>
      </c>
      <c r="J54" s="25">
        <v>1</v>
      </c>
    </row>
    <row r="55" spans="2:10" x14ac:dyDescent="0.25">
      <c r="B55" s="25">
        <v>14</v>
      </c>
      <c r="C55" s="25" t="s">
        <v>12</v>
      </c>
      <c r="D55" s="25" t="str">
        <f t="shared" si="0"/>
        <v>14B</v>
      </c>
      <c r="E55" s="25" t="s">
        <v>12</v>
      </c>
      <c r="F55" s="25">
        <v>0</v>
      </c>
      <c r="G55" s="25">
        <v>0</v>
      </c>
      <c r="H55" s="26" t="s">
        <v>121</v>
      </c>
      <c r="I55" s="25">
        <v>1</v>
      </c>
      <c r="J55" s="25">
        <v>0</v>
      </c>
    </row>
    <row r="56" spans="2:10" x14ac:dyDescent="0.25">
      <c r="B56" s="25">
        <v>14</v>
      </c>
      <c r="C56" s="25" t="s">
        <v>14</v>
      </c>
      <c r="D56" s="25" t="str">
        <f t="shared" si="0"/>
        <v>14C</v>
      </c>
      <c r="E56" s="25" t="s">
        <v>12</v>
      </c>
      <c r="F56" s="25">
        <v>0</v>
      </c>
      <c r="G56" s="25">
        <v>1</v>
      </c>
      <c r="H56" s="26">
        <v>2</v>
      </c>
      <c r="I56" s="25">
        <v>0</v>
      </c>
      <c r="J56" s="25">
        <v>0</v>
      </c>
    </row>
    <row r="57" spans="2:10" x14ac:dyDescent="0.25">
      <c r="B57" s="25">
        <v>14</v>
      </c>
      <c r="C57" s="25" t="s">
        <v>15</v>
      </c>
      <c r="D57" s="25" t="str">
        <f t="shared" si="0"/>
        <v>14D</v>
      </c>
      <c r="E57" s="25" t="s">
        <v>12</v>
      </c>
      <c r="F57" s="25">
        <v>0</v>
      </c>
      <c r="G57" s="25">
        <v>0</v>
      </c>
      <c r="H57" s="26">
        <v>1</v>
      </c>
      <c r="I57" s="25">
        <v>0</v>
      </c>
      <c r="J57" s="25">
        <v>1</v>
      </c>
    </row>
    <row r="58" spans="2:10" x14ac:dyDescent="0.25">
      <c r="B58" s="25">
        <v>15</v>
      </c>
      <c r="C58" s="25" t="s">
        <v>9</v>
      </c>
      <c r="D58" s="25" t="str">
        <f t="shared" si="0"/>
        <v>15A</v>
      </c>
      <c r="E58" s="25" t="s">
        <v>12</v>
      </c>
      <c r="F58" s="25">
        <v>0</v>
      </c>
      <c r="G58" s="25">
        <v>0</v>
      </c>
      <c r="H58" s="26">
        <v>1</v>
      </c>
      <c r="I58" s="25">
        <v>0</v>
      </c>
      <c r="J58" s="25">
        <v>1</v>
      </c>
    </row>
    <row r="59" spans="2:10" x14ac:dyDescent="0.25">
      <c r="B59" s="25">
        <v>15</v>
      </c>
      <c r="C59" s="25" t="s">
        <v>12</v>
      </c>
      <c r="D59" s="25" t="str">
        <f t="shared" si="0"/>
        <v>15B</v>
      </c>
      <c r="E59" s="25" t="s">
        <v>12</v>
      </c>
      <c r="F59" s="25">
        <v>0</v>
      </c>
      <c r="G59" s="25">
        <v>0</v>
      </c>
      <c r="H59" s="26">
        <v>1</v>
      </c>
      <c r="I59" s="25">
        <v>0</v>
      </c>
      <c r="J59" s="25">
        <v>1</v>
      </c>
    </row>
    <row r="60" spans="2:10" x14ac:dyDescent="0.25">
      <c r="B60" s="25">
        <v>15</v>
      </c>
      <c r="C60" s="25" t="s">
        <v>14</v>
      </c>
      <c r="D60" s="25" t="str">
        <f t="shared" si="0"/>
        <v>15C</v>
      </c>
      <c r="E60" s="25" t="s">
        <v>12</v>
      </c>
      <c r="F60" s="25">
        <v>0</v>
      </c>
      <c r="G60" s="25">
        <v>0</v>
      </c>
      <c r="H60" s="26">
        <v>1</v>
      </c>
      <c r="I60" s="25">
        <v>0</v>
      </c>
      <c r="J60" s="25">
        <v>1</v>
      </c>
    </row>
    <row r="61" spans="2:10" x14ac:dyDescent="0.25">
      <c r="B61" s="25">
        <v>15</v>
      </c>
      <c r="C61" s="25" t="s">
        <v>15</v>
      </c>
      <c r="D61" s="25" t="str">
        <f t="shared" si="0"/>
        <v>15D</v>
      </c>
      <c r="E61" s="25" t="s">
        <v>12</v>
      </c>
      <c r="F61" s="25">
        <v>0</v>
      </c>
      <c r="G61" s="25">
        <v>0</v>
      </c>
      <c r="H61" s="26">
        <v>1</v>
      </c>
      <c r="I61" s="25">
        <v>0</v>
      </c>
      <c r="J61" s="25">
        <v>1</v>
      </c>
    </row>
    <row r="62" spans="2:10" x14ac:dyDescent="0.25">
      <c r="B62" s="25">
        <v>16</v>
      </c>
      <c r="C62" s="25" t="s">
        <v>9</v>
      </c>
      <c r="D62" s="25" t="str">
        <f t="shared" si="0"/>
        <v>16A</v>
      </c>
      <c r="E62" s="25" t="s">
        <v>12</v>
      </c>
      <c r="F62" s="25">
        <v>0</v>
      </c>
      <c r="G62" s="25">
        <v>0</v>
      </c>
      <c r="H62" s="26">
        <v>2</v>
      </c>
      <c r="I62" s="25">
        <v>0</v>
      </c>
      <c r="J62" s="25">
        <v>1</v>
      </c>
    </row>
    <row r="63" spans="2:10" x14ac:dyDescent="0.25">
      <c r="B63" s="25">
        <v>16</v>
      </c>
      <c r="C63" s="25" t="s">
        <v>12</v>
      </c>
      <c r="D63" s="25" t="str">
        <f t="shared" si="0"/>
        <v>16B</v>
      </c>
      <c r="E63" s="25" t="s">
        <v>12</v>
      </c>
      <c r="F63" s="25">
        <v>0</v>
      </c>
      <c r="G63" s="25">
        <v>0</v>
      </c>
      <c r="H63" s="26">
        <v>1</v>
      </c>
      <c r="I63" s="25">
        <v>0</v>
      </c>
      <c r="J63" s="25">
        <v>1</v>
      </c>
    </row>
    <row r="64" spans="2:10" x14ac:dyDescent="0.25">
      <c r="B64" s="25">
        <v>16</v>
      </c>
      <c r="C64" s="25" t="s">
        <v>14</v>
      </c>
      <c r="D64" s="25" t="str">
        <f t="shared" si="0"/>
        <v>16C</v>
      </c>
      <c r="E64" s="25" t="s">
        <v>12</v>
      </c>
      <c r="F64" s="25">
        <v>0</v>
      </c>
      <c r="G64" s="25">
        <v>0</v>
      </c>
      <c r="H64" s="26">
        <v>2</v>
      </c>
      <c r="I64" s="25">
        <v>0</v>
      </c>
      <c r="J64" s="25">
        <v>1</v>
      </c>
    </row>
    <row r="65" spans="2:11" x14ac:dyDescent="0.25">
      <c r="B65" s="25">
        <v>16</v>
      </c>
      <c r="C65" s="25" t="s">
        <v>15</v>
      </c>
      <c r="D65" s="25" t="str">
        <f t="shared" si="0"/>
        <v>16D</v>
      </c>
      <c r="E65" s="25" t="s">
        <v>12</v>
      </c>
      <c r="F65" s="25">
        <v>0</v>
      </c>
      <c r="G65" s="25">
        <v>0</v>
      </c>
      <c r="H65" s="26">
        <v>1</v>
      </c>
      <c r="I65" s="25">
        <v>0</v>
      </c>
      <c r="J65" s="25">
        <v>1</v>
      </c>
    </row>
    <row r="66" spans="2:11" x14ac:dyDescent="0.25">
      <c r="B66" s="25">
        <v>17</v>
      </c>
      <c r="C66" s="25" t="s">
        <v>9</v>
      </c>
      <c r="D66" s="25" t="str">
        <f t="shared" ref="D66:D129" si="1">CONCATENATE(B66,C66)</f>
        <v>17A</v>
      </c>
      <c r="E66" s="25" t="s">
        <v>12</v>
      </c>
      <c r="F66" s="25">
        <v>0</v>
      </c>
      <c r="G66" s="25">
        <v>0</v>
      </c>
      <c r="H66" s="26">
        <v>2</v>
      </c>
      <c r="I66" s="25">
        <v>0</v>
      </c>
      <c r="J66" s="25">
        <v>1</v>
      </c>
    </row>
    <row r="67" spans="2:11" x14ac:dyDescent="0.25">
      <c r="B67" s="25">
        <v>17</v>
      </c>
      <c r="C67" s="25" t="s">
        <v>12</v>
      </c>
      <c r="D67" s="25" t="str">
        <f t="shared" si="1"/>
        <v>17B</v>
      </c>
      <c r="E67" s="25" t="s">
        <v>12</v>
      </c>
      <c r="F67" s="25">
        <v>0</v>
      </c>
      <c r="G67" s="25">
        <v>0</v>
      </c>
      <c r="H67" s="26">
        <v>1</v>
      </c>
      <c r="I67" s="25">
        <v>0</v>
      </c>
      <c r="J67" s="25">
        <v>0</v>
      </c>
    </row>
    <row r="68" spans="2:11" x14ac:dyDescent="0.25">
      <c r="B68" s="25">
        <v>17</v>
      </c>
      <c r="C68" s="25" t="s">
        <v>14</v>
      </c>
      <c r="D68" s="25" t="str">
        <f t="shared" si="1"/>
        <v>17C</v>
      </c>
      <c r="E68" s="25" t="s">
        <v>12</v>
      </c>
      <c r="F68" s="25">
        <v>0</v>
      </c>
      <c r="G68" s="25">
        <v>0</v>
      </c>
      <c r="H68" s="26">
        <v>2</v>
      </c>
      <c r="I68" s="25">
        <v>1</v>
      </c>
      <c r="J68" s="25">
        <v>0</v>
      </c>
    </row>
    <row r="69" spans="2:11" x14ac:dyDescent="0.25">
      <c r="B69" s="25">
        <v>17</v>
      </c>
      <c r="C69" s="25" t="s">
        <v>15</v>
      </c>
      <c r="D69" s="25" t="str">
        <f t="shared" si="1"/>
        <v>17D</v>
      </c>
      <c r="E69" s="25" t="s">
        <v>12</v>
      </c>
      <c r="F69" s="25">
        <v>0</v>
      </c>
      <c r="G69" s="25">
        <v>0</v>
      </c>
      <c r="H69" s="26">
        <v>1</v>
      </c>
      <c r="I69" s="25">
        <v>0</v>
      </c>
      <c r="J69" s="25">
        <v>1</v>
      </c>
    </row>
    <row r="70" spans="2:11" x14ac:dyDescent="0.25">
      <c r="B70" s="25">
        <v>18</v>
      </c>
      <c r="C70" s="25" t="s">
        <v>9</v>
      </c>
      <c r="D70" s="25" t="str">
        <f t="shared" si="1"/>
        <v>18A</v>
      </c>
      <c r="E70" s="25" t="s">
        <v>12</v>
      </c>
      <c r="F70" s="25">
        <v>0</v>
      </c>
      <c r="G70" s="25">
        <v>0</v>
      </c>
      <c r="H70" s="26">
        <v>2</v>
      </c>
      <c r="I70" s="25">
        <v>0</v>
      </c>
      <c r="J70" s="25">
        <v>1</v>
      </c>
    </row>
    <row r="71" spans="2:11" x14ac:dyDescent="0.25">
      <c r="B71" s="25">
        <v>18</v>
      </c>
      <c r="C71" s="25" t="s">
        <v>12</v>
      </c>
      <c r="D71" s="25" t="str">
        <f t="shared" si="1"/>
        <v>18B</v>
      </c>
      <c r="E71" s="25" t="s">
        <v>12</v>
      </c>
      <c r="F71" s="25">
        <v>0</v>
      </c>
      <c r="G71" s="25">
        <v>0</v>
      </c>
      <c r="H71" s="26">
        <v>1</v>
      </c>
      <c r="I71" s="25">
        <v>1</v>
      </c>
      <c r="J71" s="25">
        <v>1</v>
      </c>
    </row>
    <row r="72" spans="2:11" x14ac:dyDescent="0.25">
      <c r="B72" s="25">
        <v>18</v>
      </c>
      <c r="C72" s="25" t="s">
        <v>14</v>
      </c>
      <c r="D72" s="25" t="str">
        <f t="shared" si="1"/>
        <v>18C</v>
      </c>
      <c r="E72" s="25" t="s">
        <v>12</v>
      </c>
      <c r="F72" s="25">
        <v>0</v>
      </c>
      <c r="G72" s="25">
        <v>0</v>
      </c>
      <c r="H72" s="26">
        <v>1</v>
      </c>
      <c r="I72" s="25">
        <v>0</v>
      </c>
      <c r="J72" s="25">
        <v>1</v>
      </c>
    </row>
    <row r="73" spans="2:11" x14ac:dyDescent="0.25">
      <c r="B73" s="25">
        <v>18</v>
      </c>
      <c r="C73" s="25" t="s">
        <v>15</v>
      </c>
      <c r="D73" s="25" t="str">
        <f t="shared" si="1"/>
        <v>18D</v>
      </c>
      <c r="E73" s="25" t="s">
        <v>12</v>
      </c>
      <c r="F73" s="25">
        <v>0</v>
      </c>
      <c r="G73" s="25">
        <v>0</v>
      </c>
      <c r="H73" s="26" t="s">
        <v>121</v>
      </c>
      <c r="I73" s="25">
        <v>1</v>
      </c>
      <c r="J73" s="25">
        <v>0</v>
      </c>
    </row>
    <row r="74" spans="2:11" x14ac:dyDescent="0.25">
      <c r="B74" s="25">
        <v>19</v>
      </c>
      <c r="C74" s="25" t="s">
        <v>9</v>
      </c>
      <c r="D74" s="25" t="str">
        <f t="shared" si="1"/>
        <v>19A</v>
      </c>
      <c r="E74" s="25" t="s">
        <v>12</v>
      </c>
      <c r="F74" s="25">
        <v>0</v>
      </c>
      <c r="G74" s="25">
        <v>0</v>
      </c>
      <c r="H74" s="26">
        <v>2</v>
      </c>
      <c r="I74" s="25">
        <v>0</v>
      </c>
      <c r="J74" s="25">
        <v>1</v>
      </c>
    </row>
    <row r="75" spans="2:11" x14ac:dyDescent="0.25">
      <c r="B75" s="25">
        <v>19</v>
      </c>
      <c r="C75" s="25" t="s">
        <v>12</v>
      </c>
      <c r="D75" s="25" t="str">
        <f t="shared" si="1"/>
        <v>19B</v>
      </c>
      <c r="E75" s="25" t="s">
        <v>12</v>
      </c>
      <c r="F75" s="25">
        <v>0</v>
      </c>
      <c r="G75" s="25">
        <v>0</v>
      </c>
      <c r="H75" s="26">
        <v>2</v>
      </c>
      <c r="I75" s="25">
        <v>0</v>
      </c>
      <c r="J75" s="25">
        <v>1</v>
      </c>
    </row>
    <row r="76" spans="2:11" x14ac:dyDescent="0.25">
      <c r="B76" s="25">
        <v>19</v>
      </c>
      <c r="C76" s="25" t="s">
        <v>14</v>
      </c>
      <c r="D76" s="25" t="str">
        <f t="shared" si="1"/>
        <v>19C</v>
      </c>
      <c r="E76" s="25" t="s">
        <v>12</v>
      </c>
      <c r="F76" s="25">
        <v>1</v>
      </c>
      <c r="G76" s="25">
        <v>0</v>
      </c>
      <c r="H76" s="26">
        <v>2</v>
      </c>
      <c r="I76" s="25">
        <v>0</v>
      </c>
      <c r="J76" s="25">
        <v>1</v>
      </c>
      <c r="K76" s="25" t="s">
        <v>141</v>
      </c>
    </row>
    <row r="77" spans="2:11" x14ac:dyDescent="0.25">
      <c r="B77" s="25">
        <v>19</v>
      </c>
      <c r="C77" s="25" t="s">
        <v>15</v>
      </c>
      <c r="D77" s="25" t="str">
        <f t="shared" si="1"/>
        <v>19D</v>
      </c>
      <c r="E77" s="25" t="s">
        <v>12</v>
      </c>
      <c r="F77" s="25">
        <v>0</v>
      </c>
      <c r="G77" s="25">
        <v>0</v>
      </c>
      <c r="H77" s="26">
        <v>2</v>
      </c>
      <c r="I77" s="25">
        <v>0</v>
      </c>
      <c r="J77" s="25">
        <v>1</v>
      </c>
    </row>
    <row r="78" spans="2:11" x14ac:dyDescent="0.25">
      <c r="B78" s="25">
        <v>20</v>
      </c>
      <c r="C78" s="25" t="s">
        <v>9</v>
      </c>
      <c r="D78" s="25" t="str">
        <f t="shared" si="1"/>
        <v>20A</v>
      </c>
      <c r="E78" s="25" t="s">
        <v>12</v>
      </c>
      <c r="F78" s="25">
        <v>0</v>
      </c>
      <c r="G78" s="25">
        <v>0</v>
      </c>
      <c r="H78" s="26">
        <v>2</v>
      </c>
      <c r="I78" s="25">
        <v>0</v>
      </c>
      <c r="J78" s="25">
        <v>1</v>
      </c>
    </row>
    <row r="79" spans="2:11" x14ac:dyDescent="0.25">
      <c r="B79" s="25">
        <v>20</v>
      </c>
      <c r="C79" s="25" t="s">
        <v>12</v>
      </c>
      <c r="D79" s="25" t="str">
        <f t="shared" si="1"/>
        <v>20B</v>
      </c>
      <c r="E79" s="25" t="s">
        <v>12</v>
      </c>
      <c r="F79" s="25">
        <v>0</v>
      </c>
      <c r="G79" s="25">
        <v>0</v>
      </c>
      <c r="H79" s="26">
        <v>1</v>
      </c>
      <c r="I79" s="25">
        <v>0</v>
      </c>
      <c r="J79" s="25">
        <v>1</v>
      </c>
    </row>
    <row r="80" spans="2:11" x14ac:dyDescent="0.25">
      <c r="B80" s="25">
        <v>20</v>
      </c>
      <c r="C80" s="25" t="s">
        <v>14</v>
      </c>
      <c r="D80" s="25" t="str">
        <f t="shared" si="1"/>
        <v>20C</v>
      </c>
      <c r="E80" s="25" t="s">
        <v>12</v>
      </c>
      <c r="F80" s="25">
        <v>0</v>
      </c>
      <c r="G80" s="25">
        <v>0</v>
      </c>
      <c r="H80" s="26">
        <v>2</v>
      </c>
      <c r="I80" s="25">
        <v>0</v>
      </c>
      <c r="J80" s="25">
        <v>1</v>
      </c>
    </row>
    <row r="81" spans="2:11" x14ac:dyDescent="0.25">
      <c r="B81" s="25">
        <v>20</v>
      </c>
      <c r="C81" s="25" t="s">
        <v>15</v>
      </c>
      <c r="D81" s="25" t="str">
        <f t="shared" si="1"/>
        <v>20D</v>
      </c>
      <c r="E81" s="25" t="s">
        <v>12</v>
      </c>
      <c r="F81" s="25">
        <v>0</v>
      </c>
      <c r="G81" s="25">
        <v>0</v>
      </c>
      <c r="H81" s="26">
        <v>2</v>
      </c>
      <c r="I81" s="25">
        <v>0</v>
      </c>
      <c r="J81" s="25">
        <v>1</v>
      </c>
    </row>
    <row r="82" spans="2:11" x14ac:dyDescent="0.25">
      <c r="B82" s="25">
        <v>21</v>
      </c>
      <c r="C82" s="25" t="s">
        <v>9</v>
      </c>
      <c r="D82" s="25" t="str">
        <f t="shared" si="1"/>
        <v>21A</v>
      </c>
      <c r="E82" s="25" t="s">
        <v>12</v>
      </c>
      <c r="F82" s="25">
        <v>0</v>
      </c>
      <c r="G82" s="25">
        <v>0</v>
      </c>
      <c r="H82" s="26">
        <v>2</v>
      </c>
      <c r="I82" s="25">
        <v>0</v>
      </c>
      <c r="J82" s="25">
        <v>1</v>
      </c>
    </row>
    <row r="83" spans="2:11" x14ac:dyDescent="0.25">
      <c r="B83" s="25">
        <v>21</v>
      </c>
      <c r="C83" s="25" t="s">
        <v>12</v>
      </c>
      <c r="D83" s="25" t="str">
        <f t="shared" si="1"/>
        <v>21B</v>
      </c>
      <c r="E83" s="25" t="s">
        <v>12</v>
      </c>
      <c r="F83" s="25">
        <v>0</v>
      </c>
      <c r="G83" s="25">
        <v>0</v>
      </c>
      <c r="H83" s="26">
        <v>2</v>
      </c>
      <c r="I83" s="25">
        <v>0</v>
      </c>
      <c r="J83" s="25">
        <v>1</v>
      </c>
    </row>
    <row r="84" spans="2:11" x14ac:dyDescent="0.25">
      <c r="B84" s="25">
        <v>21</v>
      </c>
      <c r="C84" s="25" t="s">
        <v>14</v>
      </c>
      <c r="D84" s="25" t="str">
        <f t="shared" si="1"/>
        <v>21C</v>
      </c>
      <c r="E84" s="25" t="s">
        <v>12</v>
      </c>
      <c r="F84" s="25">
        <v>0</v>
      </c>
      <c r="G84" s="25">
        <v>1</v>
      </c>
      <c r="H84" s="26">
        <v>1</v>
      </c>
      <c r="I84" s="25">
        <v>0</v>
      </c>
      <c r="J84" s="25">
        <v>0</v>
      </c>
    </row>
    <row r="85" spans="2:11" x14ac:dyDescent="0.25">
      <c r="B85" s="25">
        <v>21</v>
      </c>
      <c r="C85" s="25" t="s">
        <v>15</v>
      </c>
      <c r="D85" s="25" t="str">
        <f t="shared" si="1"/>
        <v>21D</v>
      </c>
      <c r="E85" s="25" t="s">
        <v>12</v>
      </c>
      <c r="F85" s="25">
        <v>0</v>
      </c>
      <c r="G85" s="25">
        <v>0</v>
      </c>
      <c r="H85" s="26">
        <v>1</v>
      </c>
      <c r="I85" s="25">
        <v>0</v>
      </c>
      <c r="J85" s="25">
        <v>1</v>
      </c>
    </row>
    <row r="86" spans="2:11" x14ac:dyDescent="0.25">
      <c r="B86" s="25">
        <v>22</v>
      </c>
      <c r="C86" s="25" t="s">
        <v>9</v>
      </c>
      <c r="D86" s="25" t="str">
        <f t="shared" si="1"/>
        <v>22A</v>
      </c>
      <c r="E86" s="25" t="s">
        <v>12</v>
      </c>
      <c r="F86" s="25">
        <v>0</v>
      </c>
      <c r="G86" s="25">
        <v>0</v>
      </c>
      <c r="H86" s="26">
        <v>3</v>
      </c>
      <c r="I86" s="25">
        <v>0</v>
      </c>
      <c r="J86" s="25">
        <v>1</v>
      </c>
    </row>
    <row r="87" spans="2:11" x14ac:dyDescent="0.25">
      <c r="B87" s="25">
        <v>22</v>
      </c>
      <c r="C87" s="25" t="s">
        <v>12</v>
      </c>
      <c r="D87" s="25" t="str">
        <f t="shared" si="1"/>
        <v>22B</v>
      </c>
      <c r="E87" s="25" t="s">
        <v>12</v>
      </c>
      <c r="F87" s="25">
        <v>0</v>
      </c>
      <c r="G87" s="25">
        <v>0</v>
      </c>
      <c r="H87" s="26">
        <v>1</v>
      </c>
      <c r="I87" s="25">
        <v>0</v>
      </c>
      <c r="J87" s="25">
        <v>1</v>
      </c>
    </row>
    <row r="88" spans="2:11" x14ac:dyDescent="0.25">
      <c r="B88" s="25">
        <v>22</v>
      </c>
      <c r="C88" s="25" t="s">
        <v>14</v>
      </c>
      <c r="D88" s="25" t="str">
        <f t="shared" si="1"/>
        <v>22C</v>
      </c>
      <c r="E88" s="25" t="s">
        <v>12</v>
      </c>
      <c r="F88" s="25">
        <v>0</v>
      </c>
      <c r="G88" s="25">
        <v>0</v>
      </c>
      <c r="H88" s="26"/>
      <c r="I88" s="25">
        <v>1</v>
      </c>
      <c r="J88" s="25">
        <v>1</v>
      </c>
    </row>
    <row r="89" spans="2:11" x14ac:dyDescent="0.25">
      <c r="B89" s="25">
        <v>22</v>
      </c>
      <c r="C89" s="25" t="s">
        <v>15</v>
      </c>
      <c r="D89" s="25" t="str">
        <f t="shared" si="1"/>
        <v>22D</v>
      </c>
      <c r="E89" s="25" t="s">
        <v>12</v>
      </c>
      <c r="F89" s="25">
        <v>1</v>
      </c>
      <c r="G89" s="25">
        <v>0</v>
      </c>
      <c r="H89" s="26">
        <v>3</v>
      </c>
      <c r="I89" s="25">
        <v>0</v>
      </c>
      <c r="J89" s="25">
        <v>1</v>
      </c>
    </row>
    <row r="90" spans="2:11" x14ac:dyDescent="0.25">
      <c r="B90" s="25">
        <v>23</v>
      </c>
      <c r="C90" s="25" t="s">
        <v>9</v>
      </c>
      <c r="D90" s="25" t="str">
        <f t="shared" si="1"/>
        <v>23A</v>
      </c>
      <c r="E90" s="25" t="s">
        <v>12</v>
      </c>
      <c r="F90" s="25">
        <v>0</v>
      </c>
      <c r="G90" s="25">
        <v>0</v>
      </c>
      <c r="H90" s="26">
        <v>2</v>
      </c>
      <c r="I90" s="25">
        <v>0</v>
      </c>
      <c r="J90" s="25">
        <v>1</v>
      </c>
    </row>
    <row r="91" spans="2:11" x14ac:dyDescent="0.25">
      <c r="B91" s="25">
        <v>23</v>
      </c>
      <c r="C91" s="25" t="s">
        <v>12</v>
      </c>
      <c r="D91" s="25" t="str">
        <f t="shared" si="1"/>
        <v>23B</v>
      </c>
      <c r="E91" s="25" t="s">
        <v>12</v>
      </c>
      <c r="F91" s="25">
        <v>0</v>
      </c>
      <c r="G91" s="25">
        <v>0</v>
      </c>
      <c r="H91" s="26">
        <v>2</v>
      </c>
      <c r="I91" s="25">
        <v>0</v>
      </c>
      <c r="J91" s="25">
        <v>1</v>
      </c>
      <c r="K91" s="25" t="s">
        <v>138</v>
      </c>
    </row>
    <row r="92" spans="2:11" x14ac:dyDescent="0.25">
      <c r="B92" s="25">
        <v>23</v>
      </c>
      <c r="C92" s="25" t="s">
        <v>14</v>
      </c>
      <c r="D92" s="25" t="str">
        <f t="shared" si="1"/>
        <v>23C</v>
      </c>
      <c r="E92" s="25" t="s">
        <v>12</v>
      </c>
      <c r="F92" s="25">
        <v>0</v>
      </c>
      <c r="G92" s="25">
        <v>0</v>
      </c>
      <c r="H92" s="26">
        <v>1</v>
      </c>
      <c r="I92" s="25">
        <v>0</v>
      </c>
      <c r="J92" s="25">
        <v>1</v>
      </c>
    </row>
    <row r="93" spans="2:11" x14ac:dyDescent="0.25">
      <c r="B93" s="25">
        <v>23</v>
      </c>
      <c r="C93" s="25" t="s">
        <v>15</v>
      </c>
      <c r="D93" s="25" t="str">
        <f t="shared" si="1"/>
        <v>23D</v>
      </c>
      <c r="E93" s="25" t="s">
        <v>12</v>
      </c>
      <c r="F93" s="25">
        <v>0</v>
      </c>
      <c r="G93" s="25">
        <v>0</v>
      </c>
      <c r="H93" s="26">
        <v>1</v>
      </c>
      <c r="I93" s="25">
        <v>0</v>
      </c>
      <c r="J93" s="25">
        <v>1</v>
      </c>
    </row>
    <row r="94" spans="2:11" x14ac:dyDescent="0.25">
      <c r="B94" s="25">
        <v>24</v>
      </c>
      <c r="C94" s="25" t="s">
        <v>9</v>
      </c>
      <c r="D94" s="25" t="str">
        <f t="shared" si="1"/>
        <v>24A</v>
      </c>
      <c r="E94" s="25" t="s">
        <v>12</v>
      </c>
      <c r="F94" s="25">
        <v>0</v>
      </c>
      <c r="G94" s="25">
        <v>0</v>
      </c>
      <c r="H94" s="26">
        <v>2</v>
      </c>
      <c r="I94" s="25">
        <v>0</v>
      </c>
      <c r="J94" s="25">
        <v>1</v>
      </c>
    </row>
    <row r="95" spans="2:11" x14ac:dyDescent="0.25">
      <c r="B95" s="25">
        <v>24</v>
      </c>
      <c r="C95" s="25" t="s">
        <v>12</v>
      </c>
      <c r="D95" s="25" t="str">
        <f t="shared" si="1"/>
        <v>24B</v>
      </c>
      <c r="E95" s="25" t="s">
        <v>12</v>
      </c>
      <c r="F95" s="25">
        <v>0</v>
      </c>
      <c r="G95" s="25">
        <v>0</v>
      </c>
      <c r="H95" s="26">
        <v>1</v>
      </c>
      <c r="I95" s="25">
        <v>0</v>
      </c>
      <c r="J95" s="25">
        <v>1</v>
      </c>
    </row>
    <row r="96" spans="2:11" x14ac:dyDescent="0.25">
      <c r="B96" s="25">
        <v>24</v>
      </c>
      <c r="C96" s="25" t="s">
        <v>14</v>
      </c>
      <c r="D96" s="25" t="str">
        <f t="shared" si="1"/>
        <v>24C</v>
      </c>
      <c r="E96" s="25" t="s">
        <v>12</v>
      </c>
      <c r="F96" s="25">
        <v>0</v>
      </c>
      <c r="G96" s="25">
        <v>0</v>
      </c>
      <c r="H96" s="26">
        <v>2</v>
      </c>
      <c r="I96" s="25">
        <v>0</v>
      </c>
      <c r="J96" s="25">
        <v>1</v>
      </c>
    </row>
    <row r="97" spans="2:11" x14ac:dyDescent="0.25">
      <c r="B97" s="25">
        <v>24</v>
      </c>
      <c r="C97" s="25" t="s">
        <v>15</v>
      </c>
      <c r="D97" s="25" t="str">
        <f t="shared" si="1"/>
        <v>24D</v>
      </c>
      <c r="E97" s="25" t="s">
        <v>12</v>
      </c>
      <c r="F97" s="25">
        <v>0</v>
      </c>
      <c r="G97" s="25">
        <v>1</v>
      </c>
      <c r="H97" s="26">
        <v>1</v>
      </c>
      <c r="I97" s="25">
        <v>0</v>
      </c>
      <c r="J97" s="25">
        <v>0</v>
      </c>
    </row>
    <row r="98" spans="2:11" x14ac:dyDescent="0.25">
      <c r="B98" s="25">
        <v>25</v>
      </c>
      <c r="C98" s="25" t="s">
        <v>9</v>
      </c>
      <c r="D98" s="25" t="str">
        <f t="shared" si="1"/>
        <v>25A</v>
      </c>
      <c r="E98" s="25" t="s">
        <v>12</v>
      </c>
      <c r="F98" s="25">
        <v>0</v>
      </c>
      <c r="G98" s="25">
        <v>0</v>
      </c>
      <c r="H98" s="26">
        <v>1</v>
      </c>
      <c r="I98" s="25">
        <v>0</v>
      </c>
      <c r="J98" s="25">
        <v>1</v>
      </c>
    </row>
    <row r="99" spans="2:11" x14ac:dyDescent="0.25">
      <c r="B99" s="25">
        <v>25</v>
      </c>
      <c r="C99" s="25" t="s">
        <v>12</v>
      </c>
      <c r="D99" s="25" t="str">
        <f t="shared" si="1"/>
        <v>25B</v>
      </c>
      <c r="E99" s="25" t="s">
        <v>12</v>
      </c>
      <c r="F99" s="25">
        <v>0</v>
      </c>
      <c r="G99" s="25">
        <v>0</v>
      </c>
      <c r="H99" s="26" t="s">
        <v>121</v>
      </c>
      <c r="I99" s="25">
        <v>1</v>
      </c>
      <c r="J99" s="25">
        <v>0</v>
      </c>
    </row>
    <row r="100" spans="2:11" x14ac:dyDescent="0.25">
      <c r="B100" s="25">
        <v>25</v>
      </c>
      <c r="C100" s="25" t="s">
        <v>14</v>
      </c>
      <c r="D100" s="25" t="str">
        <f t="shared" si="1"/>
        <v>25C</v>
      </c>
      <c r="E100" s="25" t="s">
        <v>12</v>
      </c>
      <c r="F100" s="25">
        <v>0</v>
      </c>
      <c r="G100" s="25">
        <v>0</v>
      </c>
      <c r="H100" s="26">
        <v>1</v>
      </c>
      <c r="I100" s="25">
        <v>0</v>
      </c>
      <c r="J100" s="25">
        <v>1</v>
      </c>
    </row>
    <row r="101" spans="2:11" x14ac:dyDescent="0.25">
      <c r="B101" s="25">
        <v>25</v>
      </c>
      <c r="C101" s="25" t="s">
        <v>15</v>
      </c>
      <c r="D101" s="25" t="str">
        <f t="shared" si="1"/>
        <v>25D</v>
      </c>
      <c r="E101" s="25" t="s">
        <v>12</v>
      </c>
      <c r="F101" s="25">
        <v>0</v>
      </c>
      <c r="G101" s="25">
        <v>0</v>
      </c>
      <c r="H101" s="26">
        <v>1</v>
      </c>
      <c r="I101" s="25">
        <v>0</v>
      </c>
      <c r="J101" s="25">
        <v>1</v>
      </c>
      <c r="K101" s="25" t="s">
        <v>138</v>
      </c>
    </row>
    <row r="102" spans="2:11" x14ac:dyDescent="0.25">
      <c r="B102" s="25">
        <v>26</v>
      </c>
      <c r="C102" s="25" t="s">
        <v>9</v>
      </c>
      <c r="D102" s="25" t="str">
        <f t="shared" si="1"/>
        <v>26A</v>
      </c>
      <c r="E102" s="25" t="s">
        <v>12</v>
      </c>
      <c r="F102" s="25">
        <v>0</v>
      </c>
      <c r="G102" s="25">
        <v>0</v>
      </c>
      <c r="H102" s="26">
        <v>2</v>
      </c>
      <c r="I102" s="25">
        <v>0</v>
      </c>
      <c r="J102" s="25">
        <v>1</v>
      </c>
    </row>
    <row r="103" spans="2:11" x14ac:dyDescent="0.25">
      <c r="B103" s="25">
        <v>26</v>
      </c>
      <c r="C103" s="25" t="s">
        <v>12</v>
      </c>
      <c r="D103" s="25" t="str">
        <f t="shared" si="1"/>
        <v>26B</v>
      </c>
      <c r="E103" s="25" t="s">
        <v>12</v>
      </c>
      <c r="F103" s="25">
        <v>0</v>
      </c>
      <c r="G103" s="25">
        <v>0</v>
      </c>
      <c r="H103" s="26">
        <v>1</v>
      </c>
      <c r="I103" s="25">
        <v>0</v>
      </c>
      <c r="J103" s="25">
        <v>1</v>
      </c>
    </row>
    <row r="104" spans="2:11" x14ac:dyDescent="0.25">
      <c r="B104" s="25">
        <v>26</v>
      </c>
      <c r="C104" s="25" t="s">
        <v>14</v>
      </c>
      <c r="D104" s="25" t="str">
        <f t="shared" si="1"/>
        <v>26C</v>
      </c>
      <c r="E104" s="25" t="s">
        <v>12</v>
      </c>
      <c r="F104" s="25">
        <v>0</v>
      </c>
      <c r="G104" s="25">
        <v>0</v>
      </c>
      <c r="H104" s="26">
        <v>2</v>
      </c>
      <c r="I104" s="25">
        <v>0</v>
      </c>
      <c r="J104" s="25">
        <v>1</v>
      </c>
    </row>
    <row r="105" spans="2:11" x14ac:dyDescent="0.25">
      <c r="B105" s="25">
        <v>26</v>
      </c>
      <c r="C105" s="25" t="s">
        <v>15</v>
      </c>
      <c r="D105" s="25" t="str">
        <f t="shared" si="1"/>
        <v>26D</v>
      </c>
      <c r="E105" s="25" t="s">
        <v>12</v>
      </c>
      <c r="F105" s="25">
        <v>0</v>
      </c>
      <c r="G105" s="25">
        <v>0</v>
      </c>
      <c r="H105" s="26">
        <v>1</v>
      </c>
      <c r="I105" s="25">
        <v>0</v>
      </c>
      <c r="J105" s="25">
        <v>1</v>
      </c>
    </row>
    <row r="106" spans="2:11" x14ac:dyDescent="0.25">
      <c r="B106" s="25">
        <v>27</v>
      </c>
      <c r="C106" s="25" t="s">
        <v>9</v>
      </c>
      <c r="D106" s="25" t="str">
        <f t="shared" si="1"/>
        <v>27A</v>
      </c>
      <c r="E106" s="25" t="s">
        <v>12</v>
      </c>
      <c r="F106" s="25">
        <v>0</v>
      </c>
      <c r="G106" s="25">
        <v>0</v>
      </c>
      <c r="H106" s="26">
        <v>2</v>
      </c>
      <c r="I106" s="25">
        <v>0</v>
      </c>
      <c r="J106" s="25">
        <v>1</v>
      </c>
    </row>
    <row r="107" spans="2:11" x14ac:dyDescent="0.25">
      <c r="B107" s="25">
        <v>27</v>
      </c>
      <c r="C107" s="25" t="s">
        <v>12</v>
      </c>
      <c r="D107" s="25" t="str">
        <f t="shared" si="1"/>
        <v>27B</v>
      </c>
      <c r="E107" s="25" t="s">
        <v>12</v>
      </c>
      <c r="F107" s="25">
        <v>0</v>
      </c>
      <c r="G107" s="25">
        <v>0</v>
      </c>
      <c r="H107" s="26">
        <v>1</v>
      </c>
      <c r="I107" s="25">
        <v>0</v>
      </c>
      <c r="J107" s="25">
        <v>1</v>
      </c>
    </row>
    <row r="108" spans="2:11" x14ac:dyDescent="0.25">
      <c r="B108" s="25">
        <v>27</v>
      </c>
      <c r="C108" s="25" t="s">
        <v>14</v>
      </c>
      <c r="D108" s="25" t="str">
        <f t="shared" si="1"/>
        <v>27C</v>
      </c>
      <c r="E108" s="25" t="s">
        <v>12</v>
      </c>
      <c r="F108" s="25">
        <v>0</v>
      </c>
      <c r="G108" s="25">
        <v>0</v>
      </c>
      <c r="H108" s="26">
        <v>2</v>
      </c>
      <c r="I108" s="25">
        <v>0</v>
      </c>
      <c r="J108" s="25">
        <v>1</v>
      </c>
    </row>
    <row r="109" spans="2:11" x14ac:dyDescent="0.25">
      <c r="B109" s="25">
        <v>27</v>
      </c>
      <c r="C109" s="25" t="s">
        <v>15</v>
      </c>
      <c r="D109" s="25" t="str">
        <f t="shared" si="1"/>
        <v>27D</v>
      </c>
      <c r="E109" s="25" t="s">
        <v>12</v>
      </c>
      <c r="F109" s="25">
        <v>0</v>
      </c>
      <c r="G109" s="25">
        <v>0</v>
      </c>
      <c r="H109" s="26">
        <v>1</v>
      </c>
      <c r="I109" s="25">
        <v>0</v>
      </c>
      <c r="J109" s="25">
        <v>1</v>
      </c>
      <c r="K109" s="25" t="s">
        <v>144</v>
      </c>
    </row>
    <row r="110" spans="2:11" x14ac:dyDescent="0.25">
      <c r="B110" s="25">
        <v>28</v>
      </c>
      <c r="C110" s="25" t="s">
        <v>9</v>
      </c>
      <c r="D110" s="25" t="str">
        <f t="shared" si="1"/>
        <v>28A</v>
      </c>
      <c r="E110" s="25" t="s">
        <v>12</v>
      </c>
      <c r="F110" s="25">
        <v>0</v>
      </c>
      <c r="G110" s="25">
        <v>0</v>
      </c>
      <c r="H110" s="26">
        <v>1</v>
      </c>
      <c r="I110" s="25">
        <v>0</v>
      </c>
      <c r="J110" s="25">
        <v>1</v>
      </c>
    </row>
    <row r="111" spans="2:11" x14ac:dyDescent="0.25">
      <c r="B111" s="25">
        <v>28</v>
      </c>
      <c r="C111" s="25" t="s">
        <v>12</v>
      </c>
      <c r="D111" s="25" t="str">
        <f t="shared" si="1"/>
        <v>28B</v>
      </c>
      <c r="E111" s="25" t="s">
        <v>12</v>
      </c>
      <c r="F111" s="25">
        <v>0</v>
      </c>
      <c r="G111" s="25">
        <v>0</v>
      </c>
      <c r="H111" s="26">
        <v>1</v>
      </c>
      <c r="I111" s="25">
        <v>0</v>
      </c>
      <c r="J111" s="25">
        <v>1</v>
      </c>
    </row>
    <row r="112" spans="2:11" x14ac:dyDescent="0.25">
      <c r="B112" s="25">
        <v>28</v>
      </c>
      <c r="C112" s="25" t="s">
        <v>14</v>
      </c>
      <c r="D112" s="25" t="str">
        <f t="shared" si="1"/>
        <v>28C</v>
      </c>
      <c r="E112" s="25" t="s">
        <v>12</v>
      </c>
      <c r="F112" s="25">
        <v>0</v>
      </c>
      <c r="G112" s="25">
        <v>1</v>
      </c>
      <c r="H112" s="26">
        <v>1</v>
      </c>
      <c r="I112" s="25">
        <v>0</v>
      </c>
      <c r="J112" s="25">
        <v>0</v>
      </c>
    </row>
    <row r="113" spans="2:11" x14ac:dyDescent="0.25">
      <c r="B113" s="25">
        <v>28</v>
      </c>
      <c r="C113" s="25" t="s">
        <v>15</v>
      </c>
      <c r="D113" s="25" t="str">
        <f t="shared" si="1"/>
        <v>28D</v>
      </c>
      <c r="E113" s="25" t="s">
        <v>12</v>
      </c>
      <c r="F113" s="25">
        <v>0</v>
      </c>
      <c r="G113" s="25">
        <v>0</v>
      </c>
      <c r="H113" s="26">
        <v>2</v>
      </c>
      <c r="I113" s="25">
        <v>0</v>
      </c>
      <c r="J113" s="25">
        <v>1</v>
      </c>
    </row>
    <row r="114" spans="2:11" x14ac:dyDescent="0.25">
      <c r="B114" s="25">
        <v>29</v>
      </c>
      <c r="C114" s="25" t="s">
        <v>9</v>
      </c>
      <c r="D114" s="25" t="str">
        <f t="shared" si="1"/>
        <v>29A</v>
      </c>
      <c r="E114" s="25" t="s">
        <v>12</v>
      </c>
      <c r="F114" s="25">
        <v>0</v>
      </c>
      <c r="G114" s="25">
        <v>1</v>
      </c>
      <c r="H114" s="26">
        <v>2</v>
      </c>
      <c r="I114" s="25">
        <v>0</v>
      </c>
      <c r="J114" s="25">
        <v>0</v>
      </c>
    </row>
    <row r="115" spans="2:11" x14ac:dyDescent="0.25">
      <c r="B115" s="25">
        <v>29</v>
      </c>
      <c r="C115" s="25" t="s">
        <v>12</v>
      </c>
      <c r="D115" s="25" t="str">
        <f t="shared" si="1"/>
        <v>29B</v>
      </c>
      <c r="E115" s="25" t="s">
        <v>12</v>
      </c>
      <c r="F115" s="25">
        <v>0</v>
      </c>
      <c r="G115" s="25">
        <v>0</v>
      </c>
      <c r="H115" s="26">
        <v>1</v>
      </c>
      <c r="I115" s="25">
        <v>0</v>
      </c>
      <c r="J115" s="25">
        <v>1</v>
      </c>
    </row>
    <row r="116" spans="2:11" x14ac:dyDescent="0.25">
      <c r="B116" s="25">
        <v>29</v>
      </c>
      <c r="C116" s="25" t="s">
        <v>14</v>
      </c>
      <c r="D116" s="25" t="str">
        <f t="shared" si="1"/>
        <v>29C</v>
      </c>
      <c r="E116" s="25" t="s">
        <v>12</v>
      </c>
      <c r="F116" s="25">
        <v>0</v>
      </c>
      <c r="G116" s="25">
        <v>0</v>
      </c>
      <c r="H116" s="26">
        <v>2</v>
      </c>
      <c r="I116" s="25">
        <v>0</v>
      </c>
      <c r="J116" s="25">
        <v>1</v>
      </c>
    </row>
    <row r="117" spans="2:11" x14ac:dyDescent="0.25">
      <c r="B117" s="25">
        <v>29</v>
      </c>
      <c r="C117" s="25" t="s">
        <v>15</v>
      </c>
      <c r="D117" s="25" t="str">
        <f t="shared" si="1"/>
        <v>29D</v>
      </c>
      <c r="E117" s="25" t="s">
        <v>12</v>
      </c>
      <c r="F117" s="25">
        <v>0</v>
      </c>
      <c r="G117" s="25">
        <v>0</v>
      </c>
      <c r="H117" s="26">
        <v>2</v>
      </c>
      <c r="I117" s="25">
        <v>0</v>
      </c>
      <c r="J117" s="25">
        <v>1</v>
      </c>
      <c r="K117" s="25" t="s">
        <v>145</v>
      </c>
    </row>
    <row r="118" spans="2:11" x14ac:dyDescent="0.25">
      <c r="B118" s="25">
        <v>30</v>
      </c>
      <c r="C118" s="25" t="s">
        <v>9</v>
      </c>
      <c r="D118" s="25" t="str">
        <f t="shared" si="1"/>
        <v>30A</v>
      </c>
      <c r="E118" s="25" t="s">
        <v>12</v>
      </c>
      <c r="F118" s="25">
        <v>0</v>
      </c>
      <c r="G118" s="25">
        <v>0</v>
      </c>
      <c r="H118" s="26">
        <v>3</v>
      </c>
      <c r="I118" s="25">
        <v>0</v>
      </c>
      <c r="J118" s="25">
        <v>1</v>
      </c>
    </row>
    <row r="119" spans="2:11" x14ac:dyDescent="0.25">
      <c r="B119" s="25">
        <v>30</v>
      </c>
      <c r="C119" s="25" t="s">
        <v>12</v>
      </c>
      <c r="D119" s="25" t="str">
        <f t="shared" si="1"/>
        <v>30B</v>
      </c>
      <c r="E119" s="25" t="s">
        <v>12</v>
      </c>
      <c r="F119" s="25">
        <v>0</v>
      </c>
      <c r="G119" s="25">
        <v>0</v>
      </c>
      <c r="H119" s="26">
        <v>1</v>
      </c>
      <c r="I119" s="25">
        <v>0</v>
      </c>
      <c r="J119" s="25">
        <v>1</v>
      </c>
    </row>
    <row r="120" spans="2:11" x14ac:dyDescent="0.25">
      <c r="B120" s="25">
        <v>30</v>
      </c>
      <c r="C120" s="25" t="s">
        <v>14</v>
      </c>
      <c r="D120" s="25" t="str">
        <f t="shared" si="1"/>
        <v>30C</v>
      </c>
      <c r="E120" s="25" t="s">
        <v>12</v>
      </c>
      <c r="F120" s="25">
        <v>0</v>
      </c>
      <c r="G120" s="25">
        <v>1</v>
      </c>
      <c r="H120" s="26">
        <v>1</v>
      </c>
      <c r="I120" s="25">
        <v>0</v>
      </c>
      <c r="J120" s="25">
        <v>0</v>
      </c>
    </row>
    <row r="121" spans="2:11" x14ac:dyDescent="0.25">
      <c r="B121" s="25">
        <v>30</v>
      </c>
      <c r="C121" s="25" t="s">
        <v>15</v>
      </c>
      <c r="D121" s="25" t="str">
        <f t="shared" si="1"/>
        <v>30D</v>
      </c>
      <c r="E121" s="25" t="s">
        <v>12</v>
      </c>
      <c r="F121" s="25">
        <v>0</v>
      </c>
      <c r="G121" s="25">
        <v>0</v>
      </c>
      <c r="H121" s="26">
        <v>1</v>
      </c>
      <c r="I121" s="25">
        <v>0</v>
      </c>
      <c r="J121" s="25">
        <v>1</v>
      </c>
    </row>
    <row r="122" spans="2:11" x14ac:dyDescent="0.25">
      <c r="B122" s="25">
        <v>31</v>
      </c>
      <c r="C122" s="25" t="s">
        <v>9</v>
      </c>
      <c r="D122" s="25" t="str">
        <f t="shared" si="1"/>
        <v>31A</v>
      </c>
      <c r="E122" s="25" t="s">
        <v>12</v>
      </c>
      <c r="F122" s="25">
        <v>0</v>
      </c>
      <c r="G122" s="25">
        <v>0</v>
      </c>
      <c r="H122" s="26">
        <v>1</v>
      </c>
      <c r="I122" s="25">
        <v>0</v>
      </c>
      <c r="J122" s="25">
        <v>1</v>
      </c>
    </row>
    <row r="123" spans="2:11" x14ac:dyDescent="0.25">
      <c r="B123" s="25">
        <v>31</v>
      </c>
      <c r="C123" s="25" t="s">
        <v>12</v>
      </c>
      <c r="D123" s="25" t="str">
        <f t="shared" si="1"/>
        <v>31B</v>
      </c>
      <c r="E123" s="25" t="s">
        <v>12</v>
      </c>
      <c r="F123" s="25">
        <v>0</v>
      </c>
      <c r="G123" s="25">
        <v>0</v>
      </c>
      <c r="H123" s="26">
        <v>2</v>
      </c>
      <c r="I123" s="25">
        <v>0</v>
      </c>
      <c r="J123" s="25">
        <v>0</v>
      </c>
    </row>
    <row r="124" spans="2:11" x14ac:dyDescent="0.25">
      <c r="B124" s="25">
        <v>31</v>
      </c>
      <c r="C124" s="25" t="s">
        <v>14</v>
      </c>
      <c r="D124" s="25" t="str">
        <f t="shared" si="1"/>
        <v>31C</v>
      </c>
      <c r="E124" s="25" t="s">
        <v>12</v>
      </c>
      <c r="F124" s="25">
        <v>0</v>
      </c>
      <c r="G124" s="25">
        <v>1</v>
      </c>
      <c r="H124" s="26">
        <v>1</v>
      </c>
      <c r="I124" s="25">
        <v>0</v>
      </c>
      <c r="J124" s="25">
        <v>0</v>
      </c>
    </row>
    <row r="125" spans="2:11" x14ac:dyDescent="0.25">
      <c r="B125" s="25">
        <v>31</v>
      </c>
      <c r="C125" s="25" t="s">
        <v>15</v>
      </c>
      <c r="D125" s="25" t="str">
        <f t="shared" si="1"/>
        <v>31D</v>
      </c>
      <c r="E125" s="25" t="s">
        <v>12</v>
      </c>
      <c r="F125" s="25" t="s">
        <v>120</v>
      </c>
      <c r="G125" s="25" t="s">
        <v>120</v>
      </c>
      <c r="H125" s="26">
        <v>2</v>
      </c>
      <c r="I125" s="25" t="s">
        <v>120</v>
      </c>
      <c r="J125" s="25">
        <v>0</v>
      </c>
      <c r="K125" s="25" t="s">
        <v>165</v>
      </c>
    </row>
    <row r="126" spans="2:11" x14ac:dyDescent="0.25">
      <c r="B126" s="25">
        <v>32</v>
      </c>
      <c r="C126" s="25" t="s">
        <v>9</v>
      </c>
      <c r="D126" s="25" t="str">
        <f t="shared" si="1"/>
        <v>32A</v>
      </c>
      <c r="E126" s="25" t="s">
        <v>12</v>
      </c>
      <c r="F126" s="25">
        <v>0</v>
      </c>
      <c r="G126" s="25">
        <v>0</v>
      </c>
      <c r="H126" s="26" t="s">
        <v>121</v>
      </c>
      <c r="I126" s="25">
        <v>1</v>
      </c>
      <c r="J126" s="25">
        <v>0</v>
      </c>
    </row>
    <row r="127" spans="2:11" x14ac:dyDescent="0.25">
      <c r="B127" s="25">
        <v>32</v>
      </c>
      <c r="C127" s="25" t="s">
        <v>12</v>
      </c>
      <c r="D127" s="25" t="str">
        <f t="shared" si="1"/>
        <v>32B</v>
      </c>
      <c r="E127" s="25" t="s">
        <v>12</v>
      </c>
      <c r="F127" s="25">
        <v>0</v>
      </c>
      <c r="G127" s="25">
        <v>0</v>
      </c>
      <c r="H127" s="26">
        <v>1</v>
      </c>
      <c r="I127" s="25">
        <v>0</v>
      </c>
      <c r="J127" s="25">
        <v>0</v>
      </c>
    </row>
    <row r="128" spans="2:11" x14ac:dyDescent="0.25">
      <c r="B128" s="25">
        <v>32</v>
      </c>
      <c r="C128" s="25" t="s">
        <v>14</v>
      </c>
      <c r="D128" s="25" t="str">
        <f t="shared" si="1"/>
        <v>32C</v>
      </c>
      <c r="E128" s="25" t="s">
        <v>12</v>
      </c>
      <c r="F128" s="25">
        <v>0</v>
      </c>
      <c r="G128" s="25">
        <v>0</v>
      </c>
      <c r="H128" s="26" t="s">
        <v>121</v>
      </c>
      <c r="I128" s="25">
        <v>1</v>
      </c>
      <c r="J128" s="25">
        <v>0</v>
      </c>
    </row>
    <row r="129" spans="2:10" x14ac:dyDescent="0.25">
      <c r="B129" s="25">
        <v>32</v>
      </c>
      <c r="C129" s="25" t="s">
        <v>15</v>
      </c>
      <c r="D129" s="25" t="str">
        <f t="shared" si="1"/>
        <v>32D</v>
      </c>
      <c r="E129" s="25" t="s">
        <v>12</v>
      </c>
      <c r="F129" s="25">
        <v>0</v>
      </c>
      <c r="G129" s="25">
        <v>0</v>
      </c>
      <c r="H129" s="26">
        <v>1</v>
      </c>
      <c r="I129" s="25">
        <v>1</v>
      </c>
      <c r="J129" s="25">
        <v>0</v>
      </c>
    </row>
    <row r="130" spans="2:10" x14ac:dyDescent="0.25">
      <c r="B130" s="25">
        <v>33</v>
      </c>
      <c r="C130" s="25" t="s">
        <v>9</v>
      </c>
      <c r="D130" s="25" t="str">
        <f t="shared" ref="D130:D193" si="2">CONCATENATE(B130,C130)</f>
        <v>33A</v>
      </c>
      <c r="E130" s="25" t="s">
        <v>12</v>
      </c>
      <c r="F130" s="25">
        <v>0</v>
      </c>
      <c r="G130" s="25">
        <v>0</v>
      </c>
      <c r="H130" s="26">
        <v>1</v>
      </c>
      <c r="I130" s="25">
        <v>0</v>
      </c>
      <c r="J130" s="25">
        <v>1</v>
      </c>
    </row>
    <row r="131" spans="2:10" x14ac:dyDescent="0.25">
      <c r="B131" s="25">
        <v>33</v>
      </c>
      <c r="C131" s="25" t="s">
        <v>12</v>
      </c>
      <c r="D131" s="25" t="str">
        <f t="shared" si="2"/>
        <v>33B</v>
      </c>
      <c r="E131" s="25" t="s">
        <v>12</v>
      </c>
      <c r="F131" s="25">
        <v>1</v>
      </c>
      <c r="G131" s="25">
        <v>0</v>
      </c>
      <c r="H131" s="26">
        <v>1</v>
      </c>
      <c r="I131" s="25">
        <v>0</v>
      </c>
      <c r="J131" s="25">
        <v>1</v>
      </c>
    </row>
    <row r="132" spans="2:10" x14ac:dyDescent="0.25">
      <c r="B132" s="25">
        <v>33</v>
      </c>
      <c r="C132" s="25" t="s">
        <v>14</v>
      </c>
      <c r="D132" s="25" t="str">
        <f t="shared" si="2"/>
        <v>33C</v>
      </c>
      <c r="E132" s="25" t="s">
        <v>12</v>
      </c>
      <c r="F132" s="25">
        <v>0</v>
      </c>
      <c r="G132" s="25">
        <v>0</v>
      </c>
      <c r="H132" s="26">
        <v>2</v>
      </c>
      <c r="I132" s="25">
        <v>0</v>
      </c>
      <c r="J132" s="25">
        <v>1</v>
      </c>
    </row>
    <row r="133" spans="2:10" x14ac:dyDescent="0.25">
      <c r="B133" s="25">
        <v>33</v>
      </c>
      <c r="C133" s="25" t="s">
        <v>15</v>
      </c>
      <c r="D133" s="25" t="str">
        <f t="shared" si="2"/>
        <v>33D</v>
      </c>
      <c r="E133" s="25" t="s">
        <v>12</v>
      </c>
      <c r="F133" s="25">
        <v>0</v>
      </c>
      <c r="G133" s="25">
        <v>0</v>
      </c>
      <c r="H133" s="26">
        <v>1</v>
      </c>
      <c r="I133" s="25">
        <v>0</v>
      </c>
      <c r="J133" s="25">
        <v>1</v>
      </c>
    </row>
    <row r="134" spans="2:10" x14ac:dyDescent="0.25">
      <c r="B134" s="25">
        <v>34</v>
      </c>
      <c r="C134" s="25" t="s">
        <v>9</v>
      </c>
      <c r="D134" s="25" t="str">
        <f t="shared" si="2"/>
        <v>34A</v>
      </c>
      <c r="E134" s="25" t="s">
        <v>12</v>
      </c>
      <c r="F134" s="25">
        <v>0</v>
      </c>
      <c r="G134" s="25">
        <v>0</v>
      </c>
      <c r="H134" s="26">
        <v>1</v>
      </c>
      <c r="I134" s="25">
        <v>0</v>
      </c>
      <c r="J134" s="25">
        <v>1</v>
      </c>
    </row>
    <row r="135" spans="2:10" x14ac:dyDescent="0.25">
      <c r="B135" s="25">
        <v>34</v>
      </c>
      <c r="C135" s="25" t="s">
        <v>12</v>
      </c>
      <c r="D135" s="25" t="str">
        <f t="shared" si="2"/>
        <v>34B</v>
      </c>
      <c r="E135" s="25" t="s">
        <v>12</v>
      </c>
      <c r="F135" s="25">
        <v>0</v>
      </c>
      <c r="G135" s="25">
        <v>0</v>
      </c>
      <c r="H135" s="26">
        <v>3</v>
      </c>
      <c r="I135" s="25">
        <v>0</v>
      </c>
      <c r="J135" s="25">
        <v>1</v>
      </c>
    </row>
    <row r="136" spans="2:10" x14ac:dyDescent="0.25">
      <c r="B136" s="25">
        <v>34</v>
      </c>
      <c r="C136" s="25" t="s">
        <v>14</v>
      </c>
      <c r="D136" s="25" t="str">
        <f t="shared" si="2"/>
        <v>34C</v>
      </c>
      <c r="E136" s="25" t="s">
        <v>12</v>
      </c>
      <c r="F136" s="25">
        <v>0</v>
      </c>
      <c r="G136" s="25">
        <v>0</v>
      </c>
      <c r="H136" s="26">
        <v>1</v>
      </c>
      <c r="I136" s="25">
        <v>0</v>
      </c>
      <c r="J136" s="25">
        <v>1</v>
      </c>
    </row>
    <row r="137" spans="2:10" x14ac:dyDescent="0.25">
      <c r="B137" s="25">
        <v>34</v>
      </c>
      <c r="C137" s="25" t="s">
        <v>15</v>
      </c>
      <c r="D137" s="25" t="str">
        <f t="shared" si="2"/>
        <v>34D</v>
      </c>
      <c r="E137" s="25" t="s">
        <v>12</v>
      </c>
      <c r="F137" s="25">
        <v>0</v>
      </c>
      <c r="G137" s="25">
        <v>0</v>
      </c>
      <c r="H137" s="26">
        <v>3</v>
      </c>
      <c r="I137" s="25">
        <v>0</v>
      </c>
      <c r="J137" s="25">
        <v>1</v>
      </c>
    </row>
    <row r="138" spans="2:10" x14ac:dyDescent="0.25">
      <c r="B138" s="25">
        <v>35</v>
      </c>
      <c r="C138" s="25" t="s">
        <v>9</v>
      </c>
      <c r="D138" s="25" t="str">
        <f t="shared" si="2"/>
        <v>35A</v>
      </c>
      <c r="E138" s="25" t="s">
        <v>12</v>
      </c>
      <c r="F138" s="25">
        <v>0</v>
      </c>
      <c r="G138" s="25">
        <v>1</v>
      </c>
      <c r="H138" s="26">
        <v>2</v>
      </c>
      <c r="I138" s="25">
        <v>0</v>
      </c>
      <c r="J138" s="25">
        <v>0</v>
      </c>
    </row>
    <row r="139" spans="2:10" x14ac:dyDescent="0.25">
      <c r="B139" s="25">
        <v>35</v>
      </c>
      <c r="C139" s="25" t="s">
        <v>12</v>
      </c>
      <c r="D139" s="25" t="str">
        <f t="shared" si="2"/>
        <v>35B</v>
      </c>
      <c r="E139" s="25" t="s">
        <v>12</v>
      </c>
      <c r="F139" s="25">
        <v>0</v>
      </c>
      <c r="G139" s="25">
        <v>0</v>
      </c>
      <c r="H139" s="26">
        <v>3</v>
      </c>
      <c r="I139" s="25">
        <v>0</v>
      </c>
      <c r="J139" s="25">
        <v>1</v>
      </c>
    </row>
    <row r="140" spans="2:10" x14ac:dyDescent="0.25">
      <c r="B140" s="25">
        <v>35</v>
      </c>
      <c r="C140" s="25" t="s">
        <v>14</v>
      </c>
      <c r="D140" s="25" t="str">
        <f t="shared" si="2"/>
        <v>35C</v>
      </c>
      <c r="E140" s="25" t="s">
        <v>12</v>
      </c>
      <c r="F140" s="25">
        <v>0</v>
      </c>
      <c r="G140" s="25">
        <v>0</v>
      </c>
      <c r="H140" s="26">
        <v>1</v>
      </c>
      <c r="I140" s="25">
        <v>0</v>
      </c>
      <c r="J140" s="25">
        <v>1</v>
      </c>
    </row>
    <row r="141" spans="2:10" x14ac:dyDescent="0.25">
      <c r="B141" s="25">
        <v>35</v>
      </c>
      <c r="C141" s="25" t="s">
        <v>15</v>
      </c>
      <c r="D141" s="25" t="str">
        <f t="shared" si="2"/>
        <v>35D</v>
      </c>
      <c r="E141" s="25" t="s">
        <v>12</v>
      </c>
      <c r="F141" s="25">
        <v>0</v>
      </c>
      <c r="G141" s="25">
        <v>0</v>
      </c>
      <c r="H141" s="26">
        <v>2</v>
      </c>
      <c r="I141" s="25">
        <v>0</v>
      </c>
      <c r="J141" s="25">
        <v>1</v>
      </c>
    </row>
    <row r="142" spans="2:10" x14ac:dyDescent="0.25">
      <c r="B142" s="25">
        <v>36</v>
      </c>
      <c r="C142" s="25" t="s">
        <v>9</v>
      </c>
      <c r="D142" s="25" t="str">
        <f t="shared" si="2"/>
        <v>36A</v>
      </c>
      <c r="E142" s="25" t="s">
        <v>12</v>
      </c>
      <c r="F142" s="25">
        <v>0</v>
      </c>
      <c r="G142" s="25">
        <v>1</v>
      </c>
      <c r="H142" s="26">
        <v>2</v>
      </c>
      <c r="I142" s="25">
        <v>0</v>
      </c>
      <c r="J142" s="25">
        <v>0</v>
      </c>
    </row>
    <row r="143" spans="2:10" x14ac:dyDescent="0.25">
      <c r="B143" s="25">
        <v>36</v>
      </c>
      <c r="C143" s="25" t="s">
        <v>12</v>
      </c>
      <c r="D143" s="25" t="str">
        <f t="shared" si="2"/>
        <v>36B</v>
      </c>
      <c r="E143" s="25" t="s">
        <v>12</v>
      </c>
      <c r="F143" s="25">
        <v>0</v>
      </c>
      <c r="G143" s="25">
        <v>0</v>
      </c>
      <c r="H143" s="26">
        <v>1</v>
      </c>
      <c r="I143" s="25">
        <v>0</v>
      </c>
      <c r="J143" s="25">
        <v>1</v>
      </c>
    </row>
    <row r="144" spans="2:10" x14ac:dyDescent="0.25">
      <c r="B144" s="25">
        <v>36</v>
      </c>
      <c r="C144" s="25" t="s">
        <v>14</v>
      </c>
      <c r="D144" s="25" t="str">
        <f t="shared" si="2"/>
        <v>36C</v>
      </c>
      <c r="E144" s="25" t="s">
        <v>12</v>
      </c>
      <c r="F144" s="25">
        <v>0</v>
      </c>
      <c r="G144" s="25">
        <v>0</v>
      </c>
      <c r="H144" s="26">
        <v>1</v>
      </c>
      <c r="I144" s="25">
        <v>0</v>
      </c>
      <c r="J144" s="25">
        <v>1</v>
      </c>
    </row>
    <row r="145" spans="2:11" x14ac:dyDescent="0.25">
      <c r="B145" s="25">
        <v>36</v>
      </c>
      <c r="C145" s="25" t="s">
        <v>15</v>
      </c>
      <c r="D145" s="25" t="str">
        <f t="shared" si="2"/>
        <v>36D</v>
      </c>
      <c r="E145" s="25" t="s">
        <v>12</v>
      </c>
      <c r="F145" s="25">
        <v>0</v>
      </c>
      <c r="G145" s="25">
        <v>0</v>
      </c>
      <c r="H145" s="26">
        <v>2</v>
      </c>
      <c r="I145" s="25">
        <v>0</v>
      </c>
      <c r="J145" s="25">
        <v>1</v>
      </c>
    </row>
    <row r="146" spans="2:11" x14ac:dyDescent="0.25">
      <c r="B146" s="25">
        <v>37</v>
      </c>
      <c r="C146" s="25" t="s">
        <v>9</v>
      </c>
      <c r="D146" s="25" t="str">
        <f t="shared" si="2"/>
        <v>37A</v>
      </c>
      <c r="E146" s="25" t="s">
        <v>12</v>
      </c>
      <c r="F146" s="25">
        <v>0</v>
      </c>
      <c r="G146" s="25">
        <v>0</v>
      </c>
      <c r="H146" s="26">
        <v>2</v>
      </c>
      <c r="I146" s="25">
        <v>0</v>
      </c>
      <c r="J146" s="25">
        <v>1</v>
      </c>
    </row>
    <row r="147" spans="2:11" x14ac:dyDescent="0.25">
      <c r="B147" s="25">
        <v>37</v>
      </c>
      <c r="C147" s="25" t="s">
        <v>12</v>
      </c>
      <c r="D147" s="25" t="str">
        <f t="shared" si="2"/>
        <v>37B</v>
      </c>
      <c r="E147" s="25" t="s">
        <v>12</v>
      </c>
      <c r="F147" s="25">
        <v>0</v>
      </c>
      <c r="G147" s="25">
        <v>0</v>
      </c>
      <c r="H147" s="26">
        <v>2</v>
      </c>
      <c r="I147" s="25">
        <v>0</v>
      </c>
      <c r="J147" s="25">
        <v>1</v>
      </c>
    </row>
    <row r="148" spans="2:11" x14ac:dyDescent="0.25">
      <c r="B148" s="25">
        <v>37</v>
      </c>
      <c r="C148" s="25" t="s">
        <v>14</v>
      </c>
      <c r="D148" s="25" t="str">
        <f t="shared" si="2"/>
        <v>37C</v>
      </c>
      <c r="E148" s="25" t="s">
        <v>12</v>
      </c>
      <c r="F148" s="25" t="s">
        <v>120</v>
      </c>
      <c r="G148" s="25" t="s">
        <v>120</v>
      </c>
      <c r="H148" s="26">
        <v>2</v>
      </c>
      <c r="I148" s="25" t="s">
        <v>120</v>
      </c>
      <c r="J148" s="25">
        <v>0</v>
      </c>
      <c r="K148" s="25" t="s">
        <v>164</v>
      </c>
    </row>
    <row r="149" spans="2:11" x14ac:dyDescent="0.25">
      <c r="B149" s="25">
        <v>37</v>
      </c>
      <c r="C149" s="25" t="s">
        <v>15</v>
      </c>
      <c r="D149" s="25" t="str">
        <f t="shared" si="2"/>
        <v>37D</v>
      </c>
      <c r="E149" s="25" t="s">
        <v>12</v>
      </c>
      <c r="F149" s="25">
        <v>0</v>
      </c>
      <c r="G149" s="25">
        <v>1</v>
      </c>
      <c r="H149" s="26">
        <v>2</v>
      </c>
      <c r="I149" s="25">
        <v>0</v>
      </c>
      <c r="J149" s="25">
        <v>0</v>
      </c>
    </row>
    <row r="150" spans="2:11" x14ac:dyDescent="0.25">
      <c r="B150" s="25">
        <v>38</v>
      </c>
      <c r="C150" s="25" t="s">
        <v>9</v>
      </c>
      <c r="D150" s="25" t="str">
        <f t="shared" si="2"/>
        <v>38A</v>
      </c>
      <c r="E150" s="25" t="s">
        <v>12</v>
      </c>
      <c r="F150" s="25">
        <v>0</v>
      </c>
      <c r="G150" s="25">
        <v>0</v>
      </c>
      <c r="H150" s="26" t="s">
        <v>121</v>
      </c>
      <c r="I150" s="25">
        <v>1</v>
      </c>
      <c r="J150" s="25">
        <v>0</v>
      </c>
    </row>
    <row r="151" spans="2:11" x14ac:dyDescent="0.25">
      <c r="B151" s="25">
        <v>38</v>
      </c>
      <c r="C151" s="25" t="s">
        <v>12</v>
      </c>
      <c r="D151" s="25" t="str">
        <f t="shared" si="2"/>
        <v>38B</v>
      </c>
      <c r="E151" s="25" t="s">
        <v>12</v>
      </c>
      <c r="F151" s="25">
        <v>0</v>
      </c>
      <c r="G151" s="25">
        <v>0</v>
      </c>
      <c r="H151" s="26" t="s">
        <v>121</v>
      </c>
      <c r="I151" s="25">
        <v>1</v>
      </c>
      <c r="J151" s="25">
        <v>0</v>
      </c>
    </row>
    <row r="152" spans="2:11" x14ac:dyDescent="0.25">
      <c r="B152" s="25">
        <v>38</v>
      </c>
      <c r="C152" s="25" t="s">
        <v>14</v>
      </c>
      <c r="D152" s="25" t="str">
        <f t="shared" si="2"/>
        <v>38C</v>
      </c>
      <c r="E152" s="25" t="s">
        <v>12</v>
      </c>
      <c r="F152" s="25">
        <v>0</v>
      </c>
      <c r="G152" s="25">
        <v>0</v>
      </c>
      <c r="H152" s="26">
        <v>2</v>
      </c>
      <c r="I152" s="25">
        <v>1</v>
      </c>
      <c r="J152" s="25">
        <v>0</v>
      </c>
    </row>
    <row r="153" spans="2:11" x14ac:dyDescent="0.25">
      <c r="B153" s="25">
        <v>38</v>
      </c>
      <c r="C153" s="25" t="s">
        <v>15</v>
      </c>
      <c r="D153" s="25" t="str">
        <f t="shared" si="2"/>
        <v>38D</v>
      </c>
      <c r="E153" s="25" t="s">
        <v>12</v>
      </c>
      <c r="F153" s="25">
        <v>0</v>
      </c>
      <c r="G153" s="25">
        <v>0</v>
      </c>
      <c r="H153" s="26">
        <v>2</v>
      </c>
      <c r="I153" s="25">
        <v>0</v>
      </c>
      <c r="J153" s="25">
        <v>0</v>
      </c>
      <c r="K153" s="25" t="s">
        <v>147</v>
      </c>
    </row>
    <row r="154" spans="2:11" x14ac:dyDescent="0.25">
      <c r="B154" s="25">
        <v>39</v>
      </c>
      <c r="C154" s="25" t="s">
        <v>9</v>
      </c>
      <c r="D154" s="25" t="str">
        <f t="shared" si="2"/>
        <v>39A</v>
      </c>
      <c r="E154" s="25" t="s">
        <v>12</v>
      </c>
      <c r="F154" s="25">
        <v>0</v>
      </c>
      <c r="G154" s="25">
        <v>0</v>
      </c>
      <c r="H154" s="26">
        <v>2</v>
      </c>
      <c r="I154" s="25">
        <v>0</v>
      </c>
      <c r="J154" s="25">
        <v>1</v>
      </c>
    </row>
    <row r="155" spans="2:11" x14ac:dyDescent="0.25">
      <c r="B155" s="25">
        <v>39</v>
      </c>
      <c r="C155" s="25" t="s">
        <v>12</v>
      </c>
      <c r="D155" s="25" t="str">
        <f t="shared" si="2"/>
        <v>39B</v>
      </c>
      <c r="E155" s="25" t="s">
        <v>12</v>
      </c>
      <c r="F155" s="25">
        <v>0</v>
      </c>
      <c r="G155" s="25">
        <v>0</v>
      </c>
      <c r="H155" s="26">
        <v>1</v>
      </c>
      <c r="I155" s="25">
        <v>1</v>
      </c>
      <c r="J155" s="25">
        <v>1</v>
      </c>
    </row>
    <row r="156" spans="2:11" x14ac:dyDescent="0.25">
      <c r="B156" s="25">
        <v>39</v>
      </c>
      <c r="C156" s="25" t="s">
        <v>14</v>
      </c>
      <c r="D156" s="25" t="str">
        <f t="shared" si="2"/>
        <v>39C</v>
      </c>
      <c r="E156" s="25" t="s">
        <v>12</v>
      </c>
      <c r="F156" s="25">
        <v>0</v>
      </c>
      <c r="G156" s="25">
        <v>0</v>
      </c>
      <c r="H156" s="26">
        <v>2</v>
      </c>
      <c r="I156" s="25">
        <v>0</v>
      </c>
      <c r="J156" s="25">
        <v>1</v>
      </c>
    </row>
    <row r="157" spans="2:11" x14ac:dyDescent="0.25">
      <c r="B157" s="25">
        <v>39</v>
      </c>
      <c r="C157" s="25" t="s">
        <v>15</v>
      </c>
      <c r="D157" s="25" t="str">
        <f t="shared" si="2"/>
        <v>39D</v>
      </c>
      <c r="E157" s="25" t="s">
        <v>12</v>
      </c>
      <c r="F157" s="25">
        <v>0</v>
      </c>
      <c r="G157" s="25">
        <v>0</v>
      </c>
      <c r="H157" s="26">
        <v>1</v>
      </c>
      <c r="I157" s="25">
        <v>1</v>
      </c>
      <c r="J157" s="25">
        <v>1</v>
      </c>
    </row>
    <row r="158" spans="2:11" x14ac:dyDescent="0.25">
      <c r="B158" s="25">
        <v>40</v>
      </c>
      <c r="C158" s="25" t="s">
        <v>9</v>
      </c>
      <c r="D158" s="25" t="str">
        <f t="shared" si="2"/>
        <v>40A</v>
      </c>
      <c r="E158" s="25" t="s">
        <v>12</v>
      </c>
      <c r="F158" s="25">
        <v>0</v>
      </c>
      <c r="G158" s="25">
        <v>0</v>
      </c>
      <c r="H158" s="26">
        <v>2</v>
      </c>
      <c r="I158" s="25">
        <v>0</v>
      </c>
      <c r="J158" s="25">
        <v>1</v>
      </c>
    </row>
    <row r="159" spans="2:11" x14ac:dyDescent="0.25">
      <c r="B159" s="25">
        <v>40</v>
      </c>
      <c r="C159" s="25" t="s">
        <v>12</v>
      </c>
      <c r="D159" s="25" t="str">
        <f t="shared" si="2"/>
        <v>40B</v>
      </c>
      <c r="E159" s="25" t="s">
        <v>12</v>
      </c>
      <c r="F159" s="25">
        <v>0</v>
      </c>
      <c r="G159" s="25">
        <v>0</v>
      </c>
      <c r="H159" s="26">
        <v>1</v>
      </c>
      <c r="I159" s="25">
        <v>0</v>
      </c>
      <c r="J159" s="25">
        <v>1</v>
      </c>
    </row>
    <row r="160" spans="2:11" x14ac:dyDescent="0.25">
      <c r="B160" s="25">
        <v>40</v>
      </c>
      <c r="C160" s="25" t="s">
        <v>14</v>
      </c>
      <c r="D160" s="25" t="str">
        <f t="shared" si="2"/>
        <v>40C</v>
      </c>
      <c r="E160" s="25" t="s">
        <v>12</v>
      </c>
      <c r="F160" s="25">
        <v>0</v>
      </c>
      <c r="G160" s="25">
        <v>0</v>
      </c>
      <c r="H160" s="26">
        <v>1</v>
      </c>
      <c r="I160" s="25">
        <v>0</v>
      </c>
      <c r="J160" s="25">
        <v>1</v>
      </c>
    </row>
    <row r="161" spans="2:11" x14ac:dyDescent="0.25">
      <c r="B161" s="25">
        <v>40</v>
      </c>
      <c r="C161" s="25" t="s">
        <v>15</v>
      </c>
      <c r="D161" s="25" t="str">
        <f t="shared" si="2"/>
        <v>40D</v>
      </c>
      <c r="E161" s="25" t="s">
        <v>12</v>
      </c>
      <c r="F161" s="25">
        <v>0</v>
      </c>
      <c r="G161" s="25">
        <v>0</v>
      </c>
      <c r="H161" s="26">
        <v>1</v>
      </c>
      <c r="I161" s="25">
        <v>0</v>
      </c>
      <c r="J161" s="25">
        <v>1</v>
      </c>
    </row>
    <row r="162" spans="2:11" x14ac:dyDescent="0.25">
      <c r="B162" s="25">
        <v>41</v>
      </c>
      <c r="C162" s="25" t="s">
        <v>9</v>
      </c>
      <c r="D162" s="25" t="str">
        <f t="shared" si="2"/>
        <v>41A</v>
      </c>
      <c r="E162" s="25" t="s">
        <v>12</v>
      </c>
      <c r="F162" s="25">
        <v>0</v>
      </c>
      <c r="G162" s="25">
        <v>0</v>
      </c>
      <c r="H162" s="26">
        <v>1</v>
      </c>
      <c r="I162" s="25">
        <v>0</v>
      </c>
      <c r="J162" s="25">
        <v>1</v>
      </c>
    </row>
    <row r="163" spans="2:11" x14ac:dyDescent="0.25">
      <c r="B163" s="25">
        <v>41</v>
      </c>
      <c r="C163" s="25" t="s">
        <v>12</v>
      </c>
      <c r="D163" s="25" t="str">
        <f t="shared" si="2"/>
        <v>41B</v>
      </c>
      <c r="E163" s="25" t="s">
        <v>12</v>
      </c>
      <c r="F163" s="25" t="s">
        <v>120</v>
      </c>
      <c r="G163" s="25" t="s">
        <v>120</v>
      </c>
      <c r="H163" s="26">
        <v>2</v>
      </c>
      <c r="I163" s="25" t="s">
        <v>120</v>
      </c>
      <c r="J163" s="25" t="s">
        <v>120</v>
      </c>
      <c r="K163" s="25" t="s">
        <v>170</v>
      </c>
    </row>
    <row r="164" spans="2:11" x14ac:dyDescent="0.25">
      <c r="B164" s="25">
        <v>41</v>
      </c>
      <c r="C164" s="25" t="s">
        <v>14</v>
      </c>
      <c r="D164" s="25" t="str">
        <f t="shared" si="2"/>
        <v>41C</v>
      </c>
      <c r="E164" s="25" t="s">
        <v>12</v>
      </c>
      <c r="F164" s="25">
        <v>0</v>
      </c>
      <c r="G164" s="25">
        <v>0</v>
      </c>
      <c r="H164" s="26">
        <v>2</v>
      </c>
      <c r="I164" s="25">
        <v>0</v>
      </c>
      <c r="J164" s="25">
        <v>1</v>
      </c>
    </row>
    <row r="165" spans="2:11" x14ac:dyDescent="0.25">
      <c r="B165" s="25">
        <v>41</v>
      </c>
      <c r="C165" s="25" t="s">
        <v>15</v>
      </c>
      <c r="D165" s="25" t="str">
        <f t="shared" si="2"/>
        <v>41D</v>
      </c>
      <c r="E165" s="25" t="s">
        <v>12</v>
      </c>
      <c r="F165" s="25">
        <v>0</v>
      </c>
      <c r="G165" s="25">
        <v>0</v>
      </c>
      <c r="H165" s="26">
        <v>2</v>
      </c>
      <c r="I165" s="25">
        <v>0</v>
      </c>
      <c r="J165" s="25">
        <v>1</v>
      </c>
    </row>
    <row r="166" spans="2:11" x14ac:dyDescent="0.25">
      <c r="B166" s="25">
        <v>42</v>
      </c>
      <c r="C166" s="25" t="s">
        <v>9</v>
      </c>
      <c r="D166" s="25" t="str">
        <f t="shared" si="2"/>
        <v>42A</v>
      </c>
      <c r="E166" s="25" t="s">
        <v>12</v>
      </c>
      <c r="F166" s="25">
        <v>0</v>
      </c>
      <c r="G166" s="25">
        <v>0</v>
      </c>
      <c r="H166" s="26">
        <v>1</v>
      </c>
      <c r="I166" s="25">
        <v>0</v>
      </c>
      <c r="J166" s="25">
        <v>0</v>
      </c>
      <c r="K166" s="25" t="s">
        <v>140</v>
      </c>
    </row>
    <row r="167" spans="2:11" x14ac:dyDescent="0.25">
      <c r="B167" s="25">
        <v>42</v>
      </c>
      <c r="C167" s="25" t="s">
        <v>12</v>
      </c>
      <c r="D167" s="25" t="str">
        <f t="shared" si="2"/>
        <v>42B</v>
      </c>
      <c r="E167" s="25" t="s">
        <v>12</v>
      </c>
      <c r="F167" s="25">
        <v>0</v>
      </c>
      <c r="G167" s="25">
        <v>0</v>
      </c>
      <c r="H167" s="26">
        <v>1</v>
      </c>
      <c r="I167" s="25">
        <v>0</v>
      </c>
      <c r="J167" s="25">
        <v>1</v>
      </c>
    </row>
    <row r="168" spans="2:11" x14ac:dyDescent="0.25">
      <c r="B168" s="25">
        <v>42</v>
      </c>
      <c r="C168" s="25" t="s">
        <v>14</v>
      </c>
      <c r="D168" s="25" t="str">
        <f t="shared" si="2"/>
        <v>42C</v>
      </c>
      <c r="E168" s="25" t="s">
        <v>12</v>
      </c>
      <c r="F168" s="25">
        <v>0</v>
      </c>
      <c r="G168" s="25">
        <v>0</v>
      </c>
      <c r="H168" s="26">
        <v>1</v>
      </c>
      <c r="I168" s="25">
        <v>0</v>
      </c>
      <c r="J168" s="25">
        <v>1</v>
      </c>
    </row>
    <row r="169" spans="2:11" x14ac:dyDescent="0.25">
      <c r="B169" s="25">
        <v>42</v>
      </c>
      <c r="C169" s="25" t="s">
        <v>15</v>
      </c>
      <c r="D169" s="25" t="str">
        <f t="shared" si="2"/>
        <v>42D</v>
      </c>
      <c r="E169" s="25" t="s">
        <v>12</v>
      </c>
      <c r="F169" s="25">
        <v>0</v>
      </c>
      <c r="G169" s="25">
        <v>0</v>
      </c>
      <c r="H169" s="26">
        <v>2</v>
      </c>
      <c r="I169" s="25">
        <v>0</v>
      </c>
      <c r="J169" s="25">
        <v>1</v>
      </c>
    </row>
    <row r="170" spans="2:11" x14ac:dyDescent="0.25">
      <c r="B170" s="25">
        <v>43</v>
      </c>
      <c r="C170" s="25" t="s">
        <v>9</v>
      </c>
      <c r="D170" s="25" t="str">
        <f t="shared" si="2"/>
        <v>43A</v>
      </c>
      <c r="E170" s="25" t="s">
        <v>12</v>
      </c>
      <c r="F170" s="25">
        <v>0</v>
      </c>
      <c r="G170" s="25">
        <v>0</v>
      </c>
      <c r="H170" s="26">
        <v>2</v>
      </c>
      <c r="I170" s="25">
        <v>0</v>
      </c>
      <c r="J170" s="25">
        <v>0</v>
      </c>
      <c r="K170" s="25" t="s">
        <v>147</v>
      </c>
    </row>
    <row r="171" spans="2:11" x14ac:dyDescent="0.25">
      <c r="B171" s="25">
        <v>43</v>
      </c>
      <c r="C171" s="25" t="s">
        <v>12</v>
      </c>
      <c r="D171" s="25" t="str">
        <f t="shared" si="2"/>
        <v>43B</v>
      </c>
      <c r="E171" s="25" t="s">
        <v>12</v>
      </c>
      <c r="F171" s="25">
        <v>0</v>
      </c>
      <c r="G171" s="25">
        <v>0</v>
      </c>
      <c r="H171" s="26" t="s">
        <v>121</v>
      </c>
      <c r="I171" s="25">
        <v>1</v>
      </c>
      <c r="J171" s="25">
        <v>0</v>
      </c>
    </row>
    <row r="172" spans="2:11" x14ac:dyDescent="0.25">
      <c r="B172" s="25">
        <v>43</v>
      </c>
      <c r="C172" s="25" t="s">
        <v>14</v>
      </c>
      <c r="D172" s="25" t="str">
        <f t="shared" si="2"/>
        <v>43C</v>
      </c>
      <c r="E172" s="25" t="s">
        <v>12</v>
      </c>
      <c r="F172" s="25">
        <v>0</v>
      </c>
      <c r="G172" s="25">
        <v>0</v>
      </c>
      <c r="H172" s="26">
        <v>1</v>
      </c>
      <c r="I172" s="25">
        <v>0</v>
      </c>
      <c r="J172" s="25">
        <v>1</v>
      </c>
    </row>
    <row r="173" spans="2:11" x14ac:dyDescent="0.25">
      <c r="B173" s="25">
        <v>43</v>
      </c>
      <c r="C173" s="25" t="s">
        <v>15</v>
      </c>
      <c r="D173" s="25" t="str">
        <f t="shared" si="2"/>
        <v>43D</v>
      </c>
      <c r="E173" s="25" t="s">
        <v>12</v>
      </c>
      <c r="F173" s="25">
        <v>0</v>
      </c>
      <c r="G173" s="25">
        <v>0</v>
      </c>
      <c r="H173" s="26">
        <v>1</v>
      </c>
      <c r="I173" s="25">
        <v>1</v>
      </c>
      <c r="J173" s="25">
        <v>1</v>
      </c>
    </row>
    <row r="174" spans="2:11" x14ac:dyDescent="0.25">
      <c r="B174" s="25">
        <v>44</v>
      </c>
      <c r="C174" s="25" t="s">
        <v>9</v>
      </c>
      <c r="D174" s="25" t="str">
        <f t="shared" si="2"/>
        <v>44A</v>
      </c>
      <c r="E174" s="25" t="s">
        <v>12</v>
      </c>
      <c r="F174" s="25">
        <v>0</v>
      </c>
      <c r="G174" s="25">
        <v>0</v>
      </c>
      <c r="H174" s="26">
        <v>1</v>
      </c>
      <c r="I174" s="25">
        <v>0</v>
      </c>
      <c r="J174" s="25">
        <v>1</v>
      </c>
    </row>
    <row r="175" spans="2:11" x14ac:dyDescent="0.25">
      <c r="B175" s="25">
        <v>44</v>
      </c>
      <c r="C175" s="25" t="s">
        <v>12</v>
      </c>
      <c r="D175" s="25" t="str">
        <f t="shared" si="2"/>
        <v>44B</v>
      </c>
      <c r="E175" s="25" t="s">
        <v>12</v>
      </c>
      <c r="F175" s="25">
        <v>0</v>
      </c>
      <c r="G175" s="25">
        <v>0</v>
      </c>
      <c r="H175" s="26">
        <v>2</v>
      </c>
      <c r="I175" s="25">
        <v>0</v>
      </c>
      <c r="J175" s="25">
        <v>1</v>
      </c>
    </row>
    <row r="176" spans="2:11" x14ac:dyDescent="0.25">
      <c r="B176" s="25">
        <v>44</v>
      </c>
      <c r="C176" s="25" t="s">
        <v>14</v>
      </c>
      <c r="D176" s="25" t="str">
        <f t="shared" si="2"/>
        <v>44C</v>
      </c>
      <c r="E176" s="25" t="s">
        <v>12</v>
      </c>
      <c r="F176" s="25">
        <v>0</v>
      </c>
      <c r="G176" s="25">
        <v>0</v>
      </c>
      <c r="H176" s="26">
        <v>1</v>
      </c>
      <c r="I176" s="25">
        <v>0</v>
      </c>
      <c r="J176" s="25">
        <v>1</v>
      </c>
    </row>
    <row r="177" spans="2:11" x14ac:dyDescent="0.25">
      <c r="B177" s="25">
        <v>44</v>
      </c>
      <c r="C177" s="25" t="s">
        <v>15</v>
      </c>
      <c r="D177" s="25" t="str">
        <f t="shared" si="2"/>
        <v>44D</v>
      </c>
      <c r="E177" s="25" t="s">
        <v>12</v>
      </c>
      <c r="F177" s="25">
        <v>0</v>
      </c>
      <c r="G177" s="25">
        <v>0</v>
      </c>
      <c r="H177" s="26" t="s">
        <v>121</v>
      </c>
      <c r="I177" s="25">
        <v>1</v>
      </c>
      <c r="J177" s="25">
        <v>0</v>
      </c>
    </row>
    <row r="178" spans="2:11" x14ac:dyDescent="0.25">
      <c r="B178" s="25">
        <v>45</v>
      </c>
      <c r="C178" s="25" t="s">
        <v>9</v>
      </c>
      <c r="D178" s="25" t="str">
        <f t="shared" si="2"/>
        <v>45A</v>
      </c>
      <c r="E178" s="25" t="s">
        <v>12</v>
      </c>
      <c r="F178" s="25" t="s">
        <v>120</v>
      </c>
      <c r="G178" s="25" t="s">
        <v>120</v>
      </c>
      <c r="H178" s="26">
        <v>1</v>
      </c>
      <c r="I178" s="25" t="s">
        <v>120</v>
      </c>
      <c r="J178" s="25">
        <v>0</v>
      </c>
      <c r="K178" s="25" t="s">
        <v>169</v>
      </c>
    </row>
    <row r="179" spans="2:11" x14ac:dyDescent="0.25">
      <c r="B179" s="25">
        <v>45</v>
      </c>
      <c r="C179" s="25" t="s">
        <v>12</v>
      </c>
      <c r="D179" s="25" t="str">
        <f t="shared" si="2"/>
        <v>45B</v>
      </c>
      <c r="E179" s="25" t="s">
        <v>12</v>
      </c>
      <c r="F179" s="25">
        <v>0</v>
      </c>
      <c r="G179" s="25">
        <v>0</v>
      </c>
      <c r="H179" s="26">
        <v>1</v>
      </c>
      <c r="I179" s="25">
        <v>0</v>
      </c>
      <c r="J179" s="25">
        <v>1</v>
      </c>
    </row>
    <row r="180" spans="2:11" x14ac:dyDescent="0.25">
      <c r="B180" s="25">
        <v>45</v>
      </c>
      <c r="C180" s="25" t="s">
        <v>14</v>
      </c>
      <c r="D180" s="25" t="str">
        <f t="shared" si="2"/>
        <v>45C</v>
      </c>
      <c r="E180" s="25" t="s">
        <v>12</v>
      </c>
      <c r="F180" s="25">
        <v>0</v>
      </c>
      <c r="G180" s="25">
        <v>0</v>
      </c>
      <c r="H180" s="26">
        <v>2</v>
      </c>
      <c r="I180" s="25">
        <v>0</v>
      </c>
      <c r="J180" s="25">
        <v>1</v>
      </c>
    </row>
    <row r="181" spans="2:11" x14ac:dyDescent="0.25">
      <c r="B181" s="25">
        <v>45</v>
      </c>
      <c r="C181" s="25" t="s">
        <v>15</v>
      </c>
      <c r="D181" s="25" t="str">
        <f t="shared" si="2"/>
        <v>45D</v>
      </c>
      <c r="E181" s="25" t="s">
        <v>12</v>
      </c>
      <c r="F181" s="25">
        <v>0</v>
      </c>
      <c r="G181" s="25">
        <v>0</v>
      </c>
      <c r="H181" s="26">
        <v>1</v>
      </c>
      <c r="I181" s="25">
        <v>0</v>
      </c>
      <c r="J181" s="25">
        <v>1</v>
      </c>
    </row>
    <row r="182" spans="2:11" x14ac:dyDescent="0.25">
      <c r="B182" s="25">
        <v>46</v>
      </c>
      <c r="C182" s="25" t="s">
        <v>9</v>
      </c>
      <c r="D182" s="25" t="str">
        <f t="shared" si="2"/>
        <v>46A</v>
      </c>
      <c r="E182" s="25" t="s">
        <v>12</v>
      </c>
      <c r="F182" s="25">
        <v>0</v>
      </c>
      <c r="G182" s="25">
        <v>1</v>
      </c>
      <c r="H182" s="26">
        <v>2</v>
      </c>
      <c r="I182" s="25">
        <v>0</v>
      </c>
      <c r="J182" s="25">
        <v>0</v>
      </c>
    </row>
    <row r="183" spans="2:11" x14ac:dyDescent="0.25">
      <c r="B183" s="25">
        <v>46</v>
      </c>
      <c r="C183" s="25" t="s">
        <v>12</v>
      </c>
      <c r="D183" s="25" t="str">
        <f t="shared" si="2"/>
        <v>46B</v>
      </c>
      <c r="E183" s="25" t="s">
        <v>12</v>
      </c>
      <c r="F183" s="25">
        <v>0</v>
      </c>
      <c r="G183" s="25">
        <v>0</v>
      </c>
      <c r="H183" s="26">
        <v>1</v>
      </c>
      <c r="I183" s="25">
        <v>0</v>
      </c>
      <c r="J183" s="25">
        <v>1</v>
      </c>
    </row>
    <row r="184" spans="2:11" x14ac:dyDescent="0.25">
      <c r="B184" s="25">
        <v>46</v>
      </c>
      <c r="C184" s="25" t="s">
        <v>14</v>
      </c>
      <c r="D184" s="25" t="str">
        <f t="shared" si="2"/>
        <v>46C</v>
      </c>
      <c r="E184" s="25" t="s">
        <v>12</v>
      </c>
      <c r="F184" s="25">
        <v>0</v>
      </c>
      <c r="G184" s="25">
        <v>0</v>
      </c>
      <c r="H184" s="26">
        <v>3</v>
      </c>
      <c r="I184" s="25">
        <v>0</v>
      </c>
      <c r="J184" s="25">
        <v>1</v>
      </c>
    </row>
    <row r="185" spans="2:11" x14ac:dyDescent="0.25">
      <c r="B185" s="25">
        <v>46</v>
      </c>
      <c r="C185" s="25" t="s">
        <v>15</v>
      </c>
      <c r="D185" s="25" t="str">
        <f t="shared" si="2"/>
        <v>46D</v>
      </c>
      <c r="E185" s="25" t="s">
        <v>12</v>
      </c>
      <c r="F185" s="25">
        <v>0</v>
      </c>
      <c r="G185" s="25">
        <v>0</v>
      </c>
      <c r="H185" s="26" t="s">
        <v>121</v>
      </c>
      <c r="I185" s="25">
        <v>0</v>
      </c>
      <c r="J185" s="25">
        <v>0</v>
      </c>
    </row>
    <row r="186" spans="2:11" x14ac:dyDescent="0.25">
      <c r="B186" s="25">
        <v>47</v>
      </c>
      <c r="C186" s="25" t="s">
        <v>9</v>
      </c>
      <c r="D186" s="25" t="str">
        <f t="shared" si="2"/>
        <v>47A</v>
      </c>
      <c r="E186" s="25" t="s">
        <v>12</v>
      </c>
      <c r="F186" s="25">
        <v>0</v>
      </c>
      <c r="G186" s="25">
        <v>0</v>
      </c>
      <c r="H186" s="26">
        <v>1</v>
      </c>
      <c r="I186" s="25">
        <v>0</v>
      </c>
      <c r="J186" s="25">
        <v>1</v>
      </c>
    </row>
    <row r="187" spans="2:11" x14ac:dyDescent="0.25">
      <c r="B187" s="25">
        <v>47</v>
      </c>
      <c r="C187" s="25" t="s">
        <v>12</v>
      </c>
      <c r="D187" s="25" t="str">
        <f t="shared" si="2"/>
        <v>47B</v>
      </c>
      <c r="E187" s="25" t="s">
        <v>12</v>
      </c>
      <c r="F187" s="25">
        <v>0</v>
      </c>
      <c r="G187" s="25">
        <v>0</v>
      </c>
      <c r="H187" s="26">
        <v>1</v>
      </c>
      <c r="I187" s="25">
        <v>0</v>
      </c>
      <c r="J187" s="25">
        <v>1</v>
      </c>
    </row>
    <row r="188" spans="2:11" x14ac:dyDescent="0.25">
      <c r="B188" s="25">
        <v>47</v>
      </c>
      <c r="C188" s="25" t="s">
        <v>14</v>
      </c>
      <c r="D188" s="25" t="str">
        <f t="shared" si="2"/>
        <v>47C</v>
      </c>
      <c r="E188" s="25" t="s">
        <v>12</v>
      </c>
      <c r="F188" s="25">
        <v>0</v>
      </c>
      <c r="G188" s="25">
        <v>0</v>
      </c>
      <c r="H188" s="26">
        <v>1</v>
      </c>
      <c r="I188" s="25">
        <v>0</v>
      </c>
      <c r="J188" s="25">
        <v>1</v>
      </c>
    </row>
    <row r="189" spans="2:11" x14ac:dyDescent="0.25">
      <c r="B189" s="25">
        <v>47</v>
      </c>
      <c r="C189" s="25" t="s">
        <v>15</v>
      </c>
      <c r="D189" s="25" t="str">
        <f t="shared" si="2"/>
        <v>47D</v>
      </c>
      <c r="E189" s="25" t="s">
        <v>12</v>
      </c>
      <c r="F189" s="25">
        <v>0</v>
      </c>
      <c r="G189" s="25">
        <v>0</v>
      </c>
      <c r="H189" s="26">
        <v>1</v>
      </c>
      <c r="I189" s="25">
        <v>0</v>
      </c>
      <c r="J189" s="25">
        <v>1</v>
      </c>
    </row>
    <row r="190" spans="2:11" x14ac:dyDescent="0.25">
      <c r="B190" s="25">
        <v>48</v>
      </c>
      <c r="C190" s="25" t="s">
        <v>9</v>
      </c>
      <c r="D190" s="25" t="str">
        <f t="shared" si="2"/>
        <v>48A</v>
      </c>
      <c r="E190" s="25" t="s">
        <v>12</v>
      </c>
      <c r="F190" s="25">
        <v>0</v>
      </c>
      <c r="G190" s="25">
        <v>0</v>
      </c>
      <c r="H190" s="26">
        <v>2</v>
      </c>
      <c r="I190" s="25">
        <v>0</v>
      </c>
      <c r="J190" s="25">
        <v>1</v>
      </c>
    </row>
    <row r="191" spans="2:11" x14ac:dyDescent="0.25">
      <c r="B191" s="25">
        <v>48</v>
      </c>
      <c r="C191" s="25" t="s">
        <v>12</v>
      </c>
      <c r="D191" s="25" t="str">
        <f t="shared" si="2"/>
        <v>48B</v>
      </c>
      <c r="E191" s="25" t="s">
        <v>12</v>
      </c>
      <c r="F191" s="25">
        <v>0</v>
      </c>
      <c r="G191" s="25">
        <v>0</v>
      </c>
      <c r="H191" s="26">
        <v>2</v>
      </c>
      <c r="I191" s="25">
        <v>0</v>
      </c>
      <c r="J191" s="25">
        <v>1</v>
      </c>
    </row>
    <row r="192" spans="2:11" x14ac:dyDescent="0.25">
      <c r="B192" s="25">
        <v>48</v>
      </c>
      <c r="C192" s="25" t="s">
        <v>14</v>
      </c>
      <c r="D192" s="25" t="str">
        <f t="shared" si="2"/>
        <v>48C</v>
      </c>
      <c r="E192" s="25" t="s">
        <v>12</v>
      </c>
      <c r="F192" s="25">
        <v>0</v>
      </c>
      <c r="G192" s="25">
        <v>0</v>
      </c>
      <c r="H192" s="26">
        <v>2</v>
      </c>
      <c r="I192" s="25">
        <v>0</v>
      </c>
      <c r="J192" s="25">
        <v>1</v>
      </c>
    </row>
    <row r="193" spans="2:11" x14ac:dyDescent="0.25">
      <c r="B193" s="25">
        <v>48</v>
      </c>
      <c r="C193" s="25" t="s">
        <v>15</v>
      </c>
      <c r="D193" s="25" t="str">
        <f t="shared" si="2"/>
        <v>48D</v>
      </c>
      <c r="E193" s="25" t="s">
        <v>12</v>
      </c>
      <c r="F193" s="25">
        <v>0</v>
      </c>
      <c r="G193" s="25">
        <v>1</v>
      </c>
      <c r="H193" s="26">
        <v>1</v>
      </c>
      <c r="I193" s="25">
        <v>0</v>
      </c>
      <c r="J193" s="25">
        <v>0</v>
      </c>
      <c r="K193" s="25" t="s">
        <v>149</v>
      </c>
    </row>
    <row r="194" spans="2:11" x14ac:dyDescent="0.25">
      <c r="B194" s="25">
        <v>49</v>
      </c>
      <c r="C194" s="25" t="s">
        <v>9</v>
      </c>
      <c r="D194" s="25" t="str">
        <f t="shared" ref="D194:D257" si="3">CONCATENATE(B194,C194)</f>
        <v>49A</v>
      </c>
      <c r="E194" s="25" t="s">
        <v>12</v>
      </c>
      <c r="F194" s="25">
        <v>0</v>
      </c>
      <c r="G194" s="25">
        <v>0</v>
      </c>
      <c r="H194" s="26">
        <v>2</v>
      </c>
      <c r="I194" s="25">
        <v>0</v>
      </c>
      <c r="J194" s="25">
        <v>1</v>
      </c>
    </row>
    <row r="195" spans="2:11" x14ac:dyDescent="0.25">
      <c r="B195" s="25">
        <v>49</v>
      </c>
      <c r="C195" s="25" t="s">
        <v>12</v>
      </c>
      <c r="D195" s="25" t="str">
        <f t="shared" si="3"/>
        <v>49B</v>
      </c>
      <c r="E195" s="25" t="s">
        <v>12</v>
      </c>
      <c r="F195" s="25">
        <v>0</v>
      </c>
      <c r="G195" s="25">
        <v>0</v>
      </c>
      <c r="H195" s="26">
        <v>1</v>
      </c>
      <c r="I195" s="25">
        <v>0</v>
      </c>
      <c r="J195" s="25">
        <v>0</v>
      </c>
    </row>
    <row r="196" spans="2:11" x14ac:dyDescent="0.25">
      <c r="B196" s="25">
        <v>49</v>
      </c>
      <c r="C196" s="25" t="s">
        <v>14</v>
      </c>
      <c r="D196" s="25" t="str">
        <f t="shared" si="3"/>
        <v>49C</v>
      </c>
      <c r="E196" s="25" t="s">
        <v>12</v>
      </c>
      <c r="F196" s="25">
        <v>0</v>
      </c>
      <c r="G196" s="25">
        <v>0</v>
      </c>
      <c r="H196" s="26">
        <v>2</v>
      </c>
      <c r="I196" s="25">
        <v>0</v>
      </c>
      <c r="J196" s="25">
        <v>1</v>
      </c>
    </row>
    <row r="197" spans="2:11" x14ac:dyDescent="0.25">
      <c r="B197" s="25">
        <v>49</v>
      </c>
      <c r="C197" s="25" t="s">
        <v>15</v>
      </c>
      <c r="D197" s="25" t="str">
        <f t="shared" si="3"/>
        <v>49D</v>
      </c>
      <c r="E197" s="25" t="s">
        <v>12</v>
      </c>
      <c r="F197" s="25">
        <v>0</v>
      </c>
      <c r="G197" s="25">
        <v>1</v>
      </c>
      <c r="H197" s="26">
        <v>1</v>
      </c>
      <c r="I197" s="25">
        <v>0</v>
      </c>
      <c r="J197" s="25">
        <v>0</v>
      </c>
      <c r="K197" s="25" t="s">
        <v>149</v>
      </c>
    </row>
    <row r="198" spans="2:11" x14ac:dyDescent="0.25">
      <c r="B198" s="25">
        <v>50</v>
      </c>
      <c r="C198" s="25" t="s">
        <v>9</v>
      </c>
      <c r="D198" s="25" t="str">
        <f t="shared" si="3"/>
        <v>50A</v>
      </c>
      <c r="E198" s="25" t="s">
        <v>12</v>
      </c>
      <c r="F198" s="25">
        <v>0</v>
      </c>
      <c r="G198" s="25">
        <v>0</v>
      </c>
      <c r="H198" s="26">
        <v>3</v>
      </c>
      <c r="I198" s="25">
        <v>0</v>
      </c>
      <c r="J198" s="25">
        <v>1</v>
      </c>
    </row>
    <row r="199" spans="2:11" x14ac:dyDescent="0.25">
      <c r="B199" s="25">
        <v>50</v>
      </c>
      <c r="C199" s="25" t="s">
        <v>12</v>
      </c>
      <c r="D199" s="25" t="str">
        <f t="shared" si="3"/>
        <v>50B</v>
      </c>
      <c r="E199" s="25" t="s">
        <v>12</v>
      </c>
      <c r="F199" s="25">
        <v>0</v>
      </c>
      <c r="G199" s="25">
        <v>1</v>
      </c>
      <c r="H199" s="26">
        <v>1</v>
      </c>
      <c r="I199" s="25">
        <v>0</v>
      </c>
      <c r="J199" s="25">
        <v>0</v>
      </c>
    </row>
    <row r="200" spans="2:11" x14ac:dyDescent="0.25">
      <c r="B200" s="25">
        <v>50</v>
      </c>
      <c r="C200" s="25" t="s">
        <v>14</v>
      </c>
      <c r="D200" s="25" t="str">
        <f t="shared" si="3"/>
        <v>50C</v>
      </c>
      <c r="E200" s="25" t="s">
        <v>12</v>
      </c>
      <c r="F200" s="25">
        <v>0</v>
      </c>
      <c r="G200" s="25">
        <v>0</v>
      </c>
      <c r="H200" s="26">
        <v>1</v>
      </c>
      <c r="I200" s="25">
        <v>0</v>
      </c>
      <c r="J200" s="25">
        <v>1</v>
      </c>
    </row>
    <row r="201" spans="2:11" x14ac:dyDescent="0.25">
      <c r="B201" s="25">
        <v>50</v>
      </c>
      <c r="C201" s="25" t="s">
        <v>15</v>
      </c>
      <c r="D201" s="25" t="str">
        <f t="shared" si="3"/>
        <v>50D</v>
      </c>
      <c r="E201" s="25" t="s">
        <v>12</v>
      </c>
      <c r="F201" s="25">
        <v>0</v>
      </c>
      <c r="G201" s="25">
        <v>0</v>
      </c>
      <c r="H201" s="26">
        <v>1</v>
      </c>
      <c r="I201" s="25">
        <v>0</v>
      </c>
      <c r="J201" s="25">
        <v>1</v>
      </c>
    </row>
    <row r="202" spans="2:11" x14ac:dyDescent="0.25">
      <c r="B202" s="25">
        <v>1</v>
      </c>
      <c r="C202" s="25" t="s">
        <v>9</v>
      </c>
      <c r="D202" s="25" t="str">
        <f t="shared" si="3"/>
        <v>1A</v>
      </c>
      <c r="E202" s="25" t="s">
        <v>135</v>
      </c>
      <c r="F202" s="25">
        <v>0</v>
      </c>
      <c r="G202" s="25">
        <v>0</v>
      </c>
      <c r="H202" s="26">
        <v>2</v>
      </c>
      <c r="I202" s="25">
        <v>0</v>
      </c>
      <c r="J202" s="25">
        <v>1</v>
      </c>
    </row>
    <row r="203" spans="2:11" x14ac:dyDescent="0.25">
      <c r="B203" s="25">
        <v>1</v>
      </c>
      <c r="C203" s="25" t="s">
        <v>12</v>
      </c>
      <c r="D203" s="25" t="str">
        <f t="shared" si="3"/>
        <v>1B</v>
      </c>
      <c r="E203" s="25" t="s">
        <v>135</v>
      </c>
      <c r="F203" s="25">
        <v>0</v>
      </c>
      <c r="G203" s="25">
        <v>0</v>
      </c>
      <c r="H203" s="26">
        <v>2</v>
      </c>
      <c r="I203" s="25">
        <v>0</v>
      </c>
      <c r="J203" s="25">
        <v>1</v>
      </c>
    </row>
    <row r="204" spans="2:11" x14ac:dyDescent="0.25">
      <c r="B204" s="25">
        <v>1</v>
      </c>
      <c r="C204" s="25" t="s">
        <v>14</v>
      </c>
      <c r="D204" s="25" t="str">
        <f t="shared" si="3"/>
        <v>1C</v>
      </c>
      <c r="E204" s="25" t="s">
        <v>135</v>
      </c>
      <c r="F204" s="25">
        <v>0</v>
      </c>
      <c r="G204" s="25">
        <v>0</v>
      </c>
      <c r="H204" s="26">
        <v>1</v>
      </c>
      <c r="I204" s="25">
        <v>0</v>
      </c>
      <c r="J204" s="25">
        <v>1</v>
      </c>
    </row>
    <row r="205" spans="2:11" x14ac:dyDescent="0.25">
      <c r="B205" s="25">
        <v>1</v>
      </c>
      <c r="C205" s="25" t="s">
        <v>15</v>
      </c>
      <c r="D205" s="25" t="str">
        <f t="shared" si="3"/>
        <v>1D</v>
      </c>
      <c r="E205" s="25" t="s">
        <v>135</v>
      </c>
      <c r="F205" s="25">
        <v>1</v>
      </c>
      <c r="G205" s="25">
        <v>0</v>
      </c>
      <c r="H205" s="26">
        <v>1</v>
      </c>
      <c r="I205" s="25">
        <v>0</v>
      </c>
      <c r="J205" s="25">
        <v>1</v>
      </c>
    </row>
    <row r="206" spans="2:11" x14ac:dyDescent="0.25">
      <c r="B206" s="25">
        <v>2</v>
      </c>
      <c r="C206" s="25" t="s">
        <v>9</v>
      </c>
      <c r="D206" s="25" t="str">
        <f t="shared" si="3"/>
        <v>2A</v>
      </c>
      <c r="E206" s="25" t="s">
        <v>135</v>
      </c>
      <c r="F206" s="25">
        <v>0</v>
      </c>
      <c r="G206" s="25">
        <v>1</v>
      </c>
      <c r="H206" s="26">
        <v>2</v>
      </c>
      <c r="I206" s="25">
        <v>0</v>
      </c>
      <c r="J206" s="25">
        <v>0</v>
      </c>
    </row>
    <row r="207" spans="2:11" x14ac:dyDescent="0.25">
      <c r="B207" s="25">
        <v>2</v>
      </c>
      <c r="C207" s="25" t="s">
        <v>12</v>
      </c>
      <c r="D207" s="25" t="str">
        <f t="shared" si="3"/>
        <v>2B</v>
      </c>
      <c r="E207" s="25" t="s">
        <v>135</v>
      </c>
      <c r="F207" s="25">
        <v>0</v>
      </c>
      <c r="G207" s="25">
        <v>0</v>
      </c>
      <c r="H207" s="26">
        <v>1</v>
      </c>
      <c r="I207" s="25">
        <v>0</v>
      </c>
      <c r="J207" s="25">
        <v>1</v>
      </c>
    </row>
    <row r="208" spans="2:11" x14ac:dyDescent="0.25">
      <c r="B208" s="25">
        <v>2</v>
      </c>
      <c r="C208" s="25" t="s">
        <v>14</v>
      </c>
      <c r="D208" s="25" t="str">
        <f t="shared" si="3"/>
        <v>2C</v>
      </c>
      <c r="E208" s="25" t="s">
        <v>135</v>
      </c>
      <c r="F208" s="25">
        <v>0</v>
      </c>
      <c r="G208" s="25">
        <v>0</v>
      </c>
      <c r="H208" s="26">
        <v>2</v>
      </c>
      <c r="I208" s="25">
        <v>0</v>
      </c>
      <c r="J208" s="25">
        <v>0</v>
      </c>
    </row>
    <row r="209" spans="2:11" x14ac:dyDescent="0.25">
      <c r="B209" s="25">
        <v>2</v>
      </c>
      <c r="C209" s="25" t="s">
        <v>15</v>
      </c>
      <c r="D209" s="25" t="str">
        <f t="shared" si="3"/>
        <v>2D</v>
      </c>
      <c r="E209" s="25" t="s">
        <v>135</v>
      </c>
      <c r="F209" s="25">
        <v>0</v>
      </c>
      <c r="G209" s="25">
        <v>0</v>
      </c>
      <c r="H209" s="26">
        <v>2</v>
      </c>
      <c r="I209" s="25">
        <v>1</v>
      </c>
      <c r="J209" s="25">
        <v>1</v>
      </c>
    </row>
    <row r="210" spans="2:11" x14ac:dyDescent="0.25">
      <c r="B210" s="25">
        <v>3</v>
      </c>
      <c r="C210" s="25" t="s">
        <v>9</v>
      </c>
      <c r="D210" s="25" t="str">
        <f t="shared" si="3"/>
        <v>3A</v>
      </c>
      <c r="E210" s="25" t="s">
        <v>135</v>
      </c>
      <c r="F210" s="25">
        <v>0</v>
      </c>
      <c r="G210" s="25">
        <v>0</v>
      </c>
      <c r="H210" s="26">
        <v>1</v>
      </c>
      <c r="I210" s="25">
        <v>1</v>
      </c>
      <c r="J210" s="25">
        <v>1</v>
      </c>
    </row>
    <row r="211" spans="2:11" x14ac:dyDescent="0.25">
      <c r="B211" s="25">
        <v>3</v>
      </c>
      <c r="C211" s="25" t="s">
        <v>12</v>
      </c>
      <c r="D211" s="25" t="str">
        <f t="shared" si="3"/>
        <v>3B</v>
      </c>
      <c r="E211" s="25" t="s">
        <v>135</v>
      </c>
      <c r="F211" s="25">
        <v>0</v>
      </c>
      <c r="G211" s="25">
        <v>0</v>
      </c>
      <c r="H211" s="26" t="s">
        <v>121</v>
      </c>
      <c r="I211" s="25">
        <v>1</v>
      </c>
      <c r="J211" s="25">
        <v>0</v>
      </c>
    </row>
    <row r="212" spans="2:11" x14ac:dyDescent="0.25">
      <c r="B212" s="25">
        <v>3</v>
      </c>
      <c r="C212" s="25" t="s">
        <v>14</v>
      </c>
      <c r="D212" s="25" t="str">
        <f t="shared" si="3"/>
        <v>3C</v>
      </c>
      <c r="E212" s="25" t="s">
        <v>135</v>
      </c>
      <c r="F212" s="25">
        <v>0</v>
      </c>
      <c r="G212" s="25">
        <v>0</v>
      </c>
      <c r="H212" s="26">
        <v>3</v>
      </c>
      <c r="I212" s="25">
        <v>0</v>
      </c>
      <c r="J212" s="25">
        <v>1</v>
      </c>
    </row>
    <row r="213" spans="2:11" x14ac:dyDescent="0.25">
      <c r="B213" s="25">
        <v>3</v>
      </c>
      <c r="C213" s="25" t="s">
        <v>15</v>
      </c>
      <c r="D213" s="25" t="str">
        <f t="shared" si="3"/>
        <v>3D</v>
      </c>
      <c r="E213" s="25" t="s">
        <v>135</v>
      </c>
      <c r="F213" s="25">
        <v>0</v>
      </c>
      <c r="G213" s="25">
        <v>0</v>
      </c>
      <c r="H213" s="26" t="s">
        <v>121</v>
      </c>
      <c r="I213" s="25">
        <v>1</v>
      </c>
      <c r="J213" s="25">
        <v>0</v>
      </c>
    </row>
    <row r="214" spans="2:11" x14ac:dyDescent="0.25">
      <c r="B214" s="25">
        <v>4</v>
      </c>
      <c r="C214" s="25" t="s">
        <v>9</v>
      </c>
      <c r="D214" s="25" t="str">
        <f t="shared" si="3"/>
        <v>4A</v>
      </c>
      <c r="E214" s="25" t="s">
        <v>135</v>
      </c>
      <c r="F214" s="25">
        <v>0</v>
      </c>
      <c r="G214" s="25">
        <v>0</v>
      </c>
      <c r="H214" s="26">
        <v>2</v>
      </c>
      <c r="I214" s="25">
        <v>0</v>
      </c>
      <c r="J214" s="25">
        <v>0</v>
      </c>
    </row>
    <row r="215" spans="2:11" x14ac:dyDescent="0.25">
      <c r="B215" s="25">
        <v>4</v>
      </c>
      <c r="C215" s="25" t="s">
        <v>12</v>
      </c>
      <c r="D215" s="25" t="str">
        <f t="shared" si="3"/>
        <v>4B</v>
      </c>
      <c r="E215" s="25" t="s">
        <v>135</v>
      </c>
      <c r="F215" s="25">
        <v>0</v>
      </c>
      <c r="G215" s="25">
        <v>1</v>
      </c>
      <c r="H215" s="26">
        <v>3</v>
      </c>
      <c r="I215" s="25">
        <v>0</v>
      </c>
      <c r="J215" s="25">
        <v>0</v>
      </c>
    </row>
    <row r="216" spans="2:11" x14ac:dyDescent="0.25">
      <c r="B216" s="25">
        <v>4</v>
      </c>
      <c r="C216" s="25" t="s">
        <v>14</v>
      </c>
      <c r="D216" s="25" t="str">
        <f t="shared" si="3"/>
        <v>4C</v>
      </c>
      <c r="E216" s="25" t="s">
        <v>135</v>
      </c>
      <c r="F216" s="25">
        <v>0</v>
      </c>
      <c r="G216" s="25">
        <v>0</v>
      </c>
      <c r="H216" s="26">
        <v>1</v>
      </c>
      <c r="I216" s="25">
        <v>0</v>
      </c>
      <c r="J216" s="25">
        <v>1</v>
      </c>
    </row>
    <row r="217" spans="2:11" x14ac:dyDescent="0.25">
      <c r="B217" s="25">
        <v>4</v>
      </c>
      <c r="C217" s="25" t="s">
        <v>15</v>
      </c>
      <c r="D217" s="25" t="str">
        <f t="shared" si="3"/>
        <v>4D</v>
      </c>
      <c r="E217" s="25" t="s">
        <v>135</v>
      </c>
      <c r="F217" s="25">
        <v>0</v>
      </c>
      <c r="G217" s="25">
        <v>0</v>
      </c>
      <c r="H217" s="26">
        <v>1</v>
      </c>
      <c r="I217" s="25">
        <v>0</v>
      </c>
      <c r="J217" s="25">
        <v>1</v>
      </c>
    </row>
    <row r="218" spans="2:11" x14ac:dyDescent="0.25">
      <c r="B218" s="25">
        <v>5</v>
      </c>
      <c r="C218" s="25" t="s">
        <v>9</v>
      </c>
      <c r="D218" s="25" t="str">
        <f t="shared" si="3"/>
        <v>5A</v>
      </c>
      <c r="E218" s="25" t="s">
        <v>135</v>
      </c>
      <c r="F218" s="25">
        <v>1</v>
      </c>
      <c r="G218" s="25">
        <v>0</v>
      </c>
      <c r="H218" s="26">
        <v>2</v>
      </c>
      <c r="I218" s="25">
        <v>0</v>
      </c>
      <c r="J218" s="25">
        <v>1</v>
      </c>
      <c r="K218" s="25" t="s">
        <v>137</v>
      </c>
    </row>
    <row r="219" spans="2:11" x14ac:dyDescent="0.25">
      <c r="B219" s="25">
        <v>5</v>
      </c>
      <c r="C219" s="25" t="s">
        <v>12</v>
      </c>
      <c r="D219" s="25" t="str">
        <f t="shared" si="3"/>
        <v>5B</v>
      </c>
      <c r="E219" s="25" t="s">
        <v>135</v>
      </c>
      <c r="F219" s="25">
        <v>0</v>
      </c>
      <c r="G219" s="25">
        <v>0</v>
      </c>
      <c r="H219" s="26">
        <v>2</v>
      </c>
      <c r="I219" s="25">
        <v>0</v>
      </c>
      <c r="J219" s="25">
        <v>1</v>
      </c>
    </row>
    <row r="220" spans="2:11" x14ac:dyDescent="0.25">
      <c r="B220" s="25">
        <v>5</v>
      </c>
      <c r="C220" s="25" t="s">
        <v>14</v>
      </c>
      <c r="D220" s="25" t="str">
        <f t="shared" si="3"/>
        <v>5C</v>
      </c>
      <c r="E220" s="25" t="s">
        <v>135</v>
      </c>
      <c r="F220" s="25">
        <v>0</v>
      </c>
      <c r="G220" s="25">
        <v>0</v>
      </c>
      <c r="H220" s="26">
        <v>2</v>
      </c>
      <c r="I220" s="25">
        <v>0</v>
      </c>
      <c r="J220" s="25">
        <v>1</v>
      </c>
    </row>
    <row r="221" spans="2:11" x14ac:dyDescent="0.25">
      <c r="B221" s="25">
        <v>5</v>
      </c>
      <c r="C221" s="25" t="s">
        <v>15</v>
      </c>
      <c r="D221" s="25" t="str">
        <f t="shared" si="3"/>
        <v>5D</v>
      </c>
      <c r="E221" s="25" t="s">
        <v>135</v>
      </c>
      <c r="F221" s="25">
        <v>0</v>
      </c>
      <c r="G221" s="25">
        <v>0</v>
      </c>
      <c r="H221" s="26">
        <v>2</v>
      </c>
      <c r="I221" s="25">
        <v>0</v>
      </c>
      <c r="J221" s="25">
        <v>1</v>
      </c>
      <c r="K221" s="25" t="s">
        <v>138</v>
      </c>
    </row>
    <row r="222" spans="2:11" x14ac:dyDescent="0.25">
      <c r="B222" s="25">
        <v>6</v>
      </c>
      <c r="C222" s="25" t="s">
        <v>9</v>
      </c>
      <c r="D222" s="25" t="str">
        <f t="shared" si="3"/>
        <v>6A</v>
      </c>
      <c r="E222" s="25" t="s">
        <v>135</v>
      </c>
      <c r="F222" s="25">
        <v>0</v>
      </c>
      <c r="G222" s="25">
        <v>0</v>
      </c>
      <c r="H222" s="26">
        <v>1</v>
      </c>
      <c r="I222" s="25">
        <v>0</v>
      </c>
      <c r="J222" s="25">
        <v>1</v>
      </c>
    </row>
    <row r="223" spans="2:11" x14ac:dyDescent="0.25">
      <c r="B223" s="25">
        <v>6</v>
      </c>
      <c r="C223" s="25" t="s">
        <v>12</v>
      </c>
      <c r="D223" s="25" t="str">
        <f t="shared" si="3"/>
        <v>6B</v>
      </c>
      <c r="E223" s="25" t="s">
        <v>135</v>
      </c>
      <c r="F223" s="25">
        <v>0</v>
      </c>
      <c r="G223" s="25">
        <v>0</v>
      </c>
      <c r="H223" s="26">
        <v>1</v>
      </c>
      <c r="I223" s="25">
        <v>0</v>
      </c>
      <c r="J223" s="25">
        <v>1</v>
      </c>
    </row>
    <row r="224" spans="2:11" x14ac:dyDescent="0.25">
      <c r="B224" s="25">
        <v>6</v>
      </c>
      <c r="C224" s="25" t="s">
        <v>14</v>
      </c>
      <c r="D224" s="25" t="str">
        <f t="shared" si="3"/>
        <v>6C</v>
      </c>
      <c r="E224" s="25" t="s">
        <v>135</v>
      </c>
      <c r="F224" s="25">
        <v>0</v>
      </c>
      <c r="G224" s="25">
        <v>0</v>
      </c>
      <c r="H224" s="26">
        <v>2</v>
      </c>
      <c r="I224" s="25">
        <v>0</v>
      </c>
      <c r="J224" s="25">
        <v>1</v>
      </c>
    </row>
    <row r="225" spans="2:11" x14ac:dyDescent="0.25">
      <c r="B225" s="25">
        <v>6</v>
      </c>
      <c r="C225" s="25" t="s">
        <v>15</v>
      </c>
      <c r="D225" s="25" t="str">
        <f t="shared" si="3"/>
        <v>6D</v>
      </c>
      <c r="E225" s="25" t="s">
        <v>135</v>
      </c>
      <c r="F225" s="25">
        <v>0</v>
      </c>
      <c r="G225" s="25">
        <v>0</v>
      </c>
      <c r="H225" s="26">
        <v>2</v>
      </c>
      <c r="I225" s="25">
        <v>0</v>
      </c>
      <c r="J225" s="25">
        <v>1</v>
      </c>
    </row>
    <row r="226" spans="2:11" x14ac:dyDescent="0.25">
      <c r="B226" s="27">
        <v>7</v>
      </c>
      <c r="C226" s="27" t="s">
        <v>9</v>
      </c>
      <c r="D226" s="25" t="str">
        <f t="shared" si="3"/>
        <v>7A</v>
      </c>
      <c r="E226" s="27" t="s">
        <v>135</v>
      </c>
      <c r="F226" s="27">
        <v>0</v>
      </c>
      <c r="G226" s="27">
        <v>0</v>
      </c>
      <c r="H226" s="26">
        <v>2</v>
      </c>
      <c r="I226" s="27">
        <v>0</v>
      </c>
      <c r="J226" s="27">
        <v>1</v>
      </c>
      <c r="K226" s="27" t="s">
        <v>167</v>
      </c>
    </row>
    <row r="227" spans="2:11" x14ac:dyDescent="0.25">
      <c r="B227" s="25">
        <v>7</v>
      </c>
      <c r="C227" s="25" t="s">
        <v>12</v>
      </c>
      <c r="D227" s="25" t="str">
        <f t="shared" si="3"/>
        <v>7B</v>
      </c>
      <c r="E227" s="25" t="s">
        <v>135</v>
      </c>
      <c r="F227" s="25">
        <v>0</v>
      </c>
      <c r="G227" s="25">
        <v>0</v>
      </c>
      <c r="H227" s="26">
        <v>3</v>
      </c>
      <c r="I227" s="25">
        <v>0</v>
      </c>
      <c r="J227" s="25">
        <v>1</v>
      </c>
    </row>
    <row r="228" spans="2:11" x14ac:dyDescent="0.25">
      <c r="B228" s="25">
        <v>7</v>
      </c>
      <c r="C228" s="25" t="s">
        <v>14</v>
      </c>
      <c r="D228" s="25" t="str">
        <f t="shared" si="3"/>
        <v>7C</v>
      </c>
      <c r="E228" s="25" t="s">
        <v>135</v>
      </c>
      <c r="F228" s="27">
        <v>0</v>
      </c>
      <c r="G228" s="27">
        <v>1</v>
      </c>
      <c r="H228" s="26">
        <v>1</v>
      </c>
      <c r="I228" s="27">
        <v>0</v>
      </c>
      <c r="J228" s="27">
        <v>0</v>
      </c>
    </row>
    <row r="229" spans="2:11" x14ac:dyDescent="0.25">
      <c r="B229" s="25">
        <v>7</v>
      </c>
      <c r="C229" s="25" t="s">
        <v>15</v>
      </c>
      <c r="D229" s="25" t="str">
        <f t="shared" si="3"/>
        <v>7D</v>
      </c>
      <c r="E229" s="25" t="s">
        <v>135</v>
      </c>
      <c r="F229" s="25">
        <v>0</v>
      </c>
      <c r="G229" s="25">
        <v>0</v>
      </c>
      <c r="H229" s="26">
        <v>2</v>
      </c>
      <c r="I229" s="25">
        <v>0</v>
      </c>
      <c r="J229" s="25">
        <v>1</v>
      </c>
      <c r="K229" s="25" t="s">
        <v>138</v>
      </c>
    </row>
    <row r="230" spans="2:11" x14ac:dyDescent="0.25">
      <c r="B230" s="25">
        <v>8</v>
      </c>
      <c r="C230" s="25" t="s">
        <v>9</v>
      </c>
      <c r="D230" s="25" t="str">
        <f t="shared" si="3"/>
        <v>8A</v>
      </c>
      <c r="E230" s="25" t="s">
        <v>135</v>
      </c>
      <c r="F230" s="25">
        <v>0</v>
      </c>
      <c r="G230" s="25">
        <v>0</v>
      </c>
      <c r="H230" s="26">
        <v>1</v>
      </c>
      <c r="I230" s="25">
        <v>0</v>
      </c>
      <c r="J230" s="25">
        <v>1</v>
      </c>
    </row>
    <row r="231" spans="2:11" x14ac:dyDescent="0.25">
      <c r="B231" s="25">
        <v>8</v>
      </c>
      <c r="C231" s="25" t="s">
        <v>12</v>
      </c>
      <c r="D231" s="25" t="str">
        <f t="shared" si="3"/>
        <v>8B</v>
      </c>
      <c r="E231" s="25" t="s">
        <v>135</v>
      </c>
      <c r="F231" s="25">
        <v>0</v>
      </c>
      <c r="G231" s="25">
        <v>0</v>
      </c>
      <c r="H231" s="26">
        <v>3</v>
      </c>
      <c r="I231" s="25">
        <v>0</v>
      </c>
      <c r="J231" s="25">
        <v>1</v>
      </c>
    </row>
    <row r="232" spans="2:11" x14ac:dyDescent="0.25">
      <c r="B232" s="25">
        <v>8</v>
      </c>
      <c r="C232" s="25" t="s">
        <v>14</v>
      </c>
      <c r="D232" s="25" t="str">
        <f t="shared" si="3"/>
        <v>8C</v>
      </c>
      <c r="E232" s="25" t="s">
        <v>135</v>
      </c>
      <c r="F232" s="25">
        <v>0</v>
      </c>
      <c r="G232" s="25">
        <v>0</v>
      </c>
      <c r="H232" s="26">
        <v>1</v>
      </c>
      <c r="I232" s="25">
        <v>0</v>
      </c>
      <c r="J232" s="25">
        <v>1</v>
      </c>
    </row>
    <row r="233" spans="2:11" x14ac:dyDescent="0.25">
      <c r="B233" s="25">
        <v>8</v>
      </c>
      <c r="C233" s="25" t="s">
        <v>15</v>
      </c>
      <c r="D233" s="25" t="str">
        <f t="shared" si="3"/>
        <v>8D</v>
      </c>
      <c r="E233" s="25" t="s">
        <v>135</v>
      </c>
      <c r="F233" s="25">
        <v>0</v>
      </c>
      <c r="G233" s="25">
        <v>0</v>
      </c>
      <c r="H233" s="26">
        <v>2</v>
      </c>
      <c r="I233" s="25">
        <v>0</v>
      </c>
      <c r="J233" s="25">
        <v>1</v>
      </c>
    </row>
    <row r="234" spans="2:11" x14ac:dyDescent="0.25">
      <c r="B234" s="25">
        <v>9</v>
      </c>
      <c r="C234" s="25" t="s">
        <v>9</v>
      </c>
      <c r="D234" s="25" t="str">
        <f t="shared" si="3"/>
        <v>9A</v>
      </c>
      <c r="E234" s="25" t="s">
        <v>135</v>
      </c>
      <c r="F234" s="25">
        <v>0</v>
      </c>
      <c r="G234" s="25">
        <v>0</v>
      </c>
      <c r="H234" s="26">
        <v>1</v>
      </c>
      <c r="I234" s="25">
        <v>0</v>
      </c>
      <c r="J234" s="25">
        <v>1</v>
      </c>
    </row>
    <row r="235" spans="2:11" x14ac:dyDescent="0.25">
      <c r="B235" s="25">
        <v>9</v>
      </c>
      <c r="C235" s="25" t="s">
        <v>12</v>
      </c>
      <c r="D235" s="25" t="str">
        <f t="shared" si="3"/>
        <v>9B</v>
      </c>
      <c r="E235" s="25" t="s">
        <v>135</v>
      </c>
      <c r="F235" s="25">
        <v>0</v>
      </c>
      <c r="G235" s="25">
        <v>0</v>
      </c>
      <c r="H235" s="26">
        <v>2</v>
      </c>
      <c r="I235" s="25">
        <v>0</v>
      </c>
      <c r="J235" s="25">
        <v>1</v>
      </c>
    </row>
    <row r="236" spans="2:11" x14ac:dyDescent="0.25">
      <c r="B236" s="25">
        <v>9</v>
      </c>
      <c r="C236" s="25" t="s">
        <v>14</v>
      </c>
      <c r="D236" s="25" t="str">
        <f t="shared" si="3"/>
        <v>9C</v>
      </c>
      <c r="E236" s="25" t="s">
        <v>135</v>
      </c>
      <c r="F236" s="25">
        <v>0</v>
      </c>
      <c r="G236" s="25">
        <v>0</v>
      </c>
      <c r="H236" s="26">
        <v>1</v>
      </c>
      <c r="I236" s="25">
        <v>0</v>
      </c>
      <c r="J236" s="25">
        <v>1</v>
      </c>
    </row>
    <row r="237" spans="2:11" x14ac:dyDescent="0.25">
      <c r="B237" s="25">
        <v>9</v>
      </c>
      <c r="C237" s="25" t="s">
        <v>15</v>
      </c>
      <c r="D237" s="25" t="str">
        <f t="shared" si="3"/>
        <v>9D</v>
      </c>
      <c r="E237" s="25" t="s">
        <v>135</v>
      </c>
      <c r="F237" s="25">
        <v>0</v>
      </c>
      <c r="G237" s="25">
        <v>1</v>
      </c>
      <c r="H237" s="26">
        <v>1</v>
      </c>
      <c r="I237" s="25">
        <v>0</v>
      </c>
      <c r="J237" s="25">
        <v>0</v>
      </c>
    </row>
    <row r="238" spans="2:11" x14ac:dyDescent="0.25">
      <c r="B238" s="25">
        <v>10</v>
      </c>
      <c r="C238" s="25" t="s">
        <v>9</v>
      </c>
      <c r="D238" s="25" t="str">
        <f t="shared" si="3"/>
        <v>10A</v>
      </c>
      <c r="E238" s="25" t="s">
        <v>135</v>
      </c>
      <c r="F238" s="25">
        <v>1</v>
      </c>
      <c r="G238" s="25">
        <v>0</v>
      </c>
      <c r="H238" s="26">
        <v>1</v>
      </c>
      <c r="I238" s="25">
        <v>0</v>
      </c>
      <c r="J238" s="25">
        <v>1</v>
      </c>
    </row>
    <row r="239" spans="2:11" x14ac:dyDescent="0.25">
      <c r="B239" s="25">
        <v>10</v>
      </c>
      <c r="C239" s="25" t="s">
        <v>12</v>
      </c>
      <c r="D239" s="25" t="str">
        <f t="shared" si="3"/>
        <v>10B</v>
      </c>
      <c r="E239" s="25" t="s">
        <v>135</v>
      </c>
      <c r="F239" s="25">
        <v>0</v>
      </c>
      <c r="G239" s="25">
        <v>0</v>
      </c>
      <c r="H239" s="26">
        <v>1</v>
      </c>
      <c r="I239" s="25">
        <v>0</v>
      </c>
      <c r="J239" s="25">
        <v>1</v>
      </c>
    </row>
    <row r="240" spans="2:11" x14ac:dyDescent="0.25">
      <c r="B240" s="25">
        <v>10</v>
      </c>
      <c r="C240" s="25" t="s">
        <v>14</v>
      </c>
      <c r="D240" s="25" t="str">
        <f t="shared" si="3"/>
        <v>10C</v>
      </c>
      <c r="E240" s="25" t="s">
        <v>135</v>
      </c>
      <c r="F240" s="25" t="s">
        <v>120</v>
      </c>
      <c r="G240" s="25" t="s">
        <v>120</v>
      </c>
      <c r="H240" s="26">
        <v>2</v>
      </c>
      <c r="I240" s="25" t="s">
        <v>120</v>
      </c>
      <c r="J240" s="25">
        <v>0</v>
      </c>
      <c r="K240" s="25" t="s">
        <v>166</v>
      </c>
    </row>
    <row r="241" spans="2:11" x14ac:dyDescent="0.25">
      <c r="B241" s="25">
        <v>10</v>
      </c>
      <c r="C241" s="25" t="s">
        <v>15</v>
      </c>
      <c r="D241" s="25" t="str">
        <f t="shared" si="3"/>
        <v>10D</v>
      </c>
      <c r="E241" s="25" t="s">
        <v>135</v>
      </c>
      <c r="F241" s="25">
        <v>0</v>
      </c>
      <c r="G241" s="25">
        <v>0</v>
      </c>
      <c r="H241" s="26">
        <v>2</v>
      </c>
      <c r="I241" s="25">
        <v>0</v>
      </c>
      <c r="J241" s="25">
        <v>1</v>
      </c>
    </row>
    <row r="242" spans="2:11" x14ac:dyDescent="0.25">
      <c r="B242" s="25">
        <v>11</v>
      </c>
      <c r="C242" s="25" t="s">
        <v>9</v>
      </c>
      <c r="D242" s="25" t="str">
        <f t="shared" si="3"/>
        <v>11A</v>
      </c>
      <c r="E242" s="25" t="s">
        <v>135</v>
      </c>
      <c r="F242" s="25">
        <v>0</v>
      </c>
      <c r="G242" s="25">
        <v>0</v>
      </c>
      <c r="H242" s="26">
        <v>3</v>
      </c>
      <c r="I242" s="25">
        <v>0</v>
      </c>
      <c r="J242" s="25">
        <v>1</v>
      </c>
    </row>
    <row r="243" spans="2:11" x14ac:dyDescent="0.25">
      <c r="B243" s="25">
        <v>11</v>
      </c>
      <c r="C243" s="25" t="s">
        <v>12</v>
      </c>
      <c r="D243" s="25" t="str">
        <f t="shared" si="3"/>
        <v>11B</v>
      </c>
      <c r="E243" s="25" t="s">
        <v>135</v>
      </c>
      <c r="F243" s="25">
        <v>0</v>
      </c>
      <c r="G243" s="25">
        <v>0</v>
      </c>
      <c r="H243" s="26">
        <v>3</v>
      </c>
      <c r="I243" s="25">
        <v>0</v>
      </c>
      <c r="J243" s="25">
        <v>1</v>
      </c>
    </row>
    <row r="244" spans="2:11" x14ac:dyDescent="0.25">
      <c r="B244" s="25">
        <v>11</v>
      </c>
      <c r="C244" s="25" t="s">
        <v>14</v>
      </c>
      <c r="D244" s="25" t="str">
        <f t="shared" si="3"/>
        <v>11C</v>
      </c>
      <c r="E244" s="25" t="s">
        <v>135</v>
      </c>
      <c r="F244" s="25">
        <v>0</v>
      </c>
      <c r="G244" s="25">
        <v>0</v>
      </c>
      <c r="H244" s="26">
        <v>2</v>
      </c>
      <c r="I244" s="25">
        <v>0</v>
      </c>
      <c r="J244" s="25">
        <v>1</v>
      </c>
    </row>
    <row r="245" spans="2:11" x14ac:dyDescent="0.25">
      <c r="B245" s="25">
        <v>11</v>
      </c>
      <c r="C245" s="25" t="s">
        <v>15</v>
      </c>
      <c r="D245" s="25" t="str">
        <f t="shared" si="3"/>
        <v>11D</v>
      </c>
      <c r="E245" s="25" t="s">
        <v>135</v>
      </c>
      <c r="F245" s="25">
        <v>1</v>
      </c>
      <c r="G245" s="25">
        <v>0</v>
      </c>
      <c r="H245" s="26">
        <v>2</v>
      </c>
      <c r="I245" s="25">
        <v>0</v>
      </c>
      <c r="J245" s="25">
        <v>1</v>
      </c>
    </row>
    <row r="246" spans="2:11" x14ac:dyDescent="0.25">
      <c r="B246" s="25">
        <v>12</v>
      </c>
      <c r="C246" s="25" t="s">
        <v>9</v>
      </c>
      <c r="D246" s="25" t="str">
        <f t="shared" si="3"/>
        <v>12A</v>
      </c>
      <c r="E246" s="25" t="s">
        <v>135</v>
      </c>
      <c r="F246" s="25">
        <v>0</v>
      </c>
      <c r="G246" s="25">
        <v>1</v>
      </c>
      <c r="H246" s="26">
        <v>2</v>
      </c>
      <c r="I246" s="25">
        <v>0</v>
      </c>
      <c r="J246" s="25">
        <v>0</v>
      </c>
    </row>
    <row r="247" spans="2:11" x14ac:dyDescent="0.25">
      <c r="B247" s="25">
        <v>12</v>
      </c>
      <c r="C247" s="25" t="s">
        <v>12</v>
      </c>
      <c r="D247" s="25" t="str">
        <f t="shared" si="3"/>
        <v>12B</v>
      </c>
      <c r="E247" s="25" t="s">
        <v>135</v>
      </c>
      <c r="F247" s="25">
        <v>0</v>
      </c>
      <c r="G247" s="25">
        <v>0</v>
      </c>
      <c r="H247" s="26">
        <v>2</v>
      </c>
      <c r="I247" s="25">
        <v>0</v>
      </c>
      <c r="J247" s="25">
        <v>1</v>
      </c>
    </row>
    <row r="248" spans="2:11" x14ac:dyDescent="0.25">
      <c r="B248" s="25">
        <v>12</v>
      </c>
      <c r="C248" s="25" t="s">
        <v>14</v>
      </c>
      <c r="D248" s="25" t="str">
        <f t="shared" si="3"/>
        <v>12C</v>
      </c>
      <c r="E248" s="25" t="s">
        <v>135</v>
      </c>
      <c r="F248" s="25">
        <v>0</v>
      </c>
      <c r="G248" s="25">
        <v>0</v>
      </c>
      <c r="H248" s="26">
        <v>1</v>
      </c>
      <c r="I248" s="25">
        <v>0</v>
      </c>
      <c r="J248" s="25">
        <v>1</v>
      </c>
    </row>
    <row r="249" spans="2:11" x14ac:dyDescent="0.25">
      <c r="B249" s="25">
        <v>12</v>
      </c>
      <c r="C249" s="25" t="s">
        <v>15</v>
      </c>
      <c r="D249" s="25" t="str">
        <f t="shared" si="3"/>
        <v>12D</v>
      </c>
      <c r="E249" s="25" t="s">
        <v>135</v>
      </c>
      <c r="F249" s="25">
        <v>0</v>
      </c>
      <c r="G249" s="25">
        <v>0</v>
      </c>
      <c r="H249" s="26">
        <v>3</v>
      </c>
      <c r="I249" s="25">
        <v>0</v>
      </c>
      <c r="J249" s="25">
        <v>1</v>
      </c>
    </row>
    <row r="250" spans="2:11" x14ac:dyDescent="0.25">
      <c r="B250" s="25">
        <v>13</v>
      </c>
      <c r="C250" s="25" t="s">
        <v>9</v>
      </c>
      <c r="D250" s="25" t="str">
        <f t="shared" si="3"/>
        <v>13A</v>
      </c>
      <c r="E250" s="25" t="s">
        <v>135</v>
      </c>
      <c r="F250" s="25">
        <v>0</v>
      </c>
      <c r="G250" s="25">
        <v>0</v>
      </c>
      <c r="H250" s="26">
        <v>1</v>
      </c>
      <c r="I250" s="25">
        <v>0</v>
      </c>
      <c r="J250" s="25">
        <v>1</v>
      </c>
    </row>
    <row r="251" spans="2:11" x14ac:dyDescent="0.25">
      <c r="B251" s="25">
        <v>13</v>
      </c>
      <c r="C251" s="25" t="s">
        <v>12</v>
      </c>
      <c r="D251" s="25" t="str">
        <f t="shared" si="3"/>
        <v>13B</v>
      </c>
      <c r="E251" s="25" t="s">
        <v>135</v>
      </c>
      <c r="F251" s="25">
        <v>0</v>
      </c>
      <c r="G251" s="25">
        <v>0</v>
      </c>
      <c r="H251" s="26">
        <v>1</v>
      </c>
      <c r="I251" s="25">
        <v>0</v>
      </c>
      <c r="J251" s="25">
        <v>0</v>
      </c>
      <c r="K251" s="25" t="s">
        <v>136</v>
      </c>
    </row>
    <row r="252" spans="2:11" x14ac:dyDescent="0.25">
      <c r="B252" s="25">
        <v>13</v>
      </c>
      <c r="C252" s="25" t="s">
        <v>14</v>
      </c>
      <c r="D252" s="25" t="str">
        <f t="shared" si="3"/>
        <v>13C</v>
      </c>
      <c r="E252" s="25" t="s">
        <v>135</v>
      </c>
      <c r="F252" s="25">
        <v>0</v>
      </c>
      <c r="G252" s="25">
        <v>0</v>
      </c>
      <c r="H252" s="26">
        <v>2</v>
      </c>
      <c r="I252" s="25">
        <v>0</v>
      </c>
      <c r="J252" s="25">
        <v>1</v>
      </c>
      <c r="K252" s="25" t="s">
        <v>139</v>
      </c>
    </row>
    <row r="253" spans="2:11" x14ac:dyDescent="0.25">
      <c r="B253" s="25">
        <v>13</v>
      </c>
      <c r="C253" s="25" t="s">
        <v>15</v>
      </c>
      <c r="D253" s="25" t="str">
        <f t="shared" si="3"/>
        <v>13D</v>
      </c>
      <c r="E253" s="25" t="s">
        <v>135</v>
      </c>
      <c r="F253" s="25">
        <v>0</v>
      </c>
      <c r="G253" s="25">
        <v>0</v>
      </c>
      <c r="H253" s="26">
        <v>2</v>
      </c>
      <c r="I253" s="25">
        <v>0</v>
      </c>
      <c r="J253" s="25">
        <v>1</v>
      </c>
    </row>
    <row r="254" spans="2:11" x14ac:dyDescent="0.25">
      <c r="B254" s="25">
        <v>14</v>
      </c>
      <c r="C254" s="25" t="s">
        <v>9</v>
      </c>
      <c r="D254" s="25" t="str">
        <f t="shared" si="3"/>
        <v>14A</v>
      </c>
      <c r="E254" s="25" t="s">
        <v>135</v>
      </c>
      <c r="F254" s="25">
        <v>0</v>
      </c>
      <c r="G254" s="25">
        <v>0</v>
      </c>
      <c r="H254" s="26">
        <v>2</v>
      </c>
      <c r="I254" s="25">
        <v>0</v>
      </c>
      <c r="J254" s="25">
        <v>1</v>
      </c>
    </row>
    <row r="255" spans="2:11" x14ac:dyDescent="0.25">
      <c r="B255" s="25">
        <v>14</v>
      </c>
      <c r="C255" s="25" t="s">
        <v>12</v>
      </c>
      <c r="D255" s="25" t="str">
        <f t="shared" si="3"/>
        <v>14B</v>
      </c>
      <c r="E255" s="25" t="s">
        <v>135</v>
      </c>
      <c r="F255" s="25">
        <v>0</v>
      </c>
      <c r="G255" s="25">
        <v>0</v>
      </c>
      <c r="H255" s="26" t="s">
        <v>121</v>
      </c>
      <c r="I255" s="25">
        <v>1</v>
      </c>
      <c r="J255" s="25">
        <v>0</v>
      </c>
    </row>
    <row r="256" spans="2:11" x14ac:dyDescent="0.25">
      <c r="B256" s="25">
        <v>14</v>
      </c>
      <c r="C256" s="25" t="s">
        <v>14</v>
      </c>
      <c r="D256" s="25" t="str">
        <f t="shared" si="3"/>
        <v>14C</v>
      </c>
      <c r="E256" s="25" t="s">
        <v>135</v>
      </c>
      <c r="F256" s="25">
        <v>0</v>
      </c>
      <c r="G256" s="25">
        <v>0</v>
      </c>
      <c r="H256" s="26" t="s">
        <v>121</v>
      </c>
      <c r="I256" s="25">
        <v>1</v>
      </c>
      <c r="J256" s="25">
        <v>0</v>
      </c>
    </row>
    <row r="257" spans="2:11" x14ac:dyDescent="0.25">
      <c r="B257" s="25">
        <v>14</v>
      </c>
      <c r="C257" s="25" t="s">
        <v>15</v>
      </c>
      <c r="D257" s="25" t="str">
        <f t="shared" si="3"/>
        <v>14D</v>
      </c>
      <c r="E257" s="25" t="s">
        <v>135</v>
      </c>
      <c r="F257" s="25">
        <v>0</v>
      </c>
      <c r="G257" s="25">
        <v>0</v>
      </c>
      <c r="H257" s="26">
        <v>2</v>
      </c>
      <c r="I257" s="25">
        <v>0</v>
      </c>
      <c r="J257" s="25">
        <v>1</v>
      </c>
    </row>
    <row r="258" spans="2:11" x14ac:dyDescent="0.25">
      <c r="B258" s="25">
        <v>15</v>
      </c>
      <c r="C258" s="25" t="s">
        <v>9</v>
      </c>
      <c r="D258" s="25" t="str">
        <f t="shared" ref="D258:D321" si="4">CONCATENATE(B258,C258)</f>
        <v>15A</v>
      </c>
      <c r="E258" s="25" t="s">
        <v>135</v>
      </c>
      <c r="F258" s="25">
        <v>0</v>
      </c>
      <c r="G258" s="25">
        <v>0</v>
      </c>
      <c r="H258" s="26">
        <v>1</v>
      </c>
      <c r="I258" s="25">
        <v>0</v>
      </c>
      <c r="J258" s="25">
        <v>1</v>
      </c>
    </row>
    <row r="259" spans="2:11" x14ac:dyDescent="0.25">
      <c r="B259" s="25">
        <v>15</v>
      </c>
      <c r="C259" s="25" t="s">
        <v>12</v>
      </c>
      <c r="D259" s="25" t="str">
        <f t="shared" si="4"/>
        <v>15B</v>
      </c>
      <c r="E259" s="25" t="s">
        <v>135</v>
      </c>
      <c r="F259" s="25">
        <v>0</v>
      </c>
      <c r="G259" s="25">
        <v>0</v>
      </c>
      <c r="H259" s="26">
        <v>1</v>
      </c>
      <c r="I259" s="25">
        <v>0</v>
      </c>
      <c r="J259" s="25">
        <v>1</v>
      </c>
    </row>
    <row r="260" spans="2:11" x14ac:dyDescent="0.25">
      <c r="B260" s="25">
        <v>15</v>
      </c>
      <c r="C260" s="25" t="s">
        <v>14</v>
      </c>
      <c r="D260" s="25" t="str">
        <f t="shared" si="4"/>
        <v>15C</v>
      </c>
      <c r="E260" s="25" t="s">
        <v>135</v>
      </c>
      <c r="F260" s="25">
        <v>1</v>
      </c>
      <c r="G260" s="25">
        <v>0</v>
      </c>
      <c r="H260" s="26">
        <v>1</v>
      </c>
      <c r="I260" s="25">
        <v>0</v>
      </c>
      <c r="J260" s="25">
        <v>1</v>
      </c>
    </row>
    <row r="261" spans="2:11" x14ac:dyDescent="0.25">
      <c r="B261" s="25">
        <v>15</v>
      </c>
      <c r="C261" s="25" t="s">
        <v>15</v>
      </c>
      <c r="D261" s="25" t="str">
        <f t="shared" si="4"/>
        <v>15D</v>
      </c>
      <c r="E261" s="25" t="s">
        <v>135</v>
      </c>
      <c r="F261" s="25">
        <v>0</v>
      </c>
      <c r="G261" s="25">
        <v>0</v>
      </c>
      <c r="H261" s="26">
        <v>1</v>
      </c>
      <c r="I261" s="25">
        <v>0</v>
      </c>
      <c r="J261" s="25">
        <v>1</v>
      </c>
    </row>
    <row r="262" spans="2:11" x14ac:dyDescent="0.25">
      <c r="B262" s="25">
        <v>16</v>
      </c>
      <c r="C262" s="25" t="s">
        <v>9</v>
      </c>
      <c r="D262" s="25" t="str">
        <f t="shared" si="4"/>
        <v>16A</v>
      </c>
      <c r="E262" s="25" t="s">
        <v>135</v>
      </c>
      <c r="F262" s="25">
        <v>0</v>
      </c>
      <c r="G262" s="25">
        <v>0</v>
      </c>
      <c r="H262" s="26">
        <v>2</v>
      </c>
      <c r="I262" s="25">
        <v>0</v>
      </c>
      <c r="J262" s="25">
        <v>1</v>
      </c>
    </row>
    <row r="263" spans="2:11" x14ac:dyDescent="0.25">
      <c r="B263" s="25">
        <v>16</v>
      </c>
      <c r="C263" s="25" t="s">
        <v>12</v>
      </c>
      <c r="D263" s="25" t="str">
        <f t="shared" si="4"/>
        <v>16B</v>
      </c>
      <c r="E263" s="25" t="s">
        <v>135</v>
      </c>
      <c r="F263" s="25">
        <v>0</v>
      </c>
      <c r="G263" s="25">
        <v>0</v>
      </c>
      <c r="H263" s="26">
        <v>1</v>
      </c>
      <c r="I263" s="25">
        <v>0</v>
      </c>
      <c r="J263" s="25">
        <v>1</v>
      </c>
    </row>
    <row r="264" spans="2:11" x14ac:dyDescent="0.25">
      <c r="B264" s="25">
        <v>16</v>
      </c>
      <c r="C264" s="25" t="s">
        <v>14</v>
      </c>
      <c r="D264" s="25" t="str">
        <f t="shared" si="4"/>
        <v>16C</v>
      </c>
      <c r="E264" s="25" t="s">
        <v>135</v>
      </c>
      <c r="F264" s="25">
        <v>0</v>
      </c>
      <c r="G264" s="25">
        <v>0</v>
      </c>
      <c r="H264" s="26">
        <v>1</v>
      </c>
      <c r="I264" s="25">
        <v>0</v>
      </c>
      <c r="J264" s="25">
        <v>1</v>
      </c>
    </row>
    <row r="265" spans="2:11" x14ac:dyDescent="0.25">
      <c r="B265" s="25">
        <v>16</v>
      </c>
      <c r="C265" s="25" t="s">
        <v>15</v>
      </c>
      <c r="D265" s="25" t="str">
        <f t="shared" si="4"/>
        <v>16D</v>
      </c>
      <c r="E265" s="25" t="s">
        <v>135</v>
      </c>
      <c r="F265" s="25">
        <v>0</v>
      </c>
      <c r="G265" s="25">
        <v>0</v>
      </c>
      <c r="H265" s="26">
        <v>2</v>
      </c>
      <c r="I265" s="25">
        <v>0</v>
      </c>
      <c r="J265" s="25">
        <v>1</v>
      </c>
    </row>
    <row r="266" spans="2:11" x14ac:dyDescent="0.25">
      <c r="B266" s="25">
        <v>17</v>
      </c>
      <c r="C266" s="25" t="s">
        <v>9</v>
      </c>
      <c r="D266" s="25" t="str">
        <f t="shared" si="4"/>
        <v>17A</v>
      </c>
      <c r="E266" s="25" t="s">
        <v>135</v>
      </c>
      <c r="F266" s="25">
        <v>0</v>
      </c>
      <c r="G266" s="25">
        <v>0</v>
      </c>
      <c r="H266" s="26">
        <v>1</v>
      </c>
      <c r="I266" s="25">
        <v>0</v>
      </c>
      <c r="J266" s="25">
        <v>1</v>
      </c>
    </row>
    <row r="267" spans="2:11" x14ac:dyDescent="0.25">
      <c r="B267" s="25">
        <v>17</v>
      </c>
      <c r="C267" s="25" t="s">
        <v>12</v>
      </c>
      <c r="D267" s="25" t="str">
        <f t="shared" si="4"/>
        <v>17B</v>
      </c>
      <c r="E267" s="25" t="s">
        <v>135</v>
      </c>
      <c r="F267" s="25">
        <v>0</v>
      </c>
      <c r="G267" s="25">
        <v>0</v>
      </c>
      <c r="H267" s="26">
        <v>1</v>
      </c>
      <c r="I267" s="25">
        <v>0</v>
      </c>
      <c r="J267" s="25">
        <v>0</v>
      </c>
      <c r="K267" s="25" t="s">
        <v>140</v>
      </c>
    </row>
    <row r="268" spans="2:11" x14ac:dyDescent="0.25">
      <c r="B268" s="25">
        <v>17</v>
      </c>
      <c r="C268" s="25" t="s">
        <v>14</v>
      </c>
      <c r="D268" s="25" t="str">
        <f t="shared" si="4"/>
        <v>17C</v>
      </c>
      <c r="E268" s="25" t="s">
        <v>135</v>
      </c>
      <c r="F268" s="25">
        <v>0</v>
      </c>
      <c r="G268" s="25">
        <v>1</v>
      </c>
      <c r="H268" s="26" t="s">
        <v>121</v>
      </c>
      <c r="I268" s="25">
        <v>0</v>
      </c>
      <c r="J268" s="25">
        <v>0</v>
      </c>
    </row>
    <row r="269" spans="2:11" x14ac:dyDescent="0.25">
      <c r="B269" s="25">
        <v>17</v>
      </c>
      <c r="C269" s="25" t="s">
        <v>15</v>
      </c>
      <c r="D269" s="25" t="str">
        <f t="shared" si="4"/>
        <v>17D</v>
      </c>
      <c r="E269" s="25" t="s">
        <v>135</v>
      </c>
      <c r="F269" s="25">
        <v>0</v>
      </c>
      <c r="G269" s="25">
        <v>0</v>
      </c>
      <c r="H269" s="26">
        <v>1</v>
      </c>
      <c r="I269" s="25">
        <v>0</v>
      </c>
      <c r="J269" s="25">
        <v>1</v>
      </c>
    </row>
    <row r="270" spans="2:11" x14ac:dyDescent="0.25">
      <c r="B270" s="25">
        <v>18</v>
      </c>
      <c r="C270" s="25" t="s">
        <v>9</v>
      </c>
      <c r="D270" s="25" t="str">
        <f t="shared" si="4"/>
        <v>18A</v>
      </c>
      <c r="E270" s="25" t="s">
        <v>135</v>
      </c>
      <c r="F270" s="25">
        <v>0</v>
      </c>
      <c r="G270" s="25">
        <v>0</v>
      </c>
      <c r="H270" s="26">
        <v>2</v>
      </c>
      <c r="I270" s="25">
        <v>0</v>
      </c>
      <c r="J270" s="25">
        <v>1</v>
      </c>
    </row>
    <row r="271" spans="2:11" x14ac:dyDescent="0.25">
      <c r="B271" s="25">
        <v>18</v>
      </c>
      <c r="C271" s="25" t="s">
        <v>12</v>
      </c>
      <c r="D271" s="25" t="str">
        <f t="shared" si="4"/>
        <v>18B</v>
      </c>
      <c r="E271" s="25" t="s">
        <v>135</v>
      </c>
      <c r="F271" s="25">
        <v>0</v>
      </c>
      <c r="G271" s="25">
        <v>0</v>
      </c>
      <c r="H271" s="26">
        <v>3</v>
      </c>
      <c r="I271" s="25">
        <v>0</v>
      </c>
      <c r="J271" s="25">
        <v>1</v>
      </c>
    </row>
    <row r="272" spans="2:11" x14ac:dyDescent="0.25">
      <c r="B272" s="25">
        <v>18</v>
      </c>
      <c r="C272" s="25" t="s">
        <v>14</v>
      </c>
      <c r="D272" s="25" t="str">
        <f t="shared" si="4"/>
        <v>18C</v>
      </c>
      <c r="E272" s="25" t="s">
        <v>135</v>
      </c>
      <c r="F272" s="25">
        <v>0</v>
      </c>
      <c r="G272" s="25">
        <v>0</v>
      </c>
      <c r="H272" s="26">
        <v>2</v>
      </c>
      <c r="I272" s="25">
        <v>0</v>
      </c>
      <c r="J272" s="25">
        <v>1</v>
      </c>
    </row>
    <row r="273" spans="2:11" x14ac:dyDescent="0.25">
      <c r="B273" s="25">
        <v>18</v>
      </c>
      <c r="C273" s="25" t="s">
        <v>15</v>
      </c>
      <c r="D273" s="25" t="str">
        <f t="shared" si="4"/>
        <v>18D</v>
      </c>
      <c r="E273" s="25" t="s">
        <v>135</v>
      </c>
      <c r="F273" s="25">
        <v>0</v>
      </c>
      <c r="G273" s="25">
        <v>1</v>
      </c>
      <c r="H273" s="26">
        <v>1</v>
      </c>
      <c r="I273" s="25">
        <v>0</v>
      </c>
      <c r="J273" s="25">
        <v>0</v>
      </c>
    </row>
    <row r="274" spans="2:11" x14ac:dyDescent="0.25">
      <c r="B274" s="25">
        <v>19</v>
      </c>
      <c r="C274" s="25" t="s">
        <v>9</v>
      </c>
      <c r="D274" s="25" t="str">
        <f t="shared" si="4"/>
        <v>19A</v>
      </c>
      <c r="E274" s="25" t="s">
        <v>135</v>
      </c>
      <c r="F274" s="25">
        <v>0</v>
      </c>
      <c r="G274" s="25">
        <v>0</v>
      </c>
      <c r="H274" s="26">
        <v>1</v>
      </c>
      <c r="I274" s="25">
        <v>0</v>
      </c>
      <c r="J274" s="25">
        <v>1</v>
      </c>
    </row>
    <row r="275" spans="2:11" x14ac:dyDescent="0.25">
      <c r="B275" s="25">
        <v>19</v>
      </c>
      <c r="C275" s="25" t="s">
        <v>12</v>
      </c>
      <c r="D275" s="25" t="str">
        <f t="shared" si="4"/>
        <v>19B</v>
      </c>
      <c r="E275" s="25" t="s">
        <v>135</v>
      </c>
      <c r="F275" s="25">
        <v>0</v>
      </c>
      <c r="G275" s="25">
        <v>0</v>
      </c>
      <c r="H275" s="26">
        <v>2</v>
      </c>
      <c r="I275" s="25">
        <v>0</v>
      </c>
      <c r="J275" s="25">
        <v>1</v>
      </c>
    </row>
    <row r="276" spans="2:11" x14ac:dyDescent="0.25">
      <c r="B276" s="25">
        <v>19</v>
      </c>
      <c r="C276" s="25" t="s">
        <v>14</v>
      </c>
      <c r="D276" s="25" t="str">
        <f t="shared" si="4"/>
        <v>19C</v>
      </c>
      <c r="E276" s="25" t="s">
        <v>135</v>
      </c>
      <c r="F276" s="25">
        <v>0</v>
      </c>
      <c r="G276" s="25">
        <v>0</v>
      </c>
      <c r="H276" s="26">
        <v>2</v>
      </c>
      <c r="I276" s="25">
        <v>0</v>
      </c>
      <c r="J276" s="25">
        <v>1</v>
      </c>
    </row>
    <row r="277" spans="2:11" x14ac:dyDescent="0.25">
      <c r="B277" s="25">
        <v>19</v>
      </c>
      <c r="C277" s="25" t="s">
        <v>15</v>
      </c>
      <c r="D277" s="25" t="str">
        <f t="shared" si="4"/>
        <v>19D</v>
      </c>
      <c r="E277" s="25" t="s">
        <v>135</v>
      </c>
      <c r="F277" s="25">
        <v>0</v>
      </c>
      <c r="G277" s="25">
        <v>0</v>
      </c>
      <c r="H277" s="26">
        <v>1</v>
      </c>
      <c r="I277" s="25">
        <v>0</v>
      </c>
      <c r="J277" s="25">
        <v>1</v>
      </c>
    </row>
    <row r="278" spans="2:11" x14ac:dyDescent="0.25">
      <c r="B278" s="25">
        <v>20</v>
      </c>
      <c r="C278" s="25" t="s">
        <v>9</v>
      </c>
      <c r="D278" s="25" t="str">
        <f t="shared" si="4"/>
        <v>20A</v>
      </c>
      <c r="E278" s="25" t="s">
        <v>135</v>
      </c>
      <c r="F278" s="25">
        <v>0</v>
      </c>
      <c r="G278" s="25">
        <v>0</v>
      </c>
      <c r="H278" s="26">
        <v>2</v>
      </c>
      <c r="I278" s="25">
        <v>0</v>
      </c>
      <c r="J278" s="25">
        <v>1</v>
      </c>
    </row>
    <row r="279" spans="2:11" x14ac:dyDescent="0.25">
      <c r="B279" s="25">
        <v>20</v>
      </c>
      <c r="C279" s="25" t="s">
        <v>12</v>
      </c>
      <c r="D279" s="25" t="str">
        <f t="shared" si="4"/>
        <v>20B</v>
      </c>
      <c r="E279" s="25" t="s">
        <v>135</v>
      </c>
      <c r="F279" s="25">
        <v>0</v>
      </c>
      <c r="G279" s="25">
        <v>0</v>
      </c>
      <c r="H279" s="26">
        <v>3</v>
      </c>
      <c r="I279" s="25">
        <v>0</v>
      </c>
      <c r="J279" s="25">
        <v>1</v>
      </c>
      <c r="K279" s="25" t="s">
        <v>142</v>
      </c>
    </row>
    <row r="280" spans="2:11" x14ac:dyDescent="0.25">
      <c r="B280" s="25">
        <v>20</v>
      </c>
      <c r="C280" s="25" t="s">
        <v>14</v>
      </c>
      <c r="D280" s="25" t="str">
        <f t="shared" si="4"/>
        <v>20C</v>
      </c>
      <c r="E280" s="25" t="s">
        <v>135</v>
      </c>
      <c r="F280" s="25">
        <v>0</v>
      </c>
      <c r="G280" s="25">
        <v>0</v>
      </c>
      <c r="H280" s="26">
        <v>3</v>
      </c>
      <c r="I280" s="25">
        <v>0</v>
      </c>
      <c r="J280" s="25">
        <v>1</v>
      </c>
    </row>
    <row r="281" spans="2:11" x14ac:dyDescent="0.25">
      <c r="B281" s="25">
        <v>20</v>
      </c>
      <c r="C281" s="25" t="s">
        <v>15</v>
      </c>
      <c r="D281" s="25" t="str">
        <f t="shared" si="4"/>
        <v>20D</v>
      </c>
      <c r="E281" s="25" t="s">
        <v>135</v>
      </c>
      <c r="F281" s="25">
        <v>0</v>
      </c>
      <c r="G281" s="25">
        <v>0</v>
      </c>
      <c r="H281" s="26">
        <v>2</v>
      </c>
      <c r="I281" s="25">
        <v>0</v>
      </c>
      <c r="J281" s="25">
        <v>1</v>
      </c>
    </row>
    <row r="282" spans="2:11" x14ac:dyDescent="0.25">
      <c r="B282" s="25">
        <v>21</v>
      </c>
      <c r="C282" s="25" t="s">
        <v>9</v>
      </c>
      <c r="D282" s="25" t="str">
        <f t="shared" si="4"/>
        <v>21A</v>
      </c>
      <c r="E282" s="25" t="s">
        <v>135</v>
      </c>
      <c r="F282" s="25">
        <v>0</v>
      </c>
      <c r="G282" s="25">
        <v>0</v>
      </c>
      <c r="H282" s="26">
        <v>3</v>
      </c>
      <c r="I282" s="25">
        <v>0</v>
      </c>
      <c r="J282" s="25">
        <v>1</v>
      </c>
    </row>
    <row r="283" spans="2:11" x14ac:dyDescent="0.25">
      <c r="B283" s="25">
        <v>21</v>
      </c>
      <c r="C283" s="25" t="s">
        <v>12</v>
      </c>
      <c r="D283" s="25" t="str">
        <f t="shared" si="4"/>
        <v>21B</v>
      </c>
      <c r="E283" s="25" t="s">
        <v>135</v>
      </c>
      <c r="F283" s="25">
        <v>0</v>
      </c>
      <c r="G283" s="25">
        <v>0</v>
      </c>
      <c r="H283" s="26">
        <v>2</v>
      </c>
      <c r="I283" s="25">
        <v>0</v>
      </c>
      <c r="J283" s="25">
        <v>1</v>
      </c>
    </row>
    <row r="284" spans="2:11" x14ac:dyDescent="0.25">
      <c r="B284" s="25">
        <v>21</v>
      </c>
      <c r="C284" s="25" t="s">
        <v>14</v>
      </c>
      <c r="D284" s="25" t="str">
        <f t="shared" si="4"/>
        <v>21C</v>
      </c>
      <c r="E284" s="25" t="s">
        <v>135</v>
      </c>
      <c r="F284" s="25">
        <v>0</v>
      </c>
      <c r="G284" s="25">
        <v>0</v>
      </c>
      <c r="H284" s="26" t="s">
        <v>121</v>
      </c>
      <c r="I284" s="25">
        <v>1</v>
      </c>
      <c r="J284" s="25">
        <v>0</v>
      </c>
    </row>
    <row r="285" spans="2:11" x14ac:dyDescent="0.25">
      <c r="B285" s="25">
        <v>21</v>
      </c>
      <c r="C285" s="25" t="s">
        <v>15</v>
      </c>
      <c r="D285" s="25" t="str">
        <f t="shared" si="4"/>
        <v>21D</v>
      </c>
      <c r="E285" s="25" t="s">
        <v>135</v>
      </c>
      <c r="F285" s="25">
        <v>0</v>
      </c>
      <c r="G285" s="25">
        <v>0</v>
      </c>
      <c r="H285" s="26">
        <v>2</v>
      </c>
      <c r="I285" s="25">
        <v>0</v>
      </c>
      <c r="J285" s="25">
        <v>1</v>
      </c>
    </row>
    <row r="286" spans="2:11" x14ac:dyDescent="0.25">
      <c r="B286" s="25">
        <v>22</v>
      </c>
      <c r="C286" s="25" t="s">
        <v>9</v>
      </c>
      <c r="D286" s="25" t="str">
        <f t="shared" si="4"/>
        <v>22A</v>
      </c>
      <c r="E286" s="25" t="s">
        <v>135</v>
      </c>
      <c r="F286" s="25">
        <v>0</v>
      </c>
      <c r="G286" s="25">
        <v>0</v>
      </c>
      <c r="H286" s="26">
        <v>1</v>
      </c>
      <c r="I286" s="25">
        <v>0</v>
      </c>
      <c r="J286" s="25">
        <v>1</v>
      </c>
      <c r="K286" s="25" t="s">
        <v>143</v>
      </c>
    </row>
    <row r="287" spans="2:11" x14ac:dyDescent="0.25">
      <c r="B287" s="25">
        <v>22</v>
      </c>
      <c r="C287" s="25" t="s">
        <v>12</v>
      </c>
      <c r="D287" s="25" t="str">
        <f t="shared" si="4"/>
        <v>22B</v>
      </c>
      <c r="E287" s="25" t="s">
        <v>135</v>
      </c>
      <c r="F287" s="25">
        <v>0</v>
      </c>
      <c r="G287" s="25">
        <v>0</v>
      </c>
      <c r="H287" s="26">
        <v>1</v>
      </c>
      <c r="I287" s="25">
        <v>0</v>
      </c>
      <c r="J287" s="25">
        <v>1</v>
      </c>
    </row>
    <row r="288" spans="2:11" x14ac:dyDescent="0.25">
      <c r="B288" s="25">
        <v>22</v>
      </c>
      <c r="C288" s="25" t="s">
        <v>14</v>
      </c>
      <c r="D288" s="25" t="str">
        <f t="shared" si="4"/>
        <v>22C</v>
      </c>
      <c r="E288" s="25" t="s">
        <v>135</v>
      </c>
      <c r="F288" s="25">
        <v>0</v>
      </c>
      <c r="G288" s="25">
        <v>0</v>
      </c>
      <c r="H288" s="26"/>
      <c r="I288" s="25">
        <v>0</v>
      </c>
      <c r="J288" s="25">
        <v>1</v>
      </c>
    </row>
    <row r="289" spans="2:10" x14ac:dyDescent="0.25">
      <c r="B289" s="25">
        <v>22</v>
      </c>
      <c r="C289" s="25" t="s">
        <v>15</v>
      </c>
      <c r="D289" s="25" t="str">
        <f t="shared" si="4"/>
        <v>22D</v>
      </c>
      <c r="E289" s="25" t="s">
        <v>135</v>
      </c>
      <c r="F289" s="25">
        <v>0</v>
      </c>
      <c r="G289" s="25">
        <v>0</v>
      </c>
      <c r="H289" s="26">
        <v>1</v>
      </c>
      <c r="I289" s="25">
        <v>0</v>
      </c>
      <c r="J289" s="25">
        <v>1</v>
      </c>
    </row>
    <row r="290" spans="2:10" x14ac:dyDescent="0.25">
      <c r="B290" s="25">
        <v>23</v>
      </c>
      <c r="C290" s="25" t="s">
        <v>9</v>
      </c>
      <c r="D290" s="25" t="str">
        <f t="shared" si="4"/>
        <v>23A</v>
      </c>
      <c r="E290" s="25" t="s">
        <v>135</v>
      </c>
      <c r="F290" s="25">
        <v>0</v>
      </c>
      <c r="G290" s="25">
        <v>0</v>
      </c>
      <c r="H290" s="26">
        <v>3</v>
      </c>
      <c r="I290" s="25">
        <v>0</v>
      </c>
      <c r="J290" s="25">
        <v>1</v>
      </c>
    </row>
    <row r="291" spans="2:10" x14ac:dyDescent="0.25">
      <c r="B291" s="25">
        <v>23</v>
      </c>
      <c r="C291" s="25" t="s">
        <v>12</v>
      </c>
      <c r="D291" s="25" t="str">
        <f t="shared" si="4"/>
        <v>23B</v>
      </c>
      <c r="E291" s="25" t="s">
        <v>135</v>
      </c>
      <c r="F291" s="25">
        <v>0</v>
      </c>
      <c r="G291" s="25">
        <v>0</v>
      </c>
      <c r="H291" s="26">
        <v>1</v>
      </c>
      <c r="I291" s="25">
        <v>0</v>
      </c>
      <c r="J291" s="25">
        <v>1</v>
      </c>
    </row>
    <row r="292" spans="2:10" x14ac:dyDescent="0.25">
      <c r="B292" s="25">
        <v>23</v>
      </c>
      <c r="C292" s="25" t="s">
        <v>14</v>
      </c>
      <c r="D292" s="25" t="str">
        <f t="shared" si="4"/>
        <v>23C</v>
      </c>
      <c r="E292" s="25" t="s">
        <v>135</v>
      </c>
      <c r="F292" s="25">
        <v>0</v>
      </c>
      <c r="G292" s="25">
        <v>0</v>
      </c>
      <c r="H292" s="26">
        <v>3</v>
      </c>
      <c r="I292" s="25">
        <v>0</v>
      </c>
      <c r="J292" s="25">
        <v>1</v>
      </c>
    </row>
    <row r="293" spans="2:10" x14ac:dyDescent="0.25">
      <c r="B293" s="25">
        <v>23</v>
      </c>
      <c r="C293" s="25" t="s">
        <v>15</v>
      </c>
      <c r="D293" s="25" t="str">
        <f t="shared" si="4"/>
        <v>23D</v>
      </c>
      <c r="E293" s="25" t="s">
        <v>135</v>
      </c>
      <c r="F293" s="25">
        <v>0</v>
      </c>
      <c r="G293" s="25">
        <v>0</v>
      </c>
      <c r="H293" s="26">
        <v>2</v>
      </c>
      <c r="I293" s="25">
        <v>0</v>
      </c>
      <c r="J293" s="25">
        <v>1</v>
      </c>
    </row>
    <row r="294" spans="2:10" x14ac:dyDescent="0.25">
      <c r="B294" s="25">
        <v>24</v>
      </c>
      <c r="C294" s="25" t="s">
        <v>9</v>
      </c>
      <c r="D294" s="25" t="str">
        <f t="shared" si="4"/>
        <v>24A</v>
      </c>
      <c r="E294" s="25" t="s">
        <v>135</v>
      </c>
      <c r="F294" s="25">
        <v>0</v>
      </c>
      <c r="G294" s="25">
        <v>0</v>
      </c>
      <c r="H294" s="26">
        <v>1</v>
      </c>
      <c r="I294" s="25">
        <v>0</v>
      </c>
      <c r="J294" s="25">
        <v>1</v>
      </c>
    </row>
    <row r="295" spans="2:10" x14ac:dyDescent="0.25">
      <c r="B295" s="25">
        <v>24</v>
      </c>
      <c r="C295" s="25" t="s">
        <v>12</v>
      </c>
      <c r="D295" s="25" t="str">
        <f t="shared" si="4"/>
        <v>24B</v>
      </c>
      <c r="E295" s="25" t="s">
        <v>135</v>
      </c>
      <c r="F295" s="25">
        <v>0</v>
      </c>
      <c r="G295" s="25">
        <v>0</v>
      </c>
      <c r="H295" s="26">
        <v>2</v>
      </c>
      <c r="I295" s="25">
        <v>0</v>
      </c>
      <c r="J295" s="25">
        <v>1</v>
      </c>
    </row>
    <row r="296" spans="2:10" x14ac:dyDescent="0.25">
      <c r="B296" s="25">
        <v>24</v>
      </c>
      <c r="C296" s="25" t="s">
        <v>14</v>
      </c>
      <c r="D296" s="25" t="str">
        <f t="shared" si="4"/>
        <v>24C</v>
      </c>
      <c r="E296" s="25" t="s">
        <v>135</v>
      </c>
      <c r="F296" s="25">
        <v>0</v>
      </c>
      <c r="G296" s="25">
        <v>0</v>
      </c>
      <c r="H296" s="26">
        <v>1</v>
      </c>
      <c r="I296" s="25">
        <v>0</v>
      </c>
      <c r="J296" s="25">
        <v>1</v>
      </c>
    </row>
    <row r="297" spans="2:10" x14ac:dyDescent="0.25">
      <c r="B297" s="25">
        <v>24</v>
      </c>
      <c r="C297" s="25" t="s">
        <v>15</v>
      </c>
      <c r="D297" s="25" t="str">
        <f t="shared" si="4"/>
        <v>24D</v>
      </c>
      <c r="E297" s="25" t="s">
        <v>135</v>
      </c>
      <c r="F297" s="25">
        <v>0</v>
      </c>
      <c r="G297" s="25">
        <v>0</v>
      </c>
      <c r="H297" s="26" t="s">
        <v>121</v>
      </c>
      <c r="I297" s="25">
        <v>1</v>
      </c>
      <c r="J297" s="25">
        <v>0</v>
      </c>
    </row>
    <row r="298" spans="2:10" x14ac:dyDescent="0.25">
      <c r="B298" s="25">
        <v>25</v>
      </c>
      <c r="C298" s="25" t="s">
        <v>9</v>
      </c>
      <c r="D298" s="25" t="str">
        <f t="shared" si="4"/>
        <v>25A</v>
      </c>
      <c r="E298" s="25" t="s">
        <v>135</v>
      </c>
      <c r="F298" s="25">
        <v>0</v>
      </c>
      <c r="G298" s="25">
        <v>0</v>
      </c>
      <c r="H298" s="26">
        <v>1</v>
      </c>
      <c r="I298" s="25">
        <v>0</v>
      </c>
      <c r="J298" s="25">
        <v>1</v>
      </c>
    </row>
    <row r="299" spans="2:10" x14ac:dyDescent="0.25">
      <c r="B299" s="25">
        <v>25</v>
      </c>
      <c r="C299" s="25" t="s">
        <v>12</v>
      </c>
      <c r="D299" s="25" t="str">
        <f t="shared" si="4"/>
        <v>25B</v>
      </c>
      <c r="E299" s="25" t="s">
        <v>135</v>
      </c>
      <c r="F299" s="25">
        <v>0</v>
      </c>
      <c r="G299" s="25">
        <v>1</v>
      </c>
      <c r="H299" s="26">
        <v>2</v>
      </c>
      <c r="I299" s="25">
        <v>0</v>
      </c>
      <c r="J299" s="25">
        <v>0</v>
      </c>
    </row>
    <row r="300" spans="2:10" x14ac:dyDescent="0.25">
      <c r="B300" s="25">
        <v>25</v>
      </c>
      <c r="C300" s="25" t="s">
        <v>14</v>
      </c>
      <c r="D300" s="25" t="str">
        <f t="shared" si="4"/>
        <v>25C</v>
      </c>
      <c r="E300" s="25" t="s">
        <v>135</v>
      </c>
      <c r="F300" s="25">
        <v>0</v>
      </c>
      <c r="G300" s="25">
        <v>0</v>
      </c>
      <c r="H300" s="26">
        <v>2</v>
      </c>
      <c r="I300" s="25">
        <v>0</v>
      </c>
      <c r="J300" s="25">
        <v>1</v>
      </c>
    </row>
    <row r="301" spans="2:10" x14ac:dyDescent="0.25">
      <c r="B301" s="25">
        <v>25</v>
      </c>
      <c r="C301" s="25" t="s">
        <v>15</v>
      </c>
      <c r="D301" s="25" t="str">
        <f t="shared" si="4"/>
        <v>25D</v>
      </c>
      <c r="E301" s="25" t="s">
        <v>135</v>
      </c>
      <c r="F301" s="25">
        <v>0</v>
      </c>
      <c r="G301" s="25">
        <v>0</v>
      </c>
      <c r="H301" s="26">
        <v>2</v>
      </c>
      <c r="I301" s="25">
        <v>0</v>
      </c>
      <c r="J301" s="25">
        <v>1</v>
      </c>
    </row>
    <row r="302" spans="2:10" x14ac:dyDescent="0.25">
      <c r="B302" s="25">
        <v>26</v>
      </c>
      <c r="C302" s="25" t="s">
        <v>9</v>
      </c>
      <c r="D302" s="25" t="str">
        <f t="shared" si="4"/>
        <v>26A</v>
      </c>
      <c r="E302" s="25" t="s">
        <v>135</v>
      </c>
      <c r="F302" s="25">
        <v>0</v>
      </c>
      <c r="G302" s="25">
        <v>0</v>
      </c>
      <c r="H302" s="26">
        <v>1</v>
      </c>
      <c r="I302" s="25">
        <v>0</v>
      </c>
      <c r="J302" s="25">
        <v>1</v>
      </c>
    </row>
    <row r="303" spans="2:10" x14ac:dyDescent="0.25">
      <c r="B303" s="25">
        <v>26</v>
      </c>
      <c r="C303" s="25" t="s">
        <v>12</v>
      </c>
      <c r="D303" s="25" t="str">
        <f t="shared" si="4"/>
        <v>26B</v>
      </c>
      <c r="E303" s="25" t="s">
        <v>135</v>
      </c>
      <c r="F303" s="25">
        <v>0</v>
      </c>
      <c r="G303" s="25">
        <v>0</v>
      </c>
      <c r="H303" s="26">
        <v>1</v>
      </c>
      <c r="I303" s="25">
        <v>0</v>
      </c>
      <c r="J303" s="25">
        <v>1</v>
      </c>
    </row>
    <row r="304" spans="2:10" x14ac:dyDescent="0.25">
      <c r="B304" s="25">
        <v>26</v>
      </c>
      <c r="C304" s="25" t="s">
        <v>14</v>
      </c>
      <c r="D304" s="25" t="str">
        <f t="shared" si="4"/>
        <v>26C</v>
      </c>
      <c r="E304" s="25" t="s">
        <v>135</v>
      </c>
      <c r="F304" s="25">
        <v>0</v>
      </c>
      <c r="G304" s="25">
        <v>0</v>
      </c>
      <c r="H304" s="26">
        <v>2</v>
      </c>
      <c r="I304" s="25">
        <v>0</v>
      </c>
      <c r="J304" s="25">
        <v>1</v>
      </c>
    </row>
    <row r="305" spans="2:11" x14ac:dyDescent="0.25">
      <c r="B305" s="25">
        <v>26</v>
      </c>
      <c r="C305" s="25" t="s">
        <v>15</v>
      </c>
      <c r="D305" s="25" t="str">
        <f t="shared" si="4"/>
        <v>26D</v>
      </c>
      <c r="E305" s="25" t="s">
        <v>135</v>
      </c>
      <c r="F305" s="25">
        <v>0</v>
      </c>
      <c r="G305" s="25">
        <v>0</v>
      </c>
      <c r="H305" s="26">
        <v>2</v>
      </c>
      <c r="I305" s="25">
        <v>0</v>
      </c>
      <c r="J305" s="25">
        <v>1</v>
      </c>
    </row>
    <row r="306" spans="2:11" x14ac:dyDescent="0.25">
      <c r="B306" s="25">
        <v>27</v>
      </c>
      <c r="C306" s="25" t="s">
        <v>9</v>
      </c>
      <c r="D306" s="25" t="str">
        <f t="shared" si="4"/>
        <v>27A</v>
      </c>
      <c r="E306" s="25" t="s">
        <v>135</v>
      </c>
      <c r="F306" s="25">
        <v>0</v>
      </c>
      <c r="G306" s="25">
        <v>0</v>
      </c>
      <c r="H306" s="26">
        <v>2</v>
      </c>
      <c r="I306" s="25">
        <v>0</v>
      </c>
      <c r="J306" s="25">
        <v>1</v>
      </c>
    </row>
    <row r="307" spans="2:11" x14ac:dyDescent="0.25">
      <c r="B307" s="25">
        <v>27</v>
      </c>
      <c r="C307" s="25" t="s">
        <v>12</v>
      </c>
      <c r="D307" s="25" t="str">
        <f t="shared" si="4"/>
        <v>27B</v>
      </c>
      <c r="E307" s="25" t="s">
        <v>135</v>
      </c>
      <c r="F307" s="25">
        <v>0</v>
      </c>
      <c r="G307" s="25">
        <v>0</v>
      </c>
      <c r="H307" s="26">
        <v>1</v>
      </c>
      <c r="I307" s="25">
        <v>0</v>
      </c>
      <c r="J307" s="25">
        <v>1</v>
      </c>
    </row>
    <row r="308" spans="2:11" x14ac:dyDescent="0.25">
      <c r="B308" s="25">
        <v>27</v>
      </c>
      <c r="C308" s="25" t="s">
        <v>14</v>
      </c>
      <c r="D308" s="25" t="str">
        <f t="shared" si="4"/>
        <v>27C</v>
      </c>
      <c r="E308" s="25" t="s">
        <v>135</v>
      </c>
      <c r="F308" s="25">
        <v>0</v>
      </c>
      <c r="G308" s="25">
        <v>0</v>
      </c>
      <c r="H308" s="26">
        <v>2</v>
      </c>
      <c r="I308" s="25">
        <v>0</v>
      </c>
      <c r="J308" s="25">
        <v>1</v>
      </c>
    </row>
    <row r="309" spans="2:11" x14ac:dyDescent="0.25">
      <c r="B309" s="25">
        <v>27</v>
      </c>
      <c r="C309" s="25" t="s">
        <v>15</v>
      </c>
      <c r="D309" s="25" t="str">
        <f t="shared" si="4"/>
        <v>27D</v>
      </c>
      <c r="E309" s="25" t="s">
        <v>135</v>
      </c>
      <c r="F309" s="25">
        <v>0</v>
      </c>
      <c r="G309" s="25">
        <v>0</v>
      </c>
      <c r="H309" s="26">
        <v>1</v>
      </c>
      <c r="I309" s="25">
        <v>0</v>
      </c>
      <c r="J309" s="25">
        <v>1</v>
      </c>
    </row>
    <row r="310" spans="2:11" x14ac:dyDescent="0.25">
      <c r="B310" s="25">
        <v>28</v>
      </c>
      <c r="C310" s="25" t="s">
        <v>9</v>
      </c>
      <c r="D310" s="25" t="str">
        <f t="shared" si="4"/>
        <v>28A</v>
      </c>
      <c r="E310" s="25" t="s">
        <v>135</v>
      </c>
      <c r="F310" s="25">
        <v>0</v>
      </c>
      <c r="G310" s="25">
        <v>0</v>
      </c>
      <c r="H310" s="26">
        <v>1</v>
      </c>
      <c r="I310" s="25">
        <v>0</v>
      </c>
      <c r="J310" s="25">
        <v>1</v>
      </c>
    </row>
    <row r="311" spans="2:11" x14ac:dyDescent="0.25">
      <c r="B311" s="25">
        <v>28</v>
      </c>
      <c r="C311" s="25" t="s">
        <v>12</v>
      </c>
      <c r="D311" s="25" t="str">
        <f t="shared" si="4"/>
        <v>28B</v>
      </c>
      <c r="E311" s="25" t="s">
        <v>135</v>
      </c>
      <c r="F311" s="25">
        <v>0</v>
      </c>
      <c r="G311" s="25">
        <v>0</v>
      </c>
      <c r="H311" s="26">
        <v>2</v>
      </c>
      <c r="I311" s="25">
        <v>0</v>
      </c>
      <c r="J311" s="25">
        <v>1</v>
      </c>
    </row>
    <row r="312" spans="2:11" x14ac:dyDescent="0.25">
      <c r="B312" s="25">
        <v>28</v>
      </c>
      <c r="C312" s="25" t="s">
        <v>14</v>
      </c>
      <c r="D312" s="25" t="str">
        <f t="shared" si="4"/>
        <v>28C</v>
      </c>
      <c r="E312" s="25" t="s">
        <v>135</v>
      </c>
      <c r="F312" s="25">
        <v>0</v>
      </c>
      <c r="G312" s="25">
        <v>0</v>
      </c>
      <c r="H312" s="26" t="s">
        <v>121</v>
      </c>
      <c r="I312" s="25">
        <v>1</v>
      </c>
      <c r="J312" s="25">
        <v>0</v>
      </c>
    </row>
    <row r="313" spans="2:11" x14ac:dyDescent="0.25">
      <c r="B313" s="25">
        <v>28</v>
      </c>
      <c r="C313" s="25" t="s">
        <v>15</v>
      </c>
      <c r="D313" s="25" t="str">
        <f t="shared" si="4"/>
        <v>28D</v>
      </c>
      <c r="E313" s="25" t="s">
        <v>135</v>
      </c>
      <c r="F313" s="25">
        <v>0</v>
      </c>
      <c r="G313" s="25">
        <v>0</v>
      </c>
      <c r="H313" s="26">
        <v>2</v>
      </c>
      <c r="I313" s="25">
        <v>0</v>
      </c>
      <c r="J313" s="25">
        <v>1</v>
      </c>
    </row>
    <row r="314" spans="2:11" x14ac:dyDescent="0.25">
      <c r="B314" s="25">
        <v>29</v>
      </c>
      <c r="C314" s="25" t="s">
        <v>9</v>
      </c>
      <c r="D314" s="25" t="str">
        <f t="shared" si="4"/>
        <v>29A</v>
      </c>
      <c r="E314" s="25" t="s">
        <v>135</v>
      </c>
      <c r="F314" s="25">
        <v>0</v>
      </c>
      <c r="G314" s="25">
        <v>0</v>
      </c>
      <c r="H314" s="26" t="s">
        <v>121</v>
      </c>
      <c r="I314" s="25">
        <v>1</v>
      </c>
      <c r="J314" s="25">
        <v>0</v>
      </c>
    </row>
    <row r="315" spans="2:11" x14ac:dyDescent="0.25">
      <c r="B315" s="25">
        <v>29</v>
      </c>
      <c r="C315" s="25" t="s">
        <v>12</v>
      </c>
      <c r="D315" s="25" t="str">
        <f t="shared" si="4"/>
        <v>29B</v>
      </c>
      <c r="E315" s="25" t="s">
        <v>135</v>
      </c>
      <c r="F315" s="25">
        <v>0</v>
      </c>
      <c r="G315" s="25">
        <v>0</v>
      </c>
      <c r="H315" s="26">
        <v>1</v>
      </c>
      <c r="I315" s="25">
        <v>0</v>
      </c>
      <c r="J315" s="25">
        <v>1</v>
      </c>
    </row>
    <row r="316" spans="2:11" x14ac:dyDescent="0.25">
      <c r="B316" s="25">
        <v>29</v>
      </c>
      <c r="C316" s="25" t="s">
        <v>14</v>
      </c>
      <c r="D316" s="25" t="str">
        <f t="shared" si="4"/>
        <v>29C</v>
      </c>
      <c r="E316" s="25" t="s">
        <v>135</v>
      </c>
      <c r="F316" s="25">
        <v>0</v>
      </c>
      <c r="G316" s="25">
        <v>0</v>
      </c>
      <c r="H316" s="26">
        <v>2</v>
      </c>
      <c r="I316" s="25">
        <v>0</v>
      </c>
      <c r="J316" s="25">
        <v>1</v>
      </c>
    </row>
    <row r="317" spans="2:11" x14ac:dyDescent="0.25">
      <c r="B317" s="25">
        <v>29</v>
      </c>
      <c r="C317" s="25" t="s">
        <v>15</v>
      </c>
      <c r="D317" s="25" t="str">
        <f t="shared" si="4"/>
        <v>29D</v>
      </c>
      <c r="E317" s="25" t="s">
        <v>135</v>
      </c>
      <c r="F317" s="25">
        <v>0</v>
      </c>
      <c r="G317" s="25">
        <v>0</v>
      </c>
      <c r="H317" s="26">
        <v>1</v>
      </c>
      <c r="I317" s="25">
        <v>0</v>
      </c>
      <c r="J317" s="25">
        <v>1</v>
      </c>
    </row>
    <row r="318" spans="2:11" x14ac:dyDescent="0.25">
      <c r="B318" s="25">
        <v>30</v>
      </c>
      <c r="C318" s="25" t="s">
        <v>9</v>
      </c>
      <c r="D318" s="25" t="str">
        <f t="shared" si="4"/>
        <v>30A</v>
      </c>
      <c r="E318" s="25" t="s">
        <v>135</v>
      </c>
      <c r="F318" s="25">
        <v>0</v>
      </c>
      <c r="G318" s="25">
        <v>0</v>
      </c>
      <c r="H318" s="26">
        <v>1</v>
      </c>
      <c r="I318" s="25">
        <v>0</v>
      </c>
      <c r="J318" s="25">
        <v>1</v>
      </c>
    </row>
    <row r="319" spans="2:11" x14ac:dyDescent="0.25">
      <c r="B319" s="25">
        <v>30</v>
      </c>
      <c r="C319" s="25" t="s">
        <v>12</v>
      </c>
      <c r="D319" s="25" t="str">
        <f t="shared" si="4"/>
        <v>30B</v>
      </c>
      <c r="E319" s="25" t="s">
        <v>135</v>
      </c>
      <c r="F319" s="25">
        <v>0</v>
      </c>
      <c r="G319" s="25">
        <v>0</v>
      </c>
      <c r="H319" s="26" t="s">
        <v>121</v>
      </c>
      <c r="I319" s="25">
        <v>0</v>
      </c>
      <c r="J319" s="25">
        <v>1</v>
      </c>
      <c r="K319" s="25" t="s">
        <v>143</v>
      </c>
    </row>
    <row r="320" spans="2:11" x14ac:dyDescent="0.25">
      <c r="B320" s="25">
        <v>30</v>
      </c>
      <c r="C320" s="25" t="s">
        <v>14</v>
      </c>
      <c r="D320" s="25" t="str">
        <f t="shared" si="4"/>
        <v>30C</v>
      </c>
      <c r="E320" s="25" t="s">
        <v>135</v>
      </c>
      <c r="F320" s="25">
        <v>0</v>
      </c>
      <c r="G320" s="25">
        <v>0</v>
      </c>
      <c r="H320" s="26" t="s">
        <v>121</v>
      </c>
      <c r="I320" s="25">
        <v>1</v>
      </c>
      <c r="J320" s="25">
        <v>0</v>
      </c>
    </row>
    <row r="321" spans="2:11" x14ac:dyDescent="0.25">
      <c r="B321" s="25">
        <v>30</v>
      </c>
      <c r="C321" s="25" t="s">
        <v>15</v>
      </c>
      <c r="D321" s="25" t="str">
        <f t="shared" si="4"/>
        <v>30D</v>
      </c>
      <c r="E321" s="25" t="s">
        <v>135</v>
      </c>
      <c r="F321" s="25">
        <v>0</v>
      </c>
      <c r="G321" s="25">
        <v>0</v>
      </c>
      <c r="H321" s="26">
        <v>2</v>
      </c>
      <c r="I321" s="25">
        <v>0</v>
      </c>
      <c r="J321" s="25">
        <v>1</v>
      </c>
    </row>
    <row r="322" spans="2:11" x14ac:dyDescent="0.25">
      <c r="B322" s="25">
        <v>31</v>
      </c>
      <c r="C322" s="25" t="s">
        <v>9</v>
      </c>
      <c r="D322" s="25" t="str">
        <f t="shared" ref="D322:D385" si="5">CONCATENATE(B322,C322)</f>
        <v>31A</v>
      </c>
      <c r="E322" s="25" t="s">
        <v>135</v>
      </c>
      <c r="F322" s="25">
        <v>0</v>
      </c>
      <c r="G322" s="25">
        <v>0</v>
      </c>
      <c r="H322" s="26">
        <v>2</v>
      </c>
      <c r="I322" s="25">
        <v>0</v>
      </c>
      <c r="J322" s="25">
        <v>1</v>
      </c>
    </row>
    <row r="323" spans="2:11" x14ac:dyDescent="0.25">
      <c r="B323" s="25">
        <v>31</v>
      </c>
      <c r="C323" s="25" t="s">
        <v>12</v>
      </c>
      <c r="D323" s="25" t="str">
        <f t="shared" si="5"/>
        <v>31B</v>
      </c>
      <c r="E323" s="25" t="s">
        <v>135</v>
      </c>
      <c r="F323" s="25">
        <v>0</v>
      </c>
      <c r="G323" s="25">
        <v>0</v>
      </c>
      <c r="H323" s="26">
        <v>3</v>
      </c>
      <c r="I323" s="25">
        <v>0</v>
      </c>
      <c r="J323" s="25">
        <v>0</v>
      </c>
      <c r="K323" s="25" t="s">
        <v>140</v>
      </c>
    </row>
    <row r="324" spans="2:11" x14ac:dyDescent="0.25">
      <c r="B324" s="25">
        <v>31</v>
      </c>
      <c r="C324" s="25" t="s">
        <v>14</v>
      </c>
      <c r="D324" s="25" t="str">
        <f t="shared" si="5"/>
        <v>31C</v>
      </c>
      <c r="E324" s="25" t="s">
        <v>135</v>
      </c>
      <c r="F324" s="25">
        <v>0</v>
      </c>
      <c r="G324" s="25">
        <v>0</v>
      </c>
      <c r="H324" s="26" t="s">
        <v>121</v>
      </c>
      <c r="I324" s="25">
        <v>1</v>
      </c>
      <c r="J324" s="25">
        <v>0</v>
      </c>
    </row>
    <row r="325" spans="2:11" x14ac:dyDescent="0.25">
      <c r="B325" s="25">
        <v>31</v>
      </c>
      <c r="C325" s="25" t="s">
        <v>15</v>
      </c>
      <c r="D325" s="25" t="str">
        <f t="shared" si="5"/>
        <v>31D</v>
      </c>
      <c r="E325" s="25" t="s">
        <v>135</v>
      </c>
      <c r="F325" s="25" t="s">
        <v>120</v>
      </c>
      <c r="G325" s="25" t="s">
        <v>120</v>
      </c>
      <c r="H325" s="26">
        <v>1</v>
      </c>
      <c r="I325" s="25" t="s">
        <v>120</v>
      </c>
      <c r="J325" s="25">
        <v>0</v>
      </c>
      <c r="K325" s="25" t="s">
        <v>165</v>
      </c>
    </row>
    <row r="326" spans="2:11" x14ac:dyDescent="0.25">
      <c r="B326" s="25">
        <v>32</v>
      </c>
      <c r="C326" s="25" t="s">
        <v>9</v>
      </c>
      <c r="D326" s="25" t="str">
        <f t="shared" si="5"/>
        <v>32A</v>
      </c>
      <c r="E326" s="25" t="s">
        <v>135</v>
      </c>
      <c r="F326" s="25">
        <v>0</v>
      </c>
      <c r="G326" s="25">
        <v>1</v>
      </c>
      <c r="H326" s="26">
        <v>1</v>
      </c>
      <c r="I326" s="25">
        <v>0</v>
      </c>
      <c r="J326" s="25">
        <v>0</v>
      </c>
    </row>
    <row r="327" spans="2:11" x14ac:dyDescent="0.25">
      <c r="B327" s="25">
        <v>32</v>
      </c>
      <c r="C327" s="25" t="s">
        <v>12</v>
      </c>
      <c r="D327" s="25" t="str">
        <f t="shared" si="5"/>
        <v>32B</v>
      </c>
      <c r="E327" s="25" t="s">
        <v>135</v>
      </c>
      <c r="F327" s="25">
        <v>0</v>
      </c>
      <c r="G327" s="25">
        <v>0</v>
      </c>
      <c r="H327" s="26">
        <v>1</v>
      </c>
      <c r="I327" s="25">
        <v>1</v>
      </c>
      <c r="J327" s="25">
        <v>0</v>
      </c>
    </row>
    <row r="328" spans="2:11" x14ac:dyDescent="0.25">
      <c r="B328" s="25">
        <v>32</v>
      </c>
      <c r="C328" s="25" t="s">
        <v>14</v>
      </c>
      <c r="D328" s="25" t="str">
        <f t="shared" si="5"/>
        <v>32C</v>
      </c>
      <c r="E328" s="25" t="s">
        <v>135</v>
      </c>
      <c r="F328" s="25">
        <v>0</v>
      </c>
      <c r="G328" s="25">
        <v>1</v>
      </c>
      <c r="H328" s="26">
        <v>1</v>
      </c>
      <c r="I328" s="25">
        <v>0</v>
      </c>
      <c r="J328" s="25">
        <v>0</v>
      </c>
    </row>
    <row r="329" spans="2:11" x14ac:dyDescent="0.25">
      <c r="B329" s="25">
        <v>32</v>
      </c>
      <c r="C329" s="25" t="s">
        <v>15</v>
      </c>
      <c r="D329" s="25" t="str">
        <f t="shared" si="5"/>
        <v>32D</v>
      </c>
      <c r="E329" s="25" t="s">
        <v>135</v>
      </c>
      <c r="F329" s="25">
        <v>0</v>
      </c>
      <c r="G329" s="25">
        <v>0</v>
      </c>
      <c r="H329" s="26">
        <v>2</v>
      </c>
      <c r="I329" s="25">
        <v>1</v>
      </c>
      <c r="J329" s="25">
        <v>0</v>
      </c>
    </row>
    <row r="330" spans="2:11" x14ac:dyDescent="0.25">
      <c r="B330" s="25">
        <v>33</v>
      </c>
      <c r="C330" s="25" t="s">
        <v>9</v>
      </c>
      <c r="D330" s="25" t="str">
        <f t="shared" si="5"/>
        <v>33A</v>
      </c>
      <c r="E330" s="25" t="s">
        <v>135</v>
      </c>
      <c r="F330" s="25">
        <v>0</v>
      </c>
      <c r="G330" s="25">
        <v>0</v>
      </c>
      <c r="H330" s="26">
        <v>2</v>
      </c>
      <c r="I330" s="25">
        <v>0</v>
      </c>
      <c r="J330" s="25">
        <v>1</v>
      </c>
    </row>
    <row r="331" spans="2:11" x14ac:dyDescent="0.25">
      <c r="B331" s="25">
        <v>33</v>
      </c>
      <c r="C331" s="25" t="s">
        <v>12</v>
      </c>
      <c r="D331" s="25" t="str">
        <f t="shared" si="5"/>
        <v>33B</v>
      </c>
      <c r="E331" s="25" t="s">
        <v>135</v>
      </c>
      <c r="F331" s="25">
        <v>0</v>
      </c>
      <c r="G331" s="25">
        <v>0</v>
      </c>
      <c r="H331" s="26">
        <v>1</v>
      </c>
      <c r="I331" s="25">
        <v>0</v>
      </c>
      <c r="J331" s="25">
        <v>1</v>
      </c>
    </row>
    <row r="332" spans="2:11" x14ac:dyDescent="0.25">
      <c r="B332" s="25">
        <v>33</v>
      </c>
      <c r="C332" s="25" t="s">
        <v>14</v>
      </c>
      <c r="D332" s="25" t="str">
        <f t="shared" si="5"/>
        <v>33C</v>
      </c>
      <c r="E332" s="25" t="s">
        <v>135</v>
      </c>
      <c r="F332" s="25">
        <v>0</v>
      </c>
      <c r="G332" s="25">
        <v>0</v>
      </c>
      <c r="H332" s="26">
        <v>2</v>
      </c>
      <c r="I332" s="25">
        <v>0</v>
      </c>
      <c r="J332" s="25">
        <v>1</v>
      </c>
    </row>
    <row r="333" spans="2:11" x14ac:dyDescent="0.25">
      <c r="B333" s="25">
        <v>33</v>
      </c>
      <c r="C333" s="25" t="s">
        <v>15</v>
      </c>
      <c r="D333" s="25" t="str">
        <f t="shared" si="5"/>
        <v>33D</v>
      </c>
      <c r="E333" s="25" t="s">
        <v>135</v>
      </c>
      <c r="F333" s="25">
        <v>0</v>
      </c>
      <c r="G333" s="25">
        <v>0</v>
      </c>
      <c r="H333" s="26">
        <v>3</v>
      </c>
      <c r="I333" s="25">
        <v>0</v>
      </c>
      <c r="J333" s="25">
        <v>1</v>
      </c>
    </row>
    <row r="334" spans="2:11" x14ac:dyDescent="0.25">
      <c r="B334" s="25">
        <v>34</v>
      </c>
      <c r="C334" s="25" t="s">
        <v>9</v>
      </c>
      <c r="D334" s="25" t="str">
        <f t="shared" si="5"/>
        <v>34A</v>
      </c>
      <c r="E334" s="25" t="s">
        <v>135</v>
      </c>
      <c r="F334" s="25">
        <v>0</v>
      </c>
      <c r="G334" s="25">
        <v>0</v>
      </c>
      <c r="H334" s="26">
        <v>1</v>
      </c>
      <c r="I334" s="25">
        <v>0</v>
      </c>
      <c r="J334" s="25">
        <v>1</v>
      </c>
    </row>
    <row r="335" spans="2:11" x14ac:dyDescent="0.25">
      <c r="B335" s="25">
        <v>34</v>
      </c>
      <c r="C335" s="25" t="s">
        <v>12</v>
      </c>
      <c r="D335" s="25" t="str">
        <f t="shared" si="5"/>
        <v>34B</v>
      </c>
      <c r="E335" s="25" t="s">
        <v>135</v>
      </c>
      <c r="F335" s="25">
        <v>0</v>
      </c>
      <c r="G335" s="25">
        <v>0</v>
      </c>
      <c r="H335" s="26">
        <v>2</v>
      </c>
      <c r="I335" s="25">
        <v>0</v>
      </c>
      <c r="J335" s="25">
        <v>1</v>
      </c>
    </row>
    <row r="336" spans="2:11" x14ac:dyDescent="0.25">
      <c r="B336" s="25">
        <v>34</v>
      </c>
      <c r="C336" s="25" t="s">
        <v>14</v>
      </c>
      <c r="D336" s="25" t="str">
        <f t="shared" si="5"/>
        <v>34C</v>
      </c>
      <c r="E336" s="25" t="s">
        <v>135</v>
      </c>
      <c r="F336" s="25">
        <v>0</v>
      </c>
      <c r="G336" s="25">
        <v>0</v>
      </c>
      <c r="H336" s="26">
        <v>1</v>
      </c>
      <c r="I336" s="25">
        <v>0</v>
      </c>
      <c r="J336" s="25">
        <v>1</v>
      </c>
    </row>
    <row r="337" spans="2:11" x14ac:dyDescent="0.25">
      <c r="B337" s="25">
        <v>34</v>
      </c>
      <c r="C337" s="25" t="s">
        <v>15</v>
      </c>
      <c r="D337" s="25" t="str">
        <f t="shared" si="5"/>
        <v>34D</v>
      </c>
      <c r="E337" s="25" t="s">
        <v>135</v>
      </c>
      <c r="F337" s="25">
        <v>0</v>
      </c>
      <c r="G337" s="25">
        <v>0</v>
      </c>
      <c r="H337" s="26">
        <v>1</v>
      </c>
      <c r="I337" s="25">
        <v>0</v>
      </c>
      <c r="J337" s="25">
        <v>1</v>
      </c>
    </row>
    <row r="338" spans="2:11" x14ac:dyDescent="0.25">
      <c r="B338" s="25">
        <v>35</v>
      </c>
      <c r="C338" s="25" t="s">
        <v>9</v>
      </c>
      <c r="D338" s="25" t="str">
        <f t="shared" si="5"/>
        <v>35A</v>
      </c>
      <c r="E338" s="25" t="s">
        <v>135</v>
      </c>
      <c r="F338" s="25">
        <v>0</v>
      </c>
      <c r="G338" s="25">
        <v>0</v>
      </c>
      <c r="H338" s="26" t="s">
        <v>121</v>
      </c>
      <c r="I338" s="25">
        <v>1</v>
      </c>
      <c r="J338" s="25">
        <v>0</v>
      </c>
    </row>
    <row r="339" spans="2:11" x14ac:dyDescent="0.25">
      <c r="B339" s="25">
        <v>35</v>
      </c>
      <c r="C339" s="25" t="s">
        <v>12</v>
      </c>
      <c r="D339" s="25" t="str">
        <f t="shared" si="5"/>
        <v>35B</v>
      </c>
      <c r="E339" s="25" t="s">
        <v>135</v>
      </c>
      <c r="F339" s="25">
        <v>0</v>
      </c>
      <c r="G339" s="25">
        <v>0</v>
      </c>
      <c r="H339" s="26">
        <v>3</v>
      </c>
      <c r="I339" s="25">
        <v>0</v>
      </c>
      <c r="J339" s="25">
        <v>1</v>
      </c>
    </row>
    <row r="340" spans="2:11" x14ac:dyDescent="0.25">
      <c r="B340" s="25">
        <v>35</v>
      </c>
      <c r="C340" s="25" t="s">
        <v>14</v>
      </c>
      <c r="D340" s="25" t="str">
        <f t="shared" si="5"/>
        <v>35C</v>
      </c>
      <c r="E340" s="25" t="s">
        <v>135</v>
      </c>
      <c r="F340" s="25">
        <v>0</v>
      </c>
      <c r="G340" s="25">
        <v>0</v>
      </c>
      <c r="H340" s="26">
        <v>2</v>
      </c>
      <c r="I340" s="25">
        <v>0</v>
      </c>
      <c r="J340" s="25">
        <v>1</v>
      </c>
    </row>
    <row r="341" spans="2:11" x14ac:dyDescent="0.25">
      <c r="B341" s="25">
        <v>35</v>
      </c>
      <c r="C341" s="25" t="s">
        <v>15</v>
      </c>
      <c r="D341" s="25" t="str">
        <f t="shared" si="5"/>
        <v>35D</v>
      </c>
      <c r="E341" s="25" t="s">
        <v>135</v>
      </c>
      <c r="F341" s="25">
        <v>0</v>
      </c>
      <c r="G341" s="25">
        <v>0</v>
      </c>
      <c r="H341" s="26">
        <v>3</v>
      </c>
      <c r="I341" s="25">
        <v>0</v>
      </c>
      <c r="J341" s="25">
        <v>1</v>
      </c>
    </row>
    <row r="342" spans="2:11" x14ac:dyDescent="0.25">
      <c r="B342" s="25">
        <v>36</v>
      </c>
      <c r="C342" s="25" t="s">
        <v>9</v>
      </c>
      <c r="D342" s="25" t="str">
        <f t="shared" si="5"/>
        <v>36A</v>
      </c>
      <c r="E342" s="25" t="s">
        <v>135</v>
      </c>
      <c r="F342" s="25">
        <v>0</v>
      </c>
      <c r="G342" s="25">
        <v>0</v>
      </c>
      <c r="H342" s="26" t="s">
        <v>121</v>
      </c>
      <c r="I342" s="25">
        <v>1</v>
      </c>
      <c r="J342" s="25">
        <v>0</v>
      </c>
    </row>
    <row r="343" spans="2:11" x14ac:dyDescent="0.25">
      <c r="B343" s="25">
        <v>36</v>
      </c>
      <c r="C343" s="25" t="s">
        <v>12</v>
      </c>
      <c r="D343" s="25" t="str">
        <f t="shared" si="5"/>
        <v>36B</v>
      </c>
      <c r="E343" s="25" t="s">
        <v>135</v>
      </c>
      <c r="F343" s="25">
        <v>0</v>
      </c>
      <c r="G343" s="25">
        <v>0</v>
      </c>
      <c r="H343" s="26">
        <v>1</v>
      </c>
      <c r="I343" s="25">
        <v>0</v>
      </c>
      <c r="J343" s="25">
        <v>1</v>
      </c>
    </row>
    <row r="344" spans="2:11" x14ac:dyDescent="0.25">
      <c r="B344" s="25">
        <v>36</v>
      </c>
      <c r="C344" s="25" t="s">
        <v>14</v>
      </c>
      <c r="D344" s="25" t="str">
        <f t="shared" si="5"/>
        <v>36C</v>
      </c>
      <c r="E344" s="25" t="s">
        <v>135</v>
      </c>
      <c r="F344" s="25">
        <v>0</v>
      </c>
      <c r="G344" s="25">
        <v>0</v>
      </c>
      <c r="H344" s="26">
        <v>1</v>
      </c>
      <c r="I344" s="25">
        <v>0</v>
      </c>
      <c r="J344" s="25">
        <v>1</v>
      </c>
    </row>
    <row r="345" spans="2:11" x14ac:dyDescent="0.25">
      <c r="B345" s="25">
        <v>36</v>
      </c>
      <c r="C345" s="25" t="s">
        <v>15</v>
      </c>
      <c r="D345" s="25" t="str">
        <f t="shared" si="5"/>
        <v>36D</v>
      </c>
      <c r="E345" s="25" t="s">
        <v>135</v>
      </c>
      <c r="F345" s="25">
        <v>0</v>
      </c>
      <c r="G345" s="25">
        <v>0</v>
      </c>
      <c r="H345" s="26">
        <v>2</v>
      </c>
      <c r="I345" s="25">
        <v>0</v>
      </c>
      <c r="J345" s="25">
        <v>1</v>
      </c>
    </row>
    <row r="346" spans="2:11" x14ac:dyDescent="0.25">
      <c r="B346" s="25">
        <v>37</v>
      </c>
      <c r="C346" s="25" t="s">
        <v>9</v>
      </c>
      <c r="D346" s="25" t="str">
        <f t="shared" si="5"/>
        <v>37A</v>
      </c>
      <c r="E346" s="25" t="s">
        <v>135</v>
      </c>
      <c r="F346" s="25">
        <v>0</v>
      </c>
      <c r="G346" s="25">
        <v>0</v>
      </c>
      <c r="H346" s="26">
        <v>2</v>
      </c>
      <c r="I346" s="25">
        <v>0</v>
      </c>
      <c r="J346" s="25">
        <v>1</v>
      </c>
      <c r="K346" s="25" t="s">
        <v>146</v>
      </c>
    </row>
    <row r="347" spans="2:11" x14ac:dyDescent="0.25">
      <c r="B347" s="25">
        <v>37</v>
      </c>
      <c r="C347" s="25" t="s">
        <v>12</v>
      </c>
      <c r="D347" s="25" t="str">
        <f t="shared" si="5"/>
        <v>37B</v>
      </c>
      <c r="E347" s="25" t="s">
        <v>135</v>
      </c>
      <c r="F347" s="25">
        <v>0</v>
      </c>
      <c r="G347" s="25">
        <v>0</v>
      </c>
      <c r="H347" s="26">
        <v>2</v>
      </c>
      <c r="I347" s="25">
        <v>0</v>
      </c>
      <c r="J347" s="25">
        <v>1</v>
      </c>
    </row>
    <row r="348" spans="2:11" x14ac:dyDescent="0.25">
      <c r="B348" s="25">
        <v>37</v>
      </c>
      <c r="C348" s="25" t="s">
        <v>14</v>
      </c>
      <c r="D348" s="25" t="str">
        <f t="shared" si="5"/>
        <v>37C</v>
      </c>
      <c r="E348" s="25" t="s">
        <v>135</v>
      </c>
      <c r="F348" s="25" t="s">
        <v>120</v>
      </c>
      <c r="G348" s="25" t="s">
        <v>120</v>
      </c>
      <c r="H348" s="26">
        <v>1</v>
      </c>
      <c r="I348" s="25" t="s">
        <v>120</v>
      </c>
      <c r="J348" s="25">
        <v>0</v>
      </c>
      <c r="K348" s="25" t="s">
        <v>164</v>
      </c>
    </row>
    <row r="349" spans="2:11" x14ac:dyDescent="0.25">
      <c r="B349" s="25">
        <v>37</v>
      </c>
      <c r="C349" s="25" t="s">
        <v>15</v>
      </c>
      <c r="D349" s="25" t="str">
        <f t="shared" si="5"/>
        <v>37D</v>
      </c>
      <c r="E349" s="25" t="s">
        <v>135</v>
      </c>
      <c r="F349" s="25">
        <v>0</v>
      </c>
      <c r="G349" s="25">
        <v>0</v>
      </c>
      <c r="H349" s="26" t="s">
        <v>121</v>
      </c>
      <c r="I349" s="25">
        <v>1</v>
      </c>
      <c r="J349" s="25">
        <v>0</v>
      </c>
    </row>
    <row r="350" spans="2:11" x14ac:dyDescent="0.25">
      <c r="B350" s="25">
        <v>38</v>
      </c>
      <c r="C350" s="25" t="s">
        <v>9</v>
      </c>
      <c r="D350" s="25" t="str">
        <f t="shared" si="5"/>
        <v>38A</v>
      </c>
      <c r="E350" s="25" t="s">
        <v>135</v>
      </c>
      <c r="F350" s="25">
        <v>1</v>
      </c>
      <c r="G350" s="25">
        <v>1</v>
      </c>
      <c r="H350" s="26">
        <v>2</v>
      </c>
      <c r="I350" s="25">
        <v>0</v>
      </c>
      <c r="J350" s="25">
        <v>0</v>
      </c>
      <c r="K350" s="25" t="s">
        <v>145</v>
      </c>
    </row>
    <row r="351" spans="2:11" x14ac:dyDescent="0.25">
      <c r="B351" s="25">
        <v>38</v>
      </c>
      <c r="C351" s="25" t="s">
        <v>12</v>
      </c>
      <c r="D351" s="25" t="str">
        <f t="shared" si="5"/>
        <v>38B</v>
      </c>
      <c r="E351" s="25" t="s">
        <v>135</v>
      </c>
      <c r="F351" s="25">
        <v>0</v>
      </c>
      <c r="G351" s="25">
        <v>0</v>
      </c>
      <c r="H351" s="26" t="s">
        <v>121</v>
      </c>
      <c r="I351" s="25">
        <v>1</v>
      </c>
      <c r="J351" s="25">
        <v>0</v>
      </c>
    </row>
    <row r="352" spans="2:11" x14ac:dyDescent="0.25">
      <c r="B352" s="25">
        <v>38</v>
      </c>
      <c r="C352" s="25" t="s">
        <v>14</v>
      </c>
      <c r="D352" s="25" t="str">
        <f t="shared" si="5"/>
        <v>38C</v>
      </c>
      <c r="E352" s="25" t="s">
        <v>135</v>
      </c>
      <c r="F352" s="25">
        <v>0</v>
      </c>
      <c r="G352" s="25">
        <v>0</v>
      </c>
      <c r="H352" s="26" t="s">
        <v>121</v>
      </c>
      <c r="I352" s="25">
        <v>1</v>
      </c>
      <c r="J352" s="25">
        <v>0</v>
      </c>
    </row>
    <row r="353" spans="2:11" x14ac:dyDescent="0.25">
      <c r="B353" s="25">
        <v>38</v>
      </c>
      <c r="C353" s="25" t="s">
        <v>15</v>
      </c>
      <c r="D353" s="25" t="str">
        <f t="shared" si="5"/>
        <v>38D</v>
      </c>
      <c r="E353" s="25" t="s">
        <v>135</v>
      </c>
      <c r="F353" s="25">
        <v>0</v>
      </c>
      <c r="G353" s="25">
        <v>0</v>
      </c>
      <c r="H353" s="26">
        <v>3</v>
      </c>
      <c r="I353" s="25">
        <v>0</v>
      </c>
      <c r="J353" s="25">
        <v>0</v>
      </c>
    </row>
    <row r="354" spans="2:11" x14ac:dyDescent="0.25">
      <c r="B354" s="25">
        <v>39</v>
      </c>
      <c r="C354" s="25" t="s">
        <v>9</v>
      </c>
      <c r="D354" s="25" t="str">
        <f t="shared" si="5"/>
        <v>39A</v>
      </c>
      <c r="E354" s="25" t="s">
        <v>135</v>
      </c>
      <c r="F354" s="25">
        <v>0</v>
      </c>
      <c r="G354" s="25">
        <v>0</v>
      </c>
      <c r="H354" s="26">
        <v>2</v>
      </c>
      <c r="I354" s="25">
        <v>0</v>
      </c>
      <c r="J354" s="25">
        <v>1</v>
      </c>
    </row>
    <row r="355" spans="2:11" x14ac:dyDescent="0.25">
      <c r="B355" s="25">
        <v>39</v>
      </c>
      <c r="C355" s="25" t="s">
        <v>12</v>
      </c>
      <c r="D355" s="25" t="str">
        <f t="shared" si="5"/>
        <v>39B</v>
      </c>
      <c r="E355" s="25" t="s">
        <v>135</v>
      </c>
      <c r="F355" s="25">
        <v>0</v>
      </c>
      <c r="G355" s="25">
        <v>0</v>
      </c>
      <c r="H355" s="26">
        <v>1</v>
      </c>
      <c r="I355" s="25">
        <v>0</v>
      </c>
      <c r="J355" s="25">
        <v>1</v>
      </c>
    </row>
    <row r="356" spans="2:11" x14ac:dyDescent="0.25">
      <c r="B356" s="25">
        <v>39</v>
      </c>
      <c r="C356" s="25" t="s">
        <v>14</v>
      </c>
      <c r="D356" s="25" t="str">
        <f t="shared" si="5"/>
        <v>39C</v>
      </c>
      <c r="E356" s="25" t="s">
        <v>135</v>
      </c>
      <c r="F356" s="25">
        <v>0</v>
      </c>
      <c r="G356" s="25">
        <v>0</v>
      </c>
      <c r="H356" s="26">
        <v>2</v>
      </c>
      <c r="I356" s="25">
        <v>0</v>
      </c>
      <c r="J356" s="25">
        <v>1</v>
      </c>
    </row>
    <row r="357" spans="2:11" x14ac:dyDescent="0.25">
      <c r="B357" s="25">
        <v>39</v>
      </c>
      <c r="C357" s="25" t="s">
        <v>15</v>
      </c>
      <c r="D357" s="25" t="str">
        <f t="shared" si="5"/>
        <v>39D</v>
      </c>
      <c r="E357" s="25" t="s">
        <v>135</v>
      </c>
      <c r="F357" s="25">
        <v>0</v>
      </c>
      <c r="G357" s="25">
        <v>0</v>
      </c>
      <c r="H357" s="26">
        <v>1</v>
      </c>
      <c r="I357" s="25">
        <v>0</v>
      </c>
      <c r="J357" s="25">
        <v>1</v>
      </c>
    </row>
    <row r="358" spans="2:11" x14ac:dyDescent="0.25">
      <c r="B358" s="25">
        <v>40</v>
      </c>
      <c r="C358" s="25" t="s">
        <v>9</v>
      </c>
      <c r="D358" s="25" t="str">
        <f t="shared" si="5"/>
        <v>40A</v>
      </c>
      <c r="E358" s="25" t="s">
        <v>135</v>
      </c>
      <c r="F358" s="25">
        <v>0</v>
      </c>
      <c r="G358" s="25">
        <v>0</v>
      </c>
      <c r="H358" s="26">
        <v>2</v>
      </c>
      <c r="I358" s="25">
        <v>0</v>
      </c>
      <c r="J358" s="25">
        <v>1</v>
      </c>
    </row>
    <row r="359" spans="2:11" x14ac:dyDescent="0.25">
      <c r="B359" s="25">
        <v>40</v>
      </c>
      <c r="C359" s="25" t="s">
        <v>12</v>
      </c>
      <c r="D359" s="25" t="str">
        <f t="shared" si="5"/>
        <v>40B</v>
      </c>
      <c r="E359" s="25" t="s">
        <v>135</v>
      </c>
      <c r="F359" s="25">
        <v>0</v>
      </c>
      <c r="G359" s="25">
        <v>0</v>
      </c>
      <c r="H359" s="26">
        <v>1</v>
      </c>
      <c r="I359" s="25">
        <v>0</v>
      </c>
      <c r="J359" s="25">
        <v>1</v>
      </c>
    </row>
    <row r="360" spans="2:11" x14ac:dyDescent="0.25">
      <c r="B360" s="25">
        <v>40</v>
      </c>
      <c r="C360" s="25" t="s">
        <v>14</v>
      </c>
      <c r="D360" s="25" t="str">
        <f t="shared" si="5"/>
        <v>40C</v>
      </c>
      <c r="E360" s="25" t="s">
        <v>135</v>
      </c>
      <c r="F360" s="25">
        <v>0</v>
      </c>
      <c r="G360" s="25">
        <v>0</v>
      </c>
      <c r="H360" s="26">
        <v>2</v>
      </c>
      <c r="I360" s="25">
        <v>0</v>
      </c>
      <c r="J360" s="25">
        <v>1</v>
      </c>
    </row>
    <row r="361" spans="2:11" x14ac:dyDescent="0.25">
      <c r="B361" s="25">
        <v>40</v>
      </c>
      <c r="C361" s="25" t="s">
        <v>15</v>
      </c>
      <c r="D361" s="25" t="str">
        <f t="shared" si="5"/>
        <v>40D</v>
      </c>
      <c r="E361" s="25" t="s">
        <v>135</v>
      </c>
      <c r="F361" s="25">
        <v>0</v>
      </c>
      <c r="G361" s="25">
        <v>0</v>
      </c>
      <c r="H361" s="26">
        <v>2</v>
      </c>
      <c r="I361" s="25">
        <v>0</v>
      </c>
      <c r="J361" s="25">
        <v>1</v>
      </c>
    </row>
    <row r="362" spans="2:11" x14ac:dyDescent="0.25">
      <c r="B362" s="25">
        <v>41</v>
      </c>
      <c r="C362" s="25" t="s">
        <v>9</v>
      </c>
      <c r="D362" s="25" t="str">
        <f t="shared" si="5"/>
        <v>41A</v>
      </c>
      <c r="E362" s="25" t="s">
        <v>135</v>
      </c>
      <c r="F362" s="25">
        <v>0</v>
      </c>
      <c r="G362" s="25">
        <v>0</v>
      </c>
      <c r="H362" s="26">
        <v>1</v>
      </c>
      <c r="I362" s="25">
        <v>0</v>
      </c>
      <c r="J362" s="25">
        <v>1</v>
      </c>
    </row>
    <row r="363" spans="2:11" x14ac:dyDescent="0.25">
      <c r="B363" s="25">
        <v>41</v>
      </c>
      <c r="C363" s="25" t="s">
        <v>12</v>
      </c>
      <c r="D363" s="25" t="str">
        <f t="shared" si="5"/>
        <v>41B</v>
      </c>
      <c r="E363" s="25" t="s">
        <v>135</v>
      </c>
      <c r="F363" s="25">
        <v>0</v>
      </c>
      <c r="G363" s="25">
        <v>0</v>
      </c>
      <c r="H363" s="26">
        <v>1</v>
      </c>
      <c r="I363" s="25">
        <v>0</v>
      </c>
      <c r="J363" s="25">
        <v>0</v>
      </c>
    </row>
    <row r="364" spans="2:11" x14ac:dyDescent="0.25">
      <c r="B364" s="25">
        <v>41</v>
      </c>
      <c r="C364" s="25" t="s">
        <v>14</v>
      </c>
      <c r="D364" s="25" t="str">
        <f t="shared" si="5"/>
        <v>41C</v>
      </c>
      <c r="E364" s="25" t="s">
        <v>135</v>
      </c>
      <c r="F364" s="25">
        <v>0</v>
      </c>
      <c r="G364" s="25">
        <v>0</v>
      </c>
      <c r="H364" s="26">
        <v>2</v>
      </c>
      <c r="I364" s="25">
        <v>0</v>
      </c>
      <c r="J364" s="25">
        <v>1</v>
      </c>
    </row>
    <row r="365" spans="2:11" x14ac:dyDescent="0.25">
      <c r="B365" s="25">
        <v>41</v>
      </c>
      <c r="C365" s="25" t="s">
        <v>15</v>
      </c>
      <c r="D365" s="25" t="str">
        <f t="shared" si="5"/>
        <v>41D</v>
      </c>
      <c r="E365" s="25" t="s">
        <v>135</v>
      </c>
      <c r="F365" s="25">
        <v>0</v>
      </c>
      <c r="G365" s="25">
        <v>0</v>
      </c>
      <c r="H365" s="26">
        <v>1</v>
      </c>
      <c r="I365" s="25">
        <v>0</v>
      </c>
      <c r="J365" s="25">
        <v>1</v>
      </c>
    </row>
    <row r="366" spans="2:11" x14ac:dyDescent="0.25">
      <c r="B366" s="25">
        <v>42</v>
      </c>
      <c r="C366" s="25" t="s">
        <v>9</v>
      </c>
      <c r="D366" s="25" t="str">
        <f t="shared" si="5"/>
        <v>42A</v>
      </c>
      <c r="E366" s="25" t="s">
        <v>135</v>
      </c>
      <c r="F366" s="25">
        <v>0</v>
      </c>
      <c r="G366" s="25">
        <v>0</v>
      </c>
      <c r="H366" s="26">
        <v>2</v>
      </c>
      <c r="I366" s="25">
        <v>0</v>
      </c>
      <c r="J366" s="25">
        <v>0</v>
      </c>
    </row>
    <row r="367" spans="2:11" x14ac:dyDescent="0.25">
      <c r="B367" s="25">
        <v>42</v>
      </c>
      <c r="C367" s="25" t="s">
        <v>12</v>
      </c>
      <c r="D367" s="25" t="str">
        <f t="shared" si="5"/>
        <v>42B</v>
      </c>
      <c r="E367" s="25" t="s">
        <v>135</v>
      </c>
      <c r="F367" s="25">
        <v>1</v>
      </c>
      <c r="G367" s="25">
        <v>0</v>
      </c>
      <c r="H367" s="26">
        <v>2</v>
      </c>
      <c r="I367" s="25">
        <v>0</v>
      </c>
      <c r="J367" s="25">
        <v>1</v>
      </c>
      <c r="K367" s="25" t="s">
        <v>148</v>
      </c>
    </row>
    <row r="368" spans="2:11" x14ac:dyDescent="0.25">
      <c r="B368" s="25">
        <v>42</v>
      </c>
      <c r="C368" s="25" t="s">
        <v>14</v>
      </c>
      <c r="D368" s="25" t="str">
        <f t="shared" si="5"/>
        <v>42C</v>
      </c>
      <c r="E368" s="25" t="s">
        <v>135</v>
      </c>
      <c r="F368" s="25">
        <v>0</v>
      </c>
      <c r="G368" s="25">
        <v>0</v>
      </c>
      <c r="H368" s="26">
        <v>2</v>
      </c>
      <c r="I368" s="25">
        <v>0</v>
      </c>
      <c r="J368" s="25">
        <v>1</v>
      </c>
    </row>
    <row r="369" spans="2:10" x14ac:dyDescent="0.25">
      <c r="B369" s="25">
        <v>42</v>
      </c>
      <c r="C369" s="25" t="s">
        <v>15</v>
      </c>
      <c r="D369" s="25" t="str">
        <f t="shared" si="5"/>
        <v>42D</v>
      </c>
      <c r="E369" s="25" t="s">
        <v>135</v>
      </c>
      <c r="F369" s="25">
        <v>0</v>
      </c>
      <c r="G369" s="25">
        <v>0</v>
      </c>
      <c r="H369" s="26">
        <v>2</v>
      </c>
      <c r="I369" s="25">
        <v>0</v>
      </c>
      <c r="J369" s="25">
        <v>1</v>
      </c>
    </row>
    <row r="370" spans="2:10" x14ac:dyDescent="0.25">
      <c r="B370" s="25">
        <v>43</v>
      </c>
      <c r="C370" s="25" t="s">
        <v>9</v>
      </c>
      <c r="D370" s="25" t="str">
        <f t="shared" si="5"/>
        <v>43A</v>
      </c>
      <c r="E370" s="25" t="s">
        <v>135</v>
      </c>
      <c r="F370" s="25">
        <v>0</v>
      </c>
      <c r="G370" s="25">
        <v>0</v>
      </c>
      <c r="H370" s="26">
        <v>1</v>
      </c>
      <c r="I370" s="25">
        <v>0</v>
      </c>
      <c r="J370" s="25">
        <v>0</v>
      </c>
    </row>
    <row r="371" spans="2:10" x14ac:dyDescent="0.25">
      <c r="B371" s="25">
        <v>43</v>
      </c>
      <c r="C371" s="25" t="s">
        <v>12</v>
      </c>
      <c r="D371" s="25" t="str">
        <f t="shared" si="5"/>
        <v>43B</v>
      </c>
      <c r="E371" s="25" t="s">
        <v>135</v>
      </c>
      <c r="F371" s="25">
        <v>0</v>
      </c>
      <c r="G371" s="25">
        <v>1</v>
      </c>
      <c r="H371" s="26">
        <v>2</v>
      </c>
      <c r="I371" s="25">
        <v>0</v>
      </c>
      <c r="J371" s="25">
        <v>0</v>
      </c>
    </row>
    <row r="372" spans="2:10" x14ac:dyDescent="0.25">
      <c r="B372" s="25">
        <v>43</v>
      </c>
      <c r="C372" s="25" t="s">
        <v>14</v>
      </c>
      <c r="D372" s="25" t="str">
        <f t="shared" si="5"/>
        <v>43C</v>
      </c>
      <c r="E372" s="25" t="s">
        <v>135</v>
      </c>
      <c r="F372" s="25">
        <v>0</v>
      </c>
      <c r="G372" s="25">
        <v>0</v>
      </c>
      <c r="H372" s="26">
        <v>2</v>
      </c>
      <c r="I372" s="25">
        <v>0</v>
      </c>
      <c r="J372" s="25">
        <v>1</v>
      </c>
    </row>
    <row r="373" spans="2:10" x14ac:dyDescent="0.25">
      <c r="B373" s="25">
        <v>43</v>
      </c>
      <c r="C373" s="25" t="s">
        <v>15</v>
      </c>
      <c r="D373" s="25" t="str">
        <f t="shared" si="5"/>
        <v>43D</v>
      </c>
      <c r="E373" s="25" t="s">
        <v>135</v>
      </c>
      <c r="F373" s="25">
        <v>0</v>
      </c>
      <c r="G373" s="25">
        <v>0</v>
      </c>
      <c r="H373" s="26">
        <v>2</v>
      </c>
      <c r="I373" s="25">
        <v>0</v>
      </c>
      <c r="J373" s="25">
        <v>1</v>
      </c>
    </row>
    <row r="374" spans="2:10" x14ac:dyDescent="0.25">
      <c r="B374" s="25">
        <v>44</v>
      </c>
      <c r="C374" s="25" t="s">
        <v>9</v>
      </c>
      <c r="D374" s="25" t="str">
        <f t="shared" si="5"/>
        <v>44A</v>
      </c>
      <c r="E374" s="25" t="s">
        <v>135</v>
      </c>
      <c r="F374" s="25">
        <v>0</v>
      </c>
      <c r="G374" s="25">
        <v>0</v>
      </c>
      <c r="H374" s="26">
        <v>1</v>
      </c>
      <c r="I374" s="25">
        <v>0</v>
      </c>
      <c r="J374" s="25">
        <v>1</v>
      </c>
    </row>
    <row r="375" spans="2:10" x14ac:dyDescent="0.25">
      <c r="B375" s="25">
        <v>44</v>
      </c>
      <c r="C375" s="25" t="s">
        <v>12</v>
      </c>
      <c r="D375" s="25" t="str">
        <f t="shared" si="5"/>
        <v>44B</v>
      </c>
      <c r="E375" s="25" t="s">
        <v>135</v>
      </c>
      <c r="F375" s="25">
        <v>0</v>
      </c>
      <c r="G375" s="25">
        <v>0</v>
      </c>
      <c r="H375" s="26">
        <v>2</v>
      </c>
      <c r="I375" s="25">
        <v>0</v>
      </c>
      <c r="J375" s="25">
        <v>1</v>
      </c>
    </row>
    <row r="376" spans="2:10" x14ac:dyDescent="0.25">
      <c r="B376" s="25">
        <v>44</v>
      </c>
      <c r="C376" s="25" t="s">
        <v>14</v>
      </c>
      <c r="D376" s="25" t="str">
        <f t="shared" si="5"/>
        <v>44C</v>
      </c>
      <c r="E376" s="25" t="s">
        <v>135</v>
      </c>
      <c r="F376" s="25">
        <v>0</v>
      </c>
      <c r="G376" s="25">
        <v>0</v>
      </c>
      <c r="H376" s="26">
        <v>1</v>
      </c>
      <c r="I376" s="25">
        <v>0</v>
      </c>
      <c r="J376" s="25">
        <v>1</v>
      </c>
    </row>
    <row r="377" spans="2:10" x14ac:dyDescent="0.25">
      <c r="B377" s="25">
        <v>44</v>
      </c>
      <c r="C377" s="25" t="s">
        <v>15</v>
      </c>
      <c r="D377" s="25" t="str">
        <f t="shared" si="5"/>
        <v>44D</v>
      </c>
      <c r="E377" s="25" t="s">
        <v>135</v>
      </c>
      <c r="F377" s="25">
        <v>0</v>
      </c>
      <c r="G377" s="25">
        <v>0</v>
      </c>
      <c r="H377" s="26" t="s">
        <v>121</v>
      </c>
      <c r="I377" s="25">
        <v>1</v>
      </c>
      <c r="J377" s="25">
        <v>0</v>
      </c>
    </row>
    <row r="378" spans="2:10" x14ac:dyDescent="0.25">
      <c r="B378" s="25">
        <v>45</v>
      </c>
      <c r="C378" s="25" t="s">
        <v>9</v>
      </c>
      <c r="D378" s="25" t="str">
        <f t="shared" si="5"/>
        <v>45A</v>
      </c>
      <c r="E378" s="25" t="s">
        <v>135</v>
      </c>
      <c r="F378" s="25">
        <v>0</v>
      </c>
      <c r="G378" s="25">
        <v>0</v>
      </c>
      <c r="H378" s="26">
        <v>2</v>
      </c>
      <c r="I378" s="25">
        <v>0</v>
      </c>
      <c r="J378" s="25">
        <v>0</v>
      </c>
    </row>
    <row r="379" spans="2:10" x14ac:dyDescent="0.25">
      <c r="B379" s="25">
        <v>45</v>
      </c>
      <c r="C379" s="25" t="s">
        <v>12</v>
      </c>
      <c r="D379" s="25" t="str">
        <f t="shared" si="5"/>
        <v>45B</v>
      </c>
      <c r="E379" s="25" t="s">
        <v>135</v>
      </c>
      <c r="F379" s="25">
        <v>0</v>
      </c>
      <c r="G379" s="25">
        <v>0</v>
      </c>
      <c r="H379" s="26">
        <v>2</v>
      </c>
      <c r="I379" s="25">
        <v>0</v>
      </c>
      <c r="J379" s="25">
        <v>1</v>
      </c>
    </row>
    <row r="380" spans="2:10" x14ac:dyDescent="0.25">
      <c r="B380" s="25">
        <v>45</v>
      </c>
      <c r="C380" s="25" t="s">
        <v>14</v>
      </c>
      <c r="D380" s="25" t="str">
        <f t="shared" si="5"/>
        <v>45C</v>
      </c>
      <c r="E380" s="25" t="s">
        <v>135</v>
      </c>
      <c r="F380" s="25">
        <v>0</v>
      </c>
      <c r="G380" s="25">
        <v>0</v>
      </c>
      <c r="H380" s="26">
        <v>2</v>
      </c>
      <c r="I380" s="25">
        <v>0</v>
      </c>
      <c r="J380" s="25">
        <v>1</v>
      </c>
    </row>
    <row r="381" spans="2:10" x14ac:dyDescent="0.25">
      <c r="B381" s="25">
        <v>45</v>
      </c>
      <c r="C381" s="25" t="s">
        <v>15</v>
      </c>
      <c r="D381" s="25" t="str">
        <f t="shared" si="5"/>
        <v>45D</v>
      </c>
      <c r="E381" s="25" t="s">
        <v>135</v>
      </c>
      <c r="F381" s="25">
        <v>0</v>
      </c>
      <c r="G381" s="25">
        <v>0</v>
      </c>
      <c r="H381" s="26">
        <v>2</v>
      </c>
      <c r="I381" s="25">
        <v>0</v>
      </c>
      <c r="J381" s="25">
        <v>1</v>
      </c>
    </row>
    <row r="382" spans="2:10" x14ac:dyDescent="0.25">
      <c r="B382" s="25">
        <v>46</v>
      </c>
      <c r="C382" s="25" t="s">
        <v>9</v>
      </c>
      <c r="D382" s="25" t="str">
        <f t="shared" si="5"/>
        <v>46A</v>
      </c>
      <c r="E382" s="25" t="s">
        <v>135</v>
      </c>
      <c r="F382" s="25">
        <v>0</v>
      </c>
      <c r="G382" s="25">
        <v>0</v>
      </c>
      <c r="H382" s="26" t="s">
        <v>121</v>
      </c>
      <c r="I382" s="25">
        <v>1</v>
      </c>
      <c r="J382" s="25">
        <v>0</v>
      </c>
    </row>
    <row r="383" spans="2:10" x14ac:dyDescent="0.25">
      <c r="B383" s="25">
        <v>46</v>
      </c>
      <c r="C383" s="25" t="s">
        <v>12</v>
      </c>
      <c r="D383" s="25" t="str">
        <f t="shared" si="5"/>
        <v>46B</v>
      </c>
      <c r="E383" s="25" t="s">
        <v>135</v>
      </c>
      <c r="F383" s="25">
        <v>0</v>
      </c>
      <c r="G383" s="25">
        <v>0</v>
      </c>
      <c r="H383" s="26">
        <v>1</v>
      </c>
      <c r="I383" s="25">
        <v>0</v>
      </c>
      <c r="J383" s="25">
        <v>1</v>
      </c>
    </row>
    <row r="384" spans="2:10" x14ac:dyDescent="0.25">
      <c r="B384" s="25">
        <v>46</v>
      </c>
      <c r="C384" s="25" t="s">
        <v>14</v>
      </c>
      <c r="D384" s="25" t="str">
        <f t="shared" si="5"/>
        <v>46C</v>
      </c>
      <c r="E384" s="25" t="s">
        <v>135</v>
      </c>
      <c r="F384" s="25">
        <v>0</v>
      </c>
      <c r="G384" s="25">
        <v>0</v>
      </c>
      <c r="H384" s="26">
        <v>1</v>
      </c>
      <c r="I384" s="25">
        <v>0</v>
      </c>
      <c r="J384" s="25">
        <v>1</v>
      </c>
    </row>
    <row r="385" spans="2:11" x14ac:dyDescent="0.25">
      <c r="B385" s="25">
        <v>46</v>
      </c>
      <c r="C385" s="25" t="s">
        <v>15</v>
      </c>
      <c r="D385" s="25" t="str">
        <f t="shared" si="5"/>
        <v>46D</v>
      </c>
      <c r="E385" s="25" t="s">
        <v>135</v>
      </c>
      <c r="F385" s="25">
        <v>0</v>
      </c>
      <c r="G385" s="25">
        <v>1</v>
      </c>
      <c r="H385" s="26">
        <v>1</v>
      </c>
      <c r="I385" s="25">
        <v>0</v>
      </c>
      <c r="J385" s="25">
        <v>0</v>
      </c>
    </row>
    <row r="386" spans="2:11" x14ac:dyDescent="0.25">
      <c r="B386" s="25">
        <v>47</v>
      </c>
      <c r="C386" s="25" t="s">
        <v>9</v>
      </c>
      <c r="D386" s="25" t="str">
        <f t="shared" ref="D386:D401" si="6">CONCATENATE(B386,C386)</f>
        <v>47A</v>
      </c>
      <c r="E386" s="25" t="s">
        <v>135</v>
      </c>
      <c r="F386" s="25">
        <v>1</v>
      </c>
      <c r="G386" s="25">
        <v>0</v>
      </c>
      <c r="H386" s="26">
        <v>2</v>
      </c>
      <c r="I386" s="25">
        <v>0</v>
      </c>
      <c r="J386" s="25">
        <v>1</v>
      </c>
    </row>
    <row r="387" spans="2:11" x14ac:dyDescent="0.25">
      <c r="B387" s="25">
        <v>47</v>
      </c>
      <c r="C387" s="25" t="s">
        <v>12</v>
      </c>
      <c r="D387" s="25" t="str">
        <f t="shared" si="6"/>
        <v>47B</v>
      </c>
      <c r="E387" s="25" t="s">
        <v>135</v>
      </c>
      <c r="F387" s="25">
        <v>0</v>
      </c>
      <c r="G387" s="25">
        <v>0</v>
      </c>
      <c r="H387" s="26">
        <v>2</v>
      </c>
      <c r="I387" s="25">
        <v>0</v>
      </c>
      <c r="J387" s="25">
        <v>1</v>
      </c>
    </row>
    <row r="388" spans="2:11" x14ac:dyDescent="0.25">
      <c r="B388" s="25">
        <v>47</v>
      </c>
      <c r="C388" s="25" t="s">
        <v>14</v>
      </c>
      <c r="D388" s="25" t="str">
        <f t="shared" si="6"/>
        <v>47C</v>
      </c>
      <c r="E388" s="25" t="s">
        <v>135</v>
      </c>
      <c r="F388" s="25">
        <v>0</v>
      </c>
      <c r="G388" s="25">
        <v>0</v>
      </c>
      <c r="H388" s="26">
        <v>1</v>
      </c>
      <c r="I388" s="25">
        <v>0</v>
      </c>
      <c r="J388" s="25">
        <v>1</v>
      </c>
    </row>
    <row r="389" spans="2:11" x14ac:dyDescent="0.25">
      <c r="B389" s="25">
        <v>47</v>
      </c>
      <c r="C389" s="25" t="s">
        <v>15</v>
      </c>
      <c r="D389" s="25" t="str">
        <f t="shared" si="6"/>
        <v>47D</v>
      </c>
      <c r="E389" s="25" t="s">
        <v>135</v>
      </c>
      <c r="F389" s="25">
        <v>0</v>
      </c>
      <c r="G389" s="25">
        <v>0</v>
      </c>
      <c r="H389" s="26">
        <v>1</v>
      </c>
      <c r="I389" s="25">
        <v>0</v>
      </c>
      <c r="J389" s="25">
        <v>1</v>
      </c>
    </row>
    <row r="390" spans="2:11" x14ac:dyDescent="0.25">
      <c r="B390" s="25">
        <v>48</v>
      </c>
      <c r="C390" s="25" t="s">
        <v>9</v>
      </c>
      <c r="D390" s="25" t="str">
        <f t="shared" si="6"/>
        <v>48A</v>
      </c>
      <c r="E390" s="25" t="s">
        <v>135</v>
      </c>
      <c r="F390" s="25">
        <v>0</v>
      </c>
      <c r="G390" s="25">
        <v>0</v>
      </c>
      <c r="H390" s="26">
        <v>1</v>
      </c>
      <c r="I390" s="25">
        <v>0</v>
      </c>
      <c r="J390" s="25">
        <v>1</v>
      </c>
    </row>
    <row r="391" spans="2:11" x14ac:dyDescent="0.25">
      <c r="B391" s="25">
        <v>48</v>
      </c>
      <c r="C391" s="25" t="s">
        <v>12</v>
      </c>
      <c r="D391" s="25" t="str">
        <f t="shared" si="6"/>
        <v>48B</v>
      </c>
      <c r="E391" s="25" t="s">
        <v>135</v>
      </c>
      <c r="F391" s="25">
        <v>0</v>
      </c>
      <c r="G391" s="25">
        <v>0</v>
      </c>
      <c r="H391" s="26">
        <v>1</v>
      </c>
      <c r="I391" s="25">
        <v>0</v>
      </c>
      <c r="J391" s="25">
        <v>1</v>
      </c>
    </row>
    <row r="392" spans="2:11" x14ac:dyDescent="0.25">
      <c r="B392" s="25">
        <v>48</v>
      </c>
      <c r="C392" s="25" t="s">
        <v>14</v>
      </c>
      <c r="D392" s="25" t="str">
        <f t="shared" si="6"/>
        <v>48C</v>
      </c>
      <c r="E392" s="25" t="s">
        <v>135</v>
      </c>
      <c r="F392" s="25">
        <v>0</v>
      </c>
      <c r="G392" s="25">
        <v>0</v>
      </c>
      <c r="H392" s="26">
        <v>1</v>
      </c>
      <c r="I392" s="25">
        <v>0</v>
      </c>
      <c r="J392" s="25">
        <v>1</v>
      </c>
    </row>
    <row r="393" spans="2:11" x14ac:dyDescent="0.25">
      <c r="B393" s="25">
        <v>48</v>
      </c>
      <c r="C393" s="25" t="s">
        <v>15</v>
      </c>
      <c r="D393" s="25" t="str">
        <f t="shared" si="6"/>
        <v>48D</v>
      </c>
      <c r="E393" s="25" t="s">
        <v>135</v>
      </c>
      <c r="F393" s="25">
        <v>0</v>
      </c>
      <c r="G393" s="25">
        <v>0</v>
      </c>
      <c r="H393" s="26" t="s">
        <v>121</v>
      </c>
      <c r="I393" s="25">
        <v>1</v>
      </c>
      <c r="J393" s="25">
        <v>0</v>
      </c>
    </row>
    <row r="394" spans="2:11" x14ac:dyDescent="0.25">
      <c r="B394" s="25">
        <v>49</v>
      </c>
      <c r="C394" s="25" t="s">
        <v>9</v>
      </c>
      <c r="D394" s="25" t="str">
        <f t="shared" si="6"/>
        <v>49A</v>
      </c>
      <c r="E394" s="25" t="s">
        <v>135</v>
      </c>
      <c r="F394" s="25">
        <v>0</v>
      </c>
      <c r="G394" s="25">
        <v>0</v>
      </c>
      <c r="H394" s="26">
        <v>1</v>
      </c>
      <c r="I394" s="25">
        <v>0</v>
      </c>
      <c r="J394" s="25">
        <v>1</v>
      </c>
    </row>
    <row r="395" spans="2:11" x14ac:dyDescent="0.25">
      <c r="B395" s="25">
        <v>49</v>
      </c>
      <c r="C395" s="25" t="s">
        <v>12</v>
      </c>
      <c r="D395" s="25" t="str">
        <f t="shared" si="6"/>
        <v>49B</v>
      </c>
      <c r="E395" s="25" t="s">
        <v>135</v>
      </c>
      <c r="F395" s="25">
        <v>0</v>
      </c>
      <c r="G395" s="25">
        <v>0</v>
      </c>
      <c r="H395" s="26">
        <v>2</v>
      </c>
      <c r="I395" s="25">
        <v>0</v>
      </c>
      <c r="J395" s="25">
        <v>0</v>
      </c>
      <c r="K395" s="25" t="s">
        <v>136</v>
      </c>
    </row>
    <row r="396" spans="2:11" x14ac:dyDescent="0.25">
      <c r="B396" s="25">
        <v>49</v>
      </c>
      <c r="C396" s="25" t="s">
        <v>14</v>
      </c>
      <c r="D396" s="25" t="str">
        <f t="shared" si="6"/>
        <v>49C</v>
      </c>
      <c r="E396" s="25" t="s">
        <v>135</v>
      </c>
      <c r="F396" s="25">
        <v>0</v>
      </c>
      <c r="G396" s="25">
        <v>0</v>
      </c>
      <c r="H396" s="26" t="s">
        <v>121</v>
      </c>
      <c r="I396" s="25">
        <v>0</v>
      </c>
      <c r="J396" s="25">
        <v>1</v>
      </c>
    </row>
    <row r="397" spans="2:11" x14ac:dyDescent="0.25">
      <c r="B397" s="25">
        <v>49</v>
      </c>
      <c r="C397" s="25" t="s">
        <v>15</v>
      </c>
      <c r="D397" s="25" t="str">
        <f t="shared" si="6"/>
        <v>49D</v>
      </c>
      <c r="E397" s="25" t="s">
        <v>135</v>
      </c>
      <c r="F397" s="25">
        <v>0</v>
      </c>
      <c r="G397" s="25">
        <v>0</v>
      </c>
      <c r="H397" s="26" t="s">
        <v>121</v>
      </c>
      <c r="I397" s="25">
        <v>1</v>
      </c>
      <c r="J397" s="25">
        <v>0</v>
      </c>
    </row>
    <row r="398" spans="2:11" x14ac:dyDescent="0.25">
      <c r="B398" s="25">
        <v>50</v>
      </c>
      <c r="C398" s="25" t="s">
        <v>9</v>
      </c>
      <c r="D398" s="25" t="str">
        <f t="shared" si="6"/>
        <v>50A</v>
      </c>
      <c r="E398" s="25" t="s">
        <v>135</v>
      </c>
      <c r="F398" s="25">
        <v>0</v>
      </c>
      <c r="G398" s="25">
        <v>0</v>
      </c>
      <c r="H398" s="26">
        <v>2</v>
      </c>
      <c r="I398" s="25">
        <v>0</v>
      </c>
      <c r="J398" s="25">
        <v>1</v>
      </c>
    </row>
    <row r="399" spans="2:11" x14ac:dyDescent="0.25">
      <c r="B399" s="25">
        <v>50</v>
      </c>
      <c r="C399" s="25" t="s">
        <v>12</v>
      </c>
      <c r="D399" s="25" t="str">
        <f t="shared" si="6"/>
        <v>50B</v>
      </c>
      <c r="E399" s="25" t="s">
        <v>135</v>
      </c>
      <c r="F399" s="25">
        <v>0</v>
      </c>
      <c r="G399" s="25">
        <v>0</v>
      </c>
      <c r="H399" s="26" t="s">
        <v>121</v>
      </c>
      <c r="I399" s="25">
        <v>1</v>
      </c>
      <c r="J399" s="25">
        <v>0</v>
      </c>
    </row>
    <row r="400" spans="2:11" x14ac:dyDescent="0.25">
      <c r="B400" s="25">
        <v>50</v>
      </c>
      <c r="C400" s="25" t="s">
        <v>14</v>
      </c>
      <c r="D400" s="25" t="str">
        <f t="shared" si="6"/>
        <v>50C</v>
      </c>
      <c r="E400" s="25" t="s">
        <v>135</v>
      </c>
      <c r="F400" s="25">
        <v>0</v>
      </c>
      <c r="G400" s="25">
        <v>0</v>
      </c>
      <c r="H400" s="26">
        <v>2</v>
      </c>
      <c r="I400" s="25">
        <v>0</v>
      </c>
      <c r="J400" s="25">
        <v>1</v>
      </c>
    </row>
    <row r="401" spans="2:10" x14ac:dyDescent="0.25">
      <c r="B401" s="25">
        <v>50</v>
      </c>
      <c r="C401" s="25" t="s">
        <v>15</v>
      </c>
      <c r="D401" s="25" t="str">
        <f t="shared" si="6"/>
        <v>50D</v>
      </c>
      <c r="E401" s="25" t="s">
        <v>135</v>
      </c>
      <c r="F401" s="25">
        <v>0</v>
      </c>
      <c r="G401" s="25">
        <v>0</v>
      </c>
      <c r="H401" s="26">
        <v>1</v>
      </c>
      <c r="I401" s="25">
        <v>0</v>
      </c>
      <c r="J401" s="25">
        <v>1</v>
      </c>
    </row>
    <row r="402" spans="2:10" x14ac:dyDescent="0.25">
      <c r="H402" s="26"/>
    </row>
    <row r="403" spans="2:10" x14ac:dyDescent="0.25">
      <c r="H403" s="26"/>
    </row>
    <row r="404" spans="2:10" x14ac:dyDescent="0.25">
      <c r="H404" s="26"/>
    </row>
    <row r="405" spans="2:10" x14ac:dyDescent="0.25">
      <c r="H405" s="26"/>
    </row>
    <row r="406" spans="2:10" x14ac:dyDescent="0.25">
      <c r="H406" s="26"/>
    </row>
    <row r="407" spans="2:10" x14ac:dyDescent="0.25">
      <c r="H407" s="26"/>
    </row>
    <row r="408" spans="2:10" x14ac:dyDescent="0.25">
      <c r="H408" s="26"/>
    </row>
    <row r="409" spans="2:10" x14ac:dyDescent="0.25">
      <c r="H409" s="26"/>
    </row>
    <row r="410" spans="2:10" x14ac:dyDescent="0.25">
      <c r="H410" s="26"/>
    </row>
    <row r="411" spans="2:10" x14ac:dyDescent="0.25">
      <c r="H411" s="26"/>
    </row>
    <row r="412" spans="2:10" x14ac:dyDescent="0.25">
      <c r="H412" s="26"/>
    </row>
    <row r="413" spans="2:10" x14ac:dyDescent="0.25">
      <c r="H413" s="26"/>
    </row>
    <row r="414" spans="2:10" x14ac:dyDescent="0.25">
      <c r="H414" s="26"/>
    </row>
    <row r="415" spans="2:10" x14ac:dyDescent="0.25">
      <c r="H415" s="26"/>
    </row>
    <row r="416" spans="2:10" x14ac:dyDescent="0.25">
      <c r="H416" s="26"/>
    </row>
    <row r="417" spans="8:8" x14ac:dyDescent="0.25">
      <c r="H417" s="26"/>
    </row>
    <row r="418" spans="8:8" x14ac:dyDescent="0.25">
      <c r="H418" s="26"/>
    </row>
    <row r="419" spans="8:8" x14ac:dyDescent="0.25">
      <c r="H419" s="26"/>
    </row>
    <row r="420" spans="8:8" x14ac:dyDescent="0.25">
      <c r="H420" s="26"/>
    </row>
    <row r="421" spans="8:8" x14ac:dyDescent="0.25">
      <c r="H421" s="26"/>
    </row>
    <row r="422" spans="8:8" x14ac:dyDescent="0.25">
      <c r="H422" s="26"/>
    </row>
    <row r="423" spans="8:8" x14ac:dyDescent="0.25">
      <c r="H423" s="26"/>
    </row>
    <row r="424" spans="8:8" x14ac:dyDescent="0.25">
      <c r="H424" s="26"/>
    </row>
    <row r="425" spans="8:8" x14ac:dyDescent="0.25">
      <c r="H425" s="26"/>
    </row>
    <row r="426" spans="8:8" x14ac:dyDescent="0.25">
      <c r="H426" s="26"/>
    </row>
    <row r="427" spans="8:8" x14ac:dyDescent="0.25">
      <c r="H427" s="26"/>
    </row>
    <row r="428" spans="8:8" x14ac:dyDescent="0.25">
      <c r="H428" s="26"/>
    </row>
    <row r="429" spans="8:8" x14ac:dyDescent="0.25">
      <c r="H429" s="26"/>
    </row>
    <row r="430" spans="8:8" x14ac:dyDescent="0.25">
      <c r="H430" s="26"/>
    </row>
    <row r="431" spans="8:8" x14ac:dyDescent="0.25">
      <c r="H431" s="26"/>
    </row>
    <row r="432" spans="8:8" x14ac:dyDescent="0.25">
      <c r="H432" s="26"/>
    </row>
    <row r="433" spans="8:8" x14ac:dyDescent="0.25">
      <c r="H433" s="26"/>
    </row>
    <row r="434" spans="8:8" x14ac:dyDescent="0.25">
      <c r="H434" s="26"/>
    </row>
    <row r="435" spans="8:8" x14ac:dyDescent="0.25">
      <c r="H435" s="26"/>
    </row>
    <row r="436" spans="8:8" x14ac:dyDescent="0.25">
      <c r="H436" s="26"/>
    </row>
    <row r="437" spans="8:8" x14ac:dyDescent="0.25">
      <c r="H437" s="26"/>
    </row>
    <row r="438" spans="8:8" x14ac:dyDescent="0.25">
      <c r="H438" s="26"/>
    </row>
    <row r="439" spans="8:8" x14ac:dyDescent="0.25">
      <c r="H439" s="26"/>
    </row>
    <row r="440" spans="8:8" x14ac:dyDescent="0.25">
      <c r="H440" s="26"/>
    </row>
    <row r="441" spans="8:8" x14ac:dyDescent="0.25">
      <c r="H441" s="26"/>
    </row>
    <row r="442" spans="8:8" x14ac:dyDescent="0.25">
      <c r="H442" s="26"/>
    </row>
    <row r="443" spans="8:8" x14ac:dyDescent="0.25">
      <c r="H443" s="26"/>
    </row>
    <row r="444" spans="8:8" x14ac:dyDescent="0.25">
      <c r="H444" s="26"/>
    </row>
    <row r="445" spans="8:8" x14ac:dyDescent="0.25">
      <c r="H445" s="26"/>
    </row>
    <row r="446" spans="8:8" x14ac:dyDescent="0.25">
      <c r="H446" s="26"/>
    </row>
    <row r="447" spans="8:8" x14ac:dyDescent="0.25">
      <c r="H447" s="26"/>
    </row>
    <row r="448" spans="8:8" x14ac:dyDescent="0.25">
      <c r="H448" s="26"/>
    </row>
    <row r="449" spans="8:8" x14ac:dyDescent="0.25">
      <c r="H449" s="26"/>
    </row>
    <row r="450" spans="8:8" x14ac:dyDescent="0.25">
      <c r="H450" s="26"/>
    </row>
    <row r="451" spans="8:8" x14ac:dyDescent="0.25">
      <c r="H451" s="26"/>
    </row>
    <row r="452" spans="8:8" x14ac:dyDescent="0.25">
      <c r="H452" s="26"/>
    </row>
    <row r="453" spans="8:8" x14ac:dyDescent="0.25">
      <c r="H453" s="26"/>
    </row>
    <row r="454" spans="8:8" x14ac:dyDescent="0.25">
      <c r="H454" s="26"/>
    </row>
    <row r="455" spans="8:8" x14ac:dyDescent="0.25">
      <c r="H455" s="26"/>
    </row>
    <row r="456" spans="8:8" x14ac:dyDescent="0.25">
      <c r="H456" s="26"/>
    </row>
    <row r="457" spans="8:8" x14ac:dyDescent="0.25">
      <c r="H457" s="26"/>
    </row>
    <row r="458" spans="8:8" x14ac:dyDescent="0.25">
      <c r="H458" s="26"/>
    </row>
    <row r="459" spans="8:8" x14ac:dyDescent="0.25">
      <c r="H459" s="26"/>
    </row>
    <row r="460" spans="8:8" x14ac:dyDescent="0.25">
      <c r="H460" s="26"/>
    </row>
    <row r="461" spans="8:8" x14ac:dyDescent="0.25">
      <c r="H461" s="26"/>
    </row>
    <row r="462" spans="8:8" x14ac:dyDescent="0.25">
      <c r="H462" s="26"/>
    </row>
    <row r="463" spans="8:8" x14ac:dyDescent="0.25">
      <c r="H463" s="26"/>
    </row>
    <row r="464" spans="8:8" x14ac:dyDescent="0.25">
      <c r="H464" s="26"/>
    </row>
    <row r="465" spans="8:8" x14ac:dyDescent="0.25">
      <c r="H465" s="26"/>
    </row>
    <row r="466" spans="8:8" x14ac:dyDescent="0.25">
      <c r="H466" s="26"/>
    </row>
    <row r="467" spans="8:8" x14ac:dyDescent="0.25">
      <c r="H467" s="26"/>
    </row>
    <row r="468" spans="8:8" x14ac:dyDescent="0.25">
      <c r="H468" s="26"/>
    </row>
    <row r="469" spans="8:8" x14ac:dyDescent="0.25">
      <c r="H469" s="26"/>
    </row>
    <row r="470" spans="8:8" x14ac:dyDescent="0.25">
      <c r="H470" s="26"/>
    </row>
    <row r="471" spans="8:8" x14ac:dyDescent="0.25">
      <c r="H471" s="26"/>
    </row>
    <row r="472" spans="8:8" x14ac:dyDescent="0.25">
      <c r="H472" s="26"/>
    </row>
    <row r="473" spans="8:8" x14ac:dyDescent="0.25">
      <c r="H473" s="26"/>
    </row>
    <row r="474" spans="8:8" x14ac:dyDescent="0.25">
      <c r="H474" s="26"/>
    </row>
    <row r="475" spans="8:8" x14ac:dyDescent="0.25">
      <c r="H475" s="26"/>
    </row>
    <row r="476" spans="8:8" x14ac:dyDescent="0.25">
      <c r="H476" s="26"/>
    </row>
    <row r="477" spans="8:8" x14ac:dyDescent="0.25">
      <c r="H477" s="26"/>
    </row>
    <row r="478" spans="8:8" x14ac:dyDescent="0.25">
      <c r="H478" s="26"/>
    </row>
    <row r="479" spans="8:8" x14ac:dyDescent="0.25">
      <c r="H479" s="26"/>
    </row>
    <row r="480" spans="8:8" x14ac:dyDescent="0.25">
      <c r="H480" s="26"/>
    </row>
    <row r="481" spans="8:8" x14ac:dyDescent="0.25">
      <c r="H481" s="26"/>
    </row>
    <row r="482" spans="8:8" x14ac:dyDescent="0.25">
      <c r="H482" s="26"/>
    </row>
    <row r="483" spans="8:8" x14ac:dyDescent="0.25">
      <c r="H483" s="26"/>
    </row>
    <row r="484" spans="8:8" x14ac:dyDescent="0.25">
      <c r="H484" s="26"/>
    </row>
    <row r="485" spans="8:8" x14ac:dyDescent="0.25">
      <c r="H485" s="26"/>
    </row>
    <row r="486" spans="8:8" x14ac:dyDescent="0.25">
      <c r="H486" s="26"/>
    </row>
    <row r="487" spans="8:8" x14ac:dyDescent="0.25">
      <c r="H487" s="26"/>
    </row>
    <row r="488" spans="8:8" x14ac:dyDescent="0.25">
      <c r="H488" s="26"/>
    </row>
    <row r="489" spans="8:8" x14ac:dyDescent="0.25">
      <c r="H489" s="26"/>
    </row>
    <row r="490" spans="8:8" x14ac:dyDescent="0.25">
      <c r="H490" s="26"/>
    </row>
    <row r="491" spans="8:8" x14ac:dyDescent="0.25">
      <c r="H491" s="26"/>
    </row>
    <row r="492" spans="8:8" x14ac:dyDescent="0.25">
      <c r="H492" s="26"/>
    </row>
    <row r="493" spans="8:8" x14ac:dyDescent="0.25">
      <c r="H493" s="26"/>
    </row>
    <row r="494" spans="8:8" x14ac:dyDescent="0.25">
      <c r="H494" s="26"/>
    </row>
    <row r="495" spans="8:8" x14ac:dyDescent="0.25">
      <c r="H495" s="26"/>
    </row>
    <row r="496" spans="8:8" x14ac:dyDescent="0.25">
      <c r="H496" s="26"/>
    </row>
    <row r="497" spans="8:8" x14ac:dyDescent="0.25">
      <c r="H497" s="26"/>
    </row>
    <row r="498" spans="8:8" x14ac:dyDescent="0.25">
      <c r="H498" s="26"/>
    </row>
    <row r="499" spans="8:8" x14ac:dyDescent="0.25">
      <c r="H499" s="26"/>
    </row>
    <row r="500" spans="8:8" x14ac:dyDescent="0.25">
      <c r="H500" s="26"/>
    </row>
    <row r="501" spans="8:8" x14ac:dyDescent="0.25">
      <c r="H501" s="26"/>
    </row>
    <row r="502" spans="8:8" x14ac:dyDescent="0.25">
      <c r="H502" s="26"/>
    </row>
    <row r="503" spans="8:8" x14ac:dyDescent="0.25">
      <c r="H503" s="26"/>
    </row>
    <row r="504" spans="8:8" x14ac:dyDescent="0.25">
      <c r="H504" s="26"/>
    </row>
    <row r="505" spans="8:8" x14ac:dyDescent="0.25">
      <c r="H505" s="26"/>
    </row>
    <row r="506" spans="8:8" x14ac:dyDescent="0.25">
      <c r="H506" s="26"/>
    </row>
    <row r="507" spans="8:8" x14ac:dyDescent="0.25">
      <c r="H507" s="26"/>
    </row>
    <row r="508" spans="8:8" x14ac:dyDescent="0.25">
      <c r="H508" s="26"/>
    </row>
    <row r="509" spans="8:8" x14ac:dyDescent="0.25">
      <c r="H509" s="26"/>
    </row>
    <row r="510" spans="8:8" x14ac:dyDescent="0.25">
      <c r="H510" s="26"/>
    </row>
    <row r="511" spans="8:8" x14ac:dyDescent="0.25">
      <c r="H511" s="26"/>
    </row>
    <row r="512" spans="8:8" x14ac:dyDescent="0.25">
      <c r="H512" s="26"/>
    </row>
    <row r="513" spans="8:8" x14ac:dyDescent="0.25">
      <c r="H513" s="26"/>
    </row>
    <row r="514" spans="8:8" x14ac:dyDescent="0.25">
      <c r="H514" s="26"/>
    </row>
    <row r="515" spans="8:8" x14ac:dyDescent="0.25">
      <c r="H515" s="26"/>
    </row>
    <row r="516" spans="8:8" x14ac:dyDescent="0.25">
      <c r="H516" s="26"/>
    </row>
    <row r="517" spans="8:8" x14ac:dyDescent="0.25">
      <c r="H517" s="26"/>
    </row>
    <row r="518" spans="8:8" x14ac:dyDescent="0.25">
      <c r="H518" s="26"/>
    </row>
    <row r="519" spans="8:8" x14ac:dyDescent="0.25">
      <c r="H519" s="26"/>
    </row>
    <row r="520" spans="8:8" x14ac:dyDescent="0.25">
      <c r="H520" s="26"/>
    </row>
    <row r="521" spans="8:8" x14ac:dyDescent="0.25">
      <c r="H521" s="26"/>
    </row>
    <row r="522" spans="8:8" x14ac:dyDescent="0.25">
      <c r="H522" s="26"/>
    </row>
    <row r="523" spans="8:8" x14ac:dyDescent="0.25">
      <c r="H523" s="26"/>
    </row>
    <row r="524" spans="8:8" x14ac:dyDescent="0.25">
      <c r="H524" s="26"/>
    </row>
    <row r="525" spans="8:8" x14ac:dyDescent="0.25">
      <c r="H525" s="26"/>
    </row>
    <row r="526" spans="8:8" x14ac:dyDescent="0.25">
      <c r="H526" s="26"/>
    </row>
    <row r="527" spans="8:8" x14ac:dyDescent="0.25">
      <c r="H527" s="26"/>
    </row>
    <row r="528" spans="8:8" x14ac:dyDescent="0.25">
      <c r="H528" s="26"/>
    </row>
    <row r="529" spans="8:8" x14ac:dyDescent="0.25">
      <c r="H529" s="26"/>
    </row>
    <row r="530" spans="8:8" x14ac:dyDescent="0.25">
      <c r="H530" s="26"/>
    </row>
    <row r="531" spans="8:8" x14ac:dyDescent="0.25">
      <c r="H531" s="26"/>
    </row>
    <row r="532" spans="8:8" x14ac:dyDescent="0.25">
      <c r="H532" s="26"/>
    </row>
    <row r="533" spans="8:8" x14ac:dyDescent="0.25">
      <c r="H533" s="26"/>
    </row>
    <row r="534" spans="8:8" x14ac:dyDescent="0.25">
      <c r="H534" s="26"/>
    </row>
    <row r="535" spans="8:8" x14ac:dyDescent="0.25">
      <c r="H535" s="26"/>
    </row>
    <row r="536" spans="8:8" x14ac:dyDescent="0.25">
      <c r="H536" s="26"/>
    </row>
    <row r="537" spans="8:8" x14ac:dyDescent="0.25">
      <c r="H537" s="26"/>
    </row>
    <row r="538" spans="8:8" x14ac:dyDescent="0.25">
      <c r="H538" s="26"/>
    </row>
    <row r="539" spans="8:8" x14ac:dyDescent="0.25">
      <c r="H539" s="26"/>
    </row>
    <row r="540" spans="8:8" x14ac:dyDescent="0.25">
      <c r="H540" s="26"/>
    </row>
    <row r="541" spans="8:8" x14ac:dyDescent="0.25">
      <c r="H541" s="26"/>
    </row>
    <row r="542" spans="8:8" x14ac:dyDescent="0.25">
      <c r="H542" s="26"/>
    </row>
    <row r="543" spans="8:8" x14ac:dyDescent="0.25">
      <c r="H543" s="26"/>
    </row>
    <row r="544" spans="8:8" x14ac:dyDescent="0.25">
      <c r="H544" s="26"/>
    </row>
    <row r="545" spans="8:8" x14ac:dyDescent="0.25">
      <c r="H545" s="26"/>
    </row>
    <row r="546" spans="8:8" x14ac:dyDescent="0.25">
      <c r="H546" s="26"/>
    </row>
    <row r="547" spans="8:8" x14ac:dyDescent="0.25">
      <c r="H547" s="26"/>
    </row>
    <row r="548" spans="8:8" x14ac:dyDescent="0.25">
      <c r="H548" s="26"/>
    </row>
    <row r="549" spans="8:8" x14ac:dyDescent="0.25">
      <c r="H549" s="26"/>
    </row>
    <row r="550" spans="8:8" x14ac:dyDescent="0.25">
      <c r="H550" s="26"/>
    </row>
    <row r="551" spans="8:8" x14ac:dyDescent="0.25">
      <c r="H551" s="26"/>
    </row>
    <row r="552" spans="8:8" x14ac:dyDescent="0.25">
      <c r="H552" s="26"/>
    </row>
    <row r="553" spans="8:8" x14ac:dyDescent="0.25">
      <c r="H553" s="26"/>
    </row>
    <row r="554" spans="8:8" x14ac:dyDescent="0.25">
      <c r="H554" s="26"/>
    </row>
    <row r="555" spans="8:8" x14ac:dyDescent="0.25">
      <c r="H555" s="26"/>
    </row>
    <row r="556" spans="8:8" x14ac:dyDescent="0.25">
      <c r="H556" s="26"/>
    </row>
    <row r="557" spans="8:8" x14ac:dyDescent="0.25">
      <c r="H557" s="26"/>
    </row>
    <row r="558" spans="8:8" x14ac:dyDescent="0.25">
      <c r="H558" s="26"/>
    </row>
    <row r="559" spans="8:8" x14ac:dyDescent="0.25">
      <c r="H559" s="26"/>
    </row>
    <row r="560" spans="8:8" x14ac:dyDescent="0.25">
      <c r="H560" s="26"/>
    </row>
    <row r="561" spans="8:8" x14ac:dyDescent="0.25">
      <c r="H561" s="26"/>
    </row>
    <row r="562" spans="8:8" x14ac:dyDescent="0.25">
      <c r="H562" s="26"/>
    </row>
    <row r="563" spans="8:8" x14ac:dyDescent="0.25">
      <c r="H563" s="26"/>
    </row>
    <row r="564" spans="8:8" x14ac:dyDescent="0.25">
      <c r="H564" s="26"/>
    </row>
    <row r="565" spans="8:8" x14ac:dyDescent="0.25">
      <c r="H565" s="26"/>
    </row>
    <row r="566" spans="8:8" x14ac:dyDescent="0.25">
      <c r="H566" s="26"/>
    </row>
    <row r="567" spans="8:8" x14ac:dyDescent="0.25">
      <c r="H567" s="26"/>
    </row>
    <row r="568" spans="8:8" x14ac:dyDescent="0.25">
      <c r="H568" s="26"/>
    </row>
    <row r="569" spans="8:8" x14ac:dyDescent="0.25">
      <c r="H569" s="26"/>
    </row>
    <row r="570" spans="8:8" x14ac:dyDescent="0.25">
      <c r="H570" s="26"/>
    </row>
    <row r="571" spans="8:8" x14ac:dyDescent="0.25">
      <c r="H571" s="26"/>
    </row>
    <row r="572" spans="8:8" x14ac:dyDescent="0.25">
      <c r="H572" s="26"/>
    </row>
    <row r="573" spans="8:8" x14ac:dyDescent="0.25">
      <c r="H573" s="26"/>
    </row>
    <row r="574" spans="8:8" x14ac:dyDescent="0.25">
      <c r="H574" s="26"/>
    </row>
    <row r="575" spans="8:8" x14ac:dyDescent="0.25">
      <c r="H575" s="26"/>
    </row>
    <row r="576" spans="8:8" x14ac:dyDescent="0.25">
      <c r="H576" s="26"/>
    </row>
    <row r="577" spans="8:8" x14ac:dyDescent="0.25">
      <c r="H577" s="26"/>
    </row>
    <row r="578" spans="8:8" x14ac:dyDescent="0.25">
      <c r="H578" s="26"/>
    </row>
    <row r="579" spans="8:8" x14ac:dyDescent="0.25">
      <c r="H579" s="26"/>
    </row>
    <row r="580" spans="8:8" x14ac:dyDescent="0.25">
      <c r="H580" s="26"/>
    </row>
    <row r="581" spans="8:8" x14ac:dyDescent="0.25">
      <c r="H581" s="26"/>
    </row>
    <row r="582" spans="8:8" x14ac:dyDescent="0.25">
      <c r="H582" s="26"/>
    </row>
    <row r="583" spans="8:8" x14ac:dyDescent="0.25">
      <c r="H583" s="26"/>
    </row>
    <row r="584" spans="8:8" x14ac:dyDescent="0.25">
      <c r="H584" s="26"/>
    </row>
    <row r="585" spans="8:8" x14ac:dyDescent="0.25">
      <c r="H585" s="26"/>
    </row>
    <row r="586" spans="8:8" x14ac:dyDescent="0.25">
      <c r="H586" s="26"/>
    </row>
    <row r="587" spans="8:8" x14ac:dyDescent="0.25">
      <c r="H587" s="26"/>
    </row>
    <row r="588" spans="8:8" x14ac:dyDescent="0.25">
      <c r="H588" s="26"/>
    </row>
    <row r="589" spans="8:8" x14ac:dyDescent="0.25">
      <c r="H589" s="26"/>
    </row>
    <row r="590" spans="8:8" x14ac:dyDescent="0.25">
      <c r="H590" s="26"/>
    </row>
    <row r="591" spans="8:8" x14ac:dyDescent="0.25">
      <c r="H591" s="26"/>
    </row>
    <row r="592" spans="8:8" x14ac:dyDescent="0.25">
      <c r="H592" s="26"/>
    </row>
    <row r="593" spans="8:8" x14ac:dyDescent="0.25">
      <c r="H593" s="26"/>
    </row>
    <row r="594" spans="8:8" x14ac:dyDescent="0.25">
      <c r="H594" s="26"/>
    </row>
    <row r="595" spans="8:8" x14ac:dyDescent="0.25">
      <c r="H595" s="26"/>
    </row>
    <row r="596" spans="8:8" x14ac:dyDescent="0.25">
      <c r="H596" s="26"/>
    </row>
    <row r="597" spans="8:8" x14ac:dyDescent="0.25">
      <c r="H597" s="26"/>
    </row>
    <row r="598" spans="8:8" x14ac:dyDescent="0.25">
      <c r="H598" s="26"/>
    </row>
    <row r="599" spans="8:8" x14ac:dyDescent="0.25">
      <c r="H599" s="26"/>
    </row>
    <row r="600" spans="8:8" x14ac:dyDescent="0.25">
      <c r="H600" s="26"/>
    </row>
    <row r="601" spans="8:8" x14ac:dyDescent="0.25">
      <c r="H601" s="26"/>
    </row>
    <row r="602" spans="8:8" x14ac:dyDescent="0.25">
      <c r="H602" s="26"/>
    </row>
    <row r="603" spans="8:8" x14ac:dyDescent="0.25">
      <c r="H603" s="26"/>
    </row>
    <row r="604" spans="8:8" x14ac:dyDescent="0.25">
      <c r="H604" s="26"/>
    </row>
    <row r="605" spans="8:8" x14ac:dyDescent="0.25">
      <c r="H605" s="26"/>
    </row>
    <row r="606" spans="8:8" x14ac:dyDescent="0.25">
      <c r="H606" s="26"/>
    </row>
    <row r="607" spans="8:8" x14ac:dyDescent="0.25">
      <c r="H607" s="26"/>
    </row>
    <row r="608" spans="8:8" x14ac:dyDescent="0.25">
      <c r="H608" s="26"/>
    </row>
    <row r="609" spans="8:8" x14ac:dyDescent="0.25">
      <c r="H609" s="26"/>
    </row>
    <row r="610" spans="8:8" x14ac:dyDescent="0.25">
      <c r="H610" s="26"/>
    </row>
    <row r="611" spans="8:8" x14ac:dyDescent="0.25">
      <c r="H611" s="26"/>
    </row>
    <row r="612" spans="8:8" x14ac:dyDescent="0.25">
      <c r="H612" s="26"/>
    </row>
    <row r="613" spans="8:8" x14ac:dyDescent="0.25">
      <c r="H613" s="26"/>
    </row>
    <row r="614" spans="8:8" x14ac:dyDescent="0.25">
      <c r="H614" s="26"/>
    </row>
    <row r="615" spans="8:8" x14ac:dyDescent="0.25">
      <c r="H615" s="26"/>
    </row>
    <row r="616" spans="8:8" x14ac:dyDescent="0.25">
      <c r="H616" s="26"/>
    </row>
    <row r="617" spans="8:8" x14ac:dyDescent="0.25">
      <c r="H617" s="26"/>
    </row>
    <row r="618" spans="8:8" x14ac:dyDescent="0.25">
      <c r="H618" s="26"/>
    </row>
    <row r="619" spans="8:8" x14ac:dyDescent="0.25">
      <c r="H619" s="26"/>
    </row>
    <row r="620" spans="8:8" x14ac:dyDescent="0.25">
      <c r="H620" s="26"/>
    </row>
    <row r="621" spans="8:8" x14ac:dyDescent="0.25">
      <c r="H621" s="26"/>
    </row>
    <row r="622" spans="8:8" x14ac:dyDescent="0.25">
      <c r="H622" s="26"/>
    </row>
    <row r="623" spans="8:8" x14ac:dyDescent="0.25">
      <c r="H623" s="26"/>
    </row>
    <row r="624" spans="8:8" x14ac:dyDescent="0.25">
      <c r="H624" s="26"/>
    </row>
    <row r="625" spans="8:8" x14ac:dyDescent="0.25">
      <c r="H625" s="26"/>
    </row>
    <row r="626" spans="8:8" x14ac:dyDescent="0.25">
      <c r="H626" s="26"/>
    </row>
    <row r="627" spans="8:8" x14ac:dyDescent="0.25">
      <c r="H627" s="26"/>
    </row>
    <row r="628" spans="8:8" x14ac:dyDescent="0.25">
      <c r="H628" s="26"/>
    </row>
    <row r="629" spans="8:8" x14ac:dyDescent="0.25">
      <c r="H629" s="26"/>
    </row>
    <row r="630" spans="8:8" x14ac:dyDescent="0.25">
      <c r="H630" s="26"/>
    </row>
    <row r="631" spans="8:8" x14ac:dyDescent="0.25">
      <c r="H631" s="26"/>
    </row>
    <row r="632" spans="8:8" x14ac:dyDescent="0.25">
      <c r="H632" s="26"/>
    </row>
    <row r="633" spans="8:8" x14ac:dyDescent="0.25">
      <c r="H633" s="26"/>
    </row>
    <row r="634" spans="8:8" x14ac:dyDescent="0.25">
      <c r="H634" s="26"/>
    </row>
    <row r="635" spans="8:8" x14ac:dyDescent="0.25">
      <c r="H635" s="26"/>
    </row>
    <row r="636" spans="8:8" x14ac:dyDescent="0.25">
      <c r="H636" s="26"/>
    </row>
    <row r="637" spans="8:8" x14ac:dyDescent="0.25">
      <c r="H637" s="26"/>
    </row>
    <row r="638" spans="8:8" x14ac:dyDescent="0.25">
      <c r="H638" s="26"/>
    </row>
    <row r="639" spans="8:8" x14ac:dyDescent="0.25">
      <c r="H639" s="26"/>
    </row>
    <row r="640" spans="8:8" x14ac:dyDescent="0.25">
      <c r="H640" s="26"/>
    </row>
    <row r="641" spans="8:8" x14ac:dyDescent="0.25">
      <c r="H641" s="26"/>
    </row>
    <row r="642" spans="8:8" x14ac:dyDescent="0.25">
      <c r="H642" s="26"/>
    </row>
    <row r="643" spans="8:8" x14ac:dyDescent="0.25">
      <c r="H643" s="26"/>
    </row>
    <row r="644" spans="8:8" x14ac:dyDescent="0.25">
      <c r="H644" s="26"/>
    </row>
    <row r="645" spans="8:8" x14ac:dyDescent="0.25">
      <c r="H645" s="26"/>
    </row>
    <row r="646" spans="8:8" x14ac:dyDescent="0.25">
      <c r="H646" s="26"/>
    </row>
    <row r="647" spans="8:8" x14ac:dyDescent="0.25">
      <c r="H647" s="26"/>
    </row>
    <row r="648" spans="8:8" x14ac:dyDescent="0.25">
      <c r="H648" s="26"/>
    </row>
    <row r="649" spans="8:8" x14ac:dyDescent="0.25">
      <c r="H649" s="26"/>
    </row>
    <row r="650" spans="8:8" x14ac:dyDescent="0.25">
      <c r="H650" s="26"/>
    </row>
    <row r="651" spans="8:8" x14ac:dyDescent="0.25">
      <c r="H651" s="26"/>
    </row>
    <row r="652" spans="8:8" x14ac:dyDescent="0.25">
      <c r="H652" s="26"/>
    </row>
    <row r="653" spans="8:8" x14ac:dyDescent="0.25">
      <c r="H653" s="26"/>
    </row>
    <row r="654" spans="8:8" x14ac:dyDescent="0.25">
      <c r="H654" s="26"/>
    </row>
    <row r="655" spans="8:8" x14ac:dyDescent="0.25">
      <c r="H655" s="26"/>
    </row>
    <row r="656" spans="8:8" x14ac:dyDescent="0.25">
      <c r="H656" s="26"/>
    </row>
    <row r="657" spans="8:8" x14ac:dyDescent="0.25">
      <c r="H657" s="26"/>
    </row>
    <row r="658" spans="8:8" x14ac:dyDescent="0.25">
      <c r="H658" s="26"/>
    </row>
    <row r="659" spans="8:8" x14ac:dyDescent="0.25">
      <c r="H659" s="26"/>
    </row>
    <row r="660" spans="8:8" x14ac:dyDescent="0.25">
      <c r="H660" s="26"/>
    </row>
    <row r="661" spans="8:8" x14ac:dyDescent="0.25">
      <c r="H661" s="26"/>
    </row>
    <row r="662" spans="8:8" x14ac:dyDescent="0.25">
      <c r="H662" s="26"/>
    </row>
    <row r="663" spans="8:8" x14ac:dyDescent="0.25">
      <c r="H663" s="26"/>
    </row>
    <row r="664" spans="8:8" x14ac:dyDescent="0.25">
      <c r="H664" s="26"/>
    </row>
    <row r="665" spans="8:8" x14ac:dyDescent="0.25">
      <c r="H665" s="26"/>
    </row>
    <row r="666" spans="8:8" x14ac:dyDescent="0.25">
      <c r="H666" s="26"/>
    </row>
    <row r="667" spans="8:8" x14ac:dyDescent="0.25">
      <c r="H667" s="26"/>
    </row>
    <row r="668" spans="8:8" x14ac:dyDescent="0.25">
      <c r="H668" s="26"/>
    </row>
    <row r="669" spans="8:8" x14ac:dyDescent="0.25">
      <c r="H669" s="26"/>
    </row>
    <row r="670" spans="8:8" x14ac:dyDescent="0.25">
      <c r="H670" s="26"/>
    </row>
    <row r="671" spans="8:8" x14ac:dyDescent="0.25">
      <c r="H671" s="26"/>
    </row>
    <row r="672" spans="8:8" x14ac:dyDescent="0.25">
      <c r="H672" s="26"/>
    </row>
    <row r="673" spans="8:8" x14ac:dyDescent="0.25">
      <c r="H673" s="26"/>
    </row>
    <row r="674" spans="8:8" x14ac:dyDescent="0.25">
      <c r="H674" s="26"/>
    </row>
    <row r="675" spans="8:8" x14ac:dyDescent="0.25">
      <c r="H675" s="26"/>
    </row>
    <row r="676" spans="8:8" x14ac:dyDescent="0.25">
      <c r="H676" s="26"/>
    </row>
    <row r="677" spans="8:8" x14ac:dyDescent="0.25">
      <c r="H677" s="26"/>
    </row>
    <row r="678" spans="8:8" x14ac:dyDescent="0.25">
      <c r="H678" s="26"/>
    </row>
    <row r="679" spans="8:8" x14ac:dyDescent="0.25">
      <c r="H679" s="26"/>
    </row>
    <row r="680" spans="8:8" x14ac:dyDescent="0.25">
      <c r="H680" s="26"/>
    </row>
    <row r="681" spans="8:8" x14ac:dyDescent="0.25">
      <c r="H681" s="26"/>
    </row>
    <row r="682" spans="8:8" x14ac:dyDescent="0.25">
      <c r="H682" s="26"/>
    </row>
    <row r="683" spans="8:8" x14ac:dyDescent="0.25">
      <c r="H683" s="26"/>
    </row>
    <row r="684" spans="8:8" x14ac:dyDescent="0.25">
      <c r="H684" s="26"/>
    </row>
    <row r="685" spans="8:8" x14ac:dyDescent="0.25">
      <c r="H685" s="26"/>
    </row>
    <row r="686" spans="8:8" x14ac:dyDescent="0.25">
      <c r="H686" s="26"/>
    </row>
    <row r="687" spans="8:8" x14ac:dyDescent="0.25">
      <c r="H687" s="26"/>
    </row>
    <row r="688" spans="8:8" x14ac:dyDescent="0.25">
      <c r="H688" s="26"/>
    </row>
    <row r="689" spans="8:8" x14ac:dyDescent="0.25">
      <c r="H689" s="26"/>
    </row>
    <row r="690" spans="8:8" x14ac:dyDescent="0.25">
      <c r="H690" s="26"/>
    </row>
    <row r="691" spans="8:8" x14ac:dyDescent="0.25">
      <c r="H691" s="26"/>
    </row>
    <row r="692" spans="8:8" x14ac:dyDescent="0.25">
      <c r="H692" s="26"/>
    </row>
    <row r="693" spans="8:8" x14ac:dyDescent="0.25">
      <c r="H693" s="26"/>
    </row>
    <row r="694" spans="8:8" x14ac:dyDescent="0.25">
      <c r="H694" s="26"/>
    </row>
    <row r="695" spans="8:8" x14ac:dyDescent="0.25">
      <c r="H695" s="26"/>
    </row>
    <row r="696" spans="8:8" x14ac:dyDescent="0.25">
      <c r="H696" s="26"/>
    </row>
    <row r="697" spans="8:8" x14ac:dyDescent="0.25">
      <c r="H697" s="26"/>
    </row>
    <row r="698" spans="8:8" x14ac:dyDescent="0.25">
      <c r="H698" s="26"/>
    </row>
    <row r="699" spans="8:8" x14ac:dyDescent="0.25">
      <c r="H699" s="26"/>
    </row>
    <row r="700" spans="8:8" x14ac:dyDescent="0.25">
      <c r="H700" s="26"/>
    </row>
    <row r="701" spans="8:8" x14ac:dyDescent="0.25">
      <c r="H701" s="26"/>
    </row>
    <row r="702" spans="8:8" x14ac:dyDescent="0.25">
      <c r="H702" s="26"/>
    </row>
    <row r="703" spans="8:8" x14ac:dyDescent="0.25">
      <c r="H703" s="26"/>
    </row>
    <row r="704" spans="8:8" x14ac:dyDescent="0.25">
      <c r="H704" s="26"/>
    </row>
    <row r="705" spans="8:8" x14ac:dyDescent="0.25">
      <c r="H705" s="26"/>
    </row>
    <row r="706" spans="8:8" x14ac:dyDescent="0.25">
      <c r="H706" s="26"/>
    </row>
    <row r="707" spans="8:8" x14ac:dyDescent="0.25">
      <c r="H707" s="26"/>
    </row>
    <row r="708" spans="8:8" x14ac:dyDescent="0.25">
      <c r="H708" s="26"/>
    </row>
    <row r="709" spans="8:8" x14ac:dyDescent="0.25">
      <c r="H709" s="26"/>
    </row>
    <row r="710" spans="8:8" x14ac:dyDescent="0.25">
      <c r="H710" s="26"/>
    </row>
    <row r="711" spans="8:8" x14ac:dyDescent="0.25">
      <c r="H711" s="26"/>
    </row>
    <row r="712" spans="8:8" x14ac:dyDescent="0.25">
      <c r="H712" s="26"/>
    </row>
    <row r="713" spans="8:8" x14ac:dyDescent="0.25">
      <c r="H713" s="26"/>
    </row>
    <row r="714" spans="8:8" x14ac:dyDescent="0.25">
      <c r="H714" s="26"/>
    </row>
    <row r="715" spans="8:8" x14ac:dyDescent="0.25">
      <c r="H715" s="26"/>
    </row>
    <row r="716" spans="8:8" x14ac:dyDescent="0.25">
      <c r="H716" s="26"/>
    </row>
    <row r="717" spans="8:8" x14ac:dyDescent="0.25">
      <c r="H717" s="26"/>
    </row>
    <row r="718" spans="8:8" x14ac:dyDescent="0.25">
      <c r="H718" s="26"/>
    </row>
    <row r="719" spans="8:8" x14ac:dyDescent="0.25">
      <c r="H719" s="26"/>
    </row>
    <row r="720" spans="8:8" x14ac:dyDescent="0.25">
      <c r="H720" s="26"/>
    </row>
    <row r="721" spans="8:8" x14ac:dyDescent="0.25">
      <c r="H721" s="26"/>
    </row>
    <row r="722" spans="8:8" x14ac:dyDescent="0.25">
      <c r="H722" s="26"/>
    </row>
    <row r="723" spans="8:8" x14ac:dyDescent="0.25">
      <c r="H723" s="26"/>
    </row>
    <row r="724" spans="8:8" x14ac:dyDescent="0.25">
      <c r="H724" s="26"/>
    </row>
    <row r="725" spans="8:8" x14ac:dyDescent="0.25">
      <c r="H725" s="26"/>
    </row>
    <row r="726" spans="8:8" x14ac:dyDescent="0.25">
      <c r="H726" s="26"/>
    </row>
    <row r="727" spans="8:8" x14ac:dyDescent="0.25">
      <c r="H727" s="26"/>
    </row>
    <row r="728" spans="8:8" x14ac:dyDescent="0.25">
      <c r="H728" s="26"/>
    </row>
    <row r="729" spans="8:8" x14ac:dyDescent="0.25">
      <c r="H729" s="26"/>
    </row>
    <row r="730" spans="8:8" x14ac:dyDescent="0.25">
      <c r="H730" s="26"/>
    </row>
    <row r="731" spans="8:8" x14ac:dyDescent="0.25">
      <c r="H731" s="26"/>
    </row>
    <row r="732" spans="8:8" x14ac:dyDescent="0.25">
      <c r="H732" s="26"/>
    </row>
    <row r="733" spans="8:8" x14ac:dyDescent="0.25">
      <c r="H733" s="26"/>
    </row>
    <row r="734" spans="8:8" x14ac:dyDescent="0.25">
      <c r="H734" s="26"/>
    </row>
    <row r="735" spans="8:8" x14ac:dyDescent="0.25">
      <c r="H735" s="26"/>
    </row>
    <row r="736" spans="8:8" x14ac:dyDescent="0.25">
      <c r="H736" s="26"/>
    </row>
    <row r="737" spans="8:8" x14ac:dyDescent="0.25">
      <c r="H737" s="26"/>
    </row>
    <row r="738" spans="8:8" x14ac:dyDescent="0.25">
      <c r="H738" s="26"/>
    </row>
    <row r="739" spans="8:8" x14ac:dyDescent="0.25">
      <c r="H739" s="26"/>
    </row>
    <row r="740" spans="8:8" x14ac:dyDescent="0.25">
      <c r="H740" s="26"/>
    </row>
    <row r="741" spans="8:8" x14ac:dyDescent="0.25">
      <c r="H741" s="26"/>
    </row>
    <row r="742" spans="8:8" x14ac:dyDescent="0.25">
      <c r="H742" s="26"/>
    </row>
    <row r="743" spans="8:8" x14ac:dyDescent="0.25">
      <c r="H743" s="26"/>
    </row>
    <row r="744" spans="8:8" x14ac:dyDescent="0.25">
      <c r="H744" s="26"/>
    </row>
    <row r="745" spans="8:8" x14ac:dyDescent="0.25">
      <c r="H745" s="26"/>
    </row>
    <row r="746" spans="8:8" x14ac:dyDescent="0.25">
      <c r="H746" s="26"/>
    </row>
    <row r="747" spans="8:8" x14ac:dyDescent="0.25">
      <c r="H747" s="26"/>
    </row>
    <row r="748" spans="8:8" x14ac:dyDescent="0.25">
      <c r="H748" s="26"/>
    </row>
    <row r="749" spans="8:8" x14ac:dyDescent="0.25">
      <c r="H749" s="26"/>
    </row>
    <row r="750" spans="8:8" x14ac:dyDescent="0.25">
      <c r="H750" s="26"/>
    </row>
    <row r="751" spans="8:8" x14ac:dyDescent="0.25">
      <c r="H751" s="26"/>
    </row>
    <row r="752" spans="8:8" x14ac:dyDescent="0.25">
      <c r="H752" s="26"/>
    </row>
    <row r="753" spans="8:8" x14ac:dyDescent="0.25">
      <c r="H753" s="26"/>
    </row>
    <row r="754" spans="8:8" x14ac:dyDescent="0.25">
      <c r="H754" s="26"/>
    </row>
    <row r="755" spans="8:8" x14ac:dyDescent="0.25">
      <c r="H755" s="26"/>
    </row>
    <row r="756" spans="8:8" x14ac:dyDescent="0.25">
      <c r="H756" s="26"/>
    </row>
    <row r="757" spans="8:8" x14ac:dyDescent="0.25">
      <c r="H757" s="26"/>
    </row>
    <row r="758" spans="8:8" x14ac:dyDescent="0.25">
      <c r="H758" s="26"/>
    </row>
    <row r="759" spans="8:8" x14ac:dyDescent="0.25">
      <c r="H759" s="26"/>
    </row>
    <row r="760" spans="8:8" x14ac:dyDescent="0.25">
      <c r="H760" s="26"/>
    </row>
    <row r="761" spans="8:8" x14ac:dyDescent="0.25">
      <c r="H761" s="26"/>
    </row>
    <row r="762" spans="8:8" x14ac:dyDescent="0.25">
      <c r="H762" s="26"/>
    </row>
    <row r="763" spans="8:8" x14ac:dyDescent="0.25">
      <c r="H763" s="26"/>
    </row>
    <row r="764" spans="8:8" x14ac:dyDescent="0.25">
      <c r="H764" s="26"/>
    </row>
    <row r="765" spans="8:8" x14ac:dyDescent="0.25">
      <c r="H765" s="26"/>
    </row>
    <row r="766" spans="8:8" x14ac:dyDescent="0.25">
      <c r="H766" s="26"/>
    </row>
    <row r="767" spans="8:8" x14ac:dyDescent="0.25">
      <c r="H767" s="26"/>
    </row>
    <row r="768" spans="8:8" x14ac:dyDescent="0.25">
      <c r="H768" s="26"/>
    </row>
    <row r="769" spans="8:8" x14ac:dyDescent="0.25">
      <c r="H769" s="26"/>
    </row>
    <row r="770" spans="8:8" x14ac:dyDescent="0.25">
      <c r="H770" s="26"/>
    </row>
    <row r="771" spans="8:8" x14ac:dyDescent="0.25">
      <c r="H771" s="26"/>
    </row>
    <row r="772" spans="8:8" x14ac:dyDescent="0.25">
      <c r="H772" s="26"/>
    </row>
    <row r="773" spans="8:8" x14ac:dyDescent="0.25">
      <c r="H773" s="26"/>
    </row>
    <row r="774" spans="8:8" x14ac:dyDescent="0.25">
      <c r="H774" s="26"/>
    </row>
    <row r="775" spans="8:8" x14ac:dyDescent="0.25">
      <c r="H775" s="26"/>
    </row>
    <row r="776" spans="8:8" x14ac:dyDescent="0.25">
      <c r="H776" s="26"/>
    </row>
    <row r="777" spans="8:8" x14ac:dyDescent="0.25">
      <c r="H777" s="26"/>
    </row>
    <row r="778" spans="8:8" x14ac:dyDescent="0.25">
      <c r="H778" s="26"/>
    </row>
    <row r="779" spans="8:8" x14ac:dyDescent="0.25">
      <c r="H779" s="26"/>
    </row>
    <row r="780" spans="8:8" x14ac:dyDescent="0.25">
      <c r="H780" s="26"/>
    </row>
    <row r="781" spans="8:8" x14ac:dyDescent="0.25">
      <c r="H781" s="26"/>
    </row>
    <row r="782" spans="8:8" x14ac:dyDescent="0.25">
      <c r="H782" s="26"/>
    </row>
    <row r="783" spans="8:8" x14ac:dyDescent="0.25">
      <c r="H783" s="26"/>
    </row>
    <row r="784" spans="8:8" x14ac:dyDescent="0.25">
      <c r="H784" s="26"/>
    </row>
    <row r="785" spans="8:8" x14ac:dyDescent="0.25">
      <c r="H785" s="26"/>
    </row>
    <row r="786" spans="8:8" x14ac:dyDescent="0.25">
      <c r="H786" s="26"/>
    </row>
    <row r="787" spans="8:8" x14ac:dyDescent="0.25">
      <c r="H787" s="26"/>
    </row>
    <row r="788" spans="8:8" x14ac:dyDescent="0.25">
      <c r="H788" s="26"/>
    </row>
    <row r="789" spans="8:8" x14ac:dyDescent="0.25">
      <c r="H789" s="26"/>
    </row>
    <row r="790" spans="8:8" x14ac:dyDescent="0.25">
      <c r="H790" s="26"/>
    </row>
    <row r="791" spans="8:8" x14ac:dyDescent="0.25">
      <c r="H791" s="26"/>
    </row>
    <row r="792" spans="8:8" x14ac:dyDescent="0.25">
      <c r="H792" s="26"/>
    </row>
    <row r="793" spans="8:8" x14ac:dyDescent="0.25">
      <c r="H793" s="26"/>
    </row>
    <row r="794" spans="8:8" x14ac:dyDescent="0.25">
      <c r="H794" s="26"/>
    </row>
    <row r="795" spans="8:8" x14ac:dyDescent="0.25">
      <c r="H795" s="26"/>
    </row>
    <row r="796" spans="8:8" x14ac:dyDescent="0.25">
      <c r="H796" s="26"/>
    </row>
    <row r="797" spans="8:8" x14ac:dyDescent="0.25">
      <c r="H797" s="26"/>
    </row>
    <row r="798" spans="8:8" x14ac:dyDescent="0.25">
      <c r="H798" s="26"/>
    </row>
    <row r="799" spans="8:8" x14ac:dyDescent="0.25">
      <c r="H799" s="26"/>
    </row>
    <row r="800" spans="8:8" x14ac:dyDescent="0.25">
      <c r="H800" s="26"/>
    </row>
    <row r="801" spans="8:8" x14ac:dyDescent="0.25">
      <c r="H801" s="26"/>
    </row>
    <row r="802" spans="8:8" x14ac:dyDescent="0.25">
      <c r="H802" s="26"/>
    </row>
    <row r="803" spans="8:8" x14ac:dyDescent="0.25">
      <c r="H803" s="26"/>
    </row>
    <row r="804" spans="8:8" x14ac:dyDescent="0.25">
      <c r="H804" s="26"/>
    </row>
    <row r="805" spans="8:8" x14ac:dyDescent="0.25">
      <c r="H805" s="26"/>
    </row>
    <row r="806" spans="8:8" x14ac:dyDescent="0.25">
      <c r="H806" s="26"/>
    </row>
    <row r="807" spans="8:8" x14ac:dyDescent="0.25">
      <c r="H807" s="26"/>
    </row>
    <row r="808" spans="8:8" x14ac:dyDescent="0.25">
      <c r="H808" s="26"/>
    </row>
    <row r="809" spans="8:8" x14ac:dyDescent="0.25">
      <c r="H809" s="26"/>
    </row>
    <row r="810" spans="8:8" x14ac:dyDescent="0.25">
      <c r="H810" s="26"/>
    </row>
    <row r="811" spans="8:8" x14ac:dyDescent="0.25">
      <c r="H811" s="26"/>
    </row>
    <row r="812" spans="8:8" x14ac:dyDescent="0.25">
      <c r="H812" s="26"/>
    </row>
    <row r="813" spans="8:8" x14ac:dyDescent="0.25">
      <c r="H813" s="26"/>
    </row>
    <row r="814" spans="8:8" x14ac:dyDescent="0.25">
      <c r="H814" s="26"/>
    </row>
    <row r="815" spans="8:8" x14ac:dyDescent="0.25">
      <c r="H815" s="26"/>
    </row>
    <row r="816" spans="8:8" x14ac:dyDescent="0.25">
      <c r="H816" s="26"/>
    </row>
    <row r="817" spans="8:8" x14ac:dyDescent="0.25">
      <c r="H817" s="26"/>
    </row>
    <row r="818" spans="8:8" x14ac:dyDescent="0.25">
      <c r="H818" s="26"/>
    </row>
    <row r="819" spans="8:8" x14ac:dyDescent="0.25">
      <c r="H819" s="26"/>
    </row>
    <row r="820" spans="8:8" x14ac:dyDescent="0.25">
      <c r="H820" s="26"/>
    </row>
    <row r="821" spans="8:8" x14ac:dyDescent="0.25">
      <c r="H821" s="26"/>
    </row>
    <row r="822" spans="8:8" x14ac:dyDescent="0.25">
      <c r="H822" s="26"/>
    </row>
    <row r="823" spans="8:8" x14ac:dyDescent="0.25">
      <c r="H823" s="26"/>
    </row>
    <row r="824" spans="8:8" x14ac:dyDescent="0.25">
      <c r="H824" s="26"/>
    </row>
    <row r="825" spans="8:8" x14ac:dyDescent="0.25">
      <c r="H825" s="26"/>
    </row>
    <row r="826" spans="8:8" x14ac:dyDescent="0.25">
      <c r="H826" s="26"/>
    </row>
    <row r="827" spans="8:8" x14ac:dyDescent="0.25">
      <c r="H827" s="26"/>
    </row>
    <row r="828" spans="8:8" x14ac:dyDescent="0.25">
      <c r="H828" s="26"/>
    </row>
    <row r="829" spans="8:8" x14ac:dyDescent="0.25">
      <c r="H829" s="26"/>
    </row>
    <row r="830" spans="8:8" x14ac:dyDescent="0.25">
      <c r="H830" s="26"/>
    </row>
    <row r="831" spans="8:8" x14ac:dyDescent="0.25">
      <c r="H831" s="26"/>
    </row>
    <row r="832" spans="8:8" x14ac:dyDescent="0.25">
      <c r="H832" s="26"/>
    </row>
    <row r="833" spans="8:8" x14ac:dyDescent="0.25">
      <c r="H833" s="26"/>
    </row>
    <row r="834" spans="8:8" x14ac:dyDescent="0.25">
      <c r="H834" s="26"/>
    </row>
    <row r="835" spans="8:8" x14ac:dyDescent="0.25">
      <c r="H835" s="26"/>
    </row>
    <row r="836" spans="8:8" x14ac:dyDescent="0.25">
      <c r="H836" s="26"/>
    </row>
    <row r="837" spans="8:8" x14ac:dyDescent="0.25">
      <c r="H837" s="26"/>
    </row>
    <row r="838" spans="8:8" x14ac:dyDescent="0.25">
      <c r="H838" s="26"/>
    </row>
    <row r="839" spans="8:8" x14ac:dyDescent="0.25">
      <c r="H839" s="26"/>
    </row>
    <row r="840" spans="8:8" x14ac:dyDescent="0.25">
      <c r="H840" s="26"/>
    </row>
    <row r="841" spans="8:8" x14ac:dyDescent="0.25">
      <c r="H841" s="26"/>
    </row>
    <row r="842" spans="8:8" x14ac:dyDescent="0.25">
      <c r="H842" s="26"/>
    </row>
    <row r="843" spans="8:8" x14ac:dyDescent="0.25">
      <c r="H843" s="26"/>
    </row>
    <row r="844" spans="8:8" x14ac:dyDescent="0.25">
      <c r="H844" s="26"/>
    </row>
    <row r="845" spans="8:8" x14ac:dyDescent="0.25">
      <c r="H845" s="26"/>
    </row>
    <row r="846" spans="8:8" x14ac:dyDescent="0.25">
      <c r="H846" s="26"/>
    </row>
    <row r="847" spans="8:8" x14ac:dyDescent="0.25">
      <c r="H847" s="26"/>
    </row>
    <row r="848" spans="8:8" x14ac:dyDescent="0.25">
      <c r="H848" s="26"/>
    </row>
    <row r="849" spans="8:8" x14ac:dyDescent="0.25">
      <c r="H849" s="26"/>
    </row>
    <row r="850" spans="8:8" x14ac:dyDescent="0.25">
      <c r="H850" s="26"/>
    </row>
    <row r="851" spans="8:8" x14ac:dyDescent="0.25">
      <c r="H851" s="26"/>
    </row>
    <row r="852" spans="8:8" x14ac:dyDescent="0.25">
      <c r="H852" s="26"/>
    </row>
    <row r="853" spans="8:8" x14ac:dyDescent="0.25">
      <c r="H853" s="26"/>
    </row>
    <row r="854" spans="8:8" x14ac:dyDescent="0.25">
      <c r="H854" s="26"/>
    </row>
    <row r="855" spans="8:8" x14ac:dyDescent="0.25">
      <c r="H855" s="26"/>
    </row>
    <row r="856" spans="8:8" x14ac:dyDescent="0.25">
      <c r="H856" s="26"/>
    </row>
    <row r="857" spans="8:8" x14ac:dyDescent="0.25">
      <c r="H857" s="26"/>
    </row>
    <row r="858" spans="8:8" x14ac:dyDescent="0.25">
      <c r="H858" s="26"/>
    </row>
    <row r="859" spans="8:8" x14ac:dyDescent="0.25">
      <c r="H859" s="26"/>
    </row>
    <row r="860" spans="8:8" x14ac:dyDescent="0.25">
      <c r="H860" s="26"/>
    </row>
    <row r="861" spans="8:8" x14ac:dyDescent="0.25">
      <c r="H861" s="26"/>
    </row>
    <row r="862" spans="8:8" x14ac:dyDescent="0.25">
      <c r="H862" s="26"/>
    </row>
    <row r="863" spans="8:8" x14ac:dyDescent="0.25">
      <c r="H863" s="26"/>
    </row>
    <row r="864" spans="8:8" x14ac:dyDescent="0.25">
      <c r="H864" s="26"/>
    </row>
    <row r="865" spans="8:8" x14ac:dyDescent="0.25">
      <c r="H865" s="26"/>
    </row>
    <row r="866" spans="8:8" x14ac:dyDescent="0.25">
      <c r="H866" s="26"/>
    </row>
    <row r="867" spans="8:8" x14ac:dyDescent="0.25">
      <c r="H867" s="26"/>
    </row>
    <row r="868" spans="8:8" x14ac:dyDescent="0.25">
      <c r="H868" s="26"/>
    </row>
    <row r="869" spans="8:8" x14ac:dyDescent="0.25">
      <c r="H869" s="26"/>
    </row>
    <row r="870" spans="8:8" x14ac:dyDescent="0.25">
      <c r="H870" s="26"/>
    </row>
    <row r="871" spans="8:8" x14ac:dyDescent="0.25">
      <c r="H871" s="26"/>
    </row>
    <row r="872" spans="8:8" x14ac:dyDescent="0.25">
      <c r="H872" s="26"/>
    </row>
    <row r="873" spans="8:8" x14ac:dyDescent="0.25">
      <c r="H873" s="26"/>
    </row>
    <row r="874" spans="8:8" x14ac:dyDescent="0.25">
      <c r="H874" s="26"/>
    </row>
    <row r="875" spans="8:8" x14ac:dyDescent="0.25">
      <c r="H875" s="26"/>
    </row>
    <row r="876" spans="8:8" x14ac:dyDescent="0.25">
      <c r="H876" s="26"/>
    </row>
    <row r="877" spans="8:8" x14ac:dyDescent="0.25">
      <c r="H877" s="26"/>
    </row>
    <row r="878" spans="8:8" x14ac:dyDescent="0.25">
      <c r="H878" s="26"/>
    </row>
    <row r="879" spans="8:8" x14ac:dyDescent="0.25">
      <c r="H879" s="26"/>
    </row>
    <row r="880" spans="8:8" x14ac:dyDescent="0.25">
      <c r="H880" s="26"/>
    </row>
    <row r="881" spans="8:8" x14ac:dyDescent="0.25">
      <c r="H881" s="26"/>
    </row>
    <row r="882" spans="8:8" x14ac:dyDescent="0.25">
      <c r="H882" s="26"/>
    </row>
    <row r="883" spans="8:8" x14ac:dyDescent="0.25">
      <c r="H883" s="26"/>
    </row>
    <row r="884" spans="8:8" x14ac:dyDescent="0.25">
      <c r="H884" s="26"/>
    </row>
    <row r="885" spans="8:8" x14ac:dyDescent="0.25">
      <c r="H885" s="26"/>
    </row>
    <row r="886" spans="8:8" x14ac:dyDescent="0.25">
      <c r="H886" s="26"/>
    </row>
    <row r="887" spans="8:8" x14ac:dyDescent="0.25">
      <c r="H887" s="26"/>
    </row>
    <row r="888" spans="8:8" x14ac:dyDescent="0.25">
      <c r="H888" s="26"/>
    </row>
    <row r="889" spans="8:8" x14ac:dyDescent="0.25">
      <c r="H889" s="26"/>
    </row>
    <row r="890" spans="8:8" x14ac:dyDescent="0.25">
      <c r="H890" s="26"/>
    </row>
    <row r="891" spans="8:8" x14ac:dyDescent="0.25">
      <c r="H891" s="26"/>
    </row>
    <row r="892" spans="8:8" x14ac:dyDescent="0.25">
      <c r="H892" s="26"/>
    </row>
    <row r="893" spans="8:8" x14ac:dyDescent="0.25">
      <c r="H893" s="26"/>
    </row>
    <row r="894" spans="8:8" x14ac:dyDescent="0.25">
      <c r="H894" s="26"/>
    </row>
    <row r="895" spans="8:8" x14ac:dyDescent="0.25">
      <c r="H895" s="26"/>
    </row>
    <row r="896" spans="8:8" x14ac:dyDescent="0.25">
      <c r="H896" s="26"/>
    </row>
    <row r="897" spans="8:8" x14ac:dyDescent="0.25">
      <c r="H897" s="26"/>
    </row>
    <row r="898" spans="8:8" x14ac:dyDescent="0.25">
      <c r="H898" s="26"/>
    </row>
    <row r="899" spans="8:8" x14ac:dyDescent="0.25">
      <c r="H899" s="26"/>
    </row>
    <row r="900" spans="8:8" x14ac:dyDescent="0.25">
      <c r="H900" s="26"/>
    </row>
    <row r="901" spans="8:8" x14ac:dyDescent="0.25">
      <c r="H901" s="26"/>
    </row>
    <row r="902" spans="8:8" x14ac:dyDescent="0.25">
      <c r="H902" s="26"/>
    </row>
    <row r="903" spans="8:8" x14ac:dyDescent="0.25">
      <c r="H903" s="26"/>
    </row>
    <row r="904" spans="8:8" x14ac:dyDescent="0.25">
      <c r="H904" s="26"/>
    </row>
    <row r="905" spans="8:8" x14ac:dyDescent="0.25">
      <c r="H905" s="26"/>
    </row>
    <row r="906" spans="8:8" x14ac:dyDescent="0.25">
      <c r="H906" s="26"/>
    </row>
    <row r="907" spans="8:8" x14ac:dyDescent="0.25">
      <c r="H907" s="26"/>
    </row>
    <row r="908" spans="8:8" x14ac:dyDescent="0.25">
      <c r="H908" s="26"/>
    </row>
    <row r="909" spans="8:8" x14ac:dyDescent="0.25">
      <c r="H909" s="26"/>
    </row>
    <row r="910" spans="8:8" x14ac:dyDescent="0.25">
      <c r="H910" s="26"/>
    </row>
    <row r="911" spans="8:8" x14ac:dyDescent="0.25">
      <c r="H911" s="26"/>
    </row>
    <row r="912" spans="8:8" x14ac:dyDescent="0.25">
      <c r="H912" s="26"/>
    </row>
    <row r="913" spans="8:8" x14ac:dyDescent="0.25">
      <c r="H913" s="26"/>
    </row>
    <row r="914" spans="8:8" x14ac:dyDescent="0.25">
      <c r="H914" s="26"/>
    </row>
    <row r="915" spans="8:8" x14ac:dyDescent="0.25">
      <c r="H915" s="26"/>
    </row>
    <row r="916" spans="8:8" x14ac:dyDescent="0.25">
      <c r="H916" s="26"/>
    </row>
    <row r="917" spans="8:8" x14ac:dyDescent="0.25">
      <c r="H917" s="26"/>
    </row>
    <row r="918" spans="8:8" x14ac:dyDescent="0.25">
      <c r="H918" s="26"/>
    </row>
    <row r="919" spans="8:8" x14ac:dyDescent="0.25">
      <c r="H919" s="26"/>
    </row>
    <row r="920" spans="8:8" x14ac:dyDescent="0.25">
      <c r="H920" s="26"/>
    </row>
    <row r="921" spans="8:8" x14ac:dyDescent="0.25">
      <c r="H921" s="26"/>
    </row>
    <row r="922" spans="8:8" x14ac:dyDescent="0.25">
      <c r="H922" s="26"/>
    </row>
    <row r="923" spans="8:8" x14ac:dyDescent="0.25">
      <c r="H923" s="26"/>
    </row>
    <row r="924" spans="8:8" x14ac:dyDescent="0.25">
      <c r="H924" s="26"/>
    </row>
    <row r="925" spans="8:8" x14ac:dyDescent="0.25">
      <c r="H925" s="26"/>
    </row>
    <row r="926" spans="8:8" x14ac:dyDescent="0.25">
      <c r="H926" s="26"/>
    </row>
    <row r="927" spans="8:8" x14ac:dyDescent="0.25">
      <c r="H927" s="26"/>
    </row>
    <row r="928" spans="8:8" x14ac:dyDescent="0.25">
      <c r="H928" s="26"/>
    </row>
    <row r="929" spans="8:8" x14ac:dyDescent="0.25">
      <c r="H929" s="26"/>
    </row>
    <row r="930" spans="8:8" x14ac:dyDescent="0.25">
      <c r="H930" s="26"/>
    </row>
    <row r="931" spans="8:8" x14ac:dyDescent="0.25">
      <c r="H931" s="26"/>
    </row>
    <row r="932" spans="8:8" x14ac:dyDescent="0.25">
      <c r="H932" s="26"/>
    </row>
    <row r="933" spans="8:8" x14ac:dyDescent="0.25">
      <c r="H933" s="26"/>
    </row>
    <row r="934" spans="8:8" x14ac:dyDescent="0.25">
      <c r="H934" s="26"/>
    </row>
    <row r="935" spans="8:8" x14ac:dyDescent="0.25">
      <c r="H935" s="26"/>
    </row>
    <row r="936" spans="8:8" x14ac:dyDescent="0.25">
      <c r="H936" s="26"/>
    </row>
    <row r="937" spans="8:8" x14ac:dyDescent="0.25">
      <c r="H937" s="26"/>
    </row>
    <row r="938" spans="8:8" x14ac:dyDescent="0.25">
      <c r="H938" s="26"/>
    </row>
    <row r="939" spans="8:8" x14ac:dyDescent="0.25">
      <c r="H939" s="26"/>
    </row>
    <row r="940" spans="8:8" x14ac:dyDescent="0.25">
      <c r="H940" s="26"/>
    </row>
    <row r="941" spans="8:8" x14ac:dyDescent="0.25">
      <c r="H941" s="26"/>
    </row>
    <row r="942" spans="8:8" x14ac:dyDescent="0.25">
      <c r="H942" s="26"/>
    </row>
    <row r="943" spans="8:8" x14ac:dyDescent="0.25">
      <c r="H943" s="26"/>
    </row>
    <row r="944" spans="8:8" x14ac:dyDescent="0.25">
      <c r="H944" s="26"/>
    </row>
    <row r="945" spans="8:8" x14ac:dyDescent="0.25">
      <c r="H945" s="26"/>
    </row>
    <row r="946" spans="8:8" x14ac:dyDescent="0.25">
      <c r="H946" s="26"/>
    </row>
    <row r="947" spans="8:8" x14ac:dyDescent="0.25">
      <c r="H947" s="26"/>
    </row>
    <row r="948" spans="8:8" x14ac:dyDescent="0.25">
      <c r="H948" s="26"/>
    </row>
    <row r="949" spans="8:8" x14ac:dyDescent="0.25">
      <c r="H949" s="26"/>
    </row>
    <row r="950" spans="8:8" x14ac:dyDescent="0.25">
      <c r="H950" s="26"/>
    </row>
    <row r="951" spans="8:8" x14ac:dyDescent="0.25">
      <c r="H951" s="26"/>
    </row>
    <row r="952" spans="8:8" x14ac:dyDescent="0.25">
      <c r="H952" s="26"/>
    </row>
    <row r="953" spans="8:8" x14ac:dyDescent="0.25">
      <c r="H953" s="26"/>
    </row>
    <row r="954" spans="8:8" x14ac:dyDescent="0.25">
      <c r="H954" s="26"/>
    </row>
    <row r="955" spans="8:8" x14ac:dyDescent="0.25">
      <c r="H955" s="26"/>
    </row>
    <row r="956" spans="8:8" x14ac:dyDescent="0.25">
      <c r="H956" s="26"/>
    </row>
    <row r="957" spans="8:8" x14ac:dyDescent="0.25">
      <c r="H957" s="26"/>
    </row>
    <row r="958" spans="8:8" x14ac:dyDescent="0.25">
      <c r="H958" s="26"/>
    </row>
    <row r="959" spans="8:8" x14ac:dyDescent="0.25">
      <c r="H959" s="26"/>
    </row>
    <row r="960" spans="8:8" x14ac:dyDescent="0.25">
      <c r="H960" s="26"/>
    </row>
    <row r="961" spans="8:8" x14ac:dyDescent="0.25">
      <c r="H961" s="26"/>
    </row>
    <row r="962" spans="8:8" x14ac:dyDescent="0.25">
      <c r="H962" s="26"/>
    </row>
    <row r="963" spans="8:8" x14ac:dyDescent="0.25">
      <c r="H963" s="26"/>
    </row>
    <row r="964" spans="8:8" x14ac:dyDescent="0.25">
      <c r="H964" s="26"/>
    </row>
    <row r="965" spans="8:8" x14ac:dyDescent="0.25">
      <c r="H965" s="26"/>
    </row>
    <row r="966" spans="8:8" x14ac:dyDescent="0.25">
      <c r="H966" s="26"/>
    </row>
    <row r="967" spans="8:8" x14ac:dyDescent="0.25">
      <c r="H967" s="26"/>
    </row>
    <row r="968" spans="8:8" x14ac:dyDescent="0.25">
      <c r="H968" s="26"/>
    </row>
    <row r="969" spans="8:8" x14ac:dyDescent="0.25">
      <c r="H969" s="26"/>
    </row>
    <row r="970" spans="8:8" x14ac:dyDescent="0.25">
      <c r="H970" s="26"/>
    </row>
    <row r="971" spans="8:8" x14ac:dyDescent="0.25">
      <c r="H971" s="26"/>
    </row>
    <row r="972" spans="8:8" x14ac:dyDescent="0.25">
      <c r="H972" s="26"/>
    </row>
    <row r="973" spans="8:8" x14ac:dyDescent="0.25">
      <c r="H973" s="26"/>
    </row>
    <row r="974" spans="8:8" x14ac:dyDescent="0.25">
      <c r="H974" s="26"/>
    </row>
    <row r="975" spans="8:8" x14ac:dyDescent="0.25">
      <c r="H975" s="26"/>
    </row>
    <row r="976" spans="8:8" x14ac:dyDescent="0.25">
      <c r="H976" s="26"/>
    </row>
    <row r="977" spans="8:8" x14ac:dyDescent="0.25">
      <c r="H977" s="26"/>
    </row>
    <row r="978" spans="8:8" x14ac:dyDescent="0.25">
      <c r="H978" s="26"/>
    </row>
    <row r="979" spans="8:8" x14ac:dyDescent="0.25">
      <c r="H979" s="26"/>
    </row>
    <row r="980" spans="8:8" x14ac:dyDescent="0.25">
      <c r="H980" s="26"/>
    </row>
    <row r="981" spans="8:8" x14ac:dyDescent="0.25">
      <c r="H981" s="26"/>
    </row>
    <row r="982" spans="8:8" x14ac:dyDescent="0.25">
      <c r="H982" s="26"/>
    </row>
    <row r="983" spans="8:8" x14ac:dyDescent="0.25">
      <c r="H983" s="26"/>
    </row>
    <row r="984" spans="8:8" x14ac:dyDescent="0.25">
      <c r="H984" s="26"/>
    </row>
    <row r="985" spans="8:8" x14ac:dyDescent="0.25">
      <c r="H985" s="26"/>
    </row>
    <row r="986" spans="8:8" x14ac:dyDescent="0.25">
      <c r="H986" s="26"/>
    </row>
    <row r="987" spans="8:8" x14ac:dyDescent="0.25">
      <c r="H987" s="26"/>
    </row>
    <row r="988" spans="8:8" x14ac:dyDescent="0.25">
      <c r="H988" s="26"/>
    </row>
    <row r="989" spans="8:8" x14ac:dyDescent="0.25">
      <c r="H989" s="26"/>
    </row>
    <row r="990" spans="8:8" x14ac:dyDescent="0.25">
      <c r="H990" s="26"/>
    </row>
    <row r="991" spans="8:8" x14ac:dyDescent="0.25">
      <c r="H991" s="26"/>
    </row>
    <row r="992" spans="8:8" x14ac:dyDescent="0.25">
      <c r="H992" s="26"/>
    </row>
    <row r="993" spans="8:8" x14ac:dyDescent="0.25">
      <c r="H993" s="26"/>
    </row>
    <row r="994" spans="8:8" x14ac:dyDescent="0.25">
      <c r="H994" s="26"/>
    </row>
    <row r="995" spans="8:8" x14ac:dyDescent="0.25">
      <c r="H995" s="26"/>
    </row>
    <row r="996" spans="8:8" x14ac:dyDescent="0.25">
      <c r="H996" s="26"/>
    </row>
    <row r="997" spans="8:8" x14ac:dyDescent="0.25">
      <c r="H997" s="26"/>
    </row>
    <row r="998" spans="8:8" x14ac:dyDescent="0.25">
      <c r="H998" s="26"/>
    </row>
    <row r="999" spans="8:8" x14ac:dyDescent="0.25">
      <c r="H999" s="26"/>
    </row>
    <row r="1000" spans="8:8" x14ac:dyDescent="0.25">
      <c r="H1000" s="26"/>
    </row>
  </sheetData>
  <sortState xmlns:xlrd2="http://schemas.microsoft.com/office/spreadsheetml/2017/richdata2" ref="A2:N1000">
    <sortCondition ref="E2:E1000"/>
  </sortState>
  <phoneticPr fontId="6" type="noConversion"/>
  <pageMargins left="0.7" right="0.7" top="0.75" bottom="0.75" header="0.3" footer="0.3"/>
  <pageSetup scale="58" fitToHeight="5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H1" sqref="H1:H1048576"/>
    </sheetView>
  </sheetViews>
  <sheetFormatPr defaultColWidth="11.125" defaultRowHeight="15" customHeight="1" x14ac:dyDescent="0.25"/>
  <cols>
    <col min="1" max="1" width="4.375" customWidth="1"/>
    <col min="2" max="2" width="3.5" customWidth="1"/>
    <col min="3" max="3" width="4.625" customWidth="1"/>
    <col min="4" max="4" width="4.5" customWidth="1"/>
    <col min="5" max="7" width="14.5" customWidth="1"/>
    <col min="8" max="8" width="20.375" customWidth="1"/>
    <col min="9" max="9" width="43.125" customWidth="1"/>
    <col min="10" max="26" width="14.5" customWidth="1"/>
  </cols>
  <sheetData>
    <row r="1" spans="1:26" ht="15.75" customHeight="1" x14ac:dyDescent="0.25">
      <c r="A1" s="2" t="s">
        <v>1</v>
      </c>
      <c r="B1" s="4" t="s">
        <v>2</v>
      </c>
      <c r="C1" s="4" t="s">
        <v>30</v>
      </c>
      <c r="D1" s="4" t="s">
        <v>33</v>
      </c>
      <c r="E1" s="4" t="s">
        <v>34</v>
      </c>
      <c r="F1" s="4" t="s">
        <v>36</v>
      </c>
      <c r="G1" s="4" t="s">
        <v>38</v>
      </c>
      <c r="H1" s="5">
        <v>4</v>
      </c>
      <c r="I1" s="6" t="s">
        <v>61</v>
      </c>
      <c r="J1" s="7"/>
      <c r="K1" s="7"/>
      <c r="L1" s="7"/>
      <c r="M1" s="7"/>
      <c r="N1" s="7"/>
      <c r="O1" s="7"/>
      <c r="P1" s="7"/>
      <c r="Q1" s="7"/>
      <c r="R1" s="7"/>
      <c r="S1" s="7"/>
      <c r="T1" s="7"/>
      <c r="U1" s="7"/>
      <c r="V1" s="7"/>
      <c r="W1" s="7"/>
      <c r="X1" s="7"/>
      <c r="Y1" s="7"/>
      <c r="Z1" s="7"/>
    </row>
    <row r="2" spans="1:26" ht="15.75" customHeight="1" x14ac:dyDescent="0.25">
      <c r="A2" s="8">
        <v>1</v>
      </c>
      <c r="B2" s="9" t="s">
        <v>9</v>
      </c>
      <c r="C2" s="9" t="s">
        <v>118</v>
      </c>
      <c r="D2" s="9">
        <v>33</v>
      </c>
      <c r="E2" s="9">
        <v>84</v>
      </c>
      <c r="F2" s="9">
        <v>4</v>
      </c>
      <c r="G2" s="9">
        <v>6</v>
      </c>
      <c r="H2" s="10">
        <v>3</v>
      </c>
      <c r="I2" s="11"/>
      <c r="J2" s="12"/>
      <c r="K2" s="12"/>
      <c r="L2" s="12"/>
      <c r="M2" s="12"/>
      <c r="N2" s="12"/>
      <c r="O2" s="12"/>
      <c r="P2" s="12"/>
      <c r="Q2" s="12"/>
      <c r="R2" s="12"/>
      <c r="S2" s="12"/>
      <c r="T2" s="12"/>
      <c r="U2" s="12"/>
      <c r="V2" s="12"/>
      <c r="W2" s="12"/>
      <c r="X2" s="12"/>
      <c r="Y2" s="12"/>
      <c r="Z2" s="12"/>
    </row>
    <row r="3" spans="1:26" ht="15.75" customHeight="1" x14ac:dyDescent="0.25">
      <c r="A3" s="13">
        <v>1</v>
      </c>
      <c r="B3" s="14" t="s">
        <v>9</v>
      </c>
      <c r="C3" s="14" t="s">
        <v>113</v>
      </c>
      <c r="D3" s="14">
        <v>4</v>
      </c>
      <c r="E3" s="14">
        <v>48</v>
      </c>
      <c r="F3" s="14">
        <v>4</v>
      </c>
      <c r="G3" s="14">
        <v>5.3</v>
      </c>
      <c r="H3" s="15">
        <v>2</v>
      </c>
      <c r="I3" s="16"/>
      <c r="J3" s="12"/>
      <c r="K3" s="12"/>
      <c r="L3" s="12"/>
      <c r="M3" s="12"/>
      <c r="N3" s="12"/>
      <c r="O3" s="12"/>
      <c r="P3" s="12"/>
      <c r="Q3" s="12"/>
      <c r="R3" s="12"/>
      <c r="S3" s="12"/>
      <c r="T3" s="12"/>
      <c r="U3" s="12"/>
      <c r="V3" s="12"/>
      <c r="W3" s="12"/>
      <c r="X3" s="12"/>
      <c r="Y3" s="12"/>
      <c r="Z3" s="12"/>
    </row>
    <row r="4" spans="1:26" ht="15.75" customHeight="1" x14ac:dyDescent="0.25">
      <c r="A4" s="13">
        <v>1</v>
      </c>
      <c r="B4" s="14" t="s">
        <v>12</v>
      </c>
      <c r="C4" s="14" t="s">
        <v>118</v>
      </c>
      <c r="D4" s="14">
        <v>33</v>
      </c>
      <c r="E4" s="14">
        <v>65</v>
      </c>
      <c r="F4" s="14">
        <v>4</v>
      </c>
      <c r="G4" s="14">
        <v>5.0999999999999996</v>
      </c>
      <c r="H4" s="15">
        <v>2</v>
      </c>
      <c r="I4" s="16"/>
      <c r="J4" s="12"/>
      <c r="K4" s="12"/>
      <c r="L4" s="12"/>
      <c r="M4" s="12"/>
      <c r="N4" s="12"/>
      <c r="O4" s="12"/>
      <c r="P4" s="12"/>
      <c r="Q4" s="12"/>
      <c r="R4" s="12"/>
      <c r="S4" s="12"/>
      <c r="T4" s="12"/>
      <c r="U4" s="12"/>
      <c r="V4" s="12"/>
      <c r="W4" s="12"/>
      <c r="X4" s="12"/>
      <c r="Y4" s="12"/>
      <c r="Z4" s="12"/>
    </row>
    <row r="5" spans="1:26" ht="15.75" customHeight="1" x14ac:dyDescent="0.25">
      <c r="A5" s="13">
        <v>1</v>
      </c>
      <c r="B5" s="14" t="s">
        <v>12</v>
      </c>
      <c r="C5" s="14" t="s">
        <v>113</v>
      </c>
      <c r="D5" s="14">
        <v>4</v>
      </c>
      <c r="E5" s="14">
        <v>106.5</v>
      </c>
      <c r="F5" s="14">
        <v>4.5</v>
      </c>
      <c r="G5" s="14">
        <v>4.7</v>
      </c>
      <c r="H5" s="15">
        <v>2</v>
      </c>
      <c r="I5" s="16"/>
      <c r="J5" s="12"/>
      <c r="K5" s="12"/>
      <c r="L5" s="12"/>
      <c r="M5" s="12"/>
      <c r="N5" s="12"/>
      <c r="O5" s="12"/>
      <c r="P5" s="12"/>
      <c r="Q5" s="12"/>
      <c r="R5" s="12"/>
      <c r="S5" s="12"/>
      <c r="T5" s="12"/>
      <c r="U5" s="12"/>
      <c r="V5" s="12"/>
      <c r="W5" s="12"/>
      <c r="X5" s="12"/>
      <c r="Y5" s="12"/>
      <c r="Z5" s="12"/>
    </row>
    <row r="6" spans="1:26" ht="15.75" customHeight="1" x14ac:dyDescent="0.25">
      <c r="A6" s="13">
        <v>1</v>
      </c>
      <c r="B6" s="14" t="s">
        <v>14</v>
      </c>
      <c r="C6" s="14" t="s">
        <v>118</v>
      </c>
      <c r="D6" s="14">
        <v>33</v>
      </c>
      <c r="E6" s="14">
        <v>59</v>
      </c>
      <c r="F6" s="14">
        <v>4</v>
      </c>
      <c r="G6" s="14">
        <v>6</v>
      </c>
      <c r="H6" s="15">
        <v>2</v>
      </c>
      <c r="I6" s="16"/>
      <c r="J6" s="12"/>
      <c r="K6" s="12"/>
      <c r="L6" s="12"/>
      <c r="M6" s="12"/>
      <c r="N6" s="12"/>
      <c r="O6" s="12"/>
      <c r="P6" s="12"/>
      <c r="Q6" s="12"/>
      <c r="R6" s="12"/>
      <c r="S6" s="12"/>
      <c r="T6" s="12"/>
      <c r="U6" s="12"/>
      <c r="V6" s="12"/>
      <c r="W6" s="12"/>
      <c r="X6" s="12"/>
      <c r="Y6" s="12"/>
      <c r="Z6" s="12"/>
    </row>
    <row r="7" spans="1:26" ht="15.75" customHeight="1" x14ac:dyDescent="0.25">
      <c r="A7" s="13">
        <v>1</v>
      </c>
      <c r="B7" s="14" t="s">
        <v>14</v>
      </c>
      <c r="C7" s="14" t="s">
        <v>113</v>
      </c>
      <c r="D7" s="14">
        <v>4</v>
      </c>
      <c r="E7" s="14">
        <v>108</v>
      </c>
      <c r="F7" s="14">
        <v>4</v>
      </c>
      <c r="G7" s="14">
        <v>5</v>
      </c>
      <c r="H7" s="15">
        <v>1</v>
      </c>
      <c r="I7" s="16"/>
      <c r="J7" s="12"/>
      <c r="K7" s="12"/>
      <c r="L7" s="12"/>
      <c r="M7" s="12"/>
      <c r="N7" s="12"/>
      <c r="O7" s="12"/>
      <c r="P7" s="12"/>
      <c r="Q7" s="12"/>
      <c r="R7" s="12"/>
      <c r="S7" s="12"/>
      <c r="T7" s="12"/>
      <c r="U7" s="12"/>
      <c r="V7" s="12"/>
      <c r="W7" s="12"/>
      <c r="X7" s="12"/>
      <c r="Y7" s="12"/>
      <c r="Z7" s="12"/>
    </row>
    <row r="8" spans="1:26" ht="15.75" customHeight="1" x14ac:dyDescent="0.25">
      <c r="A8" s="13">
        <v>1</v>
      </c>
      <c r="B8" s="14" t="s">
        <v>15</v>
      </c>
      <c r="C8" s="14" t="s">
        <v>118</v>
      </c>
      <c r="D8" s="14">
        <v>33</v>
      </c>
      <c r="E8" s="14">
        <v>34.5</v>
      </c>
      <c r="F8" s="14">
        <v>4</v>
      </c>
      <c r="G8" s="14" t="s">
        <v>120</v>
      </c>
      <c r="H8" s="15">
        <v>2</v>
      </c>
      <c r="I8" s="16"/>
      <c r="J8" s="12"/>
      <c r="K8" s="12"/>
      <c r="L8" s="12"/>
      <c r="M8" s="12"/>
      <c r="N8" s="12"/>
      <c r="O8" s="12"/>
      <c r="P8" s="12"/>
      <c r="Q8" s="12"/>
      <c r="R8" s="12"/>
      <c r="S8" s="12"/>
      <c r="T8" s="12"/>
      <c r="U8" s="12"/>
      <c r="V8" s="12"/>
      <c r="W8" s="12"/>
      <c r="X8" s="12"/>
      <c r="Y8" s="12"/>
      <c r="Z8" s="12"/>
    </row>
    <row r="9" spans="1:26" ht="15.75" customHeight="1" x14ac:dyDescent="0.25">
      <c r="A9" s="17">
        <v>1</v>
      </c>
      <c r="B9" s="18" t="s">
        <v>15</v>
      </c>
      <c r="C9" s="18" t="s">
        <v>113</v>
      </c>
      <c r="D9" s="18">
        <v>4</v>
      </c>
      <c r="E9" s="18">
        <v>102</v>
      </c>
      <c r="F9" s="18">
        <v>4.5</v>
      </c>
      <c r="G9" s="18">
        <v>4.7</v>
      </c>
      <c r="H9" s="19">
        <v>1</v>
      </c>
      <c r="I9" s="20" t="s">
        <v>119</v>
      </c>
      <c r="J9" s="12"/>
      <c r="K9" s="12"/>
      <c r="L9" s="12"/>
      <c r="M9" s="12"/>
      <c r="N9" s="12"/>
      <c r="O9" s="12"/>
      <c r="P9" s="12"/>
      <c r="Q9" s="12"/>
      <c r="R9" s="12"/>
      <c r="S9" s="12"/>
      <c r="T9" s="12"/>
      <c r="U9" s="12"/>
      <c r="V9" s="12"/>
      <c r="W9" s="12"/>
      <c r="X9" s="12"/>
      <c r="Y9" s="12"/>
      <c r="Z9" s="12"/>
    </row>
    <row r="10" spans="1:26" ht="15.75" customHeight="1" x14ac:dyDescent="0.25">
      <c r="A10" s="8">
        <v>2</v>
      </c>
      <c r="B10" s="9" t="s">
        <v>9</v>
      </c>
      <c r="C10" s="9" t="s">
        <v>118</v>
      </c>
      <c r="D10" s="9">
        <v>10</v>
      </c>
      <c r="E10" s="9">
        <v>42</v>
      </c>
      <c r="F10" s="9">
        <v>2.5</v>
      </c>
      <c r="G10" s="9">
        <v>4.5</v>
      </c>
      <c r="H10" s="10" t="s">
        <v>121</v>
      </c>
      <c r="I10" s="11"/>
      <c r="J10" s="12"/>
      <c r="K10" s="12"/>
      <c r="L10" s="12"/>
      <c r="M10" s="12"/>
      <c r="N10" s="12"/>
      <c r="O10" s="12"/>
      <c r="P10" s="12"/>
      <c r="Q10" s="12"/>
      <c r="R10" s="12"/>
      <c r="S10" s="12"/>
      <c r="T10" s="12"/>
      <c r="U10" s="12"/>
      <c r="V10" s="12"/>
      <c r="W10" s="12"/>
      <c r="X10" s="12"/>
      <c r="Y10" s="12"/>
      <c r="Z10" s="12"/>
    </row>
    <row r="11" spans="1:26" ht="15.75" customHeight="1" x14ac:dyDescent="0.25">
      <c r="A11" s="13">
        <v>2</v>
      </c>
      <c r="B11" s="14" t="s">
        <v>9</v>
      </c>
      <c r="C11" s="14" t="s">
        <v>113</v>
      </c>
      <c r="D11" s="14">
        <v>37</v>
      </c>
      <c r="E11" s="14">
        <v>64</v>
      </c>
      <c r="F11" s="14">
        <v>3</v>
      </c>
      <c r="G11" s="14">
        <v>3.6</v>
      </c>
      <c r="H11" s="15">
        <v>2</v>
      </c>
      <c r="I11" s="16"/>
      <c r="J11" s="12"/>
      <c r="K11" s="12"/>
      <c r="L11" s="12"/>
      <c r="M11" s="12"/>
      <c r="N11" s="12"/>
      <c r="O11" s="12"/>
      <c r="P11" s="12"/>
      <c r="Q11" s="12"/>
      <c r="R11" s="12"/>
      <c r="S11" s="12"/>
      <c r="T11" s="12"/>
      <c r="U11" s="12"/>
      <c r="V11" s="12"/>
      <c r="W11" s="12"/>
      <c r="X11" s="12"/>
      <c r="Y11" s="12"/>
      <c r="Z11" s="12"/>
    </row>
    <row r="12" spans="1:26" ht="15.75" customHeight="1" x14ac:dyDescent="0.25">
      <c r="A12" s="13">
        <v>2</v>
      </c>
      <c r="B12" s="14" t="s">
        <v>12</v>
      </c>
      <c r="C12" s="14" t="s">
        <v>118</v>
      </c>
      <c r="D12" s="14">
        <v>10</v>
      </c>
      <c r="E12" s="14">
        <v>70</v>
      </c>
      <c r="F12" s="14">
        <v>4</v>
      </c>
      <c r="G12" s="14">
        <v>4</v>
      </c>
      <c r="H12" s="15">
        <v>3</v>
      </c>
      <c r="I12" s="16"/>
      <c r="J12" s="12"/>
      <c r="K12" s="12"/>
      <c r="L12" s="12"/>
      <c r="M12" s="12"/>
      <c r="N12" s="12"/>
      <c r="O12" s="12"/>
      <c r="P12" s="12"/>
      <c r="Q12" s="12"/>
      <c r="R12" s="12"/>
      <c r="S12" s="12"/>
      <c r="T12" s="12"/>
      <c r="U12" s="12"/>
      <c r="V12" s="12"/>
      <c r="W12" s="12"/>
      <c r="X12" s="12"/>
      <c r="Y12" s="12"/>
      <c r="Z12" s="12"/>
    </row>
    <row r="13" spans="1:26" ht="15.75" customHeight="1" x14ac:dyDescent="0.25">
      <c r="A13" s="13">
        <v>2</v>
      </c>
      <c r="B13" s="14" t="s">
        <v>12</v>
      </c>
      <c r="C13" s="14" t="s">
        <v>113</v>
      </c>
      <c r="D13" s="14">
        <v>37</v>
      </c>
      <c r="E13" s="14">
        <v>69</v>
      </c>
      <c r="F13" s="14">
        <v>3</v>
      </c>
      <c r="G13" s="14">
        <v>4.8</v>
      </c>
      <c r="H13" s="15">
        <v>1</v>
      </c>
      <c r="I13" s="16"/>
      <c r="J13" s="12"/>
      <c r="K13" s="12"/>
      <c r="L13" s="12"/>
      <c r="M13" s="12"/>
      <c r="N13" s="12"/>
      <c r="O13" s="12"/>
      <c r="P13" s="12"/>
      <c r="Q13" s="12"/>
      <c r="R13" s="12"/>
      <c r="S13" s="12"/>
      <c r="T13" s="12"/>
      <c r="U13" s="12"/>
      <c r="V13" s="12"/>
      <c r="W13" s="12"/>
      <c r="X13" s="12"/>
      <c r="Y13" s="12"/>
      <c r="Z13" s="12"/>
    </row>
    <row r="14" spans="1:26" ht="15.75" customHeight="1" x14ac:dyDescent="0.25">
      <c r="A14" s="13">
        <v>2</v>
      </c>
      <c r="B14" s="14" t="s">
        <v>14</v>
      </c>
      <c r="C14" s="14" t="s">
        <v>118</v>
      </c>
      <c r="D14" s="14">
        <v>10</v>
      </c>
      <c r="E14" s="14">
        <v>78</v>
      </c>
      <c r="F14" s="14">
        <v>4.5</v>
      </c>
      <c r="G14" s="14">
        <v>6</v>
      </c>
      <c r="H14" s="15">
        <v>1</v>
      </c>
      <c r="I14" s="16"/>
      <c r="J14" s="12"/>
      <c r="K14" s="12"/>
      <c r="L14" s="12"/>
      <c r="M14" s="12"/>
      <c r="N14" s="12"/>
      <c r="O14" s="12"/>
      <c r="P14" s="12"/>
      <c r="Q14" s="12"/>
      <c r="R14" s="12"/>
      <c r="S14" s="12"/>
      <c r="T14" s="12"/>
      <c r="U14" s="12"/>
      <c r="V14" s="12"/>
      <c r="W14" s="12"/>
      <c r="X14" s="12"/>
      <c r="Y14" s="12"/>
      <c r="Z14" s="12"/>
    </row>
    <row r="15" spans="1:26" ht="15.75" customHeight="1" x14ac:dyDescent="0.25">
      <c r="A15" s="13">
        <v>2</v>
      </c>
      <c r="B15" s="14" t="s">
        <v>14</v>
      </c>
      <c r="C15" s="14" t="s">
        <v>113</v>
      </c>
      <c r="D15" s="14">
        <v>37</v>
      </c>
      <c r="E15" s="14">
        <v>61</v>
      </c>
      <c r="F15" s="14">
        <v>3</v>
      </c>
      <c r="G15" s="14">
        <v>4.5</v>
      </c>
      <c r="H15" s="15">
        <v>2</v>
      </c>
      <c r="I15" s="16"/>
      <c r="J15" s="12"/>
      <c r="K15" s="12"/>
      <c r="L15" s="12"/>
      <c r="M15" s="12"/>
      <c r="N15" s="12"/>
      <c r="O15" s="12"/>
      <c r="P15" s="12"/>
      <c r="Q15" s="12"/>
      <c r="R15" s="12"/>
      <c r="S15" s="12"/>
      <c r="T15" s="12"/>
      <c r="U15" s="12"/>
      <c r="V15" s="12"/>
      <c r="W15" s="12"/>
      <c r="X15" s="12"/>
      <c r="Y15" s="12"/>
      <c r="Z15" s="12"/>
    </row>
    <row r="16" spans="1:26" ht="15.75" customHeight="1" x14ac:dyDescent="0.25">
      <c r="A16" s="13">
        <v>2</v>
      </c>
      <c r="B16" s="14" t="s">
        <v>15</v>
      </c>
      <c r="C16" s="14" t="s">
        <v>118</v>
      </c>
      <c r="D16" s="14">
        <v>10</v>
      </c>
      <c r="E16" s="14">
        <v>59</v>
      </c>
      <c r="F16" s="14">
        <v>3.5</v>
      </c>
      <c r="G16" s="14">
        <v>6</v>
      </c>
      <c r="H16" s="15">
        <v>1</v>
      </c>
      <c r="I16" s="16"/>
      <c r="J16" s="12"/>
      <c r="K16" s="12"/>
      <c r="L16" s="12"/>
      <c r="M16" s="12"/>
      <c r="N16" s="12"/>
      <c r="O16" s="12"/>
      <c r="P16" s="12"/>
      <c r="Q16" s="12"/>
      <c r="R16" s="12"/>
      <c r="S16" s="12"/>
      <c r="T16" s="12"/>
      <c r="U16" s="12"/>
      <c r="V16" s="12"/>
      <c r="W16" s="12"/>
      <c r="X16" s="12"/>
      <c r="Y16" s="12"/>
      <c r="Z16" s="12"/>
    </row>
    <row r="17" spans="1:26" ht="15.75" customHeight="1" x14ac:dyDescent="0.25">
      <c r="A17" s="17">
        <v>2</v>
      </c>
      <c r="B17" s="18" t="s">
        <v>15</v>
      </c>
      <c r="C17" s="18" t="s">
        <v>113</v>
      </c>
      <c r="D17" s="18">
        <v>37</v>
      </c>
      <c r="E17" s="18">
        <v>60</v>
      </c>
      <c r="F17" s="18">
        <v>3</v>
      </c>
      <c r="G17" s="18">
        <v>6</v>
      </c>
      <c r="H17" s="19">
        <v>2</v>
      </c>
      <c r="I17" s="20"/>
      <c r="J17" s="12"/>
      <c r="K17" s="12"/>
      <c r="L17" s="12"/>
      <c r="M17" s="12"/>
      <c r="N17" s="12"/>
      <c r="O17" s="12"/>
      <c r="P17" s="12"/>
      <c r="Q17" s="12"/>
      <c r="R17" s="12"/>
      <c r="S17" s="12"/>
      <c r="T17" s="12"/>
      <c r="U17" s="12"/>
      <c r="V17" s="12"/>
      <c r="W17" s="12"/>
      <c r="X17" s="12"/>
      <c r="Y17" s="12"/>
      <c r="Z17" s="12"/>
    </row>
    <row r="18" spans="1:26" ht="15.75" customHeight="1" x14ac:dyDescent="0.25">
      <c r="A18" s="8">
        <v>3</v>
      </c>
      <c r="B18" s="9" t="s">
        <v>9</v>
      </c>
      <c r="C18" s="9" t="s">
        <v>118</v>
      </c>
      <c r="D18" s="9">
        <v>44</v>
      </c>
      <c r="E18" s="9">
        <v>56</v>
      </c>
      <c r="F18" s="9">
        <v>4</v>
      </c>
      <c r="G18" s="9">
        <v>6</v>
      </c>
      <c r="H18" s="10">
        <v>1</v>
      </c>
      <c r="I18" s="11"/>
      <c r="J18" s="12"/>
      <c r="K18" s="12"/>
      <c r="L18" s="12"/>
      <c r="M18" s="12"/>
      <c r="N18" s="12"/>
      <c r="O18" s="12"/>
      <c r="P18" s="12"/>
      <c r="Q18" s="12"/>
      <c r="R18" s="12"/>
      <c r="S18" s="12"/>
      <c r="T18" s="12"/>
      <c r="U18" s="12"/>
      <c r="V18" s="12"/>
      <c r="W18" s="12"/>
      <c r="X18" s="12"/>
      <c r="Y18" s="12"/>
      <c r="Z18" s="12"/>
    </row>
    <row r="19" spans="1:26" ht="15.75" customHeight="1" x14ac:dyDescent="0.25">
      <c r="A19" s="13">
        <v>3</v>
      </c>
      <c r="B19" s="14" t="s">
        <v>9</v>
      </c>
      <c r="C19" s="14" t="s">
        <v>113</v>
      </c>
      <c r="D19" s="14">
        <v>16</v>
      </c>
      <c r="E19" s="14">
        <v>52</v>
      </c>
      <c r="F19" s="14">
        <v>4</v>
      </c>
      <c r="G19" s="14">
        <v>6</v>
      </c>
      <c r="H19" s="15">
        <v>1</v>
      </c>
      <c r="I19" s="16"/>
      <c r="J19" s="12"/>
      <c r="K19" s="12"/>
      <c r="L19" s="12"/>
      <c r="M19" s="12"/>
      <c r="N19" s="12"/>
      <c r="O19" s="12"/>
      <c r="P19" s="12"/>
      <c r="Q19" s="12"/>
      <c r="R19" s="12"/>
      <c r="S19" s="12"/>
      <c r="T19" s="12"/>
      <c r="U19" s="12"/>
      <c r="V19" s="12"/>
      <c r="W19" s="12"/>
      <c r="X19" s="12"/>
      <c r="Y19" s="12"/>
      <c r="Z19" s="12"/>
    </row>
    <row r="20" spans="1:26" ht="15.75" customHeight="1" x14ac:dyDescent="0.25">
      <c r="A20" s="13">
        <v>3</v>
      </c>
      <c r="B20" s="14" t="s">
        <v>12</v>
      </c>
      <c r="C20" s="14" t="s">
        <v>118</v>
      </c>
      <c r="D20" s="14">
        <v>44</v>
      </c>
      <c r="E20" s="14">
        <v>61</v>
      </c>
      <c r="F20" s="14">
        <v>3.5</v>
      </c>
      <c r="G20" s="14">
        <v>4</v>
      </c>
      <c r="H20" s="15">
        <v>3</v>
      </c>
      <c r="I20" s="16"/>
      <c r="J20" s="12"/>
      <c r="K20" s="12"/>
      <c r="L20" s="12"/>
      <c r="M20" s="12"/>
      <c r="N20" s="12"/>
      <c r="O20" s="12"/>
      <c r="P20" s="12"/>
      <c r="Q20" s="12"/>
      <c r="R20" s="12"/>
      <c r="S20" s="12"/>
      <c r="T20" s="12"/>
      <c r="U20" s="12"/>
      <c r="V20" s="12"/>
      <c r="W20" s="12"/>
      <c r="X20" s="12"/>
      <c r="Y20" s="12"/>
      <c r="Z20" s="12"/>
    </row>
    <row r="21" spans="1:26" ht="15.75" customHeight="1" x14ac:dyDescent="0.25">
      <c r="A21" s="13">
        <v>3</v>
      </c>
      <c r="B21" s="14" t="s">
        <v>12</v>
      </c>
      <c r="C21" s="14" t="s">
        <v>113</v>
      </c>
      <c r="D21" s="14">
        <v>16</v>
      </c>
      <c r="E21" s="14">
        <v>50</v>
      </c>
      <c r="F21" s="14">
        <v>4.5</v>
      </c>
      <c r="G21" s="14">
        <v>4</v>
      </c>
      <c r="H21" s="15" t="s">
        <v>121</v>
      </c>
      <c r="I21" s="16"/>
      <c r="J21" s="12"/>
      <c r="K21" s="12"/>
      <c r="L21" s="12"/>
      <c r="M21" s="12"/>
      <c r="N21" s="12"/>
      <c r="O21" s="12"/>
      <c r="P21" s="12"/>
      <c r="Q21" s="12"/>
      <c r="R21" s="12"/>
      <c r="S21" s="12"/>
      <c r="T21" s="12"/>
      <c r="U21" s="12"/>
      <c r="V21" s="12"/>
      <c r="W21" s="12"/>
      <c r="X21" s="12"/>
      <c r="Y21" s="12"/>
      <c r="Z21" s="12"/>
    </row>
    <row r="22" spans="1:26" ht="15.75" customHeight="1" x14ac:dyDescent="0.25">
      <c r="A22" s="13">
        <v>3</v>
      </c>
      <c r="B22" s="14" t="s">
        <v>14</v>
      </c>
      <c r="C22" s="14" t="s">
        <v>118</v>
      </c>
      <c r="D22" s="14">
        <v>44</v>
      </c>
      <c r="E22" s="14">
        <v>55.5</v>
      </c>
      <c r="F22" s="14">
        <v>3</v>
      </c>
      <c r="G22" s="14">
        <v>3</v>
      </c>
      <c r="H22" s="15">
        <v>1</v>
      </c>
      <c r="I22" s="16"/>
      <c r="J22" s="12"/>
      <c r="K22" s="12"/>
      <c r="L22" s="12"/>
      <c r="M22" s="12"/>
      <c r="N22" s="12"/>
      <c r="O22" s="12"/>
      <c r="P22" s="12"/>
      <c r="Q22" s="12"/>
      <c r="R22" s="12"/>
      <c r="S22" s="12"/>
      <c r="T22" s="12"/>
      <c r="U22" s="12"/>
      <c r="V22" s="12"/>
      <c r="W22" s="12"/>
      <c r="X22" s="12"/>
      <c r="Y22" s="12"/>
      <c r="Z22" s="12"/>
    </row>
    <row r="23" spans="1:26" ht="15.75" customHeight="1" x14ac:dyDescent="0.25">
      <c r="A23" s="13">
        <v>3</v>
      </c>
      <c r="B23" s="14" t="s">
        <v>14</v>
      </c>
      <c r="C23" s="14" t="s">
        <v>113</v>
      </c>
      <c r="D23" s="14">
        <v>16</v>
      </c>
      <c r="E23" s="14">
        <v>62</v>
      </c>
      <c r="F23" s="14">
        <v>4.5</v>
      </c>
      <c r="G23" s="14">
        <v>6</v>
      </c>
      <c r="H23" s="15">
        <v>3</v>
      </c>
      <c r="I23" s="16"/>
      <c r="J23" s="12"/>
      <c r="K23" s="12"/>
      <c r="L23" s="12"/>
      <c r="M23" s="12"/>
      <c r="N23" s="12"/>
      <c r="O23" s="12"/>
      <c r="P23" s="12"/>
      <c r="Q23" s="12"/>
      <c r="R23" s="12"/>
      <c r="S23" s="12"/>
      <c r="T23" s="12"/>
      <c r="U23" s="12"/>
      <c r="V23" s="12"/>
      <c r="W23" s="12"/>
      <c r="X23" s="12"/>
      <c r="Y23" s="12"/>
      <c r="Z23" s="12"/>
    </row>
    <row r="24" spans="1:26" ht="15.75" customHeight="1" x14ac:dyDescent="0.25">
      <c r="A24" s="13">
        <v>3</v>
      </c>
      <c r="B24" s="14" t="s">
        <v>15</v>
      </c>
      <c r="C24" s="14" t="s">
        <v>118</v>
      </c>
      <c r="D24" s="14">
        <v>44</v>
      </c>
      <c r="E24" s="14">
        <v>55</v>
      </c>
      <c r="F24" s="14">
        <v>4</v>
      </c>
      <c r="G24" s="14">
        <v>2.5</v>
      </c>
      <c r="H24" s="15">
        <v>2</v>
      </c>
      <c r="I24" s="16"/>
      <c r="J24" s="12"/>
      <c r="K24" s="12"/>
      <c r="L24" s="12"/>
      <c r="M24" s="12"/>
      <c r="N24" s="12"/>
      <c r="O24" s="12"/>
      <c r="P24" s="12"/>
      <c r="Q24" s="12"/>
      <c r="R24" s="12"/>
      <c r="S24" s="12"/>
      <c r="T24" s="12"/>
      <c r="U24" s="12"/>
      <c r="V24" s="12"/>
      <c r="W24" s="12"/>
      <c r="X24" s="12"/>
      <c r="Y24" s="12"/>
      <c r="Z24" s="12"/>
    </row>
    <row r="25" spans="1:26" ht="15.75" customHeight="1" x14ac:dyDescent="0.25">
      <c r="A25" s="17">
        <v>3</v>
      </c>
      <c r="B25" s="18" t="s">
        <v>15</v>
      </c>
      <c r="C25" s="18" t="s">
        <v>113</v>
      </c>
      <c r="D25" s="18">
        <v>16</v>
      </c>
      <c r="E25" s="18">
        <v>42</v>
      </c>
      <c r="F25" s="18">
        <v>4</v>
      </c>
      <c r="G25" s="18">
        <v>4.5999999999999996</v>
      </c>
      <c r="H25" s="19" t="s">
        <v>121</v>
      </c>
      <c r="I25" s="20"/>
      <c r="J25" s="12"/>
      <c r="K25" s="12"/>
      <c r="L25" s="12"/>
      <c r="M25" s="12"/>
      <c r="N25" s="12"/>
      <c r="O25" s="12"/>
      <c r="P25" s="12"/>
      <c r="Q25" s="12"/>
      <c r="R25" s="12"/>
      <c r="S25" s="12"/>
      <c r="T25" s="12"/>
      <c r="U25" s="12"/>
      <c r="V25" s="12"/>
      <c r="W25" s="12"/>
      <c r="X25" s="12"/>
      <c r="Y25" s="12"/>
      <c r="Z25" s="12"/>
    </row>
    <row r="26" spans="1:26" ht="15.75" customHeight="1" x14ac:dyDescent="0.25">
      <c r="A26" s="8">
        <v>4</v>
      </c>
      <c r="B26" s="9" t="s">
        <v>9</v>
      </c>
      <c r="C26" s="9" t="s">
        <v>118</v>
      </c>
      <c r="D26" s="9">
        <v>6</v>
      </c>
      <c r="E26" s="9">
        <v>47</v>
      </c>
      <c r="F26" s="9">
        <v>5</v>
      </c>
      <c r="G26" s="9">
        <v>5</v>
      </c>
      <c r="H26" s="10">
        <v>2</v>
      </c>
      <c r="I26" s="11"/>
      <c r="J26" s="12"/>
      <c r="K26" s="12"/>
      <c r="L26" s="12"/>
      <c r="M26" s="12"/>
      <c r="N26" s="12"/>
      <c r="O26" s="12"/>
      <c r="P26" s="12"/>
      <c r="Q26" s="12"/>
      <c r="R26" s="12"/>
      <c r="S26" s="12"/>
      <c r="T26" s="12"/>
      <c r="U26" s="12"/>
      <c r="V26" s="12"/>
      <c r="W26" s="12"/>
      <c r="X26" s="12"/>
      <c r="Y26" s="12"/>
      <c r="Z26" s="12"/>
    </row>
    <row r="27" spans="1:26" ht="15.75" customHeight="1" x14ac:dyDescent="0.25">
      <c r="A27" s="13">
        <v>4</v>
      </c>
      <c r="B27" s="14" t="s">
        <v>9</v>
      </c>
      <c r="C27" s="14" t="s">
        <v>113</v>
      </c>
      <c r="D27" s="14">
        <v>31</v>
      </c>
      <c r="E27" s="14">
        <v>80</v>
      </c>
      <c r="F27" s="14">
        <v>5</v>
      </c>
      <c r="G27" s="14">
        <v>4.5</v>
      </c>
      <c r="H27" s="15">
        <v>2</v>
      </c>
      <c r="I27" s="16"/>
      <c r="J27" s="12"/>
      <c r="K27" s="12"/>
      <c r="L27" s="12"/>
      <c r="M27" s="12"/>
      <c r="N27" s="12"/>
      <c r="O27" s="12"/>
      <c r="P27" s="12"/>
      <c r="Q27" s="12"/>
      <c r="R27" s="12"/>
      <c r="S27" s="12"/>
      <c r="T27" s="12"/>
      <c r="U27" s="12"/>
      <c r="V27" s="12"/>
      <c r="W27" s="12"/>
      <c r="X27" s="12"/>
      <c r="Y27" s="12"/>
      <c r="Z27" s="12"/>
    </row>
    <row r="28" spans="1:26" ht="15.75" customHeight="1" x14ac:dyDescent="0.25">
      <c r="A28" s="13">
        <v>4</v>
      </c>
      <c r="B28" s="14" t="s">
        <v>12</v>
      </c>
      <c r="C28" s="14" t="s">
        <v>118</v>
      </c>
      <c r="D28" s="14">
        <v>6</v>
      </c>
      <c r="E28" s="14">
        <v>41</v>
      </c>
      <c r="F28" s="14">
        <v>4</v>
      </c>
      <c r="G28" s="14">
        <v>4.5</v>
      </c>
      <c r="H28" s="15" t="s">
        <v>121</v>
      </c>
      <c r="I28" s="16"/>
      <c r="J28" s="12"/>
      <c r="K28" s="12"/>
      <c r="L28" s="12"/>
      <c r="M28" s="12"/>
      <c r="N28" s="12"/>
      <c r="O28" s="12"/>
      <c r="P28" s="12"/>
      <c r="Q28" s="12"/>
      <c r="R28" s="12"/>
      <c r="S28" s="12"/>
      <c r="T28" s="12"/>
      <c r="U28" s="12"/>
      <c r="V28" s="12"/>
      <c r="W28" s="12"/>
      <c r="X28" s="12"/>
      <c r="Y28" s="12"/>
      <c r="Z28" s="12"/>
    </row>
    <row r="29" spans="1:26" ht="15.75" customHeight="1" x14ac:dyDescent="0.25">
      <c r="A29" s="13">
        <v>4</v>
      </c>
      <c r="B29" s="14" t="s">
        <v>12</v>
      </c>
      <c r="C29" s="14" t="s">
        <v>113</v>
      </c>
      <c r="D29" s="14">
        <v>31</v>
      </c>
      <c r="E29" s="14">
        <v>83.5</v>
      </c>
      <c r="F29" s="14">
        <v>5</v>
      </c>
      <c r="G29" s="14">
        <v>5.6</v>
      </c>
      <c r="H29" s="15">
        <v>3</v>
      </c>
      <c r="I29" s="16"/>
      <c r="J29" s="12"/>
      <c r="K29" s="12"/>
      <c r="L29" s="12"/>
      <c r="M29" s="12"/>
      <c r="N29" s="12"/>
      <c r="O29" s="12"/>
      <c r="P29" s="12"/>
      <c r="Q29" s="12"/>
      <c r="R29" s="12"/>
      <c r="S29" s="12"/>
      <c r="T29" s="12"/>
      <c r="U29" s="12"/>
      <c r="V29" s="12"/>
      <c r="W29" s="12"/>
      <c r="X29" s="12"/>
      <c r="Y29" s="12"/>
      <c r="Z29" s="12"/>
    </row>
    <row r="30" spans="1:26" ht="15.75" customHeight="1" x14ac:dyDescent="0.25">
      <c r="A30" s="13">
        <v>4</v>
      </c>
      <c r="B30" s="14" t="s">
        <v>14</v>
      </c>
      <c r="C30" s="14" t="s">
        <v>118</v>
      </c>
      <c r="D30" s="14">
        <v>6</v>
      </c>
      <c r="E30" s="14">
        <v>56</v>
      </c>
      <c r="F30" s="14">
        <v>4</v>
      </c>
      <c r="G30" s="14">
        <v>4.3</v>
      </c>
      <c r="H30" s="15">
        <v>1</v>
      </c>
      <c r="I30" s="16"/>
      <c r="J30" s="12"/>
      <c r="K30" s="12"/>
      <c r="L30" s="12"/>
      <c r="M30" s="12"/>
      <c r="N30" s="12"/>
      <c r="O30" s="12"/>
      <c r="P30" s="12"/>
      <c r="Q30" s="12"/>
      <c r="R30" s="12"/>
      <c r="S30" s="12"/>
      <c r="T30" s="12"/>
      <c r="U30" s="12"/>
      <c r="V30" s="12"/>
      <c r="W30" s="12"/>
      <c r="X30" s="12"/>
      <c r="Y30" s="12"/>
      <c r="Z30" s="12"/>
    </row>
    <row r="31" spans="1:26" ht="15.75" customHeight="1" x14ac:dyDescent="0.25">
      <c r="A31" s="13">
        <v>4</v>
      </c>
      <c r="B31" s="14" t="s">
        <v>14</v>
      </c>
      <c r="C31" s="14" t="s">
        <v>113</v>
      </c>
      <c r="D31" s="14">
        <v>31</v>
      </c>
      <c r="E31" s="14">
        <v>45</v>
      </c>
      <c r="F31" s="14">
        <v>4.5</v>
      </c>
      <c r="G31" s="14">
        <v>5</v>
      </c>
      <c r="H31" s="15">
        <v>1</v>
      </c>
      <c r="I31" s="16"/>
      <c r="J31" s="12"/>
      <c r="K31" s="12"/>
      <c r="L31" s="12"/>
      <c r="M31" s="12"/>
      <c r="N31" s="12"/>
      <c r="O31" s="12"/>
      <c r="P31" s="12"/>
      <c r="Q31" s="12"/>
      <c r="R31" s="12"/>
      <c r="S31" s="12"/>
      <c r="T31" s="12"/>
      <c r="U31" s="12"/>
      <c r="V31" s="12"/>
      <c r="W31" s="12"/>
      <c r="X31" s="12"/>
      <c r="Y31" s="12"/>
      <c r="Z31" s="12"/>
    </row>
    <row r="32" spans="1:26" ht="15.75" customHeight="1" x14ac:dyDescent="0.25">
      <c r="A32" s="13">
        <v>4</v>
      </c>
      <c r="B32" s="14" t="s">
        <v>15</v>
      </c>
      <c r="C32" s="14" t="s">
        <v>118</v>
      </c>
      <c r="D32" s="14">
        <v>6</v>
      </c>
      <c r="E32" s="14">
        <v>46</v>
      </c>
      <c r="F32" s="14">
        <v>4</v>
      </c>
      <c r="G32" s="14">
        <v>5.5</v>
      </c>
      <c r="H32" s="15">
        <v>1</v>
      </c>
      <c r="I32" s="16"/>
      <c r="J32" s="12"/>
      <c r="K32" s="12"/>
      <c r="L32" s="12"/>
      <c r="M32" s="12"/>
      <c r="N32" s="12"/>
      <c r="O32" s="12"/>
      <c r="P32" s="12"/>
      <c r="Q32" s="12"/>
      <c r="R32" s="12"/>
      <c r="S32" s="12"/>
      <c r="T32" s="12"/>
      <c r="U32" s="12"/>
      <c r="V32" s="12"/>
      <c r="W32" s="12"/>
      <c r="X32" s="12"/>
      <c r="Y32" s="12"/>
      <c r="Z32" s="12"/>
    </row>
    <row r="33" spans="1:26" ht="15.75" customHeight="1" x14ac:dyDescent="0.25">
      <c r="A33" s="17">
        <v>4</v>
      </c>
      <c r="B33" s="18" t="s">
        <v>15</v>
      </c>
      <c r="C33" s="18" t="s">
        <v>113</v>
      </c>
      <c r="D33" s="18">
        <v>31</v>
      </c>
      <c r="E33" s="18">
        <v>57</v>
      </c>
      <c r="F33" s="18">
        <v>5</v>
      </c>
      <c r="G33" s="18">
        <v>5.3</v>
      </c>
      <c r="H33" s="19">
        <v>1</v>
      </c>
      <c r="I33" s="20"/>
      <c r="J33" s="12"/>
      <c r="K33" s="12"/>
      <c r="L33" s="12"/>
      <c r="M33" s="12"/>
      <c r="N33" s="12"/>
      <c r="O33" s="12"/>
      <c r="P33" s="12"/>
      <c r="Q33" s="12"/>
      <c r="R33" s="12"/>
      <c r="S33" s="12"/>
      <c r="T33" s="12"/>
      <c r="U33" s="12"/>
      <c r="V33" s="12"/>
      <c r="W33" s="12"/>
      <c r="X33" s="12"/>
      <c r="Y33" s="12"/>
      <c r="Z33" s="12"/>
    </row>
    <row r="34" spans="1:26" ht="15.75" customHeight="1" x14ac:dyDescent="0.25">
      <c r="A34" s="8">
        <v>5</v>
      </c>
      <c r="B34" s="9" t="s">
        <v>9</v>
      </c>
      <c r="C34" s="9" t="s">
        <v>118</v>
      </c>
      <c r="D34" s="9">
        <v>23</v>
      </c>
      <c r="E34" s="9">
        <v>41</v>
      </c>
      <c r="F34" s="9">
        <v>3.5</v>
      </c>
      <c r="G34" s="9">
        <v>4</v>
      </c>
      <c r="H34" s="10">
        <v>2</v>
      </c>
      <c r="I34" s="11"/>
      <c r="J34" s="12"/>
      <c r="K34" s="12"/>
      <c r="L34" s="12"/>
      <c r="M34" s="12"/>
      <c r="N34" s="12"/>
      <c r="O34" s="12"/>
      <c r="P34" s="12"/>
      <c r="Q34" s="12"/>
      <c r="R34" s="12"/>
      <c r="S34" s="12"/>
      <c r="T34" s="12"/>
      <c r="U34" s="12"/>
      <c r="V34" s="12"/>
      <c r="W34" s="12"/>
      <c r="X34" s="12"/>
      <c r="Y34" s="12"/>
      <c r="Z34" s="12"/>
    </row>
    <row r="35" spans="1:26" ht="15.75" customHeight="1" x14ac:dyDescent="0.25">
      <c r="A35" s="13">
        <v>5</v>
      </c>
      <c r="B35" s="14" t="s">
        <v>9</v>
      </c>
      <c r="C35" s="14" t="s">
        <v>113</v>
      </c>
      <c r="D35" s="14">
        <v>43</v>
      </c>
      <c r="E35" s="14">
        <v>111</v>
      </c>
      <c r="F35" s="14">
        <v>4.5</v>
      </c>
      <c r="G35" s="14">
        <v>6</v>
      </c>
      <c r="H35" s="15">
        <v>2</v>
      </c>
      <c r="I35" s="16"/>
      <c r="J35" s="12"/>
      <c r="K35" s="12"/>
      <c r="L35" s="12"/>
      <c r="M35" s="12"/>
      <c r="N35" s="12"/>
      <c r="O35" s="12"/>
      <c r="P35" s="12"/>
      <c r="Q35" s="12"/>
      <c r="R35" s="12"/>
      <c r="S35" s="12"/>
      <c r="T35" s="12"/>
      <c r="U35" s="12"/>
      <c r="V35" s="12"/>
      <c r="W35" s="12"/>
      <c r="X35" s="12"/>
      <c r="Y35" s="12"/>
      <c r="Z35" s="12"/>
    </row>
    <row r="36" spans="1:26" ht="15.75" customHeight="1" x14ac:dyDescent="0.25">
      <c r="A36" s="13">
        <v>5</v>
      </c>
      <c r="B36" s="14" t="s">
        <v>12</v>
      </c>
      <c r="C36" s="14" t="s">
        <v>118</v>
      </c>
      <c r="D36" s="14">
        <v>23</v>
      </c>
      <c r="E36" s="14">
        <v>52</v>
      </c>
      <c r="F36" s="14">
        <v>4.5</v>
      </c>
      <c r="G36" s="14">
        <v>3.7</v>
      </c>
      <c r="H36" s="15">
        <v>3</v>
      </c>
      <c r="I36" s="16"/>
      <c r="J36" s="12"/>
      <c r="K36" s="12"/>
      <c r="L36" s="12"/>
      <c r="M36" s="12"/>
      <c r="N36" s="12"/>
      <c r="O36" s="12"/>
      <c r="P36" s="12"/>
      <c r="Q36" s="12"/>
      <c r="R36" s="12"/>
      <c r="S36" s="12"/>
      <c r="T36" s="12"/>
      <c r="U36" s="12"/>
      <c r="V36" s="12"/>
      <c r="W36" s="12"/>
      <c r="X36" s="12"/>
      <c r="Y36" s="12"/>
      <c r="Z36" s="12"/>
    </row>
    <row r="37" spans="1:26" ht="15.75" customHeight="1" x14ac:dyDescent="0.25">
      <c r="A37" s="13">
        <v>5</v>
      </c>
      <c r="B37" s="14" t="s">
        <v>12</v>
      </c>
      <c r="C37" s="14" t="s">
        <v>113</v>
      </c>
      <c r="D37" s="14">
        <v>43</v>
      </c>
      <c r="E37" s="14">
        <v>105</v>
      </c>
      <c r="F37" s="14">
        <v>4</v>
      </c>
      <c r="G37" s="14">
        <v>6</v>
      </c>
      <c r="H37" s="15">
        <v>2</v>
      </c>
      <c r="I37" s="16"/>
      <c r="J37" s="12"/>
      <c r="K37" s="12"/>
      <c r="L37" s="12"/>
      <c r="M37" s="12"/>
      <c r="N37" s="12"/>
      <c r="O37" s="12"/>
      <c r="P37" s="12"/>
      <c r="Q37" s="12"/>
      <c r="R37" s="12"/>
      <c r="S37" s="12"/>
      <c r="T37" s="12"/>
      <c r="U37" s="12"/>
      <c r="V37" s="12"/>
      <c r="W37" s="12"/>
      <c r="X37" s="12"/>
      <c r="Y37" s="12"/>
      <c r="Z37" s="12"/>
    </row>
    <row r="38" spans="1:26" ht="15.75" customHeight="1" x14ac:dyDescent="0.25">
      <c r="A38" s="13">
        <v>5</v>
      </c>
      <c r="B38" s="14" t="s">
        <v>14</v>
      </c>
      <c r="C38" s="14" t="s">
        <v>118</v>
      </c>
      <c r="D38" s="14">
        <v>23</v>
      </c>
      <c r="E38" s="14">
        <v>43</v>
      </c>
      <c r="F38" s="14">
        <v>5</v>
      </c>
      <c r="G38" s="14">
        <v>5</v>
      </c>
      <c r="H38" s="15">
        <v>1</v>
      </c>
      <c r="I38" s="16"/>
      <c r="J38" s="12"/>
      <c r="K38" s="12"/>
      <c r="L38" s="12"/>
      <c r="M38" s="12"/>
      <c r="N38" s="12"/>
      <c r="O38" s="12"/>
      <c r="P38" s="12"/>
      <c r="Q38" s="12"/>
      <c r="R38" s="12"/>
      <c r="S38" s="12"/>
      <c r="T38" s="12"/>
      <c r="U38" s="12"/>
      <c r="V38" s="12"/>
      <c r="W38" s="12"/>
      <c r="X38" s="12"/>
      <c r="Y38" s="12"/>
      <c r="Z38" s="12"/>
    </row>
    <row r="39" spans="1:26" ht="15.75" customHeight="1" x14ac:dyDescent="0.25">
      <c r="A39" s="13">
        <v>5</v>
      </c>
      <c r="B39" s="14" t="s">
        <v>14</v>
      </c>
      <c r="C39" s="14" t="s">
        <v>113</v>
      </c>
      <c r="D39" s="14">
        <v>43</v>
      </c>
      <c r="E39" s="14">
        <v>93</v>
      </c>
      <c r="F39" s="14">
        <v>4</v>
      </c>
      <c r="G39" s="14">
        <v>4</v>
      </c>
      <c r="H39" s="15">
        <v>2</v>
      </c>
      <c r="I39" s="16"/>
      <c r="J39" s="12"/>
      <c r="K39" s="12"/>
      <c r="L39" s="12"/>
      <c r="M39" s="12"/>
      <c r="N39" s="12"/>
      <c r="O39" s="12"/>
      <c r="P39" s="12"/>
      <c r="Q39" s="12"/>
      <c r="R39" s="12"/>
      <c r="S39" s="12"/>
      <c r="T39" s="12"/>
      <c r="U39" s="12"/>
      <c r="V39" s="12"/>
      <c r="W39" s="12"/>
      <c r="X39" s="12"/>
      <c r="Y39" s="12"/>
      <c r="Z39" s="12"/>
    </row>
    <row r="40" spans="1:26" ht="15.75" customHeight="1" x14ac:dyDescent="0.25">
      <c r="A40" s="13">
        <v>5</v>
      </c>
      <c r="B40" s="14" t="s">
        <v>15</v>
      </c>
      <c r="C40" s="14" t="s">
        <v>118</v>
      </c>
      <c r="D40" s="14">
        <v>23</v>
      </c>
      <c r="E40" s="14">
        <v>41</v>
      </c>
      <c r="F40" s="14">
        <v>3</v>
      </c>
      <c r="G40" s="14">
        <v>4</v>
      </c>
      <c r="H40" s="15">
        <v>1</v>
      </c>
      <c r="I40" s="16"/>
      <c r="J40" s="12"/>
      <c r="K40" s="12"/>
      <c r="L40" s="12"/>
      <c r="M40" s="12"/>
      <c r="N40" s="12"/>
      <c r="O40" s="12"/>
      <c r="P40" s="12"/>
      <c r="Q40" s="12"/>
      <c r="R40" s="12"/>
      <c r="S40" s="12"/>
      <c r="T40" s="12"/>
      <c r="U40" s="12"/>
      <c r="V40" s="12"/>
      <c r="W40" s="12"/>
      <c r="X40" s="12"/>
      <c r="Y40" s="12"/>
      <c r="Z40" s="12"/>
    </row>
    <row r="41" spans="1:26" ht="15.75" customHeight="1" x14ac:dyDescent="0.25">
      <c r="A41" s="17">
        <v>5</v>
      </c>
      <c r="B41" s="18" t="s">
        <v>15</v>
      </c>
      <c r="C41" s="18" t="s">
        <v>113</v>
      </c>
      <c r="D41" s="18">
        <v>43</v>
      </c>
      <c r="E41" s="18">
        <v>100</v>
      </c>
      <c r="F41" s="18">
        <v>3.5</v>
      </c>
      <c r="G41" s="18">
        <v>3.3</v>
      </c>
      <c r="H41" s="19">
        <v>2</v>
      </c>
      <c r="I41" s="20"/>
      <c r="J41" s="12"/>
      <c r="K41" s="12"/>
      <c r="L41" s="12"/>
      <c r="M41" s="12"/>
      <c r="N41" s="12"/>
      <c r="O41" s="12"/>
      <c r="P41" s="12"/>
      <c r="Q41" s="12"/>
      <c r="R41" s="12"/>
      <c r="S41" s="12"/>
      <c r="T41" s="12"/>
      <c r="U41" s="12"/>
      <c r="V41" s="12"/>
      <c r="W41" s="12"/>
      <c r="X41" s="12"/>
      <c r="Y41" s="12"/>
      <c r="Z41" s="12"/>
    </row>
    <row r="42" spans="1:26" ht="15.75" customHeight="1" x14ac:dyDescent="0.25">
      <c r="A42" s="8">
        <v>6</v>
      </c>
      <c r="B42" s="9" t="s">
        <v>9</v>
      </c>
      <c r="C42" s="9" t="s">
        <v>118</v>
      </c>
      <c r="D42" s="9">
        <v>34</v>
      </c>
      <c r="E42" s="9">
        <v>67</v>
      </c>
      <c r="F42" s="9">
        <v>4.5</v>
      </c>
      <c r="G42" s="9">
        <v>4.3</v>
      </c>
      <c r="H42" s="10">
        <v>2</v>
      </c>
      <c r="I42" s="11"/>
      <c r="J42" s="12"/>
      <c r="K42" s="12"/>
      <c r="L42" s="12"/>
      <c r="M42" s="12"/>
      <c r="N42" s="12"/>
      <c r="O42" s="12"/>
      <c r="P42" s="12"/>
      <c r="Q42" s="12"/>
      <c r="R42" s="12"/>
      <c r="S42" s="12"/>
      <c r="T42" s="12"/>
      <c r="U42" s="12"/>
      <c r="V42" s="12"/>
      <c r="W42" s="12"/>
      <c r="X42" s="12"/>
      <c r="Y42" s="12"/>
      <c r="Z42" s="12"/>
    </row>
    <row r="43" spans="1:26" ht="15.75" customHeight="1" x14ac:dyDescent="0.25">
      <c r="A43" s="13">
        <v>6</v>
      </c>
      <c r="B43" s="14" t="s">
        <v>9</v>
      </c>
      <c r="C43" s="14" t="s">
        <v>113</v>
      </c>
      <c r="D43" s="14">
        <v>47</v>
      </c>
      <c r="E43" s="14">
        <v>49</v>
      </c>
      <c r="F43" s="14">
        <v>3.5</v>
      </c>
      <c r="G43" s="14">
        <v>4</v>
      </c>
      <c r="H43" s="15">
        <v>1</v>
      </c>
      <c r="I43" s="16"/>
      <c r="J43" s="12"/>
      <c r="K43" s="12"/>
      <c r="L43" s="12"/>
      <c r="M43" s="12"/>
      <c r="N43" s="12"/>
      <c r="O43" s="12"/>
      <c r="P43" s="12"/>
      <c r="Q43" s="12"/>
      <c r="R43" s="12"/>
      <c r="S43" s="12"/>
      <c r="T43" s="12"/>
      <c r="U43" s="12"/>
      <c r="V43" s="12"/>
      <c r="W43" s="12"/>
      <c r="X43" s="12"/>
      <c r="Y43" s="12"/>
      <c r="Z43" s="12"/>
    </row>
    <row r="44" spans="1:26" ht="15.75" customHeight="1" x14ac:dyDescent="0.25">
      <c r="A44" s="13">
        <v>6</v>
      </c>
      <c r="B44" s="14" t="s">
        <v>12</v>
      </c>
      <c r="C44" s="14" t="s">
        <v>118</v>
      </c>
      <c r="D44" s="14">
        <v>34</v>
      </c>
      <c r="E44" s="14">
        <v>73</v>
      </c>
      <c r="F44" s="14">
        <v>4.5</v>
      </c>
      <c r="G44" s="14">
        <v>4.9000000000000004</v>
      </c>
      <c r="H44" s="15">
        <v>2</v>
      </c>
      <c r="I44" s="16"/>
      <c r="J44" s="12"/>
      <c r="K44" s="12"/>
      <c r="L44" s="12"/>
      <c r="M44" s="12"/>
      <c r="N44" s="12"/>
      <c r="O44" s="12"/>
      <c r="P44" s="12"/>
      <c r="Q44" s="12"/>
      <c r="R44" s="12"/>
      <c r="S44" s="12"/>
      <c r="T44" s="12"/>
      <c r="U44" s="12"/>
      <c r="V44" s="12"/>
      <c r="W44" s="12"/>
      <c r="X44" s="12"/>
      <c r="Y44" s="12"/>
      <c r="Z44" s="12"/>
    </row>
    <row r="45" spans="1:26" ht="15.75" customHeight="1" x14ac:dyDescent="0.25">
      <c r="A45" s="13">
        <v>6</v>
      </c>
      <c r="B45" s="14" t="s">
        <v>12</v>
      </c>
      <c r="C45" s="14" t="s">
        <v>113</v>
      </c>
      <c r="D45" s="14">
        <v>47</v>
      </c>
      <c r="E45" s="14">
        <v>42</v>
      </c>
      <c r="F45" s="14">
        <v>4</v>
      </c>
      <c r="G45" s="14">
        <v>3.7</v>
      </c>
      <c r="H45" s="15">
        <v>1</v>
      </c>
      <c r="I45" s="16"/>
      <c r="J45" s="12"/>
      <c r="K45" s="12"/>
      <c r="L45" s="12"/>
      <c r="M45" s="12"/>
      <c r="N45" s="12"/>
      <c r="O45" s="12"/>
      <c r="P45" s="12"/>
      <c r="Q45" s="12"/>
      <c r="R45" s="12"/>
      <c r="S45" s="12"/>
      <c r="T45" s="12"/>
      <c r="U45" s="12"/>
      <c r="V45" s="12"/>
      <c r="W45" s="12"/>
      <c r="X45" s="12"/>
      <c r="Y45" s="12"/>
      <c r="Z45" s="12"/>
    </row>
    <row r="46" spans="1:26" ht="15.75" customHeight="1" x14ac:dyDescent="0.25">
      <c r="A46" s="13">
        <v>6</v>
      </c>
      <c r="B46" s="14" t="s">
        <v>14</v>
      </c>
      <c r="C46" s="14" t="s">
        <v>118</v>
      </c>
      <c r="D46" s="14">
        <v>34</v>
      </c>
      <c r="E46" s="14">
        <v>70</v>
      </c>
      <c r="F46" s="14">
        <v>4</v>
      </c>
      <c r="G46" s="14">
        <v>4.5</v>
      </c>
      <c r="H46" s="15">
        <v>2</v>
      </c>
      <c r="I46" s="16"/>
      <c r="J46" s="12"/>
      <c r="K46" s="12"/>
      <c r="L46" s="12"/>
      <c r="M46" s="12"/>
      <c r="N46" s="12"/>
      <c r="O46" s="12"/>
      <c r="P46" s="12"/>
      <c r="Q46" s="12"/>
      <c r="R46" s="12"/>
      <c r="S46" s="12"/>
      <c r="T46" s="12"/>
      <c r="U46" s="12"/>
      <c r="V46" s="12"/>
      <c r="W46" s="12"/>
      <c r="X46" s="12"/>
      <c r="Y46" s="12"/>
      <c r="Z46" s="12"/>
    </row>
    <row r="47" spans="1:26" ht="15.75" customHeight="1" x14ac:dyDescent="0.25">
      <c r="A47" s="13">
        <v>6</v>
      </c>
      <c r="B47" s="14" t="s">
        <v>14</v>
      </c>
      <c r="C47" s="14" t="s">
        <v>113</v>
      </c>
      <c r="D47" s="14">
        <v>47</v>
      </c>
      <c r="E47" s="14">
        <v>59</v>
      </c>
      <c r="F47" s="14">
        <v>3</v>
      </c>
      <c r="G47" s="14">
        <v>5</v>
      </c>
      <c r="H47" s="15">
        <v>2</v>
      </c>
      <c r="I47" s="16"/>
      <c r="J47" s="12"/>
      <c r="K47" s="12"/>
      <c r="L47" s="12"/>
      <c r="M47" s="12"/>
      <c r="N47" s="12"/>
      <c r="O47" s="12"/>
      <c r="P47" s="12"/>
      <c r="Q47" s="12"/>
      <c r="R47" s="12"/>
      <c r="S47" s="12"/>
      <c r="T47" s="12"/>
      <c r="U47" s="12"/>
      <c r="V47" s="12"/>
      <c r="W47" s="12"/>
      <c r="X47" s="12"/>
      <c r="Y47" s="12"/>
      <c r="Z47" s="12"/>
    </row>
    <row r="48" spans="1:26" ht="15.75" customHeight="1" x14ac:dyDescent="0.25">
      <c r="A48" s="13">
        <v>6</v>
      </c>
      <c r="B48" s="14" t="s">
        <v>15</v>
      </c>
      <c r="C48" s="14" t="s">
        <v>118</v>
      </c>
      <c r="D48" s="14">
        <v>34</v>
      </c>
      <c r="E48" s="14">
        <v>56</v>
      </c>
      <c r="F48" s="14">
        <v>3</v>
      </c>
      <c r="G48" s="14">
        <v>3.8</v>
      </c>
      <c r="H48" s="15">
        <v>1</v>
      </c>
      <c r="I48" s="16"/>
      <c r="J48" s="12"/>
      <c r="K48" s="12"/>
      <c r="L48" s="12"/>
      <c r="M48" s="12"/>
      <c r="N48" s="12"/>
      <c r="O48" s="12"/>
      <c r="P48" s="12"/>
      <c r="Q48" s="12"/>
      <c r="R48" s="12"/>
      <c r="S48" s="12"/>
      <c r="T48" s="12"/>
      <c r="U48" s="12"/>
      <c r="V48" s="12"/>
      <c r="W48" s="12"/>
      <c r="X48" s="12"/>
      <c r="Y48" s="12"/>
      <c r="Z48" s="12"/>
    </row>
    <row r="49" spans="1:26" ht="15.75" customHeight="1" x14ac:dyDescent="0.25">
      <c r="A49" s="17">
        <v>6</v>
      </c>
      <c r="B49" s="18" t="s">
        <v>15</v>
      </c>
      <c r="C49" s="18" t="s">
        <v>113</v>
      </c>
      <c r="D49" s="18">
        <v>47</v>
      </c>
      <c r="E49" s="18">
        <v>65.5</v>
      </c>
      <c r="F49" s="18">
        <v>5</v>
      </c>
      <c r="G49" s="18">
        <v>6</v>
      </c>
      <c r="H49" s="19">
        <v>2</v>
      </c>
      <c r="I49" s="20"/>
      <c r="J49" s="12"/>
      <c r="K49" s="12"/>
      <c r="L49" s="12"/>
      <c r="M49" s="12"/>
      <c r="N49" s="12"/>
      <c r="O49" s="12"/>
      <c r="P49" s="12"/>
      <c r="Q49" s="12"/>
      <c r="R49" s="12"/>
      <c r="S49" s="12"/>
      <c r="T49" s="12"/>
      <c r="U49" s="12"/>
      <c r="V49" s="12"/>
      <c r="W49" s="12"/>
      <c r="X49" s="12"/>
      <c r="Y49" s="12"/>
      <c r="Z49" s="12"/>
    </row>
    <row r="50" spans="1:26" ht="15.75" customHeight="1" x14ac:dyDescent="0.25">
      <c r="A50" s="8">
        <v>7</v>
      </c>
      <c r="B50" s="9" t="s">
        <v>9</v>
      </c>
      <c r="C50" s="9" t="s">
        <v>118</v>
      </c>
      <c r="D50" s="9">
        <v>3</v>
      </c>
      <c r="E50" s="9">
        <v>83</v>
      </c>
      <c r="F50" s="9">
        <v>4</v>
      </c>
      <c r="G50" s="9">
        <v>6</v>
      </c>
      <c r="H50" s="10">
        <v>1</v>
      </c>
      <c r="I50" s="11"/>
      <c r="J50" s="12"/>
      <c r="K50" s="12"/>
      <c r="L50" s="12"/>
      <c r="M50" s="12"/>
      <c r="N50" s="12"/>
      <c r="O50" s="12"/>
      <c r="P50" s="12"/>
      <c r="Q50" s="12"/>
      <c r="R50" s="12"/>
      <c r="S50" s="12"/>
      <c r="T50" s="12"/>
      <c r="U50" s="12"/>
      <c r="V50" s="12"/>
      <c r="W50" s="12"/>
      <c r="X50" s="12"/>
      <c r="Y50" s="12"/>
      <c r="Z50" s="12"/>
    </row>
    <row r="51" spans="1:26" ht="15.75" customHeight="1" x14ac:dyDescent="0.25">
      <c r="A51" s="13">
        <v>7</v>
      </c>
      <c r="B51" s="14" t="s">
        <v>9</v>
      </c>
      <c r="C51" s="14" t="s">
        <v>113</v>
      </c>
      <c r="D51" s="14">
        <v>46</v>
      </c>
      <c r="E51" s="14">
        <v>56.5</v>
      </c>
      <c r="F51" s="14">
        <v>4.5</v>
      </c>
      <c r="G51" s="14">
        <v>5.3</v>
      </c>
      <c r="H51" s="15">
        <v>2</v>
      </c>
      <c r="I51" s="16"/>
      <c r="J51" s="12"/>
      <c r="K51" s="12"/>
      <c r="L51" s="12"/>
      <c r="M51" s="12"/>
      <c r="N51" s="12"/>
      <c r="O51" s="12"/>
      <c r="P51" s="12"/>
      <c r="Q51" s="12"/>
      <c r="R51" s="12"/>
      <c r="S51" s="12"/>
      <c r="T51" s="12"/>
      <c r="U51" s="12"/>
      <c r="V51" s="12"/>
      <c r="W51" s="12"/>
      <c r="X51" s="12"/>
      <c r="Y51" s="12"/>
      <c r="Z51" s="12"/>
    </row>
    <row r="52" spans="1:26" ht="15.75" customHeight="1" x14ac:dyDescent="0.25">
      <c r="A52" s="13">
        <v>7</v>
      </c>
      <c r="B52" s="14" t="s">
        <v>12</v>
      </c>
      <c r="C52" s="14" t="s">
        <v>118</v>
      </c>
      <c r="D52" s="14">
        <v>3</v>
      </c>
      <c r="E52" s="14">
        <v>73</v>
      </c>
      <c r="F52" s="14">
        <v>3.5</v>
      </c>
      <c r="G52" s="14">
        <v>3.5</v>
      </c>
      <c r="H52" s="15">
        <v>1</v>
      </c>
      <c r="I52" s="16"/>
      <c r="J52" s="12"/>
      <c r="K52" s="12"/>
      <c r="L52" s="12"/>
      <c r="M52" s="12"/>
      <c r="N52" s="12"/>
      <c r="O52" s="12"/>
      <c r="P52" s="12"/>
      <c r="Q52" s="12"/>
      <c r="R52" s="12"/>
      <c r="S52" s="12"/>
      <c r="T52" s="12"/>
      <c r="U52" s="12"/>
      <c r="V52" s="12"/>
      <c r="W52" s="12"/>
      <c r="X52" s="12"/>
      <c r="Y52" s="12"/>
      <c r="Z52" s="12"/>
    </row>
    <row r="53" spans="1:26" ht="15.75" customHeight="1" x14ac:dyDescent="0.25">
      <c r="A53" s="13">
        <v>7</v>
      </c>
      <c r="B53" s="14" t="s">
        <v>12</v>
      </c>
      <c r="C53" s="14" t="s">
        <v>113</v>
      </c>
      <c r="D53" s="14">
        <v>46</v>
      </c>
      <c r="E53" s="14">
        <v>67</v>
      </c>
      <c r="F53" s="14">
        <v>4</v>
      </c>
      <c r="G53" s="14">
        <v>5.5</v>
      </c>
      <c r="H53" s="15">
        <v>3</v>
      </c>
      <c r="I53" s="16"/>
      <c r="J53" s="12"/>
      <c r="K53" s="12"/>
      <c r="L53" s="12"/>
      <c r="M53" s="12"/>
      <c r="N53" s="12"/>
      <c r="O53" s="12"/>
      <c r="P53" s="12"/>
      <c r="Q53" s="12"/>
      <c r="R53" s="12"/>
      <c r="S53" s="12"/>
      <c r="T53" s="12"/>
      <c r="U53" s="12"/>
      <c r="V53" s="12"/>
      <c r="W53" s="12"/>
      <c r="X53" s="12"/>
      <c r="Y53" s="12"/>
      <c r="Z53" s="12"/>
    </row>
    <row r="54" spans="1:26" ht="15.75" customHeight="1" x14ac:dyDescent="0.25">
      <c r="A54" s="13">
        <v>7</v>
      </c>
      <c r="B54" s="14" t="s">
        <v>14</v>
      </c>
      <c r="C54" s="14" t="s">
        <v>118</v>
      </c>
      <c r="D54" s="14">
        <v>3</v>
      </c>
      <c r="E54" s="14">
        <v>67</v>
      </c>
      <c r="F54" s="14">
        <v>4.5</v>
      </c>
      <c r="G54" s="14">
        <v>6</v>
      </c>
      <c r="H54" s="15">
        <v>0</v>
      </c>
      <c r="I54" s="16" t="s">
        <v>122</v>
      </c>
      <c r="J54" s="12"/>
      <c r="K54" s="12"/>
      <c r="L54" s="12"/>
      <c r="M54" s="12"/>
      <c r="N54" s="12"/>
      <c r="O54" s="12"/>
      <c r="P54" s="12"/>
      <c r="Q54" s="12"/>
      <c r="R54" s="12"/>
      <c r="S54" s="12"/>
      <c r="T54" s="12"/>
      <c r="U54" s="12"/>
      <c r="V54" s="12"/>
      <c r="W54" s="12"/>
      <c r="X54" s="12"/>
      <c r="Y54" s="12"/>
      <c r="Z54" s="12"/>
    </row>
    <row r="55" spans="1:26" ht="15.75" customHeight="1" x14ac:dyDescent="0.25">
      <c r="A55" s="13">
        <v>7</v>
      </c>
      <c r="B55" s="14" t="s">
        <v>14</v>
      </c>
      <c r="C55" s="14" t="s">
        <v>113</v>
      </c>
      <c r="D55" s="14">
        <v>46</v>
      </c>
      <c r="E55" s="14">
        <v>50</v>
      </c>
      <c r="F55" s="14">
        <v>3</v>
      </c>
      <c r="G55" s="14">
        <v>5</v>
      </c>
      <c r="H55" s="15">
        <v>1</v>
      </c>
      <c r="I55" s="16"/>
      <c r="J55" s="12"/>
      <c r="K55" s="12"/>
      <c r="L55" s="12"/>
      <c r="M55" s="12"/>
      <c r="N55" s="12"/>
      <c r="O55" s="12"/>
      <c r="P55" s="12"/>
      <c r="Q55" s="12"/>
      <c r="R55" s="12"/>
      <c r="S55" s="12"/>
      <c r="T55" s="12"/>
      <c r="U55" s="12"/>
      <c r="V55" s="12"/>
      <c r="W55" s="12"/>
      <c r="X55" s="12"/>
      <c r="Y55" s="12"/>
      <c r="Z55" s="12"/>
    </row>
    <row r="56" spans="1:26" ht="15.75" customHeight="1" x14ac:dyDescent="0.25">
      <c r="A56" s="13">
        <v>7</v>
      </c>
      <c r="B56" s="14" t="s">
        <v>15</v>
      </c>
      <c r="C56" s="14" t="s">
        <v>118</v>
      </c>
      <c r="D56" s="14">
        <v>3</v>
      </c>
      <c r="E56" s="14">
        <v>107</v>
      </c>
      <c r="F56" s="14">
        <v>5</v>
      </c>
      <c r="G56" s="14">
        <v>6</v>
      </c>
      <c r="H56" s="15">
        <v>2</v>
      </c>
      <c r="I56" s="16"/>
      <c r="J56" s="12"/>
      <c r="K56" s="12"/>
      <c r="L56" s="12"/>
      <c r="M56" s="12"/>
      <c r="N56" s="12"/>
      <c r="O56" s="12"/>
      <c r="P56" s="12"/>
      <c r="Q56" s="12"/>
      <c r="R56" s="12"/>
      <c r="S56" s="12"/>
      <c r="T56" s="12"/>
      <c r="U56" s="12"/>
      <c r="V56" s="12"/>
      <c r="W56" s="12"/>
      <c r="X56" s="12"/>
      <c r="Y56" s="12"/>
      <c r="Z56" s="12"/>
    </row>
    <row r="57" spans="1:26" ht="15.75" customHeight="1" x14ac:dyDescent="0.25">
      <c r="A57" s="17">
        <v>7</v>
      </c>
      <c r="B57" s="18" t="s">
        <v>15</v>
      </c>
      <c r="C57" s="18" t="s">
        <v>113</v>
      </c>
      <c r="D57" s="18">
        <v>46</v>
      </c>
      <c r="E57" s="18">
        <v>72</v>
      </c>
      <c r="F57" s="18">
        <v>4</v>
      </c>
      <c r="G57" s="18">
        <v>2.8</v>
      </c>
      <c r="H57" s="19">
        <v>2</v>
      </c>
      <c r="I57" s="20"/>
      <c r="J57" s="12"/>
      <c r="K57" s="12"/>
      <c r="L57" s="12"/>
      <c r="M57" s="12"/>
      <c r="N57" s="12"/>
      <c r="O57" s="12"/>
      <c r="P57" s="12"/>
      <c r="Q57" s="12"/>
      <c r="R57" s="12"/>
      <c r="S57" s="12"/>
      <c r="T57" s="12"/>
      <c r="U57" s="12"/>
      <c r="V57" s="12"/>
      <c r="W57" s="12"/>
      <c r="X57" s="12"/>
      <c r="Y57" s="12"/>
      <c r="Z57" s="12"/>
    </row>
    <row r="58" spans="1:26" ht="15.75" customHeight="1" x14ac:dyDescent="0.25">
      <c r="A58" s="8">
        <v>8</v>
      </c>
      <c r="B58" s="9" t="s">
        <v>9</v>
      </c>
      <c r="C58" s="9" t="s">
        <v>118</v>
      </c>
      <c r="D58" s="9">
        <v>5</v>
      </c>
      <c r="E58" s="9">
        <v>27.9</v>
      </c>
      <c r="F58" s="9">
        <v>3</v>
      </c>
      <c r="G58" s="9">
        <v>5.6</v>
      </c>
      <c r="H58" s="10">
        <v>1</v>
      </c>
      <c r="I58" s="11"/>
      <c r="J58" s="12"/>
      <c r="K58" s="12"/>
      <c r="L58" s="12"/>
      <c r="M58" s="12"/>
      <c r="N58" s="12"/>
      <c r="O58" s="12"/>
      <c r="P58" s="12"/>
      <c r="Q58" s="12"/>
      <c r="R58" s="12"/>
      <c r="S58" s="12"/>
      <c r="T58" s="12"/>
      <c r="U58" s="12"/>
      <c r="V58" s="12"/>
      <c r="W58" s="12"/>
      <c r="X58" s="12"/>
      <c r="Y58" s="12"/>
      <c r="Z58" s="12"/>
    </row>
    <row r="59" spans="1:26" ht="15.75" customHeight="1" x14ac:dyDescent="0.25">
      <c r="A59" s="13">
        <v>8</v>
      </c>
      <c r="B59" s="14" t="s">
        <v>9</v>
      </c>
      <c r="C59" s="14" t="s">
        <v>113</v>
      </c>
      <c r="D59" s="14">
        <v>21</v>
      </c>
      <c r="E59" s="14">
        <v>73.5</v>
      </c>
      <c r="F59" s="14">
        <v>6</v>
      </c>
      <c r="G59" s="14">
        <v>5.4</v>
      </c>
      <c r="H59" s="15">
        <v>1</v>
      </c>
      <c r="I59" s="16"/>
      <c r="J59" s="12"/>
      <c r="K59" s="12"/>
      <c r="L59" s="12"/>
      <c r="M59" s="12"/>
      <c r="N59" s="12"/>
      <c r="O59" s="12"/>
      <c r="P59" s="12"/>
      <c r="Q59" s="12"/>
      <c r="R59" s="12"/>
      <c r="S59" s="12"/>
      <c r="T59" s="12"/>
      <c r="U59" s="12"/>
      <c r="V59" s="12"/>
      <c r="W59" s="12"/>
      <c r="X59" s="12"/>
      <c r="Y59" s="12"/>
      <c r="Z59" s="12"/>
    </row>
    <row r="60" spans="1:26" ht="15.75" customHeight="1" x14ac:dyDescent="0.25">
      <c r="A60" s="13">
        <v>8</v>
      </c>
      <c r="B60" s="14" t="s">
        <v>12</v>
      </c>
      <c r="C60" s="14" t="s">
        <v>118</v>
      </c>
      <c r="D60" s="14">
        <v>5</v>
      </c>
      <c r="E60" s="14">
        <v>124.6</v>
      </c>
      <c r="F60" s="14">
        <v>5</v>
      </c>
      <c r="G60" s="14">
        <v>6</v>
      </c>
      <c r="H60" s="15">
        <v>2</v>
      </c>
      <c r="I60" s="16"/>
      <c r="J60" s="12"/>
      <c r="K60" s="12"/>
      <c r="L60" s="12"/>
      <c r="M60" s="12"/>
      <c r="N60" s="12"/>
      <c r="O60" s="12"/>
      <c r="P60" s="12"/>
      <c r="Q60" s="12"/>
      <c r="R60" s="12"/>
      <c r="S60" s="12"/>
      <c r="T60" s="12"/>
      <c r="U60" s="12"/>
      <c r="V60" s="12"/>
      <c r="W60" s="12"/>
      <c r="X60" s="12"/>
      <c r="Y60" s="12"/>
      <c r="Z60" s="12"/>
    </row>
    <row r="61" spans="1:26" ht="15.75" customHeight="1" x14ac:dyDescent="0.25">
      <c r="A61" s="13">
        <v>8</v>
      </c>
      <c r="B61" s="14" t="s">
        <v>12</v>
      </c>
      <c r="C61" s="14" t="s">
        <v>113</v>
      </c>
      <c r="D61" s="14">
        <v>21</v>
      </c>
      <c r="E61" s="14">
        <v>92.3</v>
      </c>
      <c r="F61" s="14">
        <v>4</v>
      </c>
      <c r="G61" s="14">
        <v>4.8</v>
      </c>
      <c r="H61" s="15">
        <v>3</v>
      </c>
      <c r="I61" s="16"/>
      <c r="J61" s="12"/>
      <c r="K61" s="12"/>
      <c r="L61" s="12"/>
      <c r="M61" s="12"/>
      <c r="N61" s="12"/>
      <c r="O61" s="12"/>
      <c r="P61" s="12"/>
      <c r="Q61" s="12"/>
      <c r="R61" s="12"/>
      <c r="S61" s="12"/>
      <c r="T61" s="12"/>
      <c r="U61" s="12"/>
      <c r="V61" s="12"/>
      <c r="W61" s="12"/>
      <c r="X61" s="12"/>
      <c r="Y61" s="12"/>
      <c r="Z61" s="12"/>
    </row>
    <row r="62" spans="1:26" ht="15.75" customHeight="1" x14ac:dyDescent="0.25">
      <c r="A62" s="13">
        <v>8</v>
      </c>
      <c r="B62" s="14" t="s">
        <v>14</v>
      </c>
      <c r="C62" s="14" t="s">
        <v>118</v>
      </c>
      <c r="D62" s="14">
        <v>5</v>
      </c>
      <c r="E62" s="14">
        <v>94</v>
      </c>
      <c r="F62" s="14">
        <v>3</v>
      </c>
      <c r="G62" s="14">
        <v>6</v>
      </c>
      <c r="H62" s="15">
        <v>1</v>
      </c>
      <c r="I62" s="16" t="s">
        <v>123</v>
      </c>
      <c r="J62" s="12"/>
      <c r="K62" s="12"/>
      <c r="L62" s="12"/>
      <c r="M62" s="12"/>
      <c r="N62" s="12"/>
      <c r="O62" s="12"/>
      <c r="P62" s="12"/>
      <c r="Q62" s="12"/>
      <c r="R62" s="12"/>
      <c r="S62" s="12"/>
      <c r="T62" s="12"/>
      <c r="U62" s="12"/>
      <c r="V62" s="12"/>
      <c r="W62" s="12"/>
      <c r="X62" s="12"/>
      <c r="Y62" s="12"/>
      <c r="Z62" s="12"/>
    </row>
    <row r="63" spans="1:26" ht="15.75" customHeight="1" x14ac:dyDescent="0.25">
      <c r="A63" s="13">
        <v>8</v>
      </c>
      <c r="B63" s="14" t="s">
        <v>14</v>
      </c>
      <c r="C63" s="14" t="s">
        <v>113</v>
      </c>
      <c r="D63" s="14">
        <v>21</v>
      </c>
      <c r="E63" s="14">
        <v>43.1</v>
      </c>
      <c r="F63" s="14">
        <v>3</v>
      </c>
      <c r="G63" s="14">
        <v>4.5</v>
      </c>
      <c r="H63" s="15">
        <v>1</v>
      </c>
      <c r="I63" s="16"/>
      <c r="J63" s="12"/>
      <c r="K63" s="12"/>
      <c r="L63" s="12"/>
      <c r="M63" s="12"/>
      <c r="N63" s="12"/>
      <c r="O63" s="12"/>
      <c r="P63" s="12"/>
      <c r="Q63" s="12"/>
      <c r="R63" s="12"/>
      <c r="S63" s="12"/>
      <c r="T63" s="12"/>
      <c r="U63" s="12"/>
      <c r="V63" s="12"/>
      <c r="W63" s="12"/>
      <c r="X63" s="12"/>
      <c r="Y63" s="12"/>
      <c r="Z63" s="12"/>
    </row>
    <row r="64" spans="1:26" ht="15.75" customHeight="1" x14ac:dyDescent="0.25">
      <c r="A64" s="13">
        <v>8</v>
      </c>
      <c r="B64" s="14" t="s">
        <v>15</v>
      </c>
      <c r="C64" s="14" t="s">
        <v>118</v>
      </c>
      <c r="D64" s="14">
        <v>5</v>
      </c>
      <c r="E64" s="14">
        <v>29.5</v>
      </c>
      <c r="F64" s="14">
        <v>3</v>
      </c>
      <c r="G64" s="14">
        <v>6</v>
      </c>
      <c r="H64" s="15">
        <v>2</v>
      </c>
      <c r="I64" s="16" t="s">
        <v>123</v>
      </c>
      <c r="J64" s="12"/>
      <c r="K64" s="12"/>
      <c r="L64" s="12"/>
      <c r="M64" s="12"/>
      <c r="N64" s="12"/>
      <c r="O64" s="12"/>
      <c r="P64" s="12"/>
      <c r="Q64" s="12"/>
      <c r="R64" s="12"/>
      <c r="S64" s="12"/>
      <c r="T64" s="12"/>
      <c r="U64" s="12"/>
      <c r="V64" s="12"/>
      <c r="W64" s="12"/>
      <c r="X64" s="12"/>
      <c r="Y64" s="12"/>
      <c r="Z64" s="12"/>
    </row>
    <row r="65" spans="1:26" ht="15.75" customHeight="1" x14ac:dyDescent="0.25">
      <c r="A65" s="17">
        <v>8</v>
      </c>
      <c r="B65" s="18" t="s">
        <v>15</v>
      </c>
      <c r="C65" s="18" t="s">
        <v>113</v>
      </c>
      <c r="D65" s="18">
        <v>21</v>
      </c>
      <c r="E65" s="18">
        <v>64.8</v>
      </c>
      <c r="F65" s="18">
        <v>5</v>
      </c>
      <c r="G65" s="18">
        <v>5.0999999999999996</v>
      </c>
      <c r="H65" s="19">
        <v>2</v>
      </c>
      <c r="I65" s="20"/>
      <c r="J65" s="12"/>
      <c r="K65" s="12"/>
      <c r="L65" s="12"/>
      <c r="M65" s="12"/>
      <c r="N65" s="12"/>
      <c r="O65" s="12"/>
      <c r="P65" s="12"/>
      <c r="Q65" s="12"/>
      <c r="R65" s="12"/>
      <c r="S65" s="12"/>
      <c r="T65" s="12"/>
      <c r="U65" s="12"/>
      <c r="V65" s="12"/>
      <c r="W65" s="12"/>
      <c r="X65" s="12"/>
      <c r="Y65" s="12"/>
      <c r="Z65" s="12"/>
    </row>
    <row r="66" spans="1:26" ht="15.75" customHeight="1" x14ac:dyDescent="0.25">
      <c r="A66" s="8">
        <v>9</v>
      </c>
      <c r="B66" s="9" t="s">
        <v>9</v>
      </c>
      <c r="C66" s="9" t="s">
        <v>118</v>
      </c>
      <c r="D66" s="9">
        <v>15</v>
      </c>
      <c r="E66" s="9">
        <v>62.9</v>
      </c>
      <c r="F66" s="9">
        <v>5</v>
      </c>
      <c r="G66" s="9">
        <v>6</v>
      </c>
      <c r="H66" s="10">
        <v>2</v>
      </c>
      <c r="I66" s="11"/>
      <c r="J66" s="12"/>
      <c r="K66" s="12"/>
      <c r="L66" s="12"/>
      <c r="M66" s="12"/>
      <c r="N66" s="12"/>
      <c r="O66" s="12"/>
      <c r="P66" s="12"/>
      <c r="Q66" s="12"/>
      <c r="R66" s="12"/>
      <c r="S66" s="12"/>
      <c r="T66" s="12"/>
      <c r="U66" s="12"/>
      <c r="V66" s="12"/>
      <c r="W66" s="12"/>
      <c r="X66" s="12"/>
      <c r="Y66" s="12"/>
      <c r="Z66" s="12"/>
    </row>
    <row r="67" spans="1:26" ht="15.75" customHeight="1" x14ac:dyDescent="0.25">
      <c r="A67" s="13">
        <v>9</v>
      </c>
      <c r="B67" s="14" t="s">
        <v>9</v>
      </c>
      <c r="C67" s="14" t="s">
        <v>113</v>
      </c>
      <c r="D67" s="14">
        <v>7</v>
      </c>
      <c r="E67" s="14">
        <v>68.5</v>
      </c>
      <c r="F67" s="14">
        <v>5</v>
      </c>
      <c r="G67" s="14">
        <v>5.0999999999999996</v>
      </c>
      <c r="H67" s="15">
        <v>1</v>
      </c>
      <c r="I67" s="16"/>
      <c r="J67" s="12"/>
      <c r="K67" s="12"/>
      <c r="L67" s="12"/>
      <c r="M67" s="12"/>
      <c r="N67" s="12"/>
      <c r="O67" s="12"/>
      <c r="P67" s="12"/>
      <c r="Q67" s="12"/>
      <c r="R67" s="12"/>
      <c r="S67" s="12"/>
      <c r="T67" s="12"/>
      <c r="U67" s="12"/>
      <c r="V67" s="12"/>
      <c r="W67" s="12"/>
      <c r="X67" s="12"/>
      <c r="Y67" s="12"/>
      <c r="Z67" s="12"/>
    </row>
    <row r="68" spans="1:26" ht="15.75" customHeight="1" x14ac:dyDescent="0.25">
      <c r="A68" s="13">
        <v>9</v>
      </c>
      <c r="B68" s="14" t="s">
        <v>12</v>
      </c>
      <c r="C68" s="14" t="s">
        <v>118</v>
      </c>
      <c r="D68" s="14">
        <v>15</v>
      </c>
      <c r="E68" s="14">
        <v>45</v>
      </c>
      <c r="F68" s="14">
        <v>4</v>
      </c>
      <c r="G68" s="14">
        <v>5.8</v>
      </c>
      <c r="H68" s="15">
        <v>1</v>
      </c>
      <c r="I68" s="16"/>
      <c r="J68" s="12"/>
      <c r="K68" s="12"/>
      <c r="L68" s="12"/>
      <c r="M68" s="12"/>
      <c r="N68" s="12"/>
      <c r="O68" s="12"/>
      <c r="P68" s="12"/>
      <c r="Q68" s="12"/>
      <c r="R68" s="12"/>
      <c r="S68" s="12"/>
      <c r="T68" s="12"/>
      <c r="U68" s="12"/>
      <c r="V68" s="12"/>
      <c r="W68" s="12"/>
      <c r="X68" s="12"/>
      <c r="Y68" s="12"/>
      <c r="Z68" s="12"/>
    </row>
    <row r="69" spans="1:26" ht="15.75" customHeight="1" x14ac:dyDescent="0.25">
      <c r="A69" s="13">
        <v>9</v>
      </c>
      <c r="B69" s="14" t="s">
        <v>12</v>
      </c>
      <c r="C69" s="14" t="s">
        <v>113</v>
      </c>
      <c r="D69" s="14">
        <v>7</v>
      </c>
      <c r="E69" s="14">
        <v>96.1</v>
      </c>
      <c r="F69" s="14">
        <v>4</v>
      </c>
      <c r="G69" s="14">
        <v>6</v>
      </c>
      <c r="H69" s="15">
        <v>2</v>
      </c>
      <c r="I69" s="16"/>
      <c r="J69" s="12"/>
      <c r="K69" s="12"/>
      <c r="L69" s="12"/>
      <c r="M69" s="12"/>
      <c r="N69" s="12"/>
      <c r="O69" s="12"/>
      <c r="P69" s="12"/>
      <c r="Q69" s="12"/>
      <c r="R69" s="12"/>
      <c r="S69" s="12"/>
      <c r="T69" s="12"/>
      <c r="U69" s="12"/>
      <c r="V69" s="12"/>
      <c r="W69" s="12"/>
      <c r="X69" s="12"/>
      <c r="Y69" s="12"/>
      <c r="Z69" s="12"/>
    </row>
    <row r="70" spans="1:26" ht="15.75" customHeight="1" x14ac:dyDescent="0.25">
      <c r="A70" s="13">
        <v>9</v>
      </c>
      <c r="B70" s="14" t="s">
        <v>14</v>
      </c>
      <c r="C70" s="14" t="s">
        <v>118</v>
      </c>
      <c r="D70" s="14">
        <v>15</v>
      </c>
      <c r="E70" s="14">
        <v>64</v>
      </c>
      <c r="F70" s="14">
        <v>5</v>
      </c>
      <c r="G70" s="14">
        <v>4.5</v>
      </c>
      <c r="H70" s="15">
        <v>1</v>
      </c>
      <c r="I70" s="16"/>
      <c r="J70" s="12"/>
      <c r="K70" s="12"/>
      <c r="L70" s="12"/>
      <c r="M70" s="12"/>
      <c r="N70" s="12"/>
      <c r="O70" s="12"/>
      <c r="P70" s="12"/>
      <c r="Q70" s="12"/>
      <c r="R70" s="12"/>
      <c r="S70" s="12"/>
      <c r="T70" s="12"/>
      <c r="U70" s="12"/>
      <c r="V70" s="12"/>
      <c r="W70" s="12"/>
      <c r="X70" s="12"/>
      <c r="Y70" s="12"/>
      <c r="Z70" s="12"/>
    </row>
    <row r="71" spans="1:26" ht="15.75" customHeight="1" x14ac:dyDescent="0.25">
      <c r="A71" s="13">
        <v>9</v>
      </c>
      <c r="B71" s="14" t="s">
        <v>14</v>
      </c>
      <c r="C71" s="14" t="s">
        <v>113</v>
      </c>
      <c r="D71" s="14">
        <v>7</v>
      </c>
      <c r="E71" s="14">
        <v>97.1</v>
      </c>
      <c r="F71" s="14">
        <v>3</v>
      </c>
      <c r="G71" s="14">
        <v>4.9000000000000004</v>
      </c>
      <c r="H71" s="15">
        <v>1</v>
      </c>
      <c r="I71" s="16"/>
      <c r="J71" s="12"/>
      <c r="K71" s="12"/>
      <c r="L71" s="12"/>
      <c r="M71" s="12"/>
      <c r="N71" s="12"/>
      <c r="O71" s="12"/>
      <c r="P71" s="12"/>
      <c r="Q71" s="12"/>
      <c r="R71" s="12"/>
      <c r="S71" s="12"/>
      <c r="T71" s="12"/>
      <c r="U71" s="12"/>
      <c r="V71" s="12"/>
      <c r="W71" s="12"/>
      <c r="X71" s="12"/>
      <c r="Y71" s="12"/>
      <c r="Z71" s="12"/>
    </row>
    <row r="72" spans="1:26" ht="15.75" customHeight="1" x14ac:dyDescent="0.25">
      <c r="A72" s="13">
        <v>9</v>
      </c>
      <c r="B72" s="14" t="s">
        <v>15</v>
      </c>
      <c r="C72" s="14" t="s">
        <v>118</v>
      </c>
      <c r="D72" s="14">
        <v>15</v>
      </c>
      <c r="E72" s="14">
        <v>41</v>
      </c>
      <c r="F72" s="14">
        <v>4</v>
      </c>
      <c r="G72" s="14">
        <v>5.0999999999999996</v>
      </c>
      <c r="H72" s="15" t="s">
        <v>121</v>
      </c>
      <c r="I72" s="16"/>
      <c r="J72" s="12"/>
      <c r="K72" s="12"/>
      <c r="L72" s="12"/>
      <c r="M72" s="12"/>
      <c r="N72" s="12"/>
      <c r="O72" s="12"/>
      <c r="P72" s="12"/>
      <c r="Q72" s="12"/>
      <c r="R72" s="12"/>
      <c r="S72" s="12"/>
      <c r="T72" s="12"/>
      <c r="U72" s="12"/>
      <c r="V72" s="12"/>
      <c r="W72" s="12"/>
      <c r="X72" s="12"/>
      <c r="Y72" s="12"/>
      <c r="Z72" s="12"/>
    </row>
    <row r="73" spans="1:26" ht="15.75" customHeight="1" x14ac:dyDescent="0.25">
      <c r="A73" s="17">
        <v>9</v>
      </c>
      <c r="B73" s="18" t="s">
        <v>15</v>
      </c>
      <c r="C73" s="18" t="s">
        <v>113</v>
      </c>
      <c r="D73" s="18">
        <v>7</v>
      </c>
      <c r="E73" s="18">
        <v>69.900000000000006</v>
      </c>
      <c r="F73" s="18">
        <v>4</v>
      </c>
      <c r="G73" s="18">
        <v>4</v>
      </c>
      <c r="H73" s="19">
        <v>1</v>
      </c>
      <c r="I73" s="20"/>
      <c r="J73" s="12"/>
      <c r="K73" s="12"/>
      <c r="L73" s="12"/>
      <c r="M73" s="12"/>
      <c r="N73" s="12"/>
      <c r="O73" s="12"/>
      <c r="P73" s="12"/>
      <c r="Q73" s="12"/>
      <c r="R73" s="12"/>
      <c r="S73" s="12"/>
      <c r="T73" s="12"/>
      <c r="U73" s="12"/>
      <c r="V73" s="12"/>
      <c r="W73" s="12"/>
      <c r="X73" s="12"/>
      <c r="Y73" s="12"/>
      <c r="Z73" s="12"/>
    </row>
    <row r="74" spans="1:26" ht="15.75" customHeight="1" x14ac:dyDescent="0.25">
      <c r="A74" s="8">
        <v>10</v>
      </c>
      <c r="B74" s="9" t="s">
        <v>9</v>
      </c>
      <c r="C74" s="9" t="s">
        <v>118</v>
      </c>
      <c r="D74" s="9">
        <v>13</v>
      </c>
      <c r="E74" s="9">
        <v>50.6</v>
      </c>
      <c r="F74" s="9">
        <v>4</v>
      </c>
      <c r="G74" s="9">
        <v>4</v>
      </c>
      <c r="H74" s="10">
        <v>1</v>
      </c>
      <c r="I74" s="11"/>
      <c r="J74" s="12"/>
      <c r="K74" s="12"/>
      <c r="L74" s="12"/>
      <c r="M74" s="12"/>
      <c r="N74" s="12"/>
      <c r="O74" s="12"/>
      <c r="P74" s="12"/>
      <c r="Q74" s="12"/>
      <c r="R74" s="12"/>
      <c r="S74" s="12"/>
      <c r="T74" s="12"/>
      <c r="U74" s="12"/>
      <c r="V74" s="12"/>
      <c r="W74" s="12"/>
      <c r="X74" s="12"/>
      <c r="Y74" s="12"/>
      <c r="Z74" s="12"/>
    </row>
    <row r="75" spans="1:26" ht="15.75" customHeight="1" x14ac:dyDescent="0.25">
      <c r="A75" s="13">
        <v>10</v>
      </c>
      <c r="B75" s="14" t="s">
        <v>9</v>
      </c>
      <c r="C75" s="14" t="s">
        <v>113</v>
      </c>
      <c r="D75" s="14">
        <v>40</v>
      </c>
      <c r="E75" s="14">
        <v>71</v>
      </c>
      <c r="F75" s="14">
        <v>5</v>
      </c>
      <c r="G75" s="14">
        <v>6</v>
      </c>
      <c r="H75" s="15">
        <v>1</v>
      </c>
      <c r="I75" s="16" t="s">
        <v>124</v>
      </c>
      <c r="J75" s="12"/>
      <c r="K75" s="12"/>
      <c r="L75" s="12"/>
      <c r="M75" s="12"/>
      <c r="N75" s="12"/>
      <c r="O75" s="12"/>
      <c r="P75" s="12"/>
      <c r="Q75" s="12"/>
      <c r="R75" s="12"/>
      <c r="S75" s="12"/>
      <c r="T75" s="12"/>
      <c r="U75" s="12"/>
      <c r="V75" s="12"/>
      <c r="W75" s="12"/>
      <c r="X75" s="12"/>
      <c r="Y75" s="12"/>
      <c r="Z75" s="12"/>
    </row>
    <row r="76" spans="1:26" ht="15.75" customHeight="1" x14ac:dyDescent="0.25">
      <c r="A76" s="13">
        <v>10</v>
      </c>
      <c r="B76" s="14" t="s">
        <v>12</v>
      </c>
      <c r="C76" s="14" t="s">
        <v>118</v>
      </c>
      <c r="D76" s="14">
        <v>13</v>
      </c>
      <c r="E76" s="14">
        <v>71</v>
      </c>
      <c r="F76" s="14">
        <v>4</v>
      </c>
      <c r="G76" s="14">
        <v>3.2</v>
      </c>
      <c r="H76" s="15">
        <v>2</v>
      </c>
      <c r="I76" s="16"/>
      <c r="J76" s="12"/>
      <c r="K76" s="12"/>
      <c r="L76" s="12"/>
      <c r="M76" s="12"/>
      <c r="N76" s="12"/>
      <c r="O76" s="12"/>
      <c r="P76" s="12"/>
      <c r="Q76" s="12"/>
      <c r="R76" s="12"/>
      <c r="S76" s="12"/>
      <c r="T76" s="12"/>
      <c r="U76" s="12"/>
      <c r="V76" s="12"/>
      <c r="W76" s="12"/>
      <c r="X76" s="12"/>
      <c r="Y76" s="12"/>
      <c r="Z76" s="12"/>
    </row>
    <row r="77" spans="1:26" ht="15.75" customHeight="1" x14ac:dyDescent="0.25">
      <c r="A77" s="13">
        <v>10</v>
      </c>
      <c r="B77" s="14" t="s">
        <v>12</v>
      </c>
      <c r="C77" s="14" t="s">
        <v>113</v>
      </c>
      <c r="D77" s="14">
        <v>40</v>
      </c>
      <c r="E77" s="14">
        <v>61.2</v>
      </c>
      <c r="F77" s="14">
        <v>5</v>
      </c>
      <c r="G77" s="14">
        <v>5</v>
      </c>
      <c r="H77" s="15">
        <v>1</v>
      </c>
      <c r="I77" s="16"/>
      <c r="J77" s="12"/>
      <c r="K77" s="12"/>
      <c r="L77" s="12"/>
      <c r="M77" s="12"/>
      <c r="N77" s="12"/>
      <c r="O77" s="12"/>
      <c r="P77" s="12"/>
      <c r="Q77" s="12"/>
      <c r="R77" s="12"/>
      <c r="S77" s="12"/>
      <c r="T77" s="12"/>
      <c r="U77" s="12"/>
      <c r="V77" s="12"/>
      <c r="W77" s="12"/>
      <c r="X77" s="12"/>
      <c r="Y77" s="12"/>
      <c r="Z77" s="12"/>
    </row>
    <row r="78" spans="1:26" ht="15.75" customHeight="1" x14ac:dyDescent="0.25">
      <c r="A78" s="13">
        <v>10</v>
      </c>
      <c r="B78" s="14" t="s">
        <v>14</v>
      </c>
      <c r="C78" s="14" t="s">
        <v>118</v>
      </c>
      <c r="D78" s="14">
        <v>13</v>
      </c>
      <c r="E78" s="14">
        <v>37</v>
      </c>
      <c r="F78" s="14">
        <v>4</v>
      </c>
      <c r="G78" s="14">
        <v>6</v>
      </c>
      <c r="H78" s="15">
        <v>1</v>
      </c>
      <c r="I78" s="16"/>
      <c r="J78" s="12"/>
      <c r="K78" s="12"/>
      <c r="L78" s="12"/>
      <c r="M78" s="12"/>
      <c r="N78" s="12"/>
      <c r="O78" s="12"/>
      <c r="P78" s="12"/>
      <c r="Q78" s="12"/>
      <c r="R78" s="12"/>
      <c r="S78" s="12"/>
      <c r="T78" s="12"/>
      <c r="U78" s="12"/>
      <c r="V78" s="12"/>
      <c r="W78" s="12"/>
      <c r="X78" s="12"/>
      <c r="Y78" s="12"/>
      <c r="Z78" s="12"/>
    </row>
    <row r="79" spans="1:26" ht="15.75" customHeight="1" x14ac:dyDescent="0.25">
      <c r="A79" s="13">
        <v>10</v>
      </c>
      <c r="B79" s="14" t="s">
        <v>14</v>
      </c>
      <c r="C79" s="14" t="s">
        <v>113</v>
      </c>
      <c r="D79" s="14">
        <v>40</v>
      </c>
      <c r="E79" s="14">
        <v>64</v>
      </c>
      <c r="F79" s="14">
        <v>4</v>
      </c>
      <c r="G79" s="14">
        <v>2.9</v>
      </c>
      <c r="H79" s="15">
        <v>2</v>
      </c>
      <c r="I79" s="16"/>
      <c r="J79" s="12"/>
      <c r="K79" s="12"/>
      <c r="L79" s="12"/>
      <c r="M79" s="12"/>
      <c r="N79" s="12"/>
      <c r="O79" s="12"/>
      <c r="P79" s="12"/>
      <c r="Q79" s="12"/>
      <c r="R79" s="12"/>
      <c r="S79" s="12"/>
      <c r="T79" s="12"/>
      <c r="U79" s="12"/>
      <c r="V79" s="12"/>
      <c r="W79" s="12"/>
      <c r="X79" s="12"/>
      <c r="Y79" s="12"/>
      <c r="Z79" s="12"/>
    </row>
    <row r="80" spans="1:26" ht="15.75" customHeight="1" x14ac:dyDescent="0.25">
      <c r="A80" s="13">
        <v>10</v>
      </c>
      <c r="B80" s="14" t="s">
        <v>15</v>
      </c>
      <c r="C80" s="14" t="s">
        <v>118</v>
      </c>
      <c r="D80" s="14">
        <v>13</v>
      </c>
      <c r="E80" s="14">
        <v>64.2</v>
      </c>
      <c r="F80" s="14">
        <v>5</v>
      </c>
      <c r="G80" s="14">
        <v>4.7</v>
      </c>
      <c r="H80" s="15">
        <v>1</v>
      </c>
      <c r="I80" s="16"/>
      <c r="J80" s="12"/>
      <c r="K80" s="12"/>
      <c r="L80" s="12"/>
      <c r="M80" s="12"/>
      <c r="N80" s="12"/>
      <c r="O80" s="12"/>
      <c r="P80" s="12"/>
      <c r="Q80" s="12"/>
      <c r="R80" s="12"/>
      <c r="S80" s="12"/>
      <c r="T80" s="12"/>
      <c r="U80" s="12"/>
      <c r="V80" s="12"/>
      <c r="W80" s="12"/>
      <c r="X80" s="12"/>
      <c r="Y80" s="12"/>
      <c r="Z80" s="12"/>
    </row>
    <row r="81" spans="1:26" ht="15.75" customHeight="1" x14ac:dyDescent="0.25">
      <c r="A81" s="17">
        <v>10</v>
      </c>
      <c r="B81" s="18" t="s">
        <v>15</v>
      </c>
      <c r="C81" s="18" t="s">
        <v>113</v>
      </c>
      <c r="D81" s="18">
        <v>40</v>
      </c>
      <c r="E81" s="18">
        <v>58.4</v>
      </c>
      <c r="F81" s="18">
        <v>4</v>
      </c>
      <c r="G81" s="18">
        <v>2.2000000000000002</v>
      </c>
      <c r="H81" s="19">
        <v>2</v>
      </c>
      <c r="I81" s="20"/>
      <c r="J81" s="12"/>
      <c r="K81" s="12"/>
      <c r="L81" s="12"/>
      <c r="M81" s="12"/>
      <c r="N81" s="12"/>
      <c r="O81" s="12"/>
      <c r="P81" s="12"/>
      <c r="Q81" s="12"/>
      <c r="R81" s="12"/>
      <c r="S81" s="12"/>
      <c r="T81" s="12"/>
      <c r="U81" s="12"/>
      <c r="V81" s="12"/>
      <c r="W81" s="12"/>
      <c r="X81" s="12"/>
      <c r="Y81" s="12"/>
      <c r="Z81" s="12"/>
    </row>
    <row r="82" spans="1:26" ht="15.75" customHeight="1" x14ac:dyDescent="0.25">
      <c r="A82" s="8">
        <v>11</v>
      </c>
      <c r="B82" s="9" t="s">
        <v>9</v>
      </c>
      <c r="C82" s="9" t="s">
        <v>118</v>
      </c>
      <c r="D82" s="9">
        <v>17</v>
      </c>
      <c r="E82" s="9">
        <v>75.5</v>
      </c>
      <c r="F82" s="9">
        <v>3</v>
      </c>
      <c r="G82" s="9">
        <v>2</v>
      </c>
      <c r="H82" s="10">
        <v>1</v>
      </c>
      <c r="I82" s="11"/>
      <c r="J82" s="12"/>
      <c r="K82" s="12"/>
      <c r="L82" s="12"/>
      <c r="M82" s="12"/>
      <c r="N82" s="12"/>
      <c r="O82" s="12"/>
      <c r="P82" s="12"/>
      <c r="Q82" s="12"/>
      <c r="R82" s="12"/>
      <c r="S82" s="12"/>
      <c r="T82" s="12"/>
      <c r="U82" s="12"/>
      <c r="V82" s="12"/>
      <c r="W82" s="12"/>
      <c r="X82" s="12"/>
      <c r="Y82" s="12"/>
      <c r="Z82" s="12"/>
    </row>
    <row r="83" spans="1:26" ht="15.75" customHeight="1" x14ac:dyDescent="0.25">
      <c r="A83" s="13">
        <v>11</v>
      </c>
      <c r="B83" s="14" t="s">
        <v>9</v>
      </c>
      <c r="C83" s="14" t="s">
        <v>113</v>
      </c>
      <c r="D83" s="14">
        <v>11</v>
      </c>
      <c r="E83" s="14">
        <v>37.200000000000003</v>
      </c>
      <c r="F83" s="14">
        <v>4</v>
      </c>
      <c r="G83" s="14">
        <v>6</v>
      </c>
      <c r="H83" s="15">
        <v>3</v>
      </c>
      <c r="I83" s="16"/>
      <c r="J83" s="12"/>
      <c r="K83" s="12"/>
      <c r="L83" s="12"/>
      <c r="M83" s="12"/>
      <c r="N83" s="12"/>
      <c r="O83" s="12"/>
      <c r="P83" s="12"/>
      <c r="Q83" s="12"/>
      <c r="R83" s="12"/>
      <c r="S83" s="12"/>
      <c r="T83" s="12"/>
      <c r="U83" s="12"/>
      <c r="V83" s="12"/>
      <c r="W83" s="12"/>
      <c r="X83" s="12"/>
      <c r="Y83" s="12"/>
      <c r="Z83" s="12"/>
    </row>
    <row r="84" spans="1:26" ht="15.75" customHeight="1" x14ac:dyDescent="0.25">
      <c r="A84" s="13">
        <v>11</v>
      </c>
      <c r="B84" s="14" t="s">
        <v>12</v>
      </c>
      <c r="C84" s="14" t="s">
        <v>118</v>
      </c>
      <c r="D84" s="14">
        <v>17</v>
      </c>
      <c r="E84" s="14">
        <v>34.4</v>
      </c>
      <c r="F84" s="14">
        <v>4</v>
      </c>
      <c r="G84" s="14">
        <v>2.8</v>
      </c>
      <c r="H84" s="15">
        <v>2</v>
      </c>
      <c r="I84" s="16"/>
      <c r="J84" s="12"/>
      <c r="K84" s="12"/>
      <c r="L84" s="12"/>
      <c r="M84" s="12"/>
      <c r="N84" s="12"/>
      <c r="O84" s="12"/>
      <c r="P84" s="12"/>
      <c r="Q84" s="12"/>
      <c r="R84" s="12"/>
      <c r="S84" s="12"/>
      <c r="T84" s="12"/>
      <c r="U84" s="12"/>
      <c r="V84" s="12"/>
      <c r="W84" s="12"/>
      <c r="X84" s="12"/>
      <c r="Y84" s="12"/>
      <c r="Z84" s="12"/>
    </row>
    <row r="85" spans="1:26" ht="15.75" customHeight="1" x14ac:dyDescent="0.25">
      <c r="A85" s="13">
        <v>11</v>
      </c>
      <c r="B85" s="14" t="s">
        <v>12</v>
      </c>
      <c r="C85" s="14" t="s">
        <v>113</v>
      </c>
      <c r="D85" s="14">
        <v>11</v>
      </c>
      <c r="E85" s="14">
        <v>28.1</v>
      </c>
      <c r="F85" s="14">
        <v>4</v>
      </c>
      <c r="G85" s="14">
        <v>2.4</v>
      </c>
      <c r="H85" s="15">
        <v>3</v>
      </c>
      <c r="I85" s="16"/>
      <c r="J85" s="12"/>
      <c r="K85" s="12"/>
      <c r="L85" s="12"/>
      <c r="M85" s="12"/>
      <c r="N85" s="12"/>
      <c r="O85" s="12"/>
      <c r="P85" s="12"/>
      <c r="Q85" s="12"/>
      <c r="R85" s="12"/>
      <c r="S85" s="12"/>
      <c r="T85" s="12"/>
      <c r="U85" s="12"/>
      <c r="V85" s="12"/>
      <c r="W85" s="12"/>
      <c r="X85" s="12"/>
      <c r="Y85" s="12"/>
      <c r="Z85" s="12"/>
    </row>
    <row r="86" spans="1:26" ht="15.75" customHeight="1" x14ac:dyDescent="0.25">
      <c r="A86" s="13">
        <v>11</v>
      </c>
      <c r="B86" s="14" t="s">
        <v>14</v>
      </c>
      <c r="C86" s="14" t="s">
        <v>118</v>
      </c>
      <c r="D86" s="14">
        <v>17</v>
      </c>
      <c r="E86" s="14">
        <v>56.5</v>
      </c>
      <c r="F86" s="14">
        <v>4</v>
      </c>
      <c r="G86" s="14">
        <v>5.2</v>
      </c>
      <c r="H86" s="15">
        <v>1</v>
      </c>
      <c r="I86" s="16"/>
      <c r="J86" s="12"/>
      <c r="K86" s="12"/>
      <c r="L86" s="12"/>
      <c r="M86" s="12"/>
      <c r="N86" s="12"/>
      <c r="O86" s="12"/>
      <c r="P86" s="12"/>
      <c r="Q86" s="12"/>
      <c r="R86" s="12"/>
      <c r="S86" s="12"/>
      <c r="T86" s="12"/>
      <c r="U86" s="12"/>
      <c r="V86" s="12"/>
      <c r="W86" s="12"/>
      <c r="X86" s="12"/>
      <c r="Y86" s="12"/>
      <c r="Z86" s="12"/>
    </row>
    <row r="87" spans="1:26" ht="15.75" customHeight="1" x14ac:dyDescent="0.25">
      <c r="A87" s="13">
        <v>11</v>
      </c>
      <c r="B87" s="14" t="s">
        <v>14</v>
      </c>
      <c r="C87" s="14" t="s">
        <v>113</v>
      </c>
      <c r="D87" s="14">
        <v>11</v>
      </c>
      <c r="E87" s="14">
        <v>41.8</v>
      </c>
      <c r="F87" s="14">
        <v>5</v>
      </c>
      <c r="G87" s="14">
        <v>5.8</v>
      </c>
      <c r="H87" s="15">
        <v>2</v>
      </c>
      <c r="I87" s="16"/>
      <c r="J87" s="12"/>
      <c r="K87" s="12"/>
      <c r="L87" s="12"/>
      <c r="M87" s="12"/>
      <c r="N87" s="12"/>
      <c r="O87" s="12"/>
      <c r="P87" s="12"/>
      <c r="Q87" s="12"/>
      <c r="R87" s="12"/>
      <c r="S87" s="12"/>
      <c r="T87" s="12"/>
      <c r="U87" s="12"/>
      <c r="V87" s="12"/>
      <c r="W87" s="12"/>
      <c r="X87" s="12"/>
      <c r="Y87" s="12"/>
      <c r="Z87" s="12"/>
    </row>
    <row r="88" spans="1:26" ht="15.75" customHeight="1" x14ac:dyDescent="0.25">
      <c r="A88" s="13">
        <v>11</v>
      </c>
      <c r="B88" s="14" t="s">
        <v>15</v>
      </c>
      <c r="C88" s="14" t="s">
        <v>118</v>
      </c>
      <c r="D88" s="14">
        <v>17</v>
      </c>
      <c r="E88" s="14">
        <v>56.4</v>
      </c>
      <c r="F88" s="14">
        <v>4</v>
      </c>
      <c r="G88" s="14">
        <v>5.7</v>
      </c>
      <c r="H88" s="15">
        <v>2</v>
      </c>
      <c r="I88" s="16"/>
      <c r="J88" s="12"/>
      <c r="K88" s="12"/>
      <c r="L88" s="12"/>
      <c r="M88" s="12"/>
      <c r="N88" s="12"/>
      <c r="O88" s="12"/>
      <c r="P88" s="12"/>
      <c r="Q88" s="12"/>
      <c r="R88" s="12"/>
      <c r="S88" s="12"/>
      <c r="T88" s="12"/>
      <c r="U88" s="12"/>
      <c r="V88" s="12"/>
      <c r="W88" s="12"/>
      <c r="X88" s="12"/>
      <c r="Y88" s="12"/>
      <c r="Z88" s="12"/>
    </row>
    <row r="89" spans="1:26" ht="15.75" customHeight="1" x14ac:dyDescent="0.25">
      <c r="A89" s="17">
        <v>11</v>
      </c>
      <c r="B89" s="18" t="s">
        <v>15</v>
      </c>
      <c r="C89" s="18" t="s">
        <v>113</v>
      </c>
      <c r="D89" s="18">
        <v>11</v>
      </c>
      <c r="E89" s="18">
        <v>51.8</v>
      </c>
      <c r="F89" s="18">
        <v>4</v>
      </c>
      <c r="G89" s="18">
        <v>3.5</v>
      </c>
      <c r="H89" s="19">
        <v>2</v>
      </c>
      <c r="I89" s="20"/>
      <c r="J89" s="12"/>
      <c r="K89" s="12"/>
      <c r="L89" s="12"/>
      <c r="M89" s="12"/>
      <c r="N89" s="12"/>
      <c r="O89" s="12"/>
      <c r="P89" s="12"/>
      <c r="Q89" s="12"/>
      <c r="R89" s="12"/>
      <c r="S89" s="12"/>
      <c r="T89" s="12"/>
      <c r="U89" s="12"/>
      <c r="V89" s="12"/>
      <c r="W89" s="12"/>
      <c r="X89" s="12"/>
      <c r="Y89" s="12"/>
      <c r="Z89" s="12"/>
    </row>
    <row r="90" spans="1:26" ht="15.75" customHeight="1" x14ac:dyDescent="0.25">
      <c r="A90" s="8">
        <v>12</v>
      </c>
      <c r="B90" s="9" t="s">
        <v>9</v>
      </c>
      <c r="C90" s="9" t="s">
        <v>118</v>
      </c>
      <c r="D90" s="9">
        <v>49</v>
      </c>
      <c r="E90" s="9">
        <v>69</v>
      </c>
      <c r="F90" s="9">
        <v>3</v>
      </c>
      <c r="G90" s="9">
        <v>6</v>
      </c>
      <c r="H90" s="10" t="s">
        <v>121</v>
      </c>
      <c r="I90" s="11"/>
      <c r="J90" s="12"/>
      <c r="K90" s="12"/>
      <c r="L90" s="12"/>
      <c r="M90" s="12"/>
      <c r="N90" s="12"/>
      <c r="O90" s="12"/>
      <c r="P90" s="12"/>
      <c r="Q90" s="12"/>
      <c r="R90" s="12"/>
      <c r="S90" s="12"/>
      <c r="T90" s="12"/>
      <c r="U90" s="12"/>
      <c r="V90" s="12"/>
      <c r="W90" s="12"/>
      <c r="X90" s="12"/>
      <c r="Y90" s="12"/>
      <c r="Z90" s="12"/>
    </row>
    <row r="91" spans="1:26" ht="15.75" customHeight="1" x14ac:dyDescent="0.25">
      <c r="A91" s="13">
        <v>12</v>
      </c>
      <c r="B91" s="14" t="s">
        <v>9</v>
      </c>
      <c r="C91" s="14" t="s">
        <v>113</v>
      </c>
      <c r="D91" s="14">
        <v>8</v>
      </c>
      <c r="E91" s="14">
        <v>72.2</v>
      </c>
      <c r="F91" s="14">
        <v>4</v>
      </c>
      <c r="G91" s="14">
        <v>2.2999999999999998</v>
      </c>
      <c r="H91" s="15">
        <v>2</v>
      </c>
      <c r="I91" s="16"/>
      <c r="J91" s="12"/>
      <c r="K91" s="12"/>
      <c r="L91" s="12"/>
      <c r="M91" s="12"/>
      <c r="N91" s="12"/>
      <c r="O91" s="12"/>
      <c r="P91" s="12"/>
      <c r="Q91" s="12"/>
      <c r="R91" s="12"/>
      <c r="S91" s="12"/>
      <c r="T91" s="12"/>
      <c r="U91" s="12"/>
      <c r="V91" s="12"/>
      <c r="W91" s="12"/>
      <c r="X91" s="12"/>
      <c r="Y91" s="12"/>
      <c r="Z91" s="12"/>
    </row>
    <row r="92" spans="1:26" ht="15.75" customHeight="1" x14ac:dyDescent="0.25">
      <c r="A92" s="13">
        <v>12</v>
      </c>
      <c r="B92" s="14" t="s">
        <v>12</v>
      </c>
      <c r="C92" s="14" t="s">
        <v>118</v>
      </c>
      <c r="D92" s="14">
        <v>49</v>
      </c>
      <c r="E92" s="14">
        <v>31.6</v>
      </c>
      <c r="F92" s="14">
        <v>2</v>
      </c>
      <c r="G92" s="14">
        <v>6</v>
      </c>
      <c r="H92" s="15">
        <v>1</v>
      </c>
      <c r="I92" s="16"/>
      <c r="J92" s="12"/>
      <c r="K92" s="12"/>
      <c r="L92" s="12"/>
      <c r="M92" s="12"/>
      <c r="N92" s="12"/>
      <c r="O92" s="12"/>
      <c r="P92" s="12"/>
      <c r="Q92" s="12"/>
      <c r="R92" s="12"/>
      <c r="S92" s="12"/>
      <c r="T92" s="12"/>
      <c r="U92" s="12"/>
      <c r="V92" s="12"/>
      <c r="W92" s="12"/>
      <c r="X92" s="12"/>
      <c r="Y92" s="12"/>
      <c r="Z92" s="12"/>
    </row>
    <row r="93" spans="1:26" ht="15.75" customHeight="1" x14ac:dyDescent="0.25">
      <c r="A93" s="13">
        <v>12</v>
      </c>
      <c r="B93" s="14" t="s">
        <v>12</v>
      </c>
      <c r="C93" s="14" t="s">
        <v>113</v>
      </c>
      <c r="D93" s="14">
        <v>8</v>
      </c>
      <c r="E93" s="14">
        <v>68.099999999999994</v>
      </c>
      <c r="F93" s="14">
        <v>4</v>
      </c>
      <c r="G93" s="14">
        <v>3.9</v>
      </c>
      <c r="H93" s="15">
        <v>2</v>
      </c>
      <c r="I93" s="16"/>
      <c r="J93" s="12"/>
      <c r="K93" s="12"/>
      <c r="L93" s="12"/>
      <c r="M93" s="12"/>
      <c r="N93" s="12"/>
      <c r="O93" s="12"/>
      <c r="P93" s="12"/>
      <c r="Q93" s="12"/>
      <c r="R93" s="12"/>
      <c r="S93" s="12"/>
      <c r="T93" s="12"/>
      <c r="U93" s="12"/>
      <c r="V93" s="12"/>
      <c r="W93" s="12"/>
      <c r="X93" s="12"/>
      <c r="Y93" s="12"/>
      <c r="Z93" s="12"/>
    </row>
    <row r="94" spans="1:26" ht="15.75" customHeight="1" x14ac:dyDescent="0.25">
      <c r="A94" s="13">
        <v>12</v>
      </c>
      <c r="B94" s="14" t="s">
        <v>14</v>
      </c>
      <c r="C94" s="14" t="s">
        <v>118</v>
      </c>
      <c r="D94" s="14">
        <v>49</v>
      </c>
      <c r="E94" s="14">
        <v>63.2</v>
      </c>
      <c r="F94" s="14">
        <v>4</v>
      </c>
      <c r="G94" s="14">
        <v>2.7</v>
      </c>
      <c r="H94" s="15">
        <v>2</v>
      </c>
      <c r="I94" s="16"/>
      <c r="J94" s="12"/>
      <c r="K94" s="12"/>
      <c r="L94" s="12"/>
      <c r="M94" s="12"/>
      <c r="N94" s="12"/>
      <c r="O94" s="12"/>
      <c r="P94" s="12"/>
      <c r="Q94" s="12"/>
      <c r="R94" s="12"/>
      <c r="S94" s="12"/>
      <c r="T94" s="12"/>
      <c r="U94" s="12"/>
      <c r="V94" s="12"/>
      <c r="W94" s="12"/>
      <c r="X94" s="12"/>
      <c r="Y94" s="12"/>
      <c r="Z94" s="12"/>
    </row>
    <row r="95" spans="1:26" ht="15.75" customHeight="1" x14ac:dyDescent="0.25">
      <c r="A95" s="13">
        <v>12</v>
      </c>
      <c r="B95" s="14" t="s">
        <v>14</v>
      </c>
      <c r="C95" s="14" t="s">
        <v>113</v>
      </c>
      <c r="D95" s="14">
        <v>8</v>
      </c>
      <c r="E95" s="14">
        <v>71.900000000000006</v>
      </c>
      <c r="F95" s="14">
        <v>4</v>
      </c>
      <c r="G95" s="14">
        <v>2.1</v>
      </c>
      <c r="H95" s="15">
        <v>1</v>
      </c>
      <c r="I95" s="16"/>
      <c r="J95" s="12"/>
      <c r="K95" s="12"/>
      <c r="L95" s="12"/>
      <c r="M95" s="12"/>
      <c r="N95" s="12"/>
      <c r="O95" s="12"/>
      <c r="P95" s="12"/>
      <c r="Q95" s="12"/>
      <c r="R95" s="12"/>
      <c r="S95" s="12"/>
      <c r="T95" s="12"/>
      <c r="U95" s="12"/>
      <c r="V95" s="12"/>
      <c r="W95" s="12"/>
      <c r="X95" s="12"/>
      <c r="Y95" s="12"/>
      <c r="Z95" s="12"/>
    </row>
    <row r="96" spans="1:26" ht="15.75" customHeight="1" x14ac:dyDescent="0.25">
      <c r="A96" s="13">
        <v>12</v>
      </c>
      <c r="B96" s="14" t="s">
        <v>15</v>
      </c>
      <c r="C96" s="14" t="s">
        <v>118</v>
      </c>
      <c r="D96" s="14">
        <v>49</v>
      </c>
      <c r="E96" s="14">
        <v>39.700000000000003</v>
      </c>
      <c r="F96" s="14">
        <v>4</v>
      </c>
      <c r="G96" s="14">
        <v>2.9</v>
      </c>
      <c r="H96" s="15">
        <v>1</v>
      </c>
      <c r="I96" s="16"/>
      <c r="J96" s="12"/>
      <c r="K96" s="12"/>
      <c r="L96" s="12"/>
      <c r="M96" s="12"/>
      <c r="N96" s="12"/>
      <c r="O96" s="12"/>
      <c r="P96" s="12"/>
      <c r="Q96" s="12"/>
      <c r="R96" s="12"/>
      <c r="S96" s="12"/>
      <c r="T96" s="12"/>
      <c r="U96" s="12"/>
      <c r="V96" s="12"/>
      <c r="W96" s="12"/>
      <c r="X96" s="12"/>
      <c r="Y96" s="12"/>
      <c r="Z96" s="12"/>
    </row>
    <row r="97" spans="1:26" ht="15.75" customHeight="1" x14ac:dyDescent="0.25">
      <c r="A97" s="17">
        <v>12</v>
      </c>
      <c r="B97" s="18" t="s">
        <v>15</v>
      </c>
      <c r="C97" s="18" t="s">
        <v>113</v>
      </c>
      <c r="D97" s="18">
        <v>8</v>
      </c>
      <c r="E97" s="18">
        <v>62.6</v>
      </c>
      <c r="F97" s="18">
        <v>3</v>
      </c>
      <c r="G97" s="18">
        <v>3.5</v>
      </c>
      <c r="H97" s="19">
        <v>3</v>
      </c>
      <c r="I97" s="20"/>
      <c r="J97" s="12"/>
      <c r="K97" s="12"/>
      <c r="L97" s="12"/>
      <c r="M97" s="12"/>
      <c r="N97" s="12"/>
      <c r="O97" s="12"/>
      <c r="P97" s="12"/>
      <c r="Q97" s="12"/>
      <c r="R97" s="12"/>
      <c r="S97" s="12"/>
      <c r="T97" s="12"/>
      <c r="U97" s="12"/>
      <c r="V97" s="12"/>
      <c r="W97" s="12"/>
      <c r="X97" s="12"/>
      <c r="Y97" s="12"/>
      <c r="Z97" s="12"/>
    </row>
    <row r="98" spans="1:26" ht="15.75" customHeight="1" x14ac:dyDescent="0.25">
      <c r="A98" s="8">
        <v>13</v>
      </c>
      <c r="B98" s="9" t="s">
        <v>9</v>
      </c>
      <c r="C98" s="9" t="s">
        <v>118</v>
      </c>
      <c r="D98" s="9">
        <v>35</v>
      </c>
      <c r="E98" s="9">
        <v>36.4</v>
      </c>
      <c r="F98" s="9">
        <v>3</v>
      </c>
      <c r="G98" s="9">
        <v>3.7</v>
      </c>
      <c r="H98" s="10">
        <v>1</v>
      </c>
      <c r="I98" s="11"/>
      <c r="J98" s="12"/>
      <c r="K98" s="12"/>
      <c r="L98" s="12"/>
      <c r="M98" s="12"/>
      <c r="N98" s="12"/>
      <c r="O98" s="12"/>
      <c r="P98" s="12"/>
      <c r="Q98" s="12"/>
      <c r="R98" s="12"/>
      <c r="S98" s="12"/>
      <c r="T98" s="12"/>
      <c r="U98" s="12"/>
      <c r="V98" s="12"/>
      <c r="W98" s="12"/>
      <c r="X98" s="12"/>
      <c r="Y98" s="12"/>
      <c r="Z98" s="12"/>
    </row>
    <row r="99" spans="1:26" ht="15.75" customHeight="1" x14ac:dyDescent="0.25">
      <c r="A99" s="13">
        <v>13</v>
      </c>
      <c r="B99" s="14" t="s">
        <v>9</v>
      </c>
      <c r="C99" s="14" t="s">
        <v>113</v>
      </c>
      <c r="D99" s="14">
        <v>39</v>
      </c>
      <c r="E99" s="14">
        <v>33.9</v>
      </c>
      <c r="F99" s="14">
        <v>4</v>
      </c>
      <c r="G99" s="14">
        <v>3.2</v>
      </c>
      <c r="H99" s="15">
        <v>1</v>
      </c>
      <c r="I99" s="16"/>
      <c r="J99" s="12"/>
      <c r="K99" s="12"/>
      <c r="L99" s="12"/>
      <c r="M99" s="12"/>
      <c r="N99" s="12"/>
      <c r="O99" s="12"/>
      <c r="P99" s="12"/>
      <c r="Q99" s="12"/>
      <c r="R99" s="12"/>
      <c r="S99" s="12"/>
      <c r="T99" s="12"/>
      <c r="U99" s="12"/>
      <c r="V99" s="12"/>
      <c r="W99" s="12"/>
      <c r="X99" s="12"/>
      <c r="Y99" s="12"/>
      <c r="Z99" s="12"/>
    </row>
    <row r="100" spans="1:26" ht="15.75" customHeight="1" x14ac:dyDescent="0.25">
      <c r="A100" s="13">
        <v>13</v>
      </c>
      <c r="B100" s="14" t="s">
        <v>12</v>
      </c>
      <c r="C100" s="14" t="s">
        <v>118</v>
      </c>
      <c r="D100" s="14">
        <v>35</v>
      </c>
      <c r="E100" s="14">
        <v>72</v>
      </c>
      <c r="F100" s="14">
        <v>5</v>
      </c>
      <c r="G100" s="14">
        <v>6</v>
      </c>
      <c r="H100" s="15">
        <v>3</v>
      </c>
      <c r="I100" s="16"/>
      <c r="J100" s="12"/>
      <c r="K100" s="12"/>
      <c r="L100" s="12"/>
      <c r="M100" s="12"/>
      <c r="N100" s="12"/>
      <c r="O100" s="12"/>
      <c r="P100" s="12"/>
      <c r="Q100" s="12"/>
      <c r="R100" s="12"/>
      <c r="S100" s="12"/>
      <c r="T100" s="12"/>
      <c r="U100" s="12"/>
      <c r="V100" s="12"/>
      <c r="W100" s="12"/>
      <c r="X100" s="12"/>
      <c r="Y100" s="12"/>
      <c r="Z100" s="12"/>
    </row>
    <row r="101" spans="1:26" ht="15.75" customHeight="1" x14ac:dyDescent="0.25">
      <c r="A101" s="13">
        <v>13</v>
      </c>
      <c r="B101" s="14" t="s">
        <v>12</v>
      </c>
      <c r="C101" s="14" t="s">
        <v>113</v>
      </c>
      <c r="D101" s="14">
        <v>39</v>
      </c>
      <c r="E101" s="14">
        <v>24.2</v>
      </c>
      <c r="F101" s="14">
        <v>4</v>
      </c>
      <c r="G101" s="14">
        <v>5.0999999999999996</v>
      </c>
      <c r="H101" s="15">
        <v>1</v>
      </c>
      <c r="I101" s="16"/>
      <c r="J101" s="12"/>
      <c r="K101" s="12"/>
      <c r="L101" s="12"/>
      <c r="M101" s="12"/>
      <c r="N101" s="12"/>
      <c r="O101" s="12"/>
      <c r="P101" s="12"/>
      <c r="Q101" s="12"/>
      <c r="R101" s="12"/>
      <c r="S101" s="12"/>
      <c r="T101" s="12"/>
      <c r="U101" s="12"/>
      <c r="V101" s="12"/>
      <c r="W101" s="12"/>
      <c r="X101" s="12"/>
      <c r="Y101" s="12"/>
      <c r="Z101" s="12"/>
    </row>
    <row r="102" spans="1:26" ht="15.75" customHeight="1" x14ac:dyDescent="0.25">
      <c r="A102" s="13">
        <v>13</v>
      </c>
      <c r="B102" s="14" t="s">
        <v>14</v>
      </c>
      <c r="C102" s="14" t="s">
        <v>118</v>
      </c>
      <c r="D102" s="14">
        <v>35</v>
      </c>
      <c r="E102" s="14">
        <v>57.2</v>
      </c>
      <c r="F102" s="14">
        <v>4</v>
      </c>
      <c r="G102" s="14">
        <v>4.5999999999999996</v>
      </c>
      <c r="H102" s="15">
        <v>1</v>
      </c>
      <c r="I102" s="16"/>
      <c r="J102" s="12"/>
      <c r="K102" s="12"/>
      <c r="L102" s="12"/>
      <c r="M102" s="12"/>
      <c r="N102" s="12"/>
      <c r="O102" s="12"/>
      <c r="P102" s="12"/>
      <c r="Q102" s="12"/>
      <c r="R102" s="12"/>
      <c r="S102" s="12"/>
      <c r="T102" s="12"/>
      <c r="U102" s="12"/>
      <c r="V102" s="12"/>
      <c r="W102" s="12"/>
      <c r="X102" s="12"/>
      <c r="Y102" s="12"/>
      <c r="Z102" s="12"/>
    </row>
    <row r="103" spans="1:26" ht="15.75" customHeight="1" x14ac:dyDescent="0.25">
      <c r="A103" s="13">
        <v>13</v>
      </c>
      <c r="B103" s="14" t="s">
        <v>14</v>
      </c>
      <c r="C103" s="14" t="s">
        <v>113</v>
      </c>
      <c r="D103" s="14">
        <v>39</v>
      </c>
      <c r="E103" s="14">
        <v>36.5</v>
      </c>
      <c r="F103" s="14">
        <v>5</v>
      </c>
      <c r="G103" s="14">
        <v>3.6</v>
      </c>
      <c r="H103" s="15">
        <v>2</v>
      </c>
      <c r="I103" s="16"/>
      <c r="J103" s="12"/>
      <c r="K103" s="12"/>
      <c r="L103" s="12"/>
      <c r="M103" s="12"/>
      <c r="N103" s="12"/>
      <c r="O103" s="12"/>
      <c r="P103" s="12"/>
      <c r="Q103" s="12"/>
      <c r="R103" s="12"/>
      <c r="S103" s="12"/>
      <c r="T103" s="12"/>
      <c r="U103" s="12"/>
      <c r="V103" s="12"/>
      <c r="W103" s="12"/>
      <c r="X103" s="12"/>
      <c r="Y103" s="12"/>
      <c r="Z103" s="12"/>
    </row>
    <row r="104" spans="1:26" ht="15.75" customHeight="1" x14ac:dyDescent="0.25">
      <c r="A104" s="13">
        <v>13</v>
      </c>
      <c r="B104" s="14" t="s">
        <v>15</v>
      </c>
      <c r="C104" s="14" t="s">
        <v>118</v>
      </c>
      <c r="D104" s="14">
        <v>35</v>
      </c>
      <c r="E104" s="14">
        <v>59.6</v>
      </c>
      <c r="F104" s="14">
        <v>4</v>
      </c>
      <c r="G104" s="14">
        <v>4.7</v>
      </c>
      <c r="H104" s="15">
        <v>1</v>
      </c>
      <c r="I104" s="16"/>
      <c r="J104" s="12"/>
      <c r="K104" s="12"/>
      <c r="L104" s="12"/>
      <c r="M104" s="12"/>
      <c r="N104" s="12"/>
      <c r="O104" s="12"/>
      <c r="P104" s="12"/>
      <c r="Q104" s="12"/>
      <c r="R104" s="12"/>
      <c r="S104" s="12"/>
      <c r="T104" s="12"/>
      <c r="U104" s="12"/>
      <c r="V104" s="12"/>
      <c r="W104" s="12"/>
      <c r="X104" s="12"/>
      <c r="Y104" s="12"/>
      <c r="Z104" s="12"/>
    </row>
    <row r="105" spans="1:26" ht="15.75" customHeight="1" x14ac:dyDescent="0.25">
      <c r="A105" s="17">
        <v>13</v>
      </c>
      <c r="B105" s="18" t="s">
        <v>15</v>
      </c>
      <c r="C105" s="18" t="s">
        <v>113</v>
      </c>
      <c r="D105" s="18">
        <v>39</v>
      </c>
      <c r="E105" s="18">
        <v>37</v>
      </c>
      <c r="F105" s="18">
        <v>4</v>
      </c>
      <c r="G105" s="18">
        <v>5</v>
      </c>
      <c r="H105" s="19">
        <v>2</v>
      </c>
      <c r="I105" s="20"/>
      <c r="J105" s="12"/>
      <c r="K105" s="12"/>
      <c r="L105" s="12"/>
      <c r="M105" s="12"/>
      <c r="N105" s="12"/>
      <c r="O105" s="12"/>
      <c r="P105" s="12"/>
      <c r="Q105" s="12"/>
      <c r="R105" s="12"/>
      <c r="S105" s="12"/>
      <c r="T105" s="12"/>
      <c r="U105" s="12"/>
      <c r="V105" s="12"/>
      <c r="W105" s="12"/>
      <c r="X105" s="12"/>
      <c r="Y105" s="12"/>
      <c r="Z105" s="12"/>
    </row>
    <row r="106" spans="1:26" ht="15.75" customHeight="1" x14ac:dyDescent="0.25">
      <c r="A106" s="8">
        <v>14</v>
      </c>
      <c r="B106" s="9" t="s">
        <v>9</v>
      </c>
      <c r="C106" s="9" t="s">
        <v>118</v>
      </c>
      <c r="D106" s="9">
        <v>18</v>
      </c>
      <c r="E106" s="9">
        <v>34.4</v>
      </c>
      <c r="F106" s="9">
        <v>5</v>
      </c>
      <c r="G106" s="9">
        <v>5</v>
      </c>
      <c r="H106" s="10">
        <v>2</v>
      </c>
      <c r="I106" s="11"/>
      <c r="J106" s="12"/>
      <c r="K106" s="12"/>
      <c r="L106" s="12"/>
      <c r="M106" s="12"/>
      <c r="N106" s="12"/>
      <c r="O106" s="12"/>
      <c r="P106" s="12"/>
      <c r="Q106" s="12"/>
      <c r="R106" s="12"/>
      <c r="S106" s="12"/>
      <c r="T106" s="12"/>
      <c r="U106" s="12"/>
      <c r="V106" s="12"/>
      <c r="W106" s="12"/>
      <c r="X106" s="12"/>
      <c r="Y106" s="12"/>
      <c r="Z106" s="12"/>
    </row>
    <row r="107" spans="1:26" ht="15.75" customHeight="1" x14ac:dyDescent="0.25">
      <c r="A107" s="13">
        <v>14</v>
      </c>
      <c r="B107" s="14" t="s">
        <v>9</v>
      </c>
      <c r="C107" s="14" t="s">
        <v>113</v>
      </c>
      <c r="D107" s="14">
        <v>36</v>
      </c>
      <c r="E107" s="14">
        <v>62.5</v>
      </c>
      <c r="F107" s="14">
        <v>3</v>
      </c>
      <c r="G107" s="14">
        <v>5.5</v>
      </c>
      <c r="H107" s="15">
        <v>2</v>
      </c>
      <c r="I107" s="16"/>
      <c r="J107" s="12"/>
      <c r="K107" s="12"/>
      <c r="L107" s="12"/>
      <c r="M107" s="12"/>
      <c r="N107" s="12"/>
      <c r="O107" s="12"/>
      <c r="P107" s="12"/>
      <c r="Q107" s="12"/>
      <c r="R107" s="12"/>
      <c r="S107" s="12"/>
      <c r="T107" s="12"/>
      <c r="U107" s="12"/>
      <c r="V107" s="12"/>
      <c r="W107" s="12"/>
      <c r="X107" s="12"/>
      <c r="Y107" s="12"/>
      <c r="Z107" s="12"/>
    </row>
    <row r="108" spans="1:26" ht="15.75" customHeight="1" x14ac:dyDescent="0.25">
      <c r="A108" s="13">
        <v>14</v>
      </c>
      <c r="B108" s="14" t="s">
        <v>12</v>
      </c>
      <c r="C108" s="14" t="s">
        <v>118</v>
      </c>
      <c r="D108" s="14">
        <v>18</v>
      </c>
      <c r="E108" s="14">
        <v>28.4</v>
      </c>
      <c r="F108" s="14">
        <v>3</v>
      </c>
      <c r="G108" s="14">
        <v>4.7</v>
      </c>
      <c r="H108" s="15" t="s">
        <v>121</v>
      </c>
      <c r="I108" s="16"/>
      <c r="J108" s="12"/>
      <c r="K108" s="12"/>
      <c r="L108" s="12"/>
      <c r="M108" s="12"/>
      <c r="N108" s="12"/>
      <c r="O108" s="12"/>
      <c r="P108" s="12"/>
      <c r="Q108" s="12"/>
      <c r="R108" s="12"/>
      <c r="S108" s="12"/>
      <c r="T108" s="12"/>
      <c r="U108" s="12"/>
      <c r="V108" s="12"/>
      <c r="W108" s="12"/>
      <c r="X108" s="12"/>
      <c r="Y108" s="12"/>
      <c r="Z108" s="12"/>
    </row>
    <row r="109" spans="1:26" ht="15.75" customHeight="1" x14ac:dyDescent="0.25">
      <c r="A109" s="13">
        <v>14</v>
      </c>
      <c r="B109" s="14" t="s">
        <v>12</v>
      </c>
      <c r="C109" s="14" t="s">
        <v>113</v>
      </c>
      <c r="D109" s="14">
        <v>36</v>
      </c>
      <c r="E109" s="14">
        <v>58.1</v>
      </c>
      <c r="F109" s="14">
        <v>4</v>
      </c>
      <c r="G109" s="14">
        <v>4</v>
      </c>
      <c r="H109" s="15" t="s">
        <v>121</v>
      </c>
      <c r="I109" s="16"/>
      <c r="J109" s="12"/>
      <c r="K109" s="12"/>
      <c r="L109" s="12"/>
      <c r="M109" s="12"/>
      <c r="N109" s="12"/>
      <c r="O109" s="12"/>
      <c r="P109" s="12"/>
      <c r="Q109" s="12"/>
      <c r="R109" s="12"/>
      <c r="S109" s="12"/>
      <c r="T109" s="12"/>
      <c r="U109" s="12"/>
      <c r="V109" s="12"/>
      <c r="W109" s="12"/>
      <c r="X109" s="12"/>
      <c r="Y109" s="12"/>
      <c r="Z109" s="12"/>
    </row>
    <row r="110" spans="1:26" ht="15.75" customHeight="1" x14ac:dyDescent="0.25">
      <c r="A110" s="13">
        <v>14</v>
      </c>
      <c r="B110" s="14" t="s">
        <v>14</v>
      </c>
      <c r="C110" s="14" t="s">
        <v>118</v>
      </c>
      <c r="D110" s="14">
        <v>18</v>
      </c>
      <c r="E110" s="14">
        <v>44.5</v>
      </c>
      <c r="F110" s="14">
        <v>6</v>
      </c>
      <c r="G110" s="14">
        <v>6</v>
      </c>
      <c r="H110" s="15">
        <v>2</v>
      </c>
      <c r="I110" s="16"/>
      <c r="J110" s="12"/>
      <c r="K110" s="12"/>
      <c r="L110" s="12"/>
      <c r="M110" s="12"/>
      <c r="N110" s="12"/>
      <c r="O110" s="12"/>
      <c r="P110" s="12"/>
      <c r="Q110" s="12"/>
      <c r="R110" s="12"/>
      <c r="S110" s="12"/>
      <c r="T110" s="12"/>
      <c r="U110" s="12"/>
      <c r="V110" s="12"/>
      <c r="W110" s="12"/>
      <c r="X110" s="12"/>
      <c r="Y110" s="12"/>
      <c r="Z110" s="12"/>
    </row>
    <row r="111" spans="1:26" ht="15.75" customHeight="1" x14ac:dyDescent="0.25">
      <c r="A111" s="13">
        <v>14</v>
      </c>
      <c r="B111" s="14" t="s">
        <v>14</v>
      </c>
      <c r="C111" s="14" t="s">
        <v>113</v>
      </c>
      <c r="D111" s="14">
        <v>36</v>
      </c>
      <c r="E111" s="14">
        <v>92.5</v>
      </c>
      <c r="F111" s="14">
        <v>6</v>
      </c>
      <c r="G111" s="14">
        <v>5</v>
      </c>
      <c r="H111" s="15" t="s">
        <v>121</v>
      </c>
      <c r="I111" s="16"/>
      <c r="J111" s="12"/>
      <c r="K111" s="12"/>
      <c r="L111" s="12"/>
      <c r="M111" s="12"/>
      <c r="N111" s="12"/>
      <c r="O111" s="12"/>
      <c r="P111" s="12"/>
      <c r="Q111" s="12"/>
      <c r="R111" s="12"/>
      <c r="S111" s="12"/>
      <c r="T111" s="12"/>
      <c r="U111" s="12"/>
      <c r="V111" s="12"/>
      <c r="W111" s="12"/>
      <c r="X111" s="12"/>
      <c r="Y111" s="12"/>
      <c r="Z111" s="12"/>
    </row>
    <row r="112" spans="1:26" ht="15.75" customHeight="1" x14ac:dyDescent="0.25">
      <c r="A112" s="13">
        <v>14</v>
      </c>
      <c r="B112" s="14" t="s">
        <v>15</v>
      </c>
      <c r="C112" s="14" t="s">
        <v>118</v>
      </c>
      <c r="D112" s="14">
        <v>18</v>
      </c>
      <c r="E112" s="14">
        <v>47.1</v>
      </c>
      <c r="F112" s="14">
        <v>4</v>
      </c>
      <c r="G112" s="14">
        <v>6</v>
      </c>
      <c r="H112" s="15">
        <v>1</v>
      </c>
      <c r="I112" s="16"/>
      <c r="J112" s="12"/>
      <c r="K112" s="12"/>
      <c r="L112" s="12"/>
      <c r="M112" s="12"/>
      <c r="N112" s="12"/>
      <c r="O112" s="12"/>
      <c r="P112" s="12"/>
      <c r="Q112" s="12"/>
      <c r="R112" s="12"/>
      <c r="S112" s="12"/>
      <c r="T112" s="12"/>
      <c r="U112" s="12"/>
      <c r="V112" s="12"/>
      <c r="W112" s="12"/>
      <c r="X112" s="12"/>
      <c r="Y112" s="12"/>
      <c r="Z112" s="12"/>
    </row>
    <row r="113" spans="1:26" ht="15.75" customHeight="1" x14ac:dyDescent="0.25">
      <c r="A113" s="17">
        <v>14</v>
      </c>
      <c r="B113" s="18" t="s">
        <v>15</v>
      </c>
      <c r="C113" s="18" t="s">
        <v>113</v>
      </c>
      <c r="D113" s="18">
        <v>36</v>
      </c>
      <c r="E113" s="18">
        <v>52.6</v>
      </c>
      <c r="F113" s="18">
        <v>3</v>
      </c>
      <c r="G113" s="18">
        <v>2</v>
      </c>
      <c r="H113" s="19">
        <v>2</v>
      </c>
      <c r="I113" s="20"/>
      <c r="J113" s="12"/>
      <c r="K113" s="12"/>
      <c r="L113" s="12"/>
      <c r="M113" s="12"/>
      <c r="N113" s="12"/>
      <c r="O113" s="12"/>
      <c r="P113" s="12"/>
      <c r="Q113" s="12"/>
      <c r="R113" s="12"/>
      <c r="S113" s="12"/>
      <c r="T113" s="12"/>
      <c r="U113" s="12"/>
      <c r="V113" s="12"/>
      <c r="W113" s="12"/>
      <c r="X113" s="12"/>
      <c r="Y113" s="12"/>
      <c r="Z113" s="12"/>
    </row>
    <row r="114" spans="1:26" ht="15.75" customHeight="1" x14ac:dyDescent="0.25">
      <c r="A114" s="8">
        <v>15</v>
      </c>
      <c r="B114" s="9" t="s">
        <v>9</v>
      </c>
      <c r="C114" s="9" t="s">
        <v>118</v>
      </c>
      <c r="D114" s="9">
        <v>27</v>
      </c>
      <c r="E114" s="9">
        <v>25.9</v>
      </c>
      <c r="F114" s="9">
        <v>5</v>
      </c>
      <c r="G114" s="9">
        <v>4.5</v>
      </c>
      <c r="H114" s="10">
        <v>1</v>
      </c>
      <c r="I114" s="11"/>
      <c r="J114" s="12"/>
      <c r="K114" s="12"/>
      <c r="L114" s="12"/>
      <c r="M114" s="12"/>
      <c r="N114" s="12"/>
      <c r="O114" s="12"/>
      <c r="P114" s="12"/>
      <c r="Q114" s="12"/>
      <c r="R114" s="12"/>
      <c r="S114" s="12"/>
      <c r="T114" s="12"/>
      <c r="U114" s="12"/>
      <c r="V114" s="12"/>
      <c r="W114" s="12"/>
      <c r="X114" s="12"/>
      <c r="Y114" s="12"/>
      <c r="Z114" s="12"/>
    </row>
    <row r="115" spans="1:26" ht="15.75" customHeight="1" x14ac:dyDescent="0.25">
      <c r="A115" s="13">
        <v>15</v>
      </c>
      <c r="B115" s="14" t="s">
        <v>9</v>
      </c>
      <c r="C115" s="14" t="s">
        <v>113</v>
      </c>
      <c r="D115" s="14">
        <v>19</v>
      </c>
      <c r="E115" s="14">
        <v>29.5</v>
      </c>
      <c r="F115" s="14">
        <v>6</v>
      </c>
      <c r="G115" s="14">
        <v>5</v>
      </c>
      <c r="H115" s="15">
        <v>1</v>
      </c>
      <c r="I115" s="16"/>
      <c r="J115" s="12"/>
      <c r="K115" s="12"/>
      <c r="L115" s="12"/>
      <c r="M115" s="12"/>
      <c r="N115" s="12"/>
      <c r="O115" s="12"/>
      <c r="P115" s="12"/>
      <c r="Q115" s="12"/>
      <c r="R115" s="12"/>
      <c r="S115" s="12"/>
      <c r="T115" s="12"/>
      <c r="U115" s="12"/>
      <c r="V115" s="12"/>
      <c r="W115" s="12"/>
      <c r="X115" s="12"/>
      <c r="Y115" s="12"/>
      <c r="Z115" s="12"/>
    </row>
    <row r="116" spans="1:26" ht="15.75" customHeight="1" x14ac:dyDescent="0.25">
      <c r="A116" s="13">
        <v>15</v>
      </c>
      <c r="B116" s="14" t="s">
        <v>12</v>
      </c>
      <c r="C116" s="14" t="s">
        <v>118</v>
      </c>
      <c r="D116" s="14">
        <v>27</v>
      </c>
      <c r="E116" s="14">
        <v>23.3</v>
      </c>
      <c r="F116" s="14">
        <v>6</v>
      </c>
      <c r="G116" s="14">
        <v>4.0999999999999996</v>
      </c>
      <c r="H116" s="15">
        <v>1</v>
      </c>
      <c r="I116" s="16" t="s">
        <v>125</v>
      </c>
      <c r="J116" s="12"/>
      <c r="K116" s="12"/>
      <c r="L116" s="12"/>
      <c r="M116" s="12"/>
      <c r="N116" s="12"/>
      <c r="O116" s="12"/>
      <c r="P116" s="12"/>
      <c r="Q116" s="12"/>
      <c r="R116" s="12"/>
      <c r="S116" s="12"/>
      <c r="T116" s="12"/>
      <c r="U116" s="12"/>
      <c r="V116" s="12"/>
      <c r="W116" s="12"/>
      <c r="X116" s="12"/>
      <c r="Y116" s="12"/>
      <c r="Z116" s="12"/>
    </row>
    <row r="117" spans="1:26" ht="15.75" customHeight="1" x14ac:dyDescent="0.25">
      <c r="A117" s="13">
        <v>15</v>
      </c>
      <c r="B117" s="14" t="s">
        <v>12</v>
      </c>
      <c r="C117" s="14" t="s">
        <v>113</v>
      </c>
      <c r="D117" s="14">
        <v>19</v>
      </c>
      <c r="E117" s="14">
        <v>28</v>
      </c>
      <c r="F117" s="14">
        <v>5</v>
      </c>
      <c r="G117" s="14">
        <v>3.6</v>
      </c>
      <c r="H117" s="15">
        <v>1</v>
      </c>
      <c r="I117" s="16"/>
      <c r="J117" s="12"/>
      <c r="K117" s="12"/>
      <c r="L117" s="12"/>
      <c r="M117" s="12"/>
      <c r="N117" s="12"/>
      <c r="O117" s="12"/>
      <c r="P117" s="12"/>
      <c r="Q117" s="12"/>
      <c r="R117" s="12"/>
      <c r="S117" s="12"/>
      <c r="T117" s="12"/>
      <c r="U117" s="12"/>
      <c r="V117" s="12"/>
      <c r="W117" s="12"/>
      <c r="X117" s="12"/>
      <c r="Y117" s="12"/>
      <c r="Z117" s="12"/>
    </row>
    <row r="118" spans="1:26" ht="15.75" customHeight="1" x14ac:dyDescent="0.25">
      <c r="A118" s="13">
        <v>15</v>
      </c>
      <c r="B118" s="14" t="s">
        <v>14</v>
      </c>
      <c r="C118" s="14" t="s">
        <v>118</v>
      </c>
      <c r="D118" s="14">
        <v>27</v>
      </c>
      <c r="E118" s="14">
        <v>39.1</v>
      </c>
      <c r="F118" s="14">
        <v>6</v>
      </c>
      <c r="G118" s="14">
        <v>4.2</v>
      </c>
      <c r="H118" s="15">
        <v>1</v>
      </c>
      <c r="I118" s="16"/>
      <c r="J118" s="12"/>
      <c r="K118" s="12"/>
      <c r="L118" s="12"/>
      <c r="M118" s="12"/>
      <c r="N118" s="12"/>
      <c r="O118" s="12"/>
      <c r="P118" s="12"/>
      <c r="Q118" s="12"/>
      <c r="R118" s="12"/>
      <c r="S118" s="12"/>
      <c r="T118" s="12"/>
      <c r="U118" s="12"/>
      <c r="V118" s="12"/>
      <c r="W118" s="12"/>
      <c r="X118" s="12"/>
      <c r="Y118" s="12"/>
      <c r="Z118" s="12"/>
    </row>
    <row r="119" spans="1:26" ht="15.75" customHeight="1" x14ac:dyDescent="0.25">
      <c r="A119" s="13">
        <v>15</v>
      </c>
      <c r="B119" s="14" t="s">
        <v>14</v>
      </c>
      <c r="C119" s="14" t="s">
        <v>113</v>
      </c>
      <c r="D119" s="14">
        <v>19</v>
      </c>
      <c r="E119" s="14">
        <v>33</v>
      </c>
      <c r="F119" s="14">
        <v>5</v>
      </c>
      <c r="G119" s="14">
        <v>5.2</v>
      </c>
      <c r="H119" s="15">
        <v>1</v>
      </c>
      <c r="I119" s="16"/>
      <c r="J119" s="12"/>
      <c r="K119" s="12"/>
      <c r="L119" s="12"/>
      <c r="M119" s="12"/>
      <c r="N119" s="12"/>
      <c r="O119" s="12"/>
      <c r="P119" s="12"/>
      <c r="Q119" s="12"/>
      <c r="R119" s="12"/>
      <c r="S119" s="12"/>
      <c r="T119" s="12"/>
      <c r="U119" s="12"/>
      <c r="V119" s="12"/>
      <c r="W119" s="12"/>
      <c r="X119" s="12"/>
      <c r="Y119" s="12"/>
      <c r="Z119" s="12"/>
    </row>
    <row r="120" spans="1:26" ht="15.75" customHeight="1" x14ac:dyDescent="0.25">
      <c r="A120" s="13">
        <v>15</v>
      </c>
      <c r="B120" s="14" t="s">
        <v>15</v>
      </c>
      <c r="C120" s="14" t="s">
        <v>118</v>
      </c>
      <c r="D120" s="14">
        <v>27</v>
      </c>
      <c r="E120" s="14">
        <v>28.5</v>
      </c>
      <c r="F120" s="14">
        <v>4</v>
      </c>
      <c r="G120" s="14">
        <v>4.0999999999999996</v>
      </c>
      <c r="H120" s="15">
        <v>1</v>
      </c>
      <c r="I120" s="16"/>
      <c r="J120" s="12"/>
      <c r="K120" s="12"/>
      <c r="L120" s="12"/>
      <c r="M120" s="12"/>
      <c r="N120" s="12"/>
      <c r="O120" s="12"/>
      <c r="P120" s="12"/>
      <c r="Q120" s="12"/>
      <c r="R120" s="12"/>
      <c r="S120" s="12"/>
      <c r="T120" s="12"/>
      <c r="U120" s="12"/>
      <c r="V120" s="12"/>
      <c r="W120" s="12"/>
      <c r="X120" s="12"/>
      <c r="Y120" s="12"/>
      <c r="Z120" s="12"/>
    </row>
    <row r="121" spans="1:26" ht="15.75" customHeight="1" x14ac:dyDescent="0.25">
      <c r="A121" s="17">
        <v>15</v>
      </c>
      <c r="B121" s="18" t="s">
        <v>15</v>
      </c>
      <c r="C121" s="18" t="s">
        <v>113</v>
      </c>
      <c r="D121" s="18">
        <v>19</v>
      </c>
      <c r="E121" s="18">
        <v>39.5</v>
      </c>
      <c r="F121" s="18">
        <v>4</v>
      </c>
      <c r="G121" s="18">
        <v>3.9</v>
      </c>
      <c r="H121" s="19">
        <v>1</v>
      </c>
      <c r="I121" s="20"/>
      <c r="J121" s="12"/>
      <c r="K121" s="12"/>
      <c r="L121" s="12"/>
      <c r="M121" s="12"/>
      <c r="N121" s="12"/>
      <c r="O121" s="12"/>
      <c r="P121" s="12"/>
      <c r="Q121" s="12"/>
      <c r="R121" s="12"/>
      <c r="S121" s="12"/>
      <c r="T121" s="12"/>
      <c r="U121" s="12"/>
      <c r="V121" s="12"/>
      <c r="W121" s="12"/>
      <c r="X121" s="12"/>
      <c r="Y121" s="12"/>
      <c r="Z121" s="12"/>
    </row>
    <row r="122" spans="1:26" ht="15.75" customHeight="1" x14ac:dyDescent="0.25">
      <c r="A122" s="8">
        <v>16</v>
      </c>
      <c r="B122" s="9" t="s">
        <v>9</v>
      </c>
      <c r="C122" s="9" t="s">
        <v>118</v>
      </c>
      <c r="D122" s="9">
        <v>20</v>
      </c>
      <c r="E122" s="9">
        <v>58.4</v>
      </c>
      <c r="F122" s="9">
        <v>5</v>
      </c>
      <c r="G122" s="9">
        <v>5.9</v>
      </c>
      <c r="H122" s="10">
        <v>2</v>
      </c>
      <c r="I122" s="11"/>
      <c r="J122" s="12"/>
      <c r="K122" s="12"/>
      <c r="L122" s="12"/>
      <c r="M122" s="12"/>
      <c r="N122" s="12"/>
      <c r="O122" s="12"/>
      <c r="P122" s="12"/>
      <c r="Q122" s="12"/>
      <c r="R122" s="12"/>
      <c r="S122" s="12"/>
      <c r="T122" s="12"/>
      <c r="U122" s="12"/>
      <c r="V122" s="12"/>
      <c r="W122" s="12"/>
      <c r="X122" s="12"/>
      <c r="Y122" s="12"/>
      <c r="Z122" s="12"/>
    </row>
    <row r="123" spans="1:26" ht="15.75" customHeight="1" x14ac:dyDescent="0.25">
      <c r="A123" s="13">
        <v>16</v>
      </c>
      <c r="B123" s="14" t="s">
        <v>9</v>
      </c>
      <c r="C123" s="14" t="s">
        <v>113</v>
      </c>
      <c r="D123" s="14">
        <v>42</v>
      </c>
      <c r="E123" s="14">
        <v>44.7</v>
      </c>
      <c r="F123" s="14">
        <v>4</v>
      </c>
      <c r="G123" s="14">
        <v>5.8</v>
      </c>
      <c r="H123" s="15">
        <v>2</v>
      </c>
      <c r="I123" s="16"/>
      <c r="J123" s="12"/>
      <c r="K123" s="12"/>
      <c r="L123" s="12"/>
      <c r="M123" s="12"/>
      <c r="N123" s="12"/>
      <c r="O123" s="12"/>
      <c r="P123" s="12"/>
      <c r="Q123" s="12"/>
      <c r="R123" s="12"/>
      <c r="S123" s="12"/>
      <c r="T123" s="12"/>
      <c r="U123" s="12"/>
      <c r="V123" s="12"/>
      <c r="W123" s="12"/>
      <c r="X123" s="12"/>
      <c r="Y123" s="12"/>
      <c r="Z123" s="12"/>
    </row>
    <row r="124" spans="1:26" ht="15.75" customHeight="1" x14ac:dyDescent="0.25">
      <c r="A124" s="13">
        <v>16</v>
      </c>
      <c r="B124" s="14" t="s">
        <v>12</v>
      </c>
      <c r="C124" s="14" t="s">
        <v>118</v>
      </c>
      <c r="D124" s="14">
        <v>20</v>
      </c>
      <c r="E124" s="14">
        <v>67.8</v>
      </c>
      <c r="F124" s="14">
        <v>3</v>
      </c>
      <c r="G124" s="14">
        <v>5.0999999999999996</v>
      </c>
      <c r="H124" s="15">
        <v>1</v>
      </c>
      <c r="I124" s="16"/>
      <c r="J124" s="12"/>
      <c r="K124" s="12"/>
      <c r="L124" s="12"/>
      <c r="M124" s="12"/>
      <c r="N124" s="12"/>
      <c r="O124" s="12"/>
      <c r="P124" s="12"/>
      <c r="Q124" s="12"/>
      <c r="R124" s="12"/>
      <c r="S124" s="12"/>
      <c r="T124" s="12"/>
      <c r="U124" s="12"/>
      <c r="V124" s="12"/>
      <c r="W124" s="12"/>
      <c r="X124" s="12"/>
      <c r="Y124" s="12"/>
      <c r="Z124" s="12"/>
    </row>
    <row r="125" spans="1:26" ht="15.75" customHeight="1" x14ac:dyDescent="0.25">
      <c r="A125" s="13">
        <v>16</v>
      </c>
      <c r="B125" s="14" t="s">
        <v>12</v>
      </c>
      <c r="C125" s="14" t="s">
        <v>113</v>
      </c>
      <c r="D125" s="14">
        <v>42</v>
      </c>
      <c r="E125" s="14">
        <v>20.2</v>
      </c>
      <c r="F125" s="14">
        <v>3</v>
      </c>
      <c r="G125" s="14">
        <v>5.7</v>
      </c>
      <c r="H125" s="15">
        <v>1</v>
      </c>
      <c r="I125" s="16"/>
      <c r="J125" s="12"/>
      <c r="K125" s="12"/>
      <c r="L125" s="12"/>
      <c r="M125" s="12"/>
      <c r="N125" s="12"/>
      <c r="O125" s="12"/>
      <c r="P125" s="12"/>
      <c r="Q125" s="12"/>
      <c r="R125" s="12"/>
      <c r="S125" s="12"/>
      <c r="T125" s="12"/>
      <c r="U125" s="12"/>
      <c r="V125" s="12"/>
      <c r="W125" s="12"/>
      <c r="X125" s="12"/>
      <c r="Y125" s="12"/>
      <c r="Z125" s="12"/>
    </row>
    <row r="126" spans="1:26" ht="15.75" customHeight="1" x14ac:dyDescent="0.25">
      <c r="A126" s="13">
        <v>16</v>
      </c>
      <c r="B126" s="14" t="s">
        <v>14</v>
      </c>
      <c r="C126" s="14" t="s">
        <v>118</v>
      </c>
      <c r="D126" s="14">
        <v>20</v>
      </c>
      <c r="E126" s="14">
        <v>73.099999999999994</v>
      </c>
      <c r="F126" s="14">
        <v>5</v>
      </c>
      <c r="G126" s="14">
        <v>6</v>
      </c>
      <c r="H126" s="15">
        <v>2</v>
      </c>
      <c r="I126" s="16"/>
      <c r="J126" s="12"/>
      <c r="K126" s="12"/>
      <c r="L126" s="12"/>
      <c r="M126" s="12"/>
      <c r="N126" s="12"/>
      <c r="O126" s="12"/>
      <c r="P126" s="12"/>
      <c r="Q126" s="12"/>
      <c r="R126" s="12"/>
      <c r="S126" s="12"/>
      <c r="T126" s="12"/>
      <c r="U126" s="12"/>
      <c r="V126" s="12"/>
      <c r="W126" s="12"/>
      <c r="X126" s="12"/>
      <c r="Y126" s="12"/>
      <c r="Z126" s="12"/>
    </row>
    <row r="127" spans="1:26" ht="15.75" customHeight="1" x14ac:dyDescent="0.25">
      <c r="A127" s="13">
        <v>16</v>
      </c>
      <c r="B127" s="14" t="s">
        <v>14</v>
      </c>
      <c r="C127" s="14" t="s">
        <v>113</v>
      </c>
      <c r="D127" s="14">
        <v>42</v>
      </c>
      <c r="E127" s="14">
        <v>30.6</v>
      </c>
      <c r="F127" s="14">
        <v>4</v>
      </c>
      <c r="G127" s="14">
        <v>5.0999999999999996</v>
      </c>
      <c r="H127" s="15">
        <v>1</v>
      </c>
      <c r="I127" s="16"/>
      <c r="J127" s="12"/>
      <c r="K127" s="12"/>
      <c r="L127" s="12"/>
      <c r="M127" s="12"/>
      <c r="N127" s="12"/>
      <c r="O127" s="12"/>
      <c r="P127" s="12"/>
      <c r="Q127" s="12"/>
      <c r="R127" s="12"/>
      <c r="S127" s="12"/>
      <c r="T127" s="12"/>
      <c r="U127" s="12"/>
      <c r="V127" s="12"/>
      <c r="W127" s="12"/>
      <c r="X127" s="12"/>
      <c r="Y127" s="12"/>
      <c r="Z127" s="12"/>
    </row>
    <row r="128" spans="1:26" ht="15.75" customHeight="1" x14ac:dyDescent="0.25">
      <c r="A128" s="13">
        <v>16</v>
      </c>
      <c r="B128" s="14" t="s">
        <v>15</v>
      </c>
      <c r="C128" s="14" t="s">
        <v>118</v>
      </c>
      <c r="D128" s="14">
        <v>20</v>
      </c>
      <c r="E128" s="14">
        <v>56.1</v>
      </c>
      <c r="F128" s="14">
        <v>4</v>
      </c>
      <c r="G128" s="14">
        <v>5.9</v>
      </c>
      <c r="H128" s="15">
        <v>1</v>
      </c>
      <c r="I128" s="16"/>
      <c r="J128" s="12"/>
      <c r="K128" s="12"/>
      <c r="L128" s="12"/>
      <c r="M128" s="12"/>
      <c r="N128" s="12"/>
      <c r="O128" s="12"/>
      <c r="P128" s="12"/>
      <c r="Q128" s="12"/>
      <c r="R128" s="12"/>
      <c r="S128" s="12"/>
      <c r="T128" s="12"/>
      <c r="U128" s="12"/>
      <c r="V128" s="12"/>
      <c r="W128" s="12"/>
      <c r="X128" s="12"/>
      <c r="Y128" s="12"/>
      <c r="Z128" s="12"/>
    </row>
    <row r="129" spans="1:26" ht="15.75" customHeight="1" x14ac:dyDescent="0.25">
      <c r="A129" s="17">
        <v>16</v>
      </c>
      <c r="B129" s="18" t="s">
        <v>15</v>
      </c>
      <c r="C129" s="18" t="s">
        <v>113</v>
      </c>
      <c r="D129" s="18">
        <v>42</v>
      </c>
      <c r="E129" s="18">
        <v>37.700000000000003</v>
      </c>
      <c r="F129" s="18">
        <v>4</v>
      </c>
      <c r="G129" s="18">
        <v>4</v>
      </c>
      <c r="H129" s="19">
        <v>2</v>
      </c>
      <c r="I129" s="20"/>
      <c r="J129" s="12"/>
      <c r="K129" s="12"/>
      <c r="L129" s="12"/>
      <c r="M129" s="12"/>
      <c r="N129" s="12"/>
      <c r="O129" s="12"/>
      <c r="P129" s="12"/>
      <c r="Q129" s="12"/>
      <c r="R129" s="12"/>
      <c r="S129" s="12"/>
      <c r="T129" s="12"/>
      <c r="U129" s="12"/>
      <c r="V129" s="12"/>
      <c r="W129" s="12"/>
      <c r="X129" s="12"/>
      <c r="Y129" s="12"/>
      <c r="Z129" s="12"/>
    </row>
    <row r="130" spans="1:26" ht="15.75" customHeight="1" x14ac:dyDescent="0.25">
      <c r="A130" s="8">
        <v>17</v>
      </c>
      <c r="B130" s="9" t="s">
        <v>9</v>
      </c>
      <c r="C130" s="9" t="s">
        <v>118</v>
      </c>
      <c r="D130" s="9">
        <v>32</v>
      </c>
      <c r="E130" s="9">
        <v>63.4</v>
      </c>
      <c r="F130" s="9">
        <v>5</v>
      </c>
      <c r="G130" s="9">
        <v>4.7</v>
      </c>
      <c r="H130" s="10">
        <v>2</v>
      </c>
      <c r="I130" s="11"/>
      <c r="J130" s="12"/>
      <c r="K130" s="12"/>
      <c r="L130" s="12"/>
      <c r="M130" s="12"/>
      <c r="N130" s="12"/>
      <c r="O130" s="12"/>
      <c r="P130" s="12"/>
      <c r="Q130" s="12"/>
      <c r="R130" s="12"/>
      <c r="S130" s="12"/>
      <c r="T130" s="12"/>
      <c r="U130" s="12"/>
      <c r="V130" s="12"/>
      <c r="W130" s="12"/>
      <c r="X130" s="12"/>
      <c r="Y130" s="12"/>
      <c r="Z130" s="12"/>
    </row>
    <row r="131" spans="1:26" ht="15.75" customHeight="1" x14ac:dyDescent="0.25">
      <c r="A131" s="13">
        <v>17</v>
      </c>
      <c r="B131" s="14" t="s">
        <v>9</v>
      </c>
      <c r="C131" s="14" t="s">
        <v>113</v>
      </c>
      <c r="D131" s="14">
        <v>45</v>
      </c>
      <c r="E131" s="14">
        <v>44.1</v>
      </c>
      <c r="F131" s="14">
        <v>3</v>
      </c>
      <c r="G131" s="14">
        <v>6</v>
      </c>
      <c r="H131" s="15">
        <v>1</v>
      </c>
      <c r="I131" s="16"/>
      <c r="J131" s="12"/>
      <c r="K131" s="12"/>
      <c r="L131" s="12"/>
      <c r="M131" s="12"/>
      <c r="N131" s="12"/>
      <c r="O131" s="12"/>
      <c r="P131" s="12"/>
      <c r="Q131" s="12"/>
      <c r="R131" s="12"/>
      <c r="S131" s="12"/>
      <c r="T131" s="12"/>
      <c r="U131" s="12"/>
      <c r="V131" s="12"/>
      <c r="W131" s="12"/>
      <c r="X131" s="12"/>
      <c r="Y131" s="12"/>
      <c r="Z131" s="12"/>
    </row>
    <row r="132" spans="1:26" ht="15.75" customHeight="1" x14ac:dyDescent="0.25">
      <c r="A132" s="13">
        <v>17</v>
      </c>
      <c r="B132" s="14" t="s">
        <v>12</v>
      </c>
      <c r="C132" s="14" t="s">
        <v>118</v>
      </c>
      <c r="D132" s="14">
        <v>32</v>
      </c>
      <c r="E132" s="14">
        <v>42.9</v>
      </c>
      <c r="F132" s="14">
        <v>3</v>
      </c>
      <c r="G132" s="14">
        <v>3.8</v>
      </c>
      <c r="H132" s="15">
        <v>1</v>
      </c>
      <c r="I132" s="16"/>
      <c r="J132" s="12"/>
      <c r="K132" s="12"/>
      <c r="L132" s="12"/>
      <c r="M132" s="12"/>
      <c r="N132" s="12"/>
      <c r="O132" s="12"/>
      <c r="P132" s="12"/>
      <c r="Q132" s="12"/>
      <c r="R132" s="12"/>
      <c r="S132" s="12"/>
      <c r="T132" s="12"/>
      <c r="U132" s="12"/>
      <c r="V132" s="12"/>
      <c r="W132" s="12"/>
      <c r="X132" s="12"/>
      <c r="Y132" s="12"/>
      <c r="Z132" s="12"/>
    </row>
    <row r="133" spans="1:26" ht="15.75" customHeight="1" x14ac:dyDescent="0.25">
      <c r="A133" s="13">
        <v>17</v>
      </c>
      <c r="B133" s="14" t="s">
        <v>12</v>
      </c>
      <c r="C133" s="14" t="s">
        <v>113</v>
      </c>
      <c r="D133" s="14">
        <v>45</v>
      </c>
      <c r="E133" s="14">
        <v>50.9</v>
      </c>
      <c r="F133" s="14">
        <v>4</v>
      </c>
      <c r="G133" s="14">
        <v>4.4000000000000004</v>
      </c>
      <c r="H133" s="15">
        <v>1</v>
      </c>
      <c r="I133" s="16"/>
      <c r="J133" s="12"/>
      <c r="K133" s="12"/>
      <c r="L133" s="12"/>
      <c r="M133" s="12"/>
      <c r="N133" s="12"/>
      <c r="O133" s="12"/>
      <c r="P133" s="12"/>
      <c r="Q133" s="12"/>
      <c r="R133" s="12"/>
      <c r="S133" s="12"/>
      <c r="T133" s="12"/>
      <c r="U133" s="12"/>
      <c r="V133" s="12"/>
      <c r="W133" s="12"/>
      <c r="X133" s="12"/>
      <c r="Y133" s="12"/>
      <c r="Z133" s="12"/>
    </row>
    <row r="134" spans="1:26" ht="15.75" customHeight="1" x14ac:dyDescent="0.25">
      <c r="A134" s="13">
        <v>17</v>
      </c>
      <c r="B134" s="14" t="s">
        <v>14</v>
      </c>
      <c r="C134" s="14" t="s">
        <v>118</v>
      </c>
      <c r="D134" s="14">
        <v>32</v>
      </c>
      <c r="E134" s="14">
        <v>59.6</v>
      </c>
      <c r="F134" s="14">
        <v>5</v>
      </c>
      <c r="G134" s="14">
        <v>4.5999999999999996</v>
      </c>
      <c r="H134" s="15">
        <v>2</v>
      </c>
      <c r="I134" s="16"/>
      <c r="J134" s="12"/>
      <c r="K134" s="12"/>
      <c r="L134" s="12"/>
      <c r="M134" s="12"/>
      <c r="N134" s="12"/>
      <c r="O134" s="12"/>
      <c r="P134" s="12"/>
      <c r="Q134" s="12"/>
      <c r="R134" s="12"/>
      <c r="S134" s="12"/>
      <c r="T134" s="12"/>
      <c r="U134" s="12"/>
      <c r="V134" s="12"/>
      <c r="W134" s="12"/>
      <c r="X134" s="12"/>
      <c r="Y134" s="12"/>
      <c r="Z134" s="12"/>
    </row>
    <row r="135" spans="1:26" ht="15.75" customHeight="1" x14ac:dyDescent="0.25">
      <c r="A135" s="13">
        <v>17</v>
      </c>
      <c r="B135" s="14" t="s">
        <v>14</v>
      </c>
      <c r="C135" s="14" t="s">
        <v>113</v>
      </c>
      <c r="D135" s="14">
        <v>45</v>
      </c>
      <c r="E135" s="14">
        <v>64.599999999999994</v>
      </c>
      <c r="F135" s="14">
        <v>4</v>
      </c>
      <c r="G135" s="14">
        <v>4.2</v>
      </c>
      <c r="H135" s="15" t="s">
        <v>121</v>
      </c>
      <c r="I135" s="16"/>
      <c r="J135" s="12"/>
      <c r="K135" s="12"/>
      <c r="L135" s="12"/>
      <c r="M135" s="12"/>
      <c r="N135" s="12"/>
      <c r="O135" s="12"/>
      <c r="P135" s="12"/>
      <c r="Q135" s="12"/>
      <c r="R135" s="12"/>
      <c r="S135" s="12"/>
      <c r="T135" s="12"/>
      <c r="U135" s="12"/>
      <c r="V135" s="12"/>
      <c r="W135" s="12"/>
      <c r="X135" s="12"/>
      <c r="Y135" s="12"/>
      <c r="Z135" s="12"/>
    </row>
    <row r="136" spans="1:26" ht="15.75" customHeight="1" x14ac:dyDescent="0.25">
      <c r="A136" s="13">
        <v>17</v>
      </c>
      <c r="B136" s="14" t="s">
        <v>15</v>
      </c>
      <c r="C136" s="14" t="s">
        <v>118</v>
      </c>
      <c r="D136" s="14">
        <v>32</v>
      </c>
      <c r="E136" s="14">
        <v>45.8</v>
      </c>
      <c r="F136" s="14">
        <v>4</v>
      </c>
      <c r="G136" s="14">
        <v>6</v>
      </c>
      <c r="H136" s="15">
        <v>1</v>
      </c>
      <c r="I136" s="16" t="s">
        <v>126</v>
      </c>
      <c r="J136" s="12"/>
      <c r="K136" s="12"/>
      <c r="L136" s="12"/>
      <c r="M136" s="12"/>
      <c r="N136" s="12"/>
      <c r="O136" s="12"/>
      <c r="P136" s="12"/>
      <c r="Q136" s="12"/>
      <c r="R136" s="12"/>
      <c r="S136" s="12"/>
      <c r="T136" s="12"/>
      <c r="U136" s="12"/>
      <c r="V136" s="12"/>
      <c r="W136" s="12"/>
      <c r="X136" s="12"/>
      <c r="Y136" s="12"/>
      <c r="Z136" s="12"/>
    </row>
    <row r="137" spans="1:26" ht="15.75" customHeight="1" x14ac:dyDescent="0.25">
      <c r="A137" s="17">
        <v>17</v>
      </c>
      <c r="B137" s="18" t="s">
        <v>15</v>
      </c>
      <c r="C137" s="18" t="s">
        <v>113</v>
      </c>
      <c r="D137" s="18">
        <v>45</v>
      </c>
      <c r="E137" s="18">
        <v>73.099999999999994</v>
      </c>
      <c r="F137" s="18">
        <v>5</v>
      </c>
      <c r="G137" s="18">
        <v>3.4</v>
      </c>
      <c r="H137" s="19">
        <v>1</v>
      </c>
      <c r="I137" s="20"/>
      <c r="J137" s="12"/>
      <c r="K137" s="12"/>
      <c r="L137" s="12"/>
      <c r="M137" s="12"/>
      <c r="N137" s="12"/>
      <c r="O137" s="12"/>
      <c r="P137" s="12"/>
      <c r="Q137" s="12"/>
      <c r="R137" s="12"/>
      <c r="S137" s="12"/>
      <c r="T137" s="12"/>
      <c r="U137" s="12"/>
      <c r="V137" s="12"/>
      <c r="W137" s="12"/>
      <c r="X137" s="12"/>
      <c r="Y137" s="12"/>
      <c r="Z137" s="12"/>
    </row>
    <row r="138" spans="1:26" ht="15.75" customHeight="1" x14ac:dyDescent="0.25">
      <c r="A138" s="8">
        <v>18</v>
      </c>
      <c r="B138" s="9" t="s">
        <v>9</v>
      </c>
      <c r="C138" s="9" t="s">
        <v>118</v>
      </c>
      <c r="D138" s="9">
        <v>25</v>
      </c>
      <c r="E138" s="9">
        <v>32.5</v>
      </c>
      <c r="F138" s="9">
        <v>3</v>
      </c>
      <c r="G138" s="9">
        <v>6</v>
      </c>
      <c r="H138" s="10">
        <v>2</v>
      </c>
      <c r="I138" s="11"/>
      <c r="J138" s="12"/>
      <c r="K138" s="12"/>
      <c r="L138" s="12"/>
      <c r="M138" s="12"/>
      <c r="N138" s="12"/>
      <c r="O138" s="12"/>
      <c r="P138" s="12"/>
      <c r="Q138" s="12"/>
      <c r="R138" s="12"/>
      <c r="S138" s="12"/>
      <c r="T138" s="12"/>
      <c r="U138" s="12"/>
      <c r="V138" s="12"/>
      <c r="W138" s="12"/>
      <c r="X138" s="12"/>
      <c r="Y138" s="12"/>
      <c r="Z138" s="12"/>
    </row>
    <row r="139" spans="1:26" ht="15.75" customHeight="1" x14ac:dyDescent="0.25">
      <c r="A139" s="13">
        <v>18</v>
      </c>
      <c r="B139" s="14" t="s">
        <v>9</v>
      </c>
      <c r="C139" s="14" t="s">
        <v>113</v>
      </c>
      <c r="D139" s="14">
        <v>41</v>
      </c>
      <c r="E139" s="14">
        <v>63.5</v>
      </c>
      <c r="F139" s="14">
        <v>5</v>
      </c>
      <c r="G139" s="14">
        <v>6</v>
      </c>
      <c r="H139" s="15">
        <v>2</v>
      </c>
      <c r="I139" s="16"/>
      <c r="J139" s="12"/>
      <c r="K139" s="12"/>
      <c r="L139" s="12"/>
      <c r="M139" s="12"/>
      <c r="N139" s="12"/>
      <c r="O139" s="12"/>
      <c r="P139" s="12"/>
      <c r="Q139" s="12"/>
      <c r="R139" s="12"/>
      <c r="S139" s="12"/>
      <c r="T139" s="12"/>
      <c r="U139" s="12"/>
      <c r="V139" s="12"/>
      <c r="W139" s="12"/>
      <c r="X139" s="12"/>
      <c r="Y139" s="12"/>
      <c r="Z139" s="12"/>
    </row>
    <row r="140" spans="1:26" ht="15.75" customHeight="1" x14ac:dyDescent="0.25">
      <c r="A140" s="13">
        <v>18</v>
      </c>
      <c r="B140" s="14" t="s">
        <v>12</v>
      </c>
      <c r="C140" s="14" t="s">
        <v>118</v>
      </c>
      <c r="D140" s="14">
        <v>25</v>
      </c>
      <c r="E140" s="14">
        <v>45.1</v>
      </c>
      <c r="F140" s="14">
        <v>4</v>
      </c>
      <c r="G140" s="14">
        <v>6</v>
      </c>
      <c r="H140" s="15">
        <v>1</v>
      </c>
      <c r="I140" s="16"/>
      <c r="J140" s="12"/>
      <c r="K140" s="12"/>
      <c r="L140" s="12"/>
      <c r="M140" s="12"/>
      <c r="N140" s="12"/>
      <c r="O140" s="12"/>
      <c r="P140" s="12"/>
      <c r="Q140" s="12"/>
      <c r="R140" s="12"/>
      <c r="S140" s="12"/>
      <c r="T140" s="12"/>
      <c r="U140" s="12"/>
      <c r="V140" s="12"/>
      <c r="W140" s="12"/>
      <c r="X140" s="12"/>
      <c r="Y140" s="12"/>
      <c r="Z140" s="12"/>
    </row>
    <row r="141" spans="1:26" ht="15.75" customHeight="1" x14ac:dyDescent="0.25">
      <c r="A141" s="13">
        <v>18</v>
      </c>
      <c r="B141" s="14" t="s">
        <v>12</v>
      </c>
      <c r="C141" s="14" t="s">
        <v>113</v>
      </c>
      <c r="D141" s="14">
        <v>41</v>
      </c>
      <c r="E141" s="14">
        <v>77.400000000000006</v>
      </c>
      <c r="F141" s="14">
        <v>5</v>
      </c>
      <c r="G141" s="14">
        <v>3.4</v>
      </c>
      <c r="H141" s="15">
        <v>3</v>
      </c>
      <c r="I141" s="16"/>
      <c r="J141" s="12"/>
      <c r="K141" s="12"/>
      <c r="L141" s="12"/>
      <c r="M141" s="12"/>
      <c r="N141" s="12"/>
      <c r="O141" s="12"/>
      <c r="P141" s="12"/>
      <c r="Q141" s="12"/>
      <c r="R141" s="12"/>
      <c r="S141" s="12"/>
      <c r="T141" s="12"/>
      <c r="U141" s="12"/>
      <c r="V141" s="12"/>
      <c r="W141" s="12"/>
      <c r="X141" s="12"/>
      <c r="Y141" s="12"/>
      <c r="Z141" s="12"/>
    </row>
    <row r="142" spans="1:26" ht="15.75" customHeight="1" x14ac:dyDescent="0.25">
      <c r="A142" s="13">
        <v>18</v>
      </c>
      <c r="B142" s="14" t="s">
        <v>14</v>
      </c>
      <c r="C142" s="14" t="s">
        <v>118</v>
      </c>
      <c r="D142" s="14">
        <v>25</v>
      </c>
      <c r="E142" s="14">
        <v>34.700000000000003</v>
      </c>
      <c r="F142" s="14">
        <v>4</v>
      </c>
      <c r="G142" s="14">
        <v>6</v>
      </c>
      <c r="H142" s="15">
        <v>1</v>
      </c>
      <c r="I142" s="16"/>
      <c r="J142" s="12"/>
      <c r="K142" s="12"/>
      <c r="L142" s="12"/>
      <c r="M142" s="12"/>
      <c r="N142" s="12"/>
      <c r="O142" s="12"/>
      <c r="P142" s="12"/>
      <c r="Q142" s="12"/>
      <c r="R142" s="12"/>
      <c r="S142" s="12"/>
      <c r="T142" s="12"/>
      <c r="U142" s="12"/>
      <c r="V142" s="12"/>
      <c r="W142" s="12"/>
      <c r="X142" s="12"/>
      <c r="Y142" s="12"/>
      <c r="Z142" s="12"/>
    </row>
    <row r="143" spans="1:26" ht="15.75" customHeight="1" x14ac:dyDescent="0.25">
      <c r="A143" s="13">
        <v>18</v>
      </c>
      <c r="B143" s="14" t="s">
        <v>14</v>
      </c>
      <c r="C143" s="14" t="s">
        <v>113</v>
      </c>
      <c r="D143" s="14">
        <v>41</v>
      </c>
      <c r="E143" s="14">
        <v>55.6</v>
      </c>
      <c r="F143" s="14">
        <v>6</v>
      </c>
      <c r="G143" s="14">
        <v>5.2</v>
      </c>
      <c r="H143" s="15">
        <v>2</v>
      </c>
      <c r="I143" s="16"/>
      <c r="J143" s="12"/>
      <c r="K143" s="12"/>
      <c r="L143" s="12"/>
      <c r="M143" s="12"/>
      <c r="N143" s="12"/>
      <c r="O143" s="12"/>
      <c r="P143" s="12"/>
      <c r="Q143" s="12"/>
      <c r="R143" s="12"/>
      <c r="S143" s="12"/>
      <c r="T143" s="12"/>
      <c r="U143" s="12"/>
      <c r="V143" s="12"/>
      <c r="W143" s="12"/>
      <c r="X143" s="12"/>
      <c r="Y143" s="12"/>
      <c r="Z143" s="12"/>
    </row>
    <row r="144" spans="1:26" ht="15.75" customHeight="1" x14ac:dyDescent="0.25">
      <c r="A144" s="13">
        <v>18</v>
      </c>
      <c r="B144" s="14" t="s">
        <v>15</v>
      </c>
      <c r="C144" s="14" t="s">
        <v>118</v>
      </c>
      <c r="D144" s="14">
        <v>25</v>
      </c>
      <c r="E144" s="14">
        <v>39.4</v>
      </c>
      <c r="F144" s="14">
        <v>5</v>
      </c>
      <c r="G144" s="14">
        <v>6</v>
      </c>
      <c r="H144" s="15" t="s">
        <v>121</v>
      </c>
      <c r="I144" s="16"/>
      <c r="J144" s="12"/>
      <c r="K144" s="12"/>
      <c r="L144" s="12"/>
      <c r="M144" s="12"/>
      <c r="N144" s="12"/>
      <c r="O144" s="12"/>
      <c r="P144" s="12"/>
      <c r="Q144" s="12"/>
      <c r="R144" s="12"/>
      <c r="S144" s="12"/>
      <c r="T144" s="12"/>
      <c r="U144" s="12"/>
      <c r="V144" s="12"/>
      <c r="W144" s="12"/>
      <c r="X144" s="12"/>
      <c r="Y144" s="12"/>
      <c r="Z144" s="12"/>
    </row>
    <row r="145" spans="1:26" ht="15.75" customHeight="1" x14ac:dyDescent="0.25">
      <c r="A145" s="17">
        <v>18</v>
      </c>
      <c r="B145" s="18" t="s">
        <v>15</v>
      </c>
      <c r="C145" s="18" t="s">
        <v>113</v>
      </c>
      <c r="D145" s="18">
        <v>41</v>
      </c>
      <c r="E145" s="18">
        <v>51.1</v>
      </c>
      <c r="F145" s="18">
        <v>3</v>
      </c>
      <c r="G145" s="18">
        <v>3.7</v>
      </c>
      <c r="H145" s="19">
        <v>1</v>
      </c>
      <c r="I145" s="20"/>
      <c r="J145" s="12"/>
      <c r="K145" s="12"/>
      <c r="L145" s="12"/>
      <c r="M145" s="12"/>
      <c r="N145" s="12"/>
      <c r="O145" s="12"/>
      <c r="P145" s="12"/>
      <c r="Q145" s="12"/>
      <c r="R145" s="12"/>
      <c r="S145" s="12"/>
      <c r="T145" s="12"/>
      <c r="U145" s="12"/>
      <c r="V145" s="12"/>
      <c r="W145" s="12"/>
      <c r="X145" s="12"/>
      <c r="Y145" s="12"/>
      <c r="Z145" s="12"/>
    </row>
    <row r="146" spans="1:26" ht="15.75" customHeight="1" x14ac:dyDescent="0.25">
      <c r="A146" s="8">
        <v>19</v>
      </c>
      <c r="B146" s="9" t="s">
        <v>9</v>
      </c>
      <c r="C146" s="9" t="s">
        <v>118</v>
      </c>
      <c r="D146" s="9">
        <v>1</v>
      </c>
      <c r="E146" s="9">
        <v>84.9</v>
      </c>
      <c r="F146" s="9">
        <v>6</v>
      </c>
      <c r="G146" s="9">
        <v>6</v>
      </c>
      <c r="H146" s="10">
        <v>2</v>
      </c>
      <c r="I146" s="11"/>
      <c r="J146" s="12"/>
      <c r="K146" s="12"/>
      <c r="L146" s="12"/>
      <c r="M146" s="12"/>
      <c r="N146" s="12"/>
      <c r="O146" s="12"/>
      <c r="P146" s="12"/>
      <c r="Q146" s="12"/>
      <c r="R146" s="12"/>
      <c r="S146" s="12"/>
      <c r="T146" s="12"/>
      <c r="U146" s="12"/>
      <c r="V146" s="12"/>
      <c r="W146" s="12"/>
      <c r="X146" s="12"/>
      <c r="Y146" s="12"/>
      <c r="Z146" s="12"/>
    </row>
    <row r="147" spans="1:26" ht="15.75" customHeight="1" x14ac:dyDescent="0.25">
      <c r="A147" s="13">
        <v>19</v>
      </c>
      <c r="B147" s="14" t="s">
        <v>9</v>
      </c>
      <c r="C147" s="14" t="s">
        <v>113</v>
      </c>
      <c r="D147" s="14">
        <v>12</v>
      </c>
      <c r="E147" s="14">
        <v>35.200000000000003</v>
      </c>
      <c r="F147" s="14">
        <v>4</v>
      </c>
      <c r="G147" s="14">
        <v>6</v>
      </c>
      <c r="H147" s="15">
        <v>1</v>
      </c>
      <c r="I147" s="16"/>
      <c r="J147" s="12"/>
      <c r="K147" s="12"/>
      <c r="L147" s="12"/>
      <c r="M147" s="12"/>
      <c r="N147" s="12"/>
      <c r="O147" s="12"/>
      <c r="P147" s="12"/>
      <c r="Q147" s="12"/>
      <c r="R147" s="12"/>
      <c r="S147" s="12"/>
      <c r="T147" s="12"/>
      <c r="U147" s="12"/>
      <c r="V147" s="12"/>
      <c r="W147" s="12"/>
      <c r="X147" s="12"/>
      <c r="Y147" s="12"/>
      <c r="Z147" s="12"/>
    </row>
    <row r="148" spans="1:26" ht="15.75" customHeight="1" x14ac:dyDescent="0.25">
      <c r="A148" s="13">
        <v>19</v>
      </c>
      <c r="B148" s="14" t="s">
        <v>12</v>
      </c>
      <c r="C148" s="14" t="s">
        <v>118</v>
      </c>
      <c r="D148" s="14">
        <v>1</v>
      </c>
      <c r="E148" s="14">
        <v>69.5</v>
      </c>
      <c r="F148" s="14">
        <v>6</v>
      </c>
      <c r="G148" s="14">
        <v>5.9</v>
      </c>
      <c r="H148" s="15">
        <v>2</v>
      </c>
      <c r="I148" s="16" t="s">
        <v>127</v>
      </c>
      <c r="J148" s="12"/>
      <c r="K148" s="12"/>
      <c r="L148" s="12"/>
      <c r="M148" s="12"/>
      <c r="N148" s="12"/>
      <c r="O148" s="12"/>
      <c r="P148" s="12"/>
      <c r="Q148" s="12"/>
      <c r="R148" s="12"/>
      <c r="S148" s="12"/>
      <c r="T148" s="12"/>
      <c r="U148" s="12"/>
      <c r="V148" s="12"/>
      <c r="W148" s="12"/>
      <c r="X148" s="12"/>
      <c r="Y148" s="12"/>
      <c r="Z148" s="12"/>
    </row>
    <row r="149" spans="1:26" ht="15.75" customHeight="1" x14ac:dyDescent="0.25">
      <c r="A149" s="13">
        <v>19</v>
      </c>
      <c r="B149" s="14" t="s">
        <v>12</v>
      </c>
      <c r="C149" s="14" t="s">
        <v>113</v>
      </c>
      <c r="D149" s="14">
        <v>12</v>
      </c>
      <c r="E149" s="14">
        <v>32.5</v>
      </c>
      <c r="F149" s="14">
        <v>3</v>
      </c>
      <c r="G149" s="14">
        <v>6</v>
      </c>
      <c r="H149" s="15">
        <v>2</v>
      </c>
      <c r="I149" s="16"/>
      <c r="J149" s="12"/>
      <c r="K149" s="12"/>
      <c r="L149" s="12"/>
      <c r="M149" s="12"/>
      <c r="N149" s="12"/>
      <c r="O149" s="12"/>
      <c r="P149" s="12"/>
      <c r="Q149" s="12"/>
      <c r="R149" s="12"/>
      <c r="S149" s="12"/>
      <c r="T149" s="12"/>
      <c r="U149" s="12"/>
      <c r="V149" s="12"/>
      <c r="W149" s="12"/>
      <c r="X149" s="12"/>
      <c r="Y149" s="12"/>
      <c r="Z149" s="12"/>
    </row>
    <row r="150" spans="1:26" ht="15.75" customHeight="1" x14ac:dyDescent="0.25">
      <c r="A150" s="13">
        <v>19</v>
      </c>
      <c r="B150" s="14" t="s">
        <v>14</v>
      </c>
      <c r="C150" s="14" t="s">
        <v>118</v>
      </c>
      <c r="D150" s="14">
        <v>1</v>
      </c>
      <c r="E150" s="14">
        <v>86.6</v>
      </c>
      <c r="F150" s="14">
        <v>6</v>
      </c>
      <c r="G150" s="14">
        <v>4.5</v>
      </c>
      <c r="H150" s="15">
        <v>2</v>
      </c>
      <c r="I150" s="16" t="s">
        <v>124</v>
      </c>
      <c r="J150" s="12"/>
      <c r="K150" s="12"/>
      <c r="L150" s="12"/>
      <c r="M150" s="12"/>
      <c r="N150" s="12"/>
      <c r="O150" s="12"/>
      <c r="P150" s="12"/>
      <c r="Q150" s="12"/>
      <c r="R150" s="12"/>
      <c r="S150" s="12"/>
      <c r="T150" s="12"/>
      <c r="U150" s="12"/>
      <c r="V150" s="12"/>
      <c r="W150" s="12"/>
      <c r="X150" s="12"/>
      <c r="Y150" s="12"/>
      <c r="Z150" s="12"/>
    </row>
    <row r="151" spans="1:26" ht="15.75" customHeight="1" x14ac:dyDescent="0.25">
      <c r="A151" s="13">
        <v>19</v>
      </c>
      <c r="B151" s="14" t="s">
        <v>14</v>
      </c>
      <c r="C151" s="14" t="s">
        <v>113</v>
      </c>
      <c r="D151" s="14">
        <v>12</v>
      </c>
      <c r="E151" s="14">
        <v>23.6</v>
      </c>
      <c r="F151" s="14">
        <v>3</v>
      </c>
      <c r="G151" s="14">
        <v>4.9000000000000004</v>
      </c>
      <c r="H151" s="15">
        <v>2</v>
      </c>
      <c r="I151" s="16"/>
      <c r="J151" s="12"/>
      <c r="K151" s="12"/>
      <c r="L151" s="12"/>
      <c r="M151" s="12"/>
      <c r="N151" s="12"/>
      <c r="O151" s="12"/>
      <c r="P151" s="12"/>
      <c r="Q151" s="12"/>
      <c r="R151" s="12"/>
      <c r="S151" s="12"/>
      <c r="T151" s="12"/>
      <c r="U151" s="12"/>
      <c r="V151" s="12"/>
      <c r="W151" s="12"/>
      <c r="X151" s="12"/>
      <c r="Y151" s="12"/>
      <c r="Z151" s="12"/>
    </row>
    <row r="152" spans="1:26" ht="15.75" customHeight="1" x14ac:dyDescent="0.25">
      <c r="A152" s="13">
        <v>19</v>
      </c>
      <c r="B152" s="14" t="s">
        <v>15</v>
      </c>
      <c r="C152" s="14" t="s">
        <v>118</v>
      </c>
      <c r="D152" s="14">
        <v>1</v>
      </c>
      <c r="E152" s="14">
        <v>83.6</v>
      </c>
      <c r="F152" s="14">
        <v>5</v>
      </c>
      <c r="G152" s="14">
        <v>5.2</v>
      </c>
      <c r="H152" s="15">
        <v>2</v>
      </c>
      <c r="I152" s="16"/>
      <c r="J152" s="12"/>
      <c r="K152" s="12"/>
      <c r="L152" s="12"/>
      <c r="M152" s="12"/>
      <c r="N152" s="12"/>
      <c r="O152" s="12"/>
      <c r="P152" s="12"/>
      <c r="Q152" s="12"/>
      <c r="R152" s="12"/>
      <c r="S152" s="12"/>
      <c r="T152" s="12"/>
      <c r="U152" s="12"/>
      <c r="V152" s="12"/>
      <c r="W152" s="12"/>
      <c r="X152" s="12"/>
      <c r="Y152" s="12"/>
      <c r="Z152" s="12"/>
    </row>
    <row r="153" spans="1:26" ht="15.75" customHeight="1" x14ac:dyDescent="0.25">
      <c r="A153" s="17">
        <v>19</v>
      </c>
      <c r="B153" s="18" t="s">
        <v>15</v>
      </c>
      <c r="C153" s="18" t="s">
        <v>113</v>
      </c>
      <c r="D153" s="18">
        <v>12</v>
      </c>
      <c r="E153" s="18">
        <v>39.1</v>
      </c>
      <c r="F153" s="18">
        <v>5</v>
      </c>
      <c r="G153" s="18">
        <v>5</v>
      </c>
      <c r="H153" s="19">
        <v>1</v>
      </c>
      <c r="I153" s="20"/>
      <c r="J153" s="12"/>
      <c r="K153" s="12"/>
      <c r="L153" s="12"/>
      <c r="M153" s="12"/>
      <c r="N153" s="12"/>
      <c r="O153" s="12"/>
      <c r="P153" s="12"/>
      <c r="Q153" s="12"/>
      <c r="R153" s="12"/>
      <c r="S153" s="12"/>
      <c r="T153" s="12"/>
      <c r="U153" s="12"/>
      <c r="V153" s="12"/>
      <c r="W153" s="12"/>
      <c r="X153" s="12"/>
      <c r="Y153" s="12"/>
      <c r="Z153" s="12"/>
    </row>
    <row r="154" spans="1:26" ht="15.75" customHeight="1" x14ac:dyDescent="0.25">
      <c r="A154" s="8">
        <v>20</v>
      </c>
      <c r="B154" s="9" t="s">
        <v>9</v>
      </c>
      <c r="C154" s="9" t="s">
        <v>118</v>
      </c>
      <c r="D154" s="9">
        <v>22</v>
      </c>
      <c r="E154" s="9">
        <v>38.200000000000003</v>
      </c>
      <c r="F154" s="9">
        <v>2</v>
      </c>
      <c r="G154" s="9">
        <v>1.8</v>
      </c>
      <c r="H154" s="10">
        <v>2</v>
      </c>
      <c r="I154" s="11"/>
      <c r="J154" s="12"/>
      <c r="K154" s="12"/>
      <c r="L154" s="12"/>
      <c r="M154" s="12"/>
      <c r="N154" s="12"/>
      <c r="O154" s="12"/>
      <c r="P154" s="12"/>
      <c r="Q154" s="12"/>
      <c r="R154" s="12"/>
      <c r="S154" s="12"/>
      <c r="T154" s="12"/>
      <c r="U154" s="12"/>
      <c r="V154" s="12"/>
      <c r="W154" s="12"/>
      <c r="X154" s="12"/>
      <c r="Y154" s="12"/>
      <c r="Z154" s="12"/>
    </row>
    <row r="155" spans="1:26" ht="15.75" customHeight="1" x14ac:dyDescent="0.25">
      <c r="A155" s="13">
        <v>20</v>
      </c>
      <c r="B155" s="14" t="s">
        <v>9</v>
      </c>
      <c r="C155" s="14" t="s">
        <v>113</v>
      </c>
      <c r="D155" s="14">
        <v>9</v>
      </c>
      <c r="E155" s="14">
        <v>64.2</v>
      </c>
      <c r="F155" s="14">
        <v>4</v>
      </c>
      <c r="G155" s="14">
        <v>4.4000000000000004</v>
      </c>
      <c r="H155" s="15">
        <v>2</v>
      </c>
      <c r="I155" s="16"/>
      <c r="J155" s="12"/>
      <c r="K155" s="12"/>
      <c r="L155" s="12"/>
      <c r="M155" s="12"/>
      <c r="N155" s="12"/>
      <c r="O155" s="12"/>
      <c r="P155" s="12"/>
      <c r="Q155" s="12"/>
      <c r="R155" s="12"/>
      <c r="S155" s="12"/>
      <c r="T155" s="12"/>
      <c r="U155" s="12"/>
      <c r="V155" s="12"/>
      <c r="W155" s="12"/>
      <c r="X155" s="12"/>
      <c r="Y155" s="12"/>
      <c r="Z155" s="12"/>
    </row>
    <row r="156" spans="1:26" ht="15.75" customHeight="1" x14ac:dyDescent="0.25">
      <c r="A156" s="13">
        <v>20</v>
      </c>
      <c r="B156" s="14" t="s">
        <v>12</v>
      </c>
      <c r="C156" s="14" t="s">
        <v>118</v>
      </c>
      <c r="D156" s="14">
        <v>22</v>
      </c>
      <c r="E156" s="14">
        <v>36</v>
      </c>
      <c r="F156" s="14">
        <v>3</v>
      </c>
      <c r="G156" s="14">
        <v>3.4</v>
      </c>
      <c r="H156" s="15">
        <v>1</v>
      </c>
      <c r="I156" s="16"/>
      <c r="J156" s="12"/>
      <c r="K156" s="12"/>
      <c r="L156" s="12"/>
      <c r="M156" s="12"/>
      <c r="N156" s="12"/>
      <c r="O156" s="12"/>
      <c r="P156" s="12"/>
      <c r="Q156" s="12"/>
      <c r="R156" s="12"/>
      <c r="S156" s="12"/>
      <c r="T156" s="12"/>
      <c r="U156" s="12"/>
      <c r="V156" s="12"/>
      <c r="W156" s="12"/>
      <c r="X156" s="12"/>
      <c r="Y156" s="12"/>
      <c r="Z156" s="12"/>
    </row>
    <row r="157" spans="1:26" ht="15.75" customHeight="1" x14ac:dyDescent="0.25">
      <c r="A157" s="13">
        <v>20</v>
      </c>
      <c r="B157" s="14" t="s">
        <v>12</v>
      </c>
      <c r="C157" s="14" t="s">
        <v>113</v>
      </c>
      <c r="D157" s="14">
        <v>9</v>
      </c>
      <c r="E157" s="14">
        <v>74.599999999999994</v>
      </c>
      <c r="F157" s="14">
        <v>3</v>
      </c>
      <c r="G157" s="14">
        <v>4.9000000000000004</v>
      </c>
      <c r="H157" s="15">
        <v>3</v>
      </c>
      <c r="I157" s="16"/>
      <c r="J157" s="12"/>
      <c r="K157" s="12"/>
      <c r="L157" s="12"/>
      <c r="M157" s="12"/>
      <c r="N157" s="12"/>
      <c r="O157" s="12"/>
      <c r="P157" s="12"/>
      <c r="Q157" s="12"/>
      <c r="R157" s="12"/>
      <c r="S157" s="12"/>
      <c r="T157" s="12"/>
      <c r="U157" s="12"/>
      <c r="V157" s="12"/>
      <c r="W157" s="12"/>
      <c r="X157" s="12"/>
      <c r="Y157" s="12"/>
      <c r="Z157" s="12"/>
    </row>
    <row r="158" spans="1:26" ht="15.75" customHeight="1" x14ac:dyDescent="0.25">
      <c r="A158" s="13">
        <v>20</v>
      </c>
      <c r="B158" s="14" t="s">
        <v>14</v>
      </c>
      <c r="C158" s="14" t="s">
        <v>118</v>
      </c>
      <c r="D158" s="14">
        <v>22</v>
      </c>
      <c r="E158" s="14">
        <v>50.9</v>
      </c>
      <c r="F158" s="14">
        <v>4</v>
      </c>
      <c r="G158" s="14">
        <v>2.2000000000000002</v>
      </c>
      <c r="H158" s="15">
        <v>2</v>
      </c>
      <c r="I158" s="16"/>
      <c r="J158" s="12"/>
      <c r="K158" s="12"/>
      <c r="L158" s="12"/>
      <c r="M158" s="12"/>
      <c r="N158" s="12"/>
      <c r="O158" s="12"/>
      <c r="P158" s="12"/>
      <c r="Q158" s="12"/>
      <c r="R158" s="12"/>
      <c r="S158" s="12"/>
      <c r="T158" s="12"/>
      <c r="U158" s="12"/>
      <c r="V158" s="12"/>
      <c r="W158" s="12"/>
      <c r="X158" s="12"/>
      <c r="Y158" s="12"/>
      <c r="Z158" s="12"/>
    </row>
    <row r="159" spans="1:26" ht="15.75" customHeight="1" x14ac:dyDescent="0.25">
      <c r="A159" s="13">
        <v>20</v>
      </c>
      <c r="B159" s="14" t="s">
        <v>14</v>
      </c>
      <c r="C159" s="14" t="s">
        <v>113</v>
      </c>
      <c r="D159" s="14">
        <v>9</v>
      </c>
      <c r="E159" s="14">
        <v>59.7</v>
      </c>
      <c r="F159" s="14">
        <v>4</v>
      </c>
      <c r="G159" s="14">
        <v>4.5</v>
      </c>
      <c r="H159" s="15">
        <v>3</v>
      </c>
      <c r="I159" s="16"/>
      <c r="J159" s="12"/>
      <c r="K159" s="12"/>
      <c r="L159" s="12"/>
      <c r="M159" s="12"/>
      <c r="N159" s="12"/>
      <c r="O159" s="12"/>
      <c r="P159" s="12"/>
      <c r="Q159" s="12"/>
      <c r="R159" s="12"/>
      <c r="S159" s="12"/>
      <c r="T159" s="12"/>
      <c r="U159" s="12"/>
      <c r="V159" s="12"/>
      <c r="W159" s="12"/>
      <c r="X159" s="12"/>
      <c r="Y159" s="12"/>
      <c r="Z159" s="12"/>
    </row>
    <row r="160" spans="1:26" ht="15.75" customHeight="1" x14ac:dyDescent="0.25">
      <c r="A160" s="13">
        <v>20</v>
      </c>
      <c r="B160" s="14" t="s">
        <v>15</v>
      </c>
      <c r="C160" s="14" t="s">
        <v>118</v>
      </c>
      <c r="D160" s="14">
        <v>22</v>
      </c>
      <c r="E160" s="14">
        <v>48.7</v>
      </c>
      <c r="F160" s="14">
        <v>3</v>
      </c>
      <c r="G160" s="14">
        <v>2.6</v>
      </c>
      <c r="H160" s="15">
        <v>2</v>
      </c>
      <c r="I160" s="16"/>
      <c r="J160" s="12"/>
      <c r="K160" s="12"/>
      <c r="L160" s="12"/>
      <c r="M160" s="12"/>
      <c r="N160" s="12"/>
      <c r="O160" s="12"/>
      <c r="P160" s="12"/>
      <c r="Q160" s="12"/>
      <c r="R160" s="12"/>
      <c r="S160" s="12"/>
      <c r="T160" s="12"/>
      <c r="U160" s="12"/>
      <c r="V160" s="12"/>
      <c r="W160" s="12"/>
      <c r="X160" s="12"/>
      <c r="Y160" s="12"/>
      <c r="Z160" s="12"/>
    </row>
    <row r="161" spans="1:26" ht="15.75" customHeight="1" x14ac:dyDescent="0.25">
      <c r="A161" s="17">
        <v>20</v>
      </c>
      <c r="B161" s="18" t="s">
        <v>15</v>
      </c>
      <c r="C161" s="18" t="s">
        <v>113</v>
      </c>
      <c r="D161" s="18">
        <v>9</v>
      </c>
      <c r="E161" s="18">
        <v>60.5</v>
      </c>
      <c r="F161" s="18">
        <v>3</v>
      </c>
      <c r="G161" s="18">
        <v>3.8</v>
      </c>
      <c r="H161" s="19">
        <v>2</v>
      </c>
      <c r="I161" s="20"/>
      <c r="J161" s="12"/>
      <c r="K161" s="12"/>
      <c r="L161" s="12"/>
      <c r="M161" s="12"/>
      <c r="N161" s="12"/>
      <c r="O161" s="12"/>
      <c r="P161" s="12"/>
      <c r="Q161" s="12"/>
      <c r="R161" s="12"/>
      <c r="S161" s="12"/>
      <c r="T161" s="12"/>
      <c r="U161" s="12"/>
      <c r="V161" s="12"/>
      <c r="W161" s="12"/>
      <c r="X161" s="12"/>
      <c r="Y161" s="12"/>
      <c r="Z161" s="12"/>
    </row>
    <row r="162" spans="1:26" ht="15.75" customHeight="1" x14ac:dyDescent="0.25">
      <c r="A162" s="8">
        <v>21</v>
      </c>
      <c r="B162" s="9" t="s">
        <v>9</v>
      </c>
      <c r="C162" s="9" t="s">
        <v>118</v>
      </c>
      <c r="D162" s="9">
        <v>28</v>
      </c>
      <c r="E162" s="9">
        <v>77.3</v>
      </c>
      <c r="F162" s="9">
        <v>4</v>
      </c>
      <c r="G162" s="9">
        <v>6</v>
      </c>
      <c r="H162" s="10">
        <v>2</v>
      </c>
      <c r="I162" s="11"/>
      <c r="J162" s="12"/>
      <c r="K162" s="12"/>
      <c r="L162" s="12"/>
      <c r="M162" s="12"/>
      <c r="N162" s="12"/>
      <c r="O162" s="12"/>
      <c r="P162" s="12"/>
      <c r="Q162" s="12"/>
      <c r="R162" s="12"/>
      <c r="S162" s="12"/>
      <c r="T162" s="12"/>
      <c r="U162" s="12"/>
      <c r="V162" s="12"/>
      <c r="W162" s="12"/>
      <c r="X162" s="12"/>
      <c r="Y162" s="12"/>
      <c r="Z162" s="12"/>
    </row>
    <row r="163" spans="1:26" ht="15.75" customHeight="1" x14ac:dyDescent="0.25">
      <c r="A163" s="13">
        <v>21</v>
      </c>
      <c r="B163" s="14" t="s">
        <v>9</v>
      </c>
      <c r="C163" s="14" t="s">
        <v>113</v>
      </c>
      <c r="D163" s="14">
        <v>50</v>
      </c>
      <c r="E163" s="14">
        <v>77.900000000000006</v>
      </c>
      <c r="F163" s="14">
        <v>5</v>
      </c>
      <c r="G163" s="14">
        <v>4</v>
      </c>
      <c r="H163" s="15">
        <v>3</v>
      </c>
      <c r="I163" s="16"/>
      <c r="J163" s="12"/>
      <c r="K163" s="12"/>
      <c r="L163" s="12"/>
      <c r="M163" s="12"/>
      <c r="N163" s="12"/>
      <c r="O163" s="12"/>
      <c r="P163" s="12"/>
      <c r="Q163" s="12"/>
      <c r="R163" s="12"/>
      <c r="S163" s="12"/>
      <c r="T163" s="12"/>
      <c r="U163" s="12"/>
      <c r="V163" s="12"/>
      <c r="W163" s="12"/>
      <c r="X163" s="12"/>
      <c r="Y163" s="12"/>
      <c r="Z163" s="12"/>
    </row>
    <row r="164" spans="1:26" ht="15.75" customHeight="1" x14ac:dyDescent="0.25">
      <c r="A164" s="13">
        <v>21</v>
      </c>
      <c r="B164" s="14" t="s">
        <v>12</v>
      </c>
      <c r="C164" s="14" t="s">
        <v>118</v>
      </c>
      <c r="D164" s="14">
        <v>28</v>
      </c>
      <c r="E164" s="14">
        <v>57.2</v>
      </c>
      <c r="F164" s="14">
        <v>5</v>
      </c>
      <c r="G164" s="14">
        <v>5</v>
      </c>
      <c r="H164" s="15">
        <v>2</v>
      </c>
      <c r="I164" s="16"/>
      <c r="J164" s="12"/>
      <c r="K164" s="12"/>
      <c r="L164" s="12"/>
      <c r="M164" s="12"/>
      <c r="N164" s="12"/>
      <c r="O164" s="12"/>
      <c r="P164" s="12"/>
      <c r="Q164" s="12"/>
      <c r="R164" s="12"/>
      <c r="S164" s="12"/>
      <c r="T164" s="12"/>
      <c r="U164" s="12"/>
      <c r="V164" s="12"/>
      <c r="W164" s="12"/>
      <c r="X164" s="12"/>
      <c r="Y164" s="12"/>
      <c r="Z164" s="12"/>
    </row>
    <row r="165" spans="1:26" ht="15.75" customHeight="1" x14ac:dyDescent="0.25">
      <c r="A165" s="13">
        <v>21</v>
      </c>
      <c r="B165" s="14" t="s">
        <v>12</v>
      </c>
      <c r="C165" s="14" t="s">
        <v>113</v>
      </c>
      <c r="D165" s="14">
        <v>50</v>
      </c>
      <c r="E165" s="14">
        <v>63.1</v>
      </c>
      <c r="F165" s="14">
        <v>4</v>
      </c>
      <c r="G165" s="14">
        <v>3.4</v>
      </c>
      <c r="H165" s="15">
        <v>2</v>
      </c>
      <c r="I165" s="16"/>
      <c r="J165" s="12"/>
      <c r="K165" s="12"/>
      <c r="L165" s="12"/>
      <c r="M165" s="12"/>
      <c r="N165" s="12"/>
      <c r="O165" s="12"/>
      <c r="P165" s="12"/>
      <c r="Q165" s="12"/>
      <c r="R165" s="12"/>
      <c r="S165" s="12"/>
      <c r="T165" s="12"/>
      <c r="U165" s="12"/>
      <c r="V165" s="12"/>
      <c r="W165" s="12"/>
      <c r="X165" s="12"/>
      <c r="Y165" s="12"/>
      <c r="Z165" s="12"/>
    </row>
    <row r="166" spans="1:26" ht="15.75" customHeight="1" x14ac:dyDescent="0.25">
      <c r="A166" s="13">
        <v>21</v>
      </c>
      <c r="B166" s="14" t="s">
        <v>14</v>
      </c>
      <c r="C166" s="14" t="s">
        <v>118</v>
      </c>
      <c r="D166" s="14">
        <v>28</v>
      </c>
      <c r="E166" s="14">
        <v>54.9</v>
      </c>
      <c r="F166" s="14">
        <v>5</v>
      </c>
      <c r="G166" s="14">
        <v>4.4000000000000004</v>
      </c>
      <c r="H166" s="15">
        <v>1</v>
      </c>
      <c r="I166" s="16"/>
      <c r="J166" s="12"/>
      <c r="K166" s="12"/>
      <c r="L166" s="12"/>
      <c r="M166" s="12"/>
      <c r="N166" s="12"/>
      <c r="O166" s="12"/>
      <c r="P166" s="12"/>
      <c r="Q166" s="12"/>
      <c r="R166" s="12"/>
      <c r="S166" s="12"/>
      <c r="T166" s="12"/>
      <c r="U166" s="12"/>
      <c r="V166" s="12"/>
      <c r="W166" s="12"/>
      <c r="X166" s="12"/>
      <c r="Y166" s="12"/>
      <c r="Z166" s="12"/>
    </row>
    <row r="167" spans="1:26" ht="15.75" customHeight="1" x14ac:dyDescent="0.25">
      <c r="A167" s="13">
        <v>21</v>
      </c>
      <c r="B167" s="14" t="s">
        <v>14</v>
      </c>
      <c r="C167" s="14" t="s">
        <v>113</v>
      </c>
      <c r="D167" s="14">
        <v>50</v>
      </c>
      <c r="E167" s="14">
        <v>81.7</v>
      </c>
      <c r="F167" s="14">
        <v>5</v>
      </c>
      <c r="G167" s="14">
        <v>3.5</v>
      </c>
      <c r="H167" s="15" t="s">
        <v>121</v>
      </c>
      <c r="I167" s="16"/>
      <c r="J167" s="12"/>
      <c r="K167" s="12"/>
      <c r="L167" s="12"/>
      <c r="M167" s="12"/>
      <c r="N167" s="12"/>
      <c r="O167" s="12"/>
      <c r="P167" s="12"/>
      <c r="Q167" s="12"/>
      <c r="R167" s="12"/>
      <c r="S167" s="12"/>
      <c r="T167" s="12"/>
      <c r="U167" s="12"/>
      <c r="V167" s="12"/>
      <c r="W167" s="12"/>
      <c r="X167" s="12"/>
      <c r="Y167" s="12"/>
      <c r="Z167" s="12"/>
    </row>
    <row r="168" spans="1:26" ht="15.75" customHeight="1" x14ac:dyDescent="0.25">
      <c r="A168" s="13">
        <v>21</v>
      </c>
      <c r="B168" s="14" t="s">
        <v>15</v>
      </c>
      <c r="C168" s="14" t="s">
        <v>118</v>
      </c>
      <c r="D168" s="14">
        <v>28</v>
      </c>
      <c r="E168" s="14">
        <v>49.4</v>
      </c>
      <c r="F168" s="14">
        <v>6</v>
      </c>
      <c r="G168" s="14">
        <v>6</v>
      </c>
      <c r="H168" s="15">
        <v>1</v>
      </c>
      <c r="I168" s="16"/>
      <c r="J168" s="12"/>
      <c r="K168" s="12"/>
      <c r="L168" s="12"/>
      <c r="M168" s="12"/>
      <c r="N168" s="12"/>
      <c r="O168" s="12"/>
      <c r="P168" s="12"/>
      <c r="Q168" s="12"/>
      <c r="R168" s="12"/>
      <c r="S168" s="12"/>
      <c r="T168" s="12"/>
      <c r="U168" s="12"/>
      <c r="V168" s="12"/>
      <c r="W168" s="12"/>
      <c r="X168" s="12"/>
      <c r="Y168" s="12"/>
      <c r="Z168" s="12"/>
    </row>
    <row r="169" spans="1:26" ht="15.75" customHeight="1" x14ac:dyDescent="0.25">
      <c r="A169" s="17">
        <v>21</v>
      </c>
      <c r="B169" s="18" t="s">
        <v>15</v>
      </c>
      <c r="C169" s="18" t="s">
        <v>113</v>
      </c>
      <c r="D169" s="18">
        <v>50</v>
      </c>
      <c r="E169" s="18">
        <v>56.8</v>
      </c>
      <c r="F169" s="18">
        <v>4</v>
      </c>
      <c r="G169" s="18">
        <v>4.2</v>
      </c>
      <c r="H169" s="19">
        <v>2</v>
      </c>
      <c r="I169" s="20"/>
      <c r="J169" s="12"/>
      <c r="K169" s="12"/>
      <c r="L169" s="12"/>
      <c r="M169" s="12"/>
      <c r="N169" s="12"/>
      <c r="O169" s="12"/>
      <c r="P169" s="12"/>
      <c r="Q169" s="12"/>
      <c r="R169" s="12"/>
      <c r="S169" s="12"/>
      <c r="T169" s="12"/>
      <c r="U169" s="12"/>
      <c r="V169" s="12"/>
      <c r="W169" s="12"/>
      <c r="X169" s="12"/>
      <c r="Y169" s="12"/>
      <c r="Z169" s="12"/>
    </row>
    <row r="170" spans="1:26" ht="15.75" customHeight="1" x14ac:dyDescent="0.25">
      <c r="A170" s="8">
        <v>22</v>
      </c>
      <c r="B170" s="9" t="s">
        <v>9</v>
      </c>
      <c r="C170" s="9" t="s">
        <v>118</v>
      </c>
      <c r="D170" s="9">
        <v>29</v>
      </c>
      <c r="E170" s="9">
        <v>42.6</v>
      </c>
      <c r="F170" s="9">
        <v>5</v>
      </c>
      <c r="G170" s="9">
        <v>3.5</v>
      </c>
      <c r="H170" s="10">
        <v>3</v>
      </c>
      <c r="I170" s="11"/>
      <c r="J170" s="12"/>
      <c r="K170" s="12"/>
      <c r="L170" s="12"/>
      <c r="M170" s="12"/>
      <c r="N170" s="12"/>
      <c r="O170" s="12"/>
      <c r="P170" s="12"/>
      <c r="Q170" s="12"/>
      <c r="R170" s="12"/>
      <c r="S170" s="12"/>
      <c r="T170" s="12"/>
      <c r="U170" s="12"/>
      <c r="V170" s="12"/>
      <c r="W170" s="12"/>
      <c r="X170" s="12"/>
      <c r="Y170" s="12"/>
      <c r="Z170" s="12"/>
    </row>
    <row r="171" spans="1:26" ht="15.75" customHeight="1" x14ac:dyDescent="0.25">
      <c r="A171" s="13">
        <v>22</v>
      </c>
      <c r="B171" s="14" t="s">
        <v>9</v>
      </c>
      <c r="C171" s="14" t="s">
        <v>113</v>
      </c>
      <c r="D171" s="14">
        <v>2</v>
      </c>
      <c r="E171" s="14">
        <v>81.400000000000006</v>
      </c>
      <c r="F171" s="14">
        <v>5</v>
      </c>
      <c r="G171" s="14">
        <v>4.7</v>
      </c>
      <c r="H171" s="15">
        <v>1</v>
      </c>
      <c r="I171" s="16"/>
      <c r="J171" s="12"/>
      <c r="K171" s="12"/>
      <c r="L171" s="12"/>
      <c r="M171" s="12"/>
      <c r="N171" s="12"/>
      <c r="O171" s="12"/>
      <c r="P171" s="12"/>
      <c r="Q171" s="12"/>
      <c r="R171" s="12"/>
      <c r="S171" s="12"/>
      <c r="T171" s="12"/>
      <c r="U171" s="12"/>
      <c r="V171" s="12"/>
      <c r="W171" s="12"/>
      <c r="X171" s="12"/>
      <c r="Y171" s="12"/>
      <c r="Z171" s="12"/>
    </row>
    <row r="172" spans="1:26" ht="15.75" customHeight="1" x14ac:dyDescent="0.25">
      <c r="A172" s="13">
        <v>22</v>
      </c>
      <c r="B172" s="14" t="s">
        <v>12</v>
      </c>
      <c r="C172" s="14" t="s">
        <v>118</v>
      </c>
      <c r="D172" s="14">
        <v>29</v>
      </c>
      <c r="E172" s="14">
        <v>50.5</v>
      </c>
      <c r="F172" s="14">
        <v>4</v>
      </c>
      <c r="G172" s="14">
        <v>6</v>
      </c>
      <c r="H172" s="15">
        <v>1</v>
      </c>
      <c r="I172" s="16"/>
      <c r="J172" s="12"/>
      <c r="K172" s="12"/>
      <c r="L172" s="12"/>
      <c r="M172" s="12"/>
      <c r="N172" s="12"/>
      <c r="O172" s="12"/>
      <c r="P172" s="12"/>
      <c r="Q172" s="12"/>
      <c r="R172" s="12"/>
      <c r="S172" s="12"/>
      <c r="T172" s="12"/>
      <c r="U172" s="12"/>
      <c r="V172" s="12"/>
      <c r="W172" s="12"/>
      <c r="X172" s="12"/>
      <c r="Y172" s="12"/>
      <c r="Z172" s="12"/>
    </row>
    <row r="173" spans="1:26" ht="15.75" customHeight="1" x14ac:dyDescent="0.25">
      <c r="A173" s="13">
        <v>22</v>
      </c>
      <c r="B173" s="14" t="s">
        <v>12</v>
      </c>
      <c r="C173" s="14" t="s">
        <v>113</v>
      </c>
      <c r="D173" s="14">
        <v>2</v>
      </c>
      <c r="E173" s="14">
        <v>97.3</v>
      </c>
      <c r="F173" s="14">
        <v>5</v>
      </c>
      <c r="G173" s="14">
        <v>5</v>
      </c>
      <c r="H173" s="15">
        <v>1</v>
      </c>
      <c r="I173" s="16"/>
      <c r="J173" s="12"/>
      <c r="K173" s="12"/>
      <c r="L173" s="12"/>
      <c r="M173" s="12"/>
      <c r="N173" s="12"/>
      <c r="O173" s="12"/>
      <c r="P173" s="12"/>
      <c r="Q173" s="12"/>
      <c r="R173" s="12"/>
      <c r="S173" s="12"/>
      <c r="T173" s="12"/>
      <c r="U173" s="12"/>
      <c r="V173" s="12"/>
      <c r="W173" s="12"/>
      <c r="X173" s="12"/>
      <c r="Y173" s="12"/>
      <c r="Z173" s="12"/>
    </row>
    <row r="174" spans="1:26" ht="15.75" customHeight="1" x14ac:dyDescent="0.25">
      <c r="A174" s="13">
        <v>22</v>
      </c>
      <c r="B174" s="14" t="s">
        <v>14</v>
      </c>
      <c r="C174" s="14" t="s">
        <v>118</v>
      </c>
      <c r="D174" s="14">
        <v>29</v>
      </c>
      <c r="E174" s="14">
        <v>55</v>
      </c>
      <c r="F174" s="14">
        <v>5</v>
      </c>
      <c r="G174" s="14">
        <v>6</v>
      </c>
      <c r="H174" s="15"/>
      <c r="I174" s="16"/>
      <c r="J174" s="12"/>
      <c r="K174" s="12"/>
      <c r="L174" s="12"/>
      <c r="M174" s="12"/>
      <c r="N174" s="12"/>
      <c r="O174" s="12"/>
      <c r="P174" s="12"/>
      <c r="Q174" s="12"/>
      <c r="R174" s="12"/>
      <c r="S174" s="12"/>
      <c r="T174" s="12"/>
      <c r="U174" s="12"/>
      <c r="V174" s="12"/>
      <c r="W174" s="12"/>
      <c r="X174" s="12"/>
      <c r="Y174" s="12"/>
      <c r="Z174" s="12"/>
    </row>
    <row r="175" spans="1:26" ht="15.75" customHeight="1" x14ac:dyDescent="0.25">
      <c r="A175" s="13">
        <v>22</v>
      </c>
      <c r="B175" s="14" t="s">
        <v>14</v>
      </c>
      <c r="C175" s="14" t="s">
        <v>113</v>
      </c>
      <c r="D175" s="14">
        <v>2</v>
      </c>
      <c r="E175" s="14">
        <v>71.400000000000006</v>
      </c>
      <c r="F175" s="14">
        <v>5</v>
      </c>
      <c r="G175" s="14">
        <v>5.6</v>
      </c>
      <c r="H175" s="15"/>
      <c r="I175" s="16"/>
      <c r="J175" s="12"/>
      <c r="K175" s="12"/>
      <c r="L175" s="12"/>
      <c r="M175" s="12"/>
      <c r="N175" s="12"/>
      <c r="O175" s="12"/>
      <c r="P175" s="12"/>
      <c r="Q175" s="12"/>
      <c r="R175" s="12"/>
      <c r="S175" s="12"/>
      <c r="T175" s="12"/>
      <c r="U175" s="12"/>
      <c r="V175" s="12"/>
      <c r="W175" s="12"/>
      <c r="X175" s="12"/>
      <c r="Y175" s="12"/>
      <c r="Z175" s="12"/>
    </row>
    <row r="176" spans="1:26" ht="15.75" customHeight="1" x14ac:dyDescent="0.25">
      <c r="A176" s="13">
        <v>22</v>
      </c>
      <c r="B176" s="14" t="s">
        <v>15</v>
      </c>
      <c r="C176" s="14" t="s">
        <v>118</v>
      </c>
      <c r="D176" s="14">
        <v>29</v>
      </c>
      <c r="E176" s="14">
        <v>32.6</v>
      </c>
      <c r="F176" s="14">
        <v>4</v>
      </c>
      <c r="G176" s="14">
        <v>5.6</v>
      </c>
      <c r="H176" s="15">
        <v>3</v>
      </c>
      <c r="I176" s="16"/>
      <c r="J176" s="12"/>
      <c r="K176" s="12"/>
      <c r="L176" s="12"/>
      <c r="M176" s="12"/>
      <c r="N176" s="12"/>
      <c r="O176" s="12"/>
      <c r="P176" s="12"/>
      <c r="Q176" s="12"/>
      <c r="R176" s="12"/>
      <c r="S176" s="12"/>
      <c r="T176" s="12"/>
      <c r="U176" s="12"/>
      <c r="V176" s="12"/>
      <c r="W176" s="12"/>
      <c r="X176" s="12"/>
      <c r="Y176" s="12"/>
      <c r="Z176" s="12"/>
    </row>
    <row r="177" spans="1:26" ht="15.75" customHeight="1" x14ac:dyDescent="0.25">
      <c r="A177" s="17">
        <v>22</v>
      </c>
      <c r="B177" s="18" t="s">
        <v>15</v>
      </c>
      <c r="C177" s="18" t="s">
        <v>113</v>
      </c>
      <c r="D177" s="18">
        <v>2</v>
      </c>
      <c r="E177" s="18">
        <v>50.3</v>
      </c>
      <c r="F177" s="18">
        <v>4</v>
      </c>
      <c r="G177" s="18">
        <v>4.5</v>
      </c>
      <c r="H177" s="19">
        <v>1</v>
      </c>
      <c r="I177" s="20"/>
      <c r="J177" s="12"/>
      <c r="K177" s="12"/>
      <c r="L177" s="12"/>
      <c r="M177" s="12"/>
      <c r="N177" s="12"/>
      <c r="O177" s="12"/>
      <c r="P177" s="12"/>
      <c r="Q177" s="12"/>
      <c r="R177" s="12"/>
      <c r="S177" s="12"/>
      <c r="T177" s="12"/>
      <c r="U177" s="12"/>
      <c r="V177" s="12"/>
      <c r="W177" s="12"/>
      <c r="X177" s="12"/>
      <c r="Y177" s="12"/>
      <c r="Z177" s="12"/>
    </row>
    <row r="178" spans="1:26" ht="15.75" customHeight="1" x14ac:dyDescent="0.25">
      <c r="A178" s="8">
        <v>23</v>
      </c>
      <c r="B178" s="9" t="s">
        <v>9</v>
      </c>
      <c r="C178" s="9" t="s">
        <v>118</v>
      </c>
      <c r="D178" s="9">
        <v>26</v>
      </c>
      <c r="E178" s="9">
        <v>46.4</v>
      </c>
      <c r="F178" s="9">
        <v>4</v>
      </c>
      <c r="G178" s="9">
        <v>5.2</v>
      </c>
      <c r="H178" s="10">
        <v>2</v>
      </c>
      <c r="I178" s="11" t="s">
        <v>128</v>
      </c>
      <c r="J178" s="12"/>
      <c r="K178" s="12"/>
      <c r="L178" s="12"/>
      <c r="M178" s="12"/>
      <c r="N178" s="12"/>
      <c r="O178" s="12"/>
      <c r="P178" s="12"/>
      <c r="Q178" s="12"/>
      <c r="R178" s="12"/>
      <c r="S178" s="12"/>
      <c r="T178" s="12"/>
      <c r="U178" s="12"/>
      <c r="V178" s="12"/>
      <c r="W178" s="12"/>
      <c r="X178" s="12"/>
      <c r="Y178" s="12"/>
      <c r="Z178" s="12"/>
    </row>
    <row r="179" spans="1:26" ht="15.75" customHeight="1" x14ac:dyDescent="0.25">
      <c r="A179" s="13">
        <v>23</v>
      </c>
      <c r="B179" s="14" t="s">
        <v>9</v>
      </c>
      <c r="C179" s="14" t="s">
        <v>113</v>
      </c>
      <c r="D179" s="14">
        <v>14</v>
      </c>
      <c r="E179" s="14">
        <v>82.5</v>
      </c>
      <c r="F179" s="14">
        <v>5</v>
      </c>
      <c r="G179" s="14">
        <v>4.4000000000000004</v>
      </c>
      <c r="H179" s="15">
        <v>3</v>
      </c>
      <c r="I179" s="16"/>
      <c r="J179" s="12"/>
      <c r="K179" s="12"/>
      <c r="L179" s="12"/>
      <c r="M179" s="12"/>
      <c r="N179" s="12"/>
      <c r="O179" s="12"/>
      <c r="P179" s="12"/>
      <c r="Q179" s="12"/>
      <c r="R179" s="12"/>
      <c r="S179" s="12"/>
      <c r="T179" s="12"/>
      <c r="U179" s="12"/>
      <c r="V179" s="12"/>
      <c r="W179" s="12"/>
      <c r="X179" s="12"/>
      <c r="Y179" s="12"/>
      <c r="Z179" s="12"/>
    </row>
    <row r="180" spans="1:26" ht="15.75" customHeight="1" x14ac:dyDescent="0.25">
      <c r="A180" s="13">
        <v>23</v>
      </c>
      <c r="B180" s="14" t="s">
        <v>12</v>
      </c>
      <c r="C180" s="14" t="s">
        <v>118</v>
      </c>
      <c r="D180" s="14">
        <v>26</v>
      </c>
      <c r="E180" s="14">
        <v>53.3</v>
      </c>
      <c r="F180" s="14">
        <v>4</v>
      </c>
      <c r="G180" s="14">
        <v>5</v>
      </c>
      <c r="H180" s="15">
        <v>2</v>
      </c>
      <c r="I180" s="16"/>
      <c r="J180" s="12"/>
      <c r="K180" s="12"/>
      <c r="L180" s="12"/>
      <c r="M180" s="12"/>
      <c r="N180" s="12"/>
      <c r="O180" s="12"/>
      <c r="P180" s="12"/>
      <c r="Q180" s="12"/>
      <c r="R180" s="12"/>
      <c r="S180" s="12"/>
      <c r="T180" s="12"/>
      <c r="U180" s="12"/>
      <c r="V180" s="12"/>
      <c r="W180" s="12"/>
      <c r="X180" s="12"/>
      <c r="Y180" s="12"/>
      <c r="Z180" s="12"/>
    </row>
    <row r="181" spans="1:26" ht="15.75" customHeight="1" x14ac:dyDescent="0.25">
      <c r="A181" s="13">
        <v>23</v>
      </c>
      <c r="B181" s="14" t="s">
        <v>12</v>
      </c>
      <c r="C181" s="14" t="s">
        <v>113</v>
      </c>
      <c r="D181" s="14">
        <v>14</v>
      </c>
      <c r="E181" s="14">
        <v>49</v>
      </c>
      <c r="F181" s="14">
        <v>5</v>
      </c>
      <c r="G181" s="14">
        <v>4.5</v>
      </c>
      <c r="H181" s="15">
        <v>1</v>
      </c>
      <c r="I181" s="16"/>
      <c r="J181" s="12"/>
      <c r="K181" s="12"/>
      <c r="L181" s="12"/>
      <c r="M181" s="12"/>
      <c r="N181" s="12"/>
      <c r="O181" s="12"/>
      <c r="P181" s="12"/>
      <c r="Q181" s="12"/>
      <c r="R181" s="12"/>
      <c r="S181" s="12"/>
      <c r="T181" s="12"/>
      <c r="U181" s="12"/>
      <c r="V181" s="12"/>
      <c r="W181" s="12"/>
      <c r="X181" s="12"/>
      <c r="Y181" s="12"/>
      <c r="Z181" s="12"/>
    </row>
    <row r="182" spans="1:26" ht="15.75" customHeight="1" x14ac:dyDescent="0.25">
      <c r="A182" s="13">
        <v>23</v>
      </c>
      <c r="B182" s="14" t="s">
        <v>14</v>
      </c>
      <c r="C182" s="14" t="s">
        <v>118</v>
      </c>
      <c r="D182" s="14">
        <v>26</v>
      </c>
      <c r="E182" s="14">
        <v>53</v>
      </c>
      <c r="F182" s="14">
        <v>4</v>
      </c>
      <c r="G182" s="14">
        <v>3.7</v>
      </c>
      <c r="H182" s="15">
        <v>1</v>
      </c>
      <c r="I182" s="16"/>
      <c r="J182" s="12"/>
      <c r="K182" s="12"/>
      <c r="L182" s="12"/>
      <c r="M182" s="12"/>
      <c r="N182" s="12"/>
      <c r="O182" s="12"/>
      <c r="P182" s="12"/>
      <c r="Q182" s="12"/>
      <c r="R182" s="12"/>
      <c r="S182" s="12"/>
      <c r="T182" s="12"/>
      <c r="U182" s="12"/>
      <c r="V182" s="12"/>
      <c r="W182" s="12"/>
      <c r="X182" s="12"/>
      <c r="Y182" s="12"/>
      <c r="Z182" s="12"/>
    </row>
    <row r="183" spans="1:26" ht="15.75" customHeight="1" x14ac:dyDescent="0.25">
      <c r="A183" s="13">
        <v>23</v>
      </c>
      <c r="B183" s="14" t="s">
        <v>14</v>
      </c>
      <c r="C183" s="14" t="s">
        <v>113</v>
      </c>
      <c r="D183" s="14">
        <v>14</v>
      </c>
      <c r="E183" s="14">
        <v>55.8</v>
      </c>
      <c r="F183" s="14">
        <v>3</v>
      </c>
      <c r="G183" s="14">
        <v>3.5</v>
      </c>
      <c r="H183" s="15">
        <v>3</v>
      </c>
      <c r="I183" s="16"/>
      <c r="J183" s="12"/>
      <c r="K183" s="12"/>
      <c r="L183" s="12"/>
      <c r="M183" s="12"/>
      <c r="N183" s="12"/>
      <c r="O183" s="12"/>
      <c r="P183" s="12"/>
      <c r="Q183" s="12"/>
      <c r="R183" s="12"/>
      <c r="S183" s="12"/>
      <c r="T183" s="12"/>
      <c r="U183" s="12"/>
      <c r="V183" s="12"/>
      <c r="W183" s="12"/>
      <c r="X183" s="12"/>
      <c r="Y183" s="12"/>
      <c r="Z183" s="12"/>
    </row>
    <row r="184" spans="1:26" ht="15.75" customHeight="1" x14ac:dyDescent="0.25">
      <c r="A184" s="13">
        <v>23</v>
      </c>
      <c r="B184" s="14" t="s">
        <v>15</v>
      </c>
      <c r="C184" s="14" t="s">
        <v>118</v>
      </c>
      <c r="D184" s="14">
        <v>26</v>
      </c>
      <c r="E184" s="14">
        <v>54.7</v>
      </c>
      <c r="F184" s="14">
        <v>4</v>
      </c>
      <c r="G184" s="14">
        <v>6</v>
      </c>
      <c r="H184" s="15">
        <v>1</v>
      </c>
      <c r="I184" s="16"/>
      <c r="J184" s="12"/>
      <c r="K184" s="12"/>
      <c r="L184" s="12"/>
      <c r="M184" s="12"/>
      <c r="N184" s="12"/>
      <c r="O184" s="12"/>
      <c r="P184" s="12"/>
      <c r="Q184" s="12"/>
      <c r="R184" s="12"/>
      <c r="S184" s="12"/>
      <c r="T184" s="12"/>
      <c r="U184" s="12"/>
      <c r="V184" s="12"/>
      <c r="W184" s="12"/>
      <c r="X184" s="12"/>
      <c r="Y184" s="12"/>
      <c r="Z184" s="12"/>
    </row>
    <row r="185" spans="1:26" ht="15.75" customHeight="1" x14ac:dyDescent="0.25">
      <c r="A185" s="17">
        <v>23</v>
      </c>
      <c r="B185" s="18" t="s">
        <v>15</v>
      </c>
      <c r="C185" s="18" t="s">
        <v>113</v>
      </c>
      <c r="D185" s="18">
        <v>14</v>
      </c>
      <c r="E185" s="18">
        <v>57.7</v>
      </c>
      <c r="F185" s="18">
        <v>4</v>
      </c>
      <c r="G185" s="18">
        <v>3.3</v>
      </c>
      <c r="H185" s="19">
        <v>2</v>
      </c>
      <c r="I185" s="20"/>
      <c r="J185" s="12"/>
      <c r="K185" s="12"/>
      <c r="L185" s="12"/>
      <c r="M185" s="12"/>
      <c r="N185" s="12"/>
      <c r="O185" s="12"/>
      <c r="P185" s="12"/>
      <c r="Q185" s="12"/>
      <c r="R185" s="12"/>
      <c r="S185" s="12"/>
      <c r="T185" s="12"/>
      <c r="U185" s="12"/>
      <c r="V185" s="12"/>
      <c r="W185" s="12"/>
      <c r="X185" s="12"/>
      <c r="Y185" s="12"/>
      <c r="Z185" s="12"/>
    </row>
    <row r="186" spans="1:26" ht="15.75" customHeight="1" x14ac:dyDescent="0.25">
      <c r="A186" s="8">
        <v>24</v>
      </c>
      <c r="B186" s="9" t="s">
        <v>9</v>
      </c>
      <c r="C186" s="9" t="s">
        <v>118</v>
      </c>
      <c r="D186" s="9">
        <v>38</v>
      </c>
      <c r="E186" s="9">
        <v>27.7</v>
      </c>
      <c r="F186" s="9">
        <v>4</v>
      </c>
      <c r="G186" s="9">
        <v>6</v>
      </c>
      <c r="H186" s="10">
        <v>2</v>
      </c>
      <c r="I186" s="11"/>
      <c r="J186" s="12"/>
      <c r="K186" s="12"/>
      <c r="L186" s="12"/>
      <c r="M186" s="12"/>
      <c r="N186" s="12"/>
      <c r="O186" s="12"/>
      <c r="P186" s="12"/>
      <c r="Q186" s="12"/>
      <c r="R186" s="12"/>
      <c r="S186" s="12"/>
      <c r="T186" s="12"/>
      <c r="U186" s="12"/>
      <c r="V186" s="12"/>
      <c r="W186" s="12"/>
      <c r="X186" s="12"/>
      <c r="Y186" s="12"/>
      <c r="Z186" s="12"/>
    </row>
    <row r="187" spans="1:26" ht="15.75" customHeight="1" x14ac:dyDescent="0.25">
      <c r="A187" s="13">
        <v>24</v>
      </c>
      <c r="B187" s="14" t="s">
        <v>9</v>
      </c>
      <c r="C187" s="14" t="s">
        <v>113</v>
      </c>
      <c r="D187" s="14">
        <v>24</v>
      </c>
      <c r="E187" s="14">
        <v>65.900000000000006</v>
      </c>
      <c r="F187" s="14">
        <v>5</v>
      </c>
      <c r="G187" s="14">
        <v>6</v>
      </c>
      <c r="H187" s="15">
        <v>1</v>
      </c>
      <c r="I187" s="16"/>
      <c r="J187" s="12"/>
      <c r="K187" s="12"/>
      <c r="L187" s="12"/>
      <c r="M187" s="12"/>
      <c r="N187" s="12"/>
      <c r="O187" s="12"/>
      <c r="P187" s="12"/>
      <c r="Q187" s="12"/>
      <c r="R187" s="12"/>
      <c r="S187" s="12"/>
      <c r="T187" s="12"/>
      <c r="U187" s="12"/>
      <c r="V187" s="12"/>
      <c r="W187" s="12"/>
      <c r="X187" s="12"/>
      <c r="Y187" s="12"/>
      <c r="Z187" s="12"/>
    </row>
    <row r="188" spans="1:26" ht="15.75" customHeight="1" x14ac:dyDescent="0.25">
      <c r="A188" s="13">
        <v>24</v>
      </c>
      <c r="B188" s="14" t="s">
        <v>12</v>
      </c>
      <c r="C188" s="14" t="s">
        <v>118</v>
      </c>
      <c r="D188" s="14">
        <v>38</v>
      </c>
      <c r="E188" s="14">
        <v>30.9</v>
      </c>
      <c r="F188" s="14">
        <v>5</v>
      </c>
      <c r="G188" s="14">
        <v>5</v>
      </c>
      <c r="H188" s="15">
        <v>1</v>
      </c>
      <c r="I188" s="16"/>
      <c r="J188" s="12"/>
      <c r="K188" s="12"/>
      <c r="L188" s="12"/>
      <c r="M188" s="12"/>
      <c r="N188" s="12"/>
      <c r="O188" s="12"/>
      <c r="P188" s="12"/>
      <c r="Q188" s="12"/>
      <c r="R188" s="12"/>
      <c r="S188" s="12"/>
      <c r="T188" s="12"/>
      <c r="U188" s="12"/>
      <c r="V188" s="12"/>
      <c r="W188" s="12"/>
      <c r="X188" s="12"/>
      <c r="Y188" s="12"/>
      <c r="Z188" s="12"/>
    </row>
    <row r="189" spans="1:26" ht="15.75" customHeight="1" x14ac:dyDescent="0.25">
      <c r="A189" s="13">
        <v>24</v>
      </c>
      <c r="B189" s="14" t="s">
        <v>12</v>
      </c>
      <c r="C189" s="14" t="s">
        <v>113</v>
      </c>
      <c r="D189" s="14">
        <v>24</v>
      </c>
      <c r="E189" s="14">
        <v>59.1</v>
      </c>
      <c r="F189" s="14">
        <v>4</v>
      </c>
      <c r="G189" s="14">
        <v>5.2</v>
      </c>
      <c r="H189" s="15">
        <v>2</v>
      </c>
      <c r="I189" s="16"/>
      <c r="J189" s="12"/>
      <c r="K189" s="12"/>
      <c r="L189" s="12"/>
      <c r="M189" s="12"/>
      <c r="N189" s="12"/>
      <c r="O189" s="12"/>
      <c r="P189" s="12"/>
      <c r="Q189" s="12"/>
      <c r="R189" s="12"/>
      <c r="S189" s="12"/>
      <c r="T189" s="12"/>
      <c r="U189" s="12"/>
      <c r="V189" s="12"/>
      <c r="W189" s="12"/>
      <c r="X189" s="12"/>
      <c r="Y189" s="12"/>
      <c r="Z189" s="12"/>
    </row>
    <row r="190" spans="1:26" ht="15.75" customHeight="1" x14ac:dyDescent="0.25">
      <c r="A190" s="13">
        <v>24</v>
      </c>
      <c r="B190" s="14" t="s">
        <v>14</v>
      </c>
      <c r="C190" s="14" t="s">
        <v>118</v>
      </c>
      <c r="D190" s="14">
        <v>38</v>
      </c>
      <c r="E190" s="14">
        <v>46.2</v>
      </c>
      <c r="F190" s="14">
        <v>4</v>
      </c>
      <c r="G190" s="14">
        <v>6</v>
      </c>
      <c r="H190" s="15">
        <v>2</v>
      </c>
      <c r="I190" s="16"/>
      <c r="J190" s="12"/>
      <c r="K190" s="12"/>
      <c r="L190" s="12"/>
      <c r="M190" s="12"/>
      <c r="N190" s="12"/>
      <c r="O190" s="12"/>
      <c r="P190" s="12"/>
      <c r="Q190" s="12"/>
      <c r="R190" s="12"/>
      <c r="S190" s="12"/>
      <c r="T190" s="12"/>
      <c r="U190" s="12"/>
      <c r="V190" s="12"/>
      <c r="W190" s="12"/>
      <c r="X190" s="12"/>
      <c r="Y190" s="12"/>
      <c r="Z190" s="12"/>
    </row>
    <row r="191" spans="1:26" ht="15.75" customHeight="1" x14ac:dyDescent="0.25">
      <c r="A191" s="13">
        <v>24</v>
      </c>
      <c r="B191" s="14" t="s">
        <v>14</v>
      </c>
      <c r="C191" s="14" t="s">
        <v>113</v>
      </c>
      <c r="D191" s="14">
        <v>24</v>
      </c>
      <c r="E191" s="14">
        <v>40.4</v>
      </c>
      <c r="F191" s="14">
        <v>4</v>
      </c>
      <c r="G191" s="14">
        <v>6</v>
      </c>
      <c r="H191" s="15">
        <v>1</v>
      </c>
      <c r="I191" s="16"/>
      <c r="J191" s="12"/>
      <c r="K191" s="12"/>
      <c r="L191" s="12"/>
      <c r="M191" s="12"/>
      <c r="N191" s="12"/>
      <c r="O191" s="12"/>
      <c r="P191" s="12"/>
      <c r="Q191" s="12"/>
      <c r="R191" s="12"/>
      <c r="S191" s="12"/>
      <c r="T191" s="12"/>
      <c r="U191" s="12"/>
      <c r="V191" s="12"/>
      <c r="W191" s="12"/>
      <c r="X191" s="12"/>
      <c r="Y191" s="12"/>
      <c r="Z191" s="12"/>
    </row>
    <row r="192" spans="1:26" ht="15.75" customHeight="1" x14ac:dyDescent="0.25">
      <c r="A192" s="13">
        <v>24</v>
      </c>
      <c r="B192" s="14" t="s">
        <v>15</v>
      </c>
      <c r="C192" s="14" t="s">
        <v>118</v>
      </c>
      <c r="D192" s="14">
        <v>38</v>
      </c>
      <c r="E192" s="14">
        <v>41</v>
      </c>
      <c r="F192" s="14">
        <v>5</v>
      </c>
      <c r="G192" s="14">
        <v>5.8</v>
      </c>
      <c r="H192" s="15">
        <v>1</v>
      </c>
      <c r="I192" s="16"/>
      <c r="J192" s="12"/>
      <c r="K192" s="12"/>
      <c r="L192" s="12"/>
      <c r="M192" s="12"/>
      <c r="N192" s="12"/>
      <c r="O192" s="12"/>
      <c r="P192" s="12"/>
      <c r="Q192" s="12"/>
      <c r="R192" s="12"/>
      <c r="S192" s="12"/>
      <c r="T192" s="12"/>
      <c r="U192" s="12"/>
      <c r="V192" s="12"/>
      <c r="W192" s="12"/>
      <c r="X192" s="12"/>
      <c r="Y192" s="12"/>
      <c r="Z192" s="12"/>
    </row>
    <row r="193" spans="1:26" ht="15.75" customHeight="1" x14ac:dyDescent="0.25">
      <c r="A193" s="17">
        <v>24</v>
      </c>
      <c r="B193" s="18" t="s">
        <v>15</v>
      </c>
      <c r="C193" s="18" t="s">
        <v>113</v>
      </c>
      <c r="D193" s="18">
        <v>24</v>
      </c>
      <c r="E193" s="18">
        <v>58.8</v>
      </c>
      <c r="F193" s="18">
        <v>5</v>
      </c>
      <c r="G193" s="18">
        <v>6</v>
      </c>
      <c r="H193" s="19" t="s">
        <v>121</v>
      </c>
      <c r="I193" s="20"/>
      <c r="J193" s="12"/>
      <c r="K193" s="12"/>
      <c r="L193" s="12"/>
      <c r="M193" s="12"/>
      <c r="N193" s="12"/>
      <c r="O193" s="12"/>
      <c r="P193" s="12"/>
      <c r="Q193" s="12"/>
      <c r="R193" s="12"/>
      <c r="S193" s="12"/>
      <c r="T193" s="12"/>
      <c r="U193" s="12"/>
      <c r="V193" s="12"/>
      <c r="W193" s="12"/>
      <c r="X193" s="12"/>
      <c r="Y193" s="12"/>
      <c r="Z193" s="12"/>
    </row>
    <row r="194" spans="1:26" ht="15.75" customHeight="1" x14ac:dyDescent="0.25">
      <c r="A194" s="8">
        <v>25</v>
      </c>
      <c r="B194" s="9" t="s">
        <v>9</v>
      </c>
      <c r="C194" s="9" t="s">
        <v>118</v>
      </c>
      <c r="D194" s="9">
        <v>30</v>
      </c>
      <c r="E194" s="9">
        <v>40.799999999999997</v>
      </c>
      <c r="F194" s="9">
        <v>3</v>
      </c>
      <c r="G194" s="9">
        <v>2.7</v>
      </c>
      <c r="H194" s="10">
        <v>1</v>
      </c>
      <c r="I194" s="11"/>
      <c r="J194" s="12"/>
      <c r="K194" s="12"/>
      <c r="L194" s="12"/>
      <c r="M194" s="12"/>
      <c r="N194" s="12"/>
      <c r="O194" s="12"/>
      <c r="P194" s="12"/>
      <c r="Q194" s="12"/>
      <c r="R194" s="12"/>
      <c r="S194" s="12"/>
      <c r="T194" s="12"/>
      <c r="U194" s="12"/>
      <c r="V194" s="12"/>
      <c r="W194" s="12"/>
      <c r="X194" s="12"/>
      <c r="Y194" s="12"/>
      <c r="Z194" s="12"/>
    </row>
    <row r="195" spans="1:26" ht="15.75" customHeight="1" x14ac:dyDescent="0.25">
      <c r="A195" s="13">
        <v>25</v>
      </c>
      <c r="B195" s="14" t="s">
        <v>9</v>
      </c>
      <c r="C195" s="14" t="s">
        <v>113</v>
      </c>
      <c r="D195" s="14">
        <v>48</v>
      </c>
      <c r="E195" s="14">
        <v>65</v>
      </c>
      <c r="F195" s="14">
        <v>4</v>
      </c>
      <c r="G195" s="14">
        <v>4.5999999999999996</v>
      </c>
      <c r="H195" s="15">
        <v>1</v>
      </c>
      <c r="I195" s="16"/>
      <c r="J195" s="12"/>
      <c r="K195" s="12"/>
      <c r="L195" s="12"/>
      <c r="M195" s="12"/>
      <c r="N195" s="12"/>
      <c r="O195" s="12"/>
      <c r="P195" s="12"/>
      <c r="Q195" s="12"/>
      <c r="R195" s="12"/>
      <c r="S195" s="12"/>
      <c r="T195" s="12"/>
      <c r="U195" s="12"/>
      <c r="V195" s="12"/>
      <c r="W195" s="12"/>
      <c r="X195" s="12"/>
      <c r="Y195" s="12"/>
      <c r="Z195" s="12"/>
    </row>
    <row r="196" spans="1:26" ht="15.75" customHeight="1" x14ac:dyDescent="0.25">
      <c r="A196" s="13">
        <v>25</v>
      </c>
      <c r="B196" s="14" t="s">
        <v>12</v>
      </c>
      <c r="C196" s="14" t="s">
        <v>118</v>
      </c>
      <c r="D196" s="14">
        <v>30</v>
      </c>
      <c r="E196" s="14">
        <v>67.3</v>
      </c>
      <c r="F196" s="14">
        <v>4</v>
      </c>
      <c r="G196" s="14">
        <v>2.9</v>
      </c>
      <c r="H196" s="15" t="s">
        <v>121</v>
      </c>
      <c r="I196" s="16"/>
      <c r="J196" s="12"/>
      <c r="K196" s="12"/>
      <c r="L196" s="12"/>
      <c r="M196" s="12"/>
      <c r="N196" s="12"/>
      <c r="O196" s="12"/>
      <c r="P196" s="12"/>
      <c r="Q196" s="12"/>
      <c r="R196" s="12"/>
      <c r="S196" s="12"/>
      <c r="T196" s="12"/>
      <c r="U196" s="12"/>
      <c r="V196" s="12"/>
      <c r="W196" s="12"/>
      <c r="X196" s="12"/>
      <c r="Y196" s="12"/>
      <c r="Z196" s="12"/>
    </row>
    <row r="197" spans="1:26" ht="15.75" customHeight="1" x14ac:dyDescent="0.25">
      <c r="A197" s="13">
        <v>25</v>
      </c>
      <c r="B197" s="14" t="s">
        <v>12</v>
      </c>
      <c r="C197" s="14" t="s">
        <v>113</v>
      </c>
      <c r="D197" s="14">
        <v>48</v>
      </c>
      <c r="E197" s="14">
        <v>60.1</v>
      </c>
      <c r="F197" s="14">
        <v>5</v>
      </c>
      <c r="G197" s="14">
        <v>6</v>
      </c>
      <c r="H197" s="15">
        <v>2</v>
      </c>
      <c r="I197" s="16"/>
      <c r="J197" s="12"/>
      <c r="K197" s="12"/>
      <c r="L197" s="12"/>
      <c r="M197" s="12"/>
      <c r="N197" s="12"/>
      <c r="O197" s="12"/>
      <c r="P197" s="12"/>
      <c r="Q197" s="12"/>
      <c r="R197" s="12"/>
      <c r="S197" s="12"/>
      <c r="T197" s="12"/>
      <c r="U197" s="12"/>
      <c r="V197" s="12"/>
      <c r="W197" s="12"/>
      <c r="X197" s="12"/>
      <c r="Y197" s="12"/>
      <c r="Z197" s="12"/>
    </row>
    <row r="198" spans="1:26" ht="15.75" customHeight="1" x14ac:dyDescent="0.25">
      <c r="A198" s="13">
        <v>25</v>
      </c>
      <c r="B198" s="14" t="s">
        <v>14</v>
      </c>
      <c r="C198" s="14" t="s">
        <v>118</v>
      </c>
      <c r="D198" s="14">
        <v>30</v>
      </c>
      <c r="E198" s="14">
        <v>44.8</v>
      </c>
      <c r="F198" s="14">
        <v>3</v>
      </c>
      <c r="G198" s="14">
        <v>3.7</v>
      </c>
      <c r="H198" s="15">
        <v>1</v>
      </c>
      <c r="I198" s="16"/>
      <c r="J198" s="12"/>
      <c r="K198" s="12"/>
      <c r="L198" s="12"/>
      <c r="M198" s="12"/>
      <c r="N198" s="12"/>
      <c r="O198" s="12"/>
      <c r="P198" s="12"/>
      <c r="Q198" s="12"/>
      <c r="R198" s="12"/>
      <c r="S198" s="12"/>
      <c r="T198" s="12"/>
      <c r="U198" s="12"/>
      <c r="V198" s="12"/>
      <c r="W198" s="12"/>
      <c r="X198" s="12"/>
      <c r="Y198" s="12"/>
      <c r="Z198" s="12"/>
    </row>
    <row r="199" spans="1:26" ht="15.75" customHeight="1" x14ac:dyDescent="0.25">
      <c r="A199" s="13">
        <v>25</v>
      </c>
      <c r="B199" s="14" t="s">
        <v>14</v>
      </c>
      <c r="C199" s="14" t="s">
        <v>113</v>
      </c>
      <c r="D199" s="14">
        <v>48</v>
      </c>
      <c r="E199" s="14">
        <v>72.7</v>
      </c>
      <c r="F199" s="14">
        <v>5</v>
      </c>
      <c r="G199" s="14">
        <v>5.9</v>
      </c>
      <c r="H199" s="15">
        <v>2</v>
      </c>
      <c r="I199" s="16"/>
      <c r="J199" s="12"/>
      <c r="K199" s="12"/>
      <c r="L199" s="12"/>
      <c r="M199" s="12"/>
      <c r="N199" s="12"/>
      <c r="O199" s="12"/>
      <c r="P199" s="12"/>
      <c r="Q199" s="12"/>
      <c r="R199" s="12"/>
      <c r="S199" s="12"/>
      <c r="T199" s="12"/>
      <c r="U199" s="12"/>
      <c r="V199" s="12"/>
      <c r="W199" s="12"/>
      <c r="X199" s="12"/>
      <c r="Y199" s="12"/>
      <c r="Z199" s="12"/>
    </row>
    <row r="200" spans="1:26" ht="15.75" customHeight="1" x14ac:dyDescent="0.25">
      <c r="A200" s="13">
        <v>25</v>
      </c>
      <c r="B200" s="14" t="s">
        <v>15</v>
      </c>
      <c r="C200" s="14" t="s">
        <v>118</v>
      </c>
      <c r="D200" s="14">
        <v>30</v>
      </c>
      <c r="E200" s="14">
        <v>42.2</v>
      </c>
      <c r="F200" s="14">
        <v>3</v>
      </c>
      <c r="G200" s="14">
        <v>2</v>
      </c>
      <c r="H200" s="15">
        <v>1</v>
      </c>
      <c r="I200" s="16"/>
      <c r="J200" s="12"/>
      <c r="K200" s="12"/>
      <c r="L200" s="12"/>
      <c r="M200" s="12"/>
      <c r="N200" s="12"/>
      <c r="O200" s="12"/>
      <c r="P200" s="12"/>
      <c r="Q200" s="12"/>
      <c r="R200" s="12"/>
      <c r="S200" s="12"/>
      <c r="T200" s="12"/>
      <c r="U200" s="12"/>
      <c r="V200" s="12"/>
      <c r="W200" s="12"/>
      <c r="X200" s="12"/>
      <c r="Y200" s="12"/>
      <c r="Z200" s="12"/>
    </row>
    <row r="201" spans="1:26" ht="15.75" customHeight="1" x14ac:dyDescent="0.25">
      <c r="A201" s="17">
        <v>25</v>
      </c>
      <c r="B201" s="18" t="s">
        <v>15</v>
      </c>
      <c r="C201" s="18" t="s">
        <v>113</v>
      </c>
      <c r="D201" s="18">
        <v>48</v>
      </c>
      <c r="E201" s="18">
        <v>53.7</v>
      </c>
      <c r="F201" s="18">
        <v>4</v>
      </c>
      <c r="G201" s="18">
        <v>5.5</v>
      </c>
      <c r="H201" s="19">
        <v>2</v>
      </c>
      <c r="I201" s="20"/>
      <c r="J201" s="12"/>
      <c r="K201" s="12"/>
      <c r="L201" s="12"/>
      <c r="M201" s="12"/>
      <c r="N201" s="12"/>
      <c r="O201" s="12"/>
      <c r="P201" s="12"/>
      <c r="Q201" s="12"/>
      <c r="R201" s="12"/>
      <c r="S201" s="12"/>
      <c r="T201" s="12"/>
      <c r="U201" s="12"/>
      <c r="V201" s="12"/>
      <c r="W201" s="12"/>
      <c r="X201" s="12"/>
      <c r="Y201" s="12"/>
      <c r="Z201" s="12"/>
    </row>
    <row r="202" spans="1:26" ht="15.75" customHeight="1" x14ac:dyDescent="0.25">
      <c r="A202" s="8">
        <v>26</v>
      </c>
      <c r="B202" s="9" t="s">
        <v>9</v>
      </c>
      <c r="C202" s="9" t="s">
        <v>118</v>
      </c>
      <c r="D202" s="9">
        <v>47</v>
      </c>
      <c r="E202" s="9">
        <v>66.8</v>
      </c>
      <c r="F202" s="9">
        <v>4</v>
      </c>
      <c r="G202" s="9">
        <v>3.8</v>
      </c>
      <c r="H202" s="10">
        <v>2</v>
      </c>
      <c r="I202" s="11"/>
      <c r="J202" s="12"/>
      <c r="K202" s="12"/>
      <c r="L202" s="12"/>
      <c r="M202" s="12"/>
      <c r="N202" s="12"/>
      <c r="O202" s="12"/>
      <c r="P202" s="12"/>
      <c r="Q202" s="12"/>
      <c r="R202" s="12"/>
      <c r="S202" s="12"/>
      <c r="T202" s="12"/>
      <c r="U202" s="12"/>
      <c r="V202" s="12"/>
      <c r="W202" s="12"/>
      <c r="X202" s="12"/>
      <c r="Y202" s="12"/>
      <c r="Z202" s="12"/>
    </row>
    <row r="203" spans="1:26" ht="15.75" customHeight="1" x14ac:dyDescent="0.25">
      <c r="A203" s="13">
        <v>26</v>
      </c>
      <c r="B203" s="14" t="s">
        <v>9</v>
      </c>
      <c r="C203" s="14" t="s">
        <v>113</v>
      </c>
      <c r="D203" s="14">
        <v>30</v>
      </c>
      <c r="E203" s="14">
        <v>66.8</v>
      </c>
      <c r="F203" s="14">
        <v>3</v>
      </c>
      <c r="G203" s="14">
        <v>1.9</v>
      </c>
      <c r="H203" s="15">
        <v>1</v>
      </c>
      <c r="I203" s="16"/>
      <c r="J203" s="12"/>
      <c r="K203" s="12"/>
      <c r="L203" s="12"/>
      <c r="M203" s="12"/>
      <c r="N203" s="12"/>
      <c r="O203" s="12"/>
      <c r="P203" s="12"/>
      <c r="Q203" s="12"/>
      <c r="R203" s="12"/>
      <c r="S203" s="12"/>
      <c r="T203" s="12"/>
      <c r="U203" s="12"/>
      <c r="V203" s="12"/>
      <c r="W203" s="12"/>
      <c r="X203" s="12"/>
      <c r="Y203" s="12"/>
      <c r="Z203" s="12"/>
    </row>
    <row r="204" spans="1:26" ht="15.75" customHeight="1" x14ac:dyDescent="0.25">
      <c r="A204" s="13">
        <v>26</v>
      </c>
      <c r="B204" s="14" t="s">
        <v>12</v>
      </c>
      <c r="C204" s="14" t="s">
        <v>118</v>
      </c>
      <c r="D204" s="14">
        <v>47</v>
      </c>
      <c r="E204" s="14">
        <v>57.7</v>
      </c>
      <c r="F204" s="14">
        <v>3</v>
      </c>
      <c r="G204" s="14">
        <v>1.7</v>
      </c>
      <c r="H204" s="15">
        <v>1</v>
      </c>
      <c r="I204" s="16"/>
      <c r="J204" s="12"/>
      <c r="K204" s="12"/>
      <c r="L204" s="12"/>
      <c r="M204" s="12"/>
      <c r="N204" s="12"/>
      <c r="O204" s="12"/>
      <c r="P204" s="12"/>
      <c r="Q204" s="12"/>
      <c r="R204" s="12"/>
      <c r="S204" s="12"/>
      <c r="T204" s="12"/>
      <c r="U204" s="12"/>
      <c r="V204" s="12"/>
      <c r="W204" s="12"/>
      <c r="X204" s="12"/>
      <c r="Y204" s="12"/>
      <c r="Z204" s="12"/>
    </row>
    <row r="205" spans="1:26" ht="15.75" customHeight="1" x14ac:dyDescent="0.25">
      <c r="A205" s="13">
        <v>26</v>
      </c>
      <c r="B205" s="14" t="s">
        <v>12</v>
      </c>
      <c r="C205" s="14" t="s">
        <v>113</v>
      </c>
      <c r="D205" s="14">
        <v>30</v>
      </c>
      <c r="E205" s="14">
        <v>56</v>
      </c>
      <c r="F205" s="14">
        <v>4</v>
      </c>
      <c r="G205" s="14">
        <v>6</v>
      </c>
      <c r="H205" s="15">
        <v>1</v>
      </c>
      <c r="I205" s="16"/>
      <c r="J205" s="12"/>
      <c r="K205" s="12"/>
      <c r="L205" s="12"/>
      <c r="M205" s="12"/>
      <c r="N205" s="12"/>
      <c r="O205" s="12"/>
      <c r="P205" s="12"/>
      <c r="Q205" s="12"/>
      <c r="R205" s="12"/>
      <c r="S205" s="12"/>
      <c r="T205" s="12"/>
      <c r="U205" s="12"/>
      <c r="V205" s="12"/>
      <c r="W205" s="12"/>
      <c r="X205" s="12"/>
      <c r="Y205" s="12"/>
      <c r="Z205" s="12"/>
    </row>
    <row r="206" spans="1:26" ht="15.75" customHeight="1" x14ac:dyDescent="0.25">
      <c r="A206" s="13">
        <v>26</v>
      </c>
      <c r="B206" s="14" t="s">
        <v>14</v>
      </c>
      <c r="C206" s="14" t="s">
        <v>118</v>
      </c>
      <c r="D206" s="14">
        <v>47</v>
      </c>
      <c r="E206" s="14">
        <v>64.2</v>
      </c>
      <c r="F206" s="14">
        <v>3</v>
      </c>
      <c r="G206" s="14">
        <v>2.7</v>
      </c>
      <c r="H206" s="15">
        <v>2</v>
      </c>
      <c r="I206" s="16"/>
      <c r="J206" s="12"/>
      <c r="K206" s="12"/>
      <c r="L206" s="12"/>
      <c r="M206" s="12"/>
      <c r="N206" s="12"/>
      <c r="O206" s="12"/>
      <c r="P206" s="12"/>
      <c r="Q206" s="12"/>
      <c r="R206" s="12"/>
      <c r="S206" s="12"/>
      <c r="T206" s="12"/>
      <c r="U206" s="12"/>
      <c r="V206" s="12"/>
      <c r="W206" s="12"/>
      <c r="X206" s="12"/>
      <c r="Y206" s="12"/>
      <c r="Z206" s="12"/>
    </row>
    <row r="207" spans="1:26" ht="15.75" customHeight="1" x14ac:dyDescent="0.25">
      <c r="A207" s="13">
        <v>26</v>
      </c>
      <c r="B207" s="14" t="s">
        <v>14</v>
      </c>
      <c r="C207" s="14" t="s">
        <v>113</v>
      </c>
      <c r="D207" s="14">
        <v>30</v>
      </c>
      <c r="E207" s="14">
        <v>39.5</v>
      </c>
      <c r="F207" s="14">
        <v>4</v>
      </c>
      <c r="G207" s="14">
        <v>2.2999999999999998</v>
      </c>
      <c r="H207" s="15">
        <v>2</v>
      </c>
      <c r="I207" s="16"/>
      <c r="J207" s="12"/>
      <c r="K207" s="12"/>
      <c r="L207" s="12"/>
      <c r="M207" s="12"/>
      <c r="N207" s="12"/>
      <c r="O207" s="12"/>
      <c r="P207" s="12"/>
      <c r="Q207" s="12"/>
      <c r="R207" s="12"/>
      <c r="S207" s="12"/>
      <c r="T207" s="12"/>
      <c r="U207" s="12"/>
      <c r="V207" s="12"/>
      <c r="W207" s="12"/>
      <c r="X207" s="12"/>
      <c r="Y207" s="12"/>
      <c r="Z207" s="12"/>
    </row>
    <row r="208" spans="1:26" ht="15.75" customHeight="1" x14ac:dyDescent="0.25">
      <c r="A208" s="13">
        <v>26</v>
      </c>
      <c r="B208" s="14" t="s">
        <v>15</v>
      </c>
      <c r="C208" s="14" t="s">
        <v>118</v>
      </c>
      <c r="D208" s="14">
        <v>47</v>
      </c>
      <c r="E208" s="14">
        <v>49.2</v>
      </c>
      <c r="F208" s="14">
        <v>4</v>
      </c>
      <c r="G208" s="14">
        <v>5.9</v>
      </c>
      <c r="H208" s="15">
        <v>1</v>
      </c>
      <c r="I208" s="16"/>
      <c r="J208" s="12"/>
      <c r="K208" s="12"/>
      <c r="L208" s="12"/>
      <c r="M208" s="12"/>
      <c r="N208" s="12"/>
      <c r="O208" s="12"/>
      <c r="P208" s="12"/>
      <c r="Q208" s="12"/>
      <c r="R208" s="12"/>
      <c r="S208" s="12"/>
      <c r="T208" s="12"/>
      <c r="U208" s="12"/>
      <c r="V208" s="12"/>
      <c r="W208" s="12"/>
      <c r="X208" s="12"/>
      <c r="Y208" s="12"/>
      <c r="Z208" s="12"/>
    </row>
    <row r="209" spans="1:26" ht="15.75" customHeight="1" x14ac:dyDescent="0.25">
      <c r="A209" s="17">
        <v>26</v>
      </c>
      <c r="B209" s="18" t="s">
        <v>15</v>
      </c>
      <c r="C209" s="18" t="s">
        <v>113</v>
      </c>
      <c r="D209" s="18">
        <v>30</v>
      </c>
      <c r="E209" s="18">
        <v>88.2</v>
      </c>
      <c r="F209" s="18">
        <v>4</v>
      </c>
      <c r="G209" s="18">
        <v>3.5</v>
      </c>
      <c r="H209" s="19">
        <v>2</v>
      </c>
      <c r="I209" s="20"/>
      <c r="J209" s="12"/>
      <c r="K209" s="12"/>
      <c r="L209" s="12"/>
      <c r="M209" s="12"/>
      <c r="N209" s="12"/>
      <c r="O209" s="12"/>
      <c r="P209" s="12"/>
      <c r="Q209" s="12"/>
      <c r="R209" s="12"/>
      <c r="S209" s="12"/>
      <c r="T209" s="12"/>
      <c r="U209" s="12"/>
      <c r="V209" s="12"/>
      <c r="W209" s="12"/>
      <c r="X209" s="12"/>
      <c r="Y209" s="12"/>
      <c r="Z209" s="12"/>
    </row>
    <row r="210" spans="1:26" ht="15.75" customHeight="1" x14ac:dyDescent="0.25">
      <c r="A210" s="8">
        <v>27</v>
      </c>
      <c r="B210" s="9" t="s">
        <v>9</v>
      </c>
      <c r="C210" s="9" t="s">
        <v>118</v>
      </c>
      <c r="D210" s="9">
        <v>37</v>
      </c>
      <c r="E210" s="9">
        <v>48.6</v>
      </c>
      <c r="F210" s="9">
        <v>4</v>
      </c>
      <c r="G210" s="9">
        <v>5</v>
      </c>
      <c r="H210" s="10">
        <v>2</v>
      </c>
      <c r="I210" s="11"/>
      <c r="J210" s="12"/>
      <c r="K210" s="12"/>
      <c r="L210" s="12"/>
      <c r="M210" s="12"/>
      <c r="N210" s="12"/>
      <c r="O210" s="12"/>
      <c r="P210" s="12"/>
      <c r="Q210" s="12"/>
      <c r="R210" s="12"/>
      <c r="S210" s="12"/>
      <c r="T210" s="12"/>
      <c r="U210" s="12"/>
      <c r="V210" s="12"/>
      <c r="W210" s="12"/>
      <c r="X210" s="12"/>
      <c r="Y210" s="12"/>
      <c r="Z210" s="12"/>
    </row>
    <row r="211" spans="1:26" ht="15.75" customHeight="1" x14ac:dyDescent="0.25">
      <c r="A211" s="13">
        <v>27</v>
      </c>
      <c r="B211" s="14" t="s">
        <v>9</v>
      </c>
      <c r="C211" s="14" t="s">
        <v>113</v>
      </c>
      <c r="D211" s="14">
        <v>13</v>
      </c>
      <c r="E211" s="14">
        <v>57.5</v>
      </c>
      <c r="F211" s="14">
        <v>4</v>
      </c>
      <c r="G211" s="14">
        <v>5.3</v>
      </c>
      <c r="H211" s="15">
        <v>2</v>
      </c>
      <c r="I211" s="16"/>
      <c r="J211" s="12"/>
      <c r="K211" s="12"/>
      <c r="L211" s="12"/>
      <c r="M211" s="12"/>
      <c r="N211" s="12"/>
      <c r="O211" s="12"/>
      <c r="P211" s="12"/>
      <c r="Q211" s="12"/>
      <c r="R211" s="12"/>
      <c r="S211" s="12"/>
      <c r="T211" s="12"/>
      <c r="U211" s="12"/>
      <c r="V211" s="12"/>
      <c r="W211" s="12"/>
      <c r="X211" s="12"/>
      <c r="Y211" s="12"/>
      <c r="Z211" s="12"/>
    </row>
    <row r="212" spans="1:26" ht="15.75" customHeight="1" x14ac:dyDescent="0.25">
      <c r="A212" s="13">
        <v>27</v>
      </c>
      <c r="B212" s="14" t="s">
        <v>12</v>
      </c>
      <c r="C212" s="14" t="s">
        <v>118</v>
      </c>
      <c r="D212" s="14">
        <v>37</v>
      </c>
      <c r="E212" s="14">
        <v>56.7</v>
      </c>
      <c r="F212" s="14">
        <v>4</v>
      </c>
      <c r="G212" s="14">
        <v>4.3</v>
      </c>
      <c r="H212" s="15">
        <v>1</v>
      </c>
      <c r="I212" s="16"/>
      <c r="J212" s="12"/>
      <c r="K212" s="12"/>
      <c r="L212" s="12"/>
      <c r="M212" s="12"/>
      <c r="N212" s="12"/>
      <c r="O212" s="12"/>
      <c r="P212" s="12"/>
      <c r="Q212" s="12"/>
      <c r="R212" s="12"/>
      <c r="S212" s="12"/>
      <c r="T212" s="12"/>
      <c r="U212" s="12"/>
      <c r="V212" s="12"/>
      <c r="W212" s="12"/>
      <c r="X212" s="12"/>
      <c r="Y212" s="12"/>
      <c r="Z212" s="12"/>
    </row>
    <row r="213" spans="1:26" ht="15.75" customHeight="1" x14ac:dyDescent="0.25">
      <c r="A213" s="13">
        <v>27</v>
      </c>
      <c r="B213" s="14" t="s">
        <v>12</v>
      </c>
      <c r="C213" s="14" t="s">
        <v>113</v>
      </c>
      <c r="D213" s="14">
        <v>13</v>
      </c>
      <c r="E213" s="14">
        <v>56.8</v>
      </c>
      <c r="F213" s="14">
        <v>4</v>
      </c>
      <c r="G213" s="14">
        <v>4</v>
      </c>
      <c r="H213" s="15">
        <v>1</v>
      </c>
      <c r="I213" s="16"/>
      <c r="J213" s="12"/>
      <c r="K213" s="12"/>
      <c r="L213" s="12"/>
      <c r="M213" s="12"/>
      <c r="N213" s="12"/>
      <c r="O213" s="12"/>
      <c r="P213" s="12"/>
      <c r="Q213" s="12"/>
      <c r="R213" s="12"/>
      <c r="S213" s="12"/>
      <c r="T213" s="12"/>
      <c r="U213" s="12"/>
      <c r="V213" s="12"/>
      <c r="W213" s="12"/>
      <c r="X213" s="12"/>
      <c r="Y213" s="12"/>
      <c r="Z213" s="12"/>
    </row>
    <row r="214" spans="1:26" ht="15.75" customHeight="1" x14ac:dyDescent="0.25">
      <c r="A214" s="13">
        <v>27</v>
      </c>
      <c r="B214" s="14" t="s">
        <v>14</v>
      </c>
      <c r="C214" s="14" t="s">
        <v>118</v>
      </c>
      <c r="D214" s="14">
        <v>37</v>
      </c>
      <c r="E214" s="14">
        <v>54</v>
      </c>
      <c r="F214" s="14">
        <v>4</v>
      </c>
      <c r="G214" s="14">
        <v>4.3</v>
      </c>
      <c r="H214" s="15">
        <v>2</v>
      </c>
      <c r="I214" s="16"/>
      <c r="J214" s="12"/>
      <c r="K214" s="12"/>
      <c r="L214" s="12"/>
      <c r="M214" s="12"/>
      <c r="N214" s="12"/>
      <c r="O214" s="12"/>
      <c r="P214" s="12"/>
      <c r="Q214" s="12"/>
      <c r="R214" s="12"/>
      <c r="S214" s="12"/>
      <c r="T214" s="12"/>
      <c r="U214" s="12"/>
      <c r="V214" s="12"/>
      <c r="W214" s="12"/>
      <c r="X214" s="12"/>
      <c r="Y214" s="12"/>
      <c r="Z214" s="12"/>
    </row>
    <row r="215" spans="1:26" ht="15.75" customHeight="1" x14ac:dyDescent="0.25">
      <c r="A215" s="13">
        <v>27</v>
      </c>
      <c r="B215" s="14" t="s">
        <v>14</v>
      </c>
      <c r="C215" s="14" t="s">
        <v>113</v>
      </c>
      <c r="D215" s="14">
        <v>13</v>
      </c>
      <c r="E215" s="14">
        <v>39.799999999999997</v>
      </c>
      <c r="F215" s="14">
        <v>5</v>
      </c>
      <c r="G215" s="14">
        <v>6</v>
      </c>
      <c r="H215" s="15">
        <v>2</v>
      </c>
      <c r="I215" s="16"/>
      <c r="J215" s="12"/>
      <c r="K215" s="12"/>
      <c r="L215" s="12"/>
      <c r="M215" s="12"/>
      <c r="N215" s="12"/>
      <c r="O215" s="12"/>
      <c r="P215" s="12"/>
      <c r="Q215" s="12"/>
      <c r="R215" s="12"/>
      <c r="S215" s="12"/>
      <c r="T215" s="12"/>
      <c r="U215" s="12"/>
      <c r="V215" s="12"/>
      <c r="W215" s="12"/>
      <c r="X215" s="12"/>
      <c r="Y215" s="12"/>
      <c r="Z215" s="12"/>
    </row>
    <row r="216" spans="1:26" ht="15.75" customHeight="1" x14ac:dyDescent="0.25">
      <c r="A216" s="13">
        <v>27</v>
      </c>
      <c r="B216" s="14" t="s">
        <v>15</v>
      </c>
      <c r="C216" s="14" t="s">
        <v>118</v>
      </c>
      <c r="D216" s="14">
        <v>37</v>
      </c>
      <c r="E216" s="14">
        <v>48.6</v>
      </c>
      <c r="F216" s="14">
        <v>3</v>
      </c>
      <c r="G216" s="14">
        <v>6</v>
      </c>
      <c r="H216" s="15">
        <v>1</v>
      </c>
      <c r="I216" s="16"/>
      <c r="J216" s="12"/>
      <c r="K216" s="12"/>
      <c r="L216" s="12"/>
      <c r="M216" s="12"/>
      <c r="N216" s="12"/>
      <c r="O216" s="12"/>
      <c r="P216" s="12"/>
      <c r="Q216" s="12"/>
      <c r="R216" s="12"/>
      <c r="S216" s="12"/>
      <c r="T216" s="12"/>
      <c r="U216" s="12"/>
      <c r="V216" s="12"/>
      <c r="W216" s="12"/>
      <c r="X216" s="12"/>
      <c r="Y216" s="12"/>
      <c r="Z216" s="12"/>
    </row>
    <row r="217" spans="1:26" ht="15.75" customHeight="1" x14ac:dyDescent="0.25">
      <c r="A217" s="17">
        <v>27</v>
      </c>
      <c r="B217" s="18" t="s">
        <v>15</v>
      </c>
      <c r="C217" s="18" t="s">
        <v>113</v>
      </c>
      <c r="D217" s="18">
        <v>13</v>
      </c>
      <c r="E217" s="18">
        <v>33.5</v>
      </c>
      <c r="F217" s="18">
        <v>4</v>
      </c>
      <c r="G217" s="18">
        <v>6</v>
      </c>
      <c r="H217" s="19">
        <v>1</v>
      </c>
      <c r="I217" s="20"/>
      <c r="J217" s="12"/>
      <c r="K217" s="12"/>
      <c r="L217" s="12"/>
      <c r="M217" s="12"/>
      <c r="N217" s="12"/>
      <c r="O217" s="12"/>
      <c r="P217" s="12"/>
      <c r="Q217" s="12"/>
      <c r="R217" s="12"/>
      <c r="S217" s="12"/>
      <c r="T217" s="12"/>
      <c r="U217" s="12"/>
      <c r="V217" s="12"/>
      <c r="W217" s="12"/>
      <c r="X217" s="12"/>
      <c r="Y217" s="12"/>
      <c r="Z217" s="12"/>
    </row>
    <row r="218" spans="1:26" ht="15.75" customHeight="1" x14ac:dyDescent="0.25">
      <c r="A218" s="8">
        <v>28</v>
      </c>
      <c r="B218" s="9" t="s">
        <v>9</v>
      </c>
      <c r="C218" s="9" t="s">
        <v>118</v>
      </c>
      <c r="D218" s="9">
        <v>22</v>
      </c>
      <c r="E218" s="9">
        <v>54.1</v>
      </c>
      <c r="F218" s="9">
        <v>4</v>
      </c>
      <c r="G218" s="9">
        <v>3.6</v>
      </c>
      <c r="H218" s="10">
        <v>1</v>
      </c>
      <c r="I218" s="11"/>
      <c r="J218" s="12"/>
      <c r="K218" s="12"/>
      <c r="L218" s="12"/>
      <c r="M218" s="12"/>
      <c r="N218" s="12"/>
      <c r="O218" s="12"/>
      <c r="P218" s="12"/>
      <c r="Q218" s="12"/>
      <c r="R218" s="12"/>
      <c r="S218" s="12"/>
      <c r="T218" s="12"/>
      <c r="U218" s="12"/>
      <c r="V218" s="12"/>
      <c r="W218" s="12"/>
      <c r="X218" s="12"/>
      <c r="Y218" s="12"/>
      <c r="Z218" s="12"/>
    </row>
    <row r="219" spans="1:26" ht="15.75" customHeight="1" x14ac:dyDescent="0.25">
      <c r="A219" s="13">
        <v>28</v>
      </c>
      <c r="B219" s="14" t="s">
        <v>9</v>
      </c>
      <c r="C219" s="14" t="s">
        <v>113</v>
      </c>
      <c r="D219" s="14">
        <v>31</v>
      </c>
      <c r="E219" s="14">
        <v>42.2</v>
      </c>
      <c r="F219" s="14">
        <v>5</v>
      </c>
      <c r="G219" s="14">
        <v>6</v>
      </c>
      <c r="H219" s="15">
        <v>1</v>
      </c>
      <c r="I219" s="16"/>
      <c r="J219" s="12"/>
      <c r="K219" s="12"/>
      <c r="L219" s="12"/>
      <c r="M219" s="12"/>
      <c r="N219" s="12"/>
      <c r="O219" s="12"/>
      <c r="P219" s="12"/>
      <c r="Q219" s="12"/>
      <c r="R219" s="12"/>
      <c r="S219" s="12"/>
      <c r="T219" s="12"/>
      <c r="U219" s="12"/>
      <c r="V219" s="12"/>
      <c r="W219" s="12"/>
      <c r="X219" s="12"/>
      <c r="Y219" s="12"/>
      <c r="Z219" s="12"/>
    </row>
    <row r="220" spans="1:26" ht="15.75" customHeight="1" x14ac:dyDescent="0.25">
      <c r="A220" s="13">
        <v>28</v>
      </c>
      <c r="B220" s="14" t="s">
        <v>12</v>
      </c>
      <c r="C220" s="14" t="s">
        <v>118</v>
      </c>
      <c r="D220" s="14">
        <v>22</v>
      </c>
      <c r="E220" s="14">
        <v>46.1</v>
      </c>
      <c r="F220" s="14">
        <v>3</v>
      </c>
      <c r="G220" s="14">
        <v>2.1</v>
      </c>
      <c r="H220" s="15">
        <v>1</v>
      </c>
      <c r="I220" s="16"/>
      <c r="J220" s="12"/>
      <c r="K220" s="12"/>
      <c r="L220" s="12"/>
      <c r="M220" s="12"/>
      <c r="N220" s="12"/>
      <c r="O220" s="12"/>
      <c r="P220" s="12"/>
      <c r="Q220" s="12"/>
      <c r="R220" s="12"/>
      <c r="S220" s="12"/>
      <c r="T220" s="12"/>
      <c r="U220" s="12"/>
      <c r="V220" s="12"/>
      <c r="W220" s="12"/>
      <c r="X220" s="12"/>
      <c r="Y220" s="12"/>
      <c r="Z220" s="12"/>
    </row>
    <row r="221" spans="1:26" ht="15.75" customHeight="1" x14ac:dyDescent="0.25">
      <c r="A221" s="13">
        <v>28</v>
      </c>
      <c r="B221" s="14" t="s">
        <v>12</v>
      </c>
      <c r="C221" s="14" t="s">
        <v>113</v>
      </c>
      <c r="D221" s="14">
        <v>31</v>
      </c>
      <c r="E221" s="14">
        <v>65.5</v>
      </c>
      <c r="F221" s="14">
        <v>5</v>
      </c>
      <c r="G221" s="14">
        <v>4</v>
      </c>
      <c r="H221" s="15">
        <v>2</v>
      </c>
      <c r="I221" s="16"/>
      <c r="J221" s="12"/>
      <c r="K221" s="12"/>
      <c r="L221" s="12"/>
      <c r="M221" s="12"/>
      <c r="N221" s="12"/>
      <c r="O221" s="12"/>
      <c r="P221" s="12"/>
      <c r="Q221" s="12"/>
      <c r="R221" s="12"/>
      <c r="S221" s="12"/>
      <c r="T221" s="12"/>
      <c r="U221" s="12"/>
      <c r="V221" s="12"/>
      <c r="W221" s="12"/>
      <c r="X221" s="12"/>
      <c r="Y221" s="12"/>
      <c r="Z221" s="12"/>
    </row>
    <row r="222" spans="1:26" ht="15.75" customHeight="1" x14ac:dyDescent="0.25">
      <c r="A222" s="13">
        <v>28</v>
      </c>
      <c r="B222" s="14" t="s">
        <v>14</v>
      </c>
      <c r="C222" s="14" t="s">
        <v>118</v>
      </c>
      <c r="D222" s="14">
        <v>22</v>
      </c>
      <c r="E222" s="14">
        <v>50.3</v>
      </c>
      <c r="F222" s="14">
        <v>3</v>
      </c>
      <c r="G222" s="14">
        <v>4.7</v>
      </c>
      <c r="H222" s="15">
        <v>1</v>
      </c>
      <c r="I222" s="16"/>
      <c r="J222" s="12"/>
      <c r="K222" s="12"/>
      <c r="L222" s="12"/>
      <c r="M222" s="12"/>
      <c r="N222" s="12"/>
      <c r="O222" s="12"/>
      <c r="P222" s="12"/>
      <c r="Q222" s="12"/>
      <c r="R222" s="12"/>
      <c r="S222" s="12"/>
      <c r="T222" s="12"/>
      <c r="U222" s="12"/>
      <c r="V222" s="12"/>
      <c r="W222" s="12"/>
      <c r="X222" s="12"/>
      <c r="Y222" s="12"/>
      <c r="Z222" s="12"/>
    </row>
    <row r="223" spans="1:26" ht="15.75" customHeight="1" x14ac:dyDescent="0.25">
      <c r="A223" s="13">
        <v>28</v>
      </c>
      <c r="B223" s="14" t="s">
        <v>14</v>
      </c>
      <c r="C223" s="14" t="s">
        <v>113</v>
      </c>
      <c r="D223" s="14">
        <v>31</v>
      </c>
      <c r="E223" s="14">
        <v>71</v>
      </c>
      <c r="F223" s="14">
        <v>4</v>
      </c>
      <c r="G223" s="14">
        <v>5</v>
      </c>
      <c r="H223" s="15" t="s">
        <v>121</v>
      </c>
      <c r="I223" s="16"/>
      <c r="J223" s="12"/>
      <c r="K223" s="12"/>
      <c r="L223" s="12"/>
      <c r="M223" s="12"/>
      <c r="N223" s="12"/>
      <c r="O223" s="12"/>
      <c r="P223" s="12"/>
      <c r="Q223" s="12"/>
      <c r="R223" s="12"/>
      <c r="S223" s="12"/>
      <c r="T223" s="12"/>
      <c r="U223" s="12"/>
      <c r="V223" s="12"/>
      <c r="W223" s="12"/>
      <c r="X223" s="12"/>
      <c r="Y223" s="12"/>
      <c r="Z223" s="12"/>
    </row>
    <row r="224" spans="1:26" ht="15.75" customHeight="1" x14ac:dyDescent="0.25">
      <c r="A224" s="13">
        <v>28</v>
      </c>
      <c r="B224" s="14" t="s">
        <v>15</v>
      </c>
      <c r="C224" s="14" t="s">
        <v>118</v>
      </c>
      <c r="D224" s="14">
        <v>22</v>
      </c>
      <c r="E224" s="14">
        <v>41.5</v>
      </c>
      <c r="F224" s="14">
        <v>4</v>
      </c>
      <c r="G224" s="14">
        <v>3.3</v>
      </c>
      <c r="H224" s="15">
        <v>2</v>
      </c>
      <c r="I224" s="16"/>
      <c r="J224" s="12"/>
      <c r="K224" s="12"/>
      <c r="L224" s="12"/>
      <c r="M224" s="12"/>
      <c r="N224" s="12"/>
      <c r="O224" s="12"/>
      <c r="P224" s="12"/>
      <c r="Q224" s="12"/>
      <c r="R224" s="12"/>
      <c r="S224" s="12"/>
      <c r="T224" s="12"/>
      <c r="U224" s="12"/>
      <c r="V224" s="12"/>
      <c r="W224" s="12"/>
      <c r="X224" s="12"/>
      <c r="Y224" s="12"/>
      <c r="Z224" s="12"/>
    </row>
    <row r="225" spans="1:26" ht="15.75" customHeight="1" x14ac:dyDescent="0.25">
      <c r="A225" s="17">
        <v>28</v>
      </c>
      <c r="B225" s="18" t="s">
        <v>15</v>
      </c>
      <c r="C225" s="18" t="s">
        <v>113</v>
      </c>
      <c r="D225" s="18">
        <v>31</v>
      </c>
      <c r="E225" s="18">
        <v>73.400000000000006</v>
      </c>
      <c r="F225" s="18">
        <v>4</v>
      </c>
      <c r="G225" s="18">
        <v>3.1</v>
      </c>
      <c r="H225" s="19">
        <v>2</v>
      </c>
      <c r="I225" s="20"/>
      <c r="J225" s="12"/>
      <c r="K225" s="12"/>
      <c r="L225" s="12"/>
      <c r="M225" s="12"/>
      <c r="N225" s="12"/>
      <c r="O225" s="12"/>
      <c r="P225" s="12"/>
      <c r="Q225" s="12"/>
      <c r="R225" s="12"/>
      <c r="S225" s="12"/>
      <c r="T225" s="12"/>
      <c r="U225" s="12"/>
      <c r="V225" s="12"/>
      <c r="W225" s="12"/>
      <c r="X225" s="12"/>
      <c r="Y225" s="12"/>
      <c r="Z225" s="12"/>
    </row>
    <row r="226" spans="1:26" ht="15.75" customHeight="1" x14ac:dyDescent="0.25">
      <c r="A226" s="8">
        <v>29</v>
      </c>
      <c r="B226" s="9" t="s">
        <v>9</v>
      </c>
      <c r="C226" s="9" t="s">
        <v>118</v>
      </c>
      <c r="D226" s="9">
        <v>38</v>
      </c>
      <c r="E226" s="9">
        <v>32.5</v>
      </c>
      <c r="F226" s="9">
        <v>4</v>
      </c>
      <c r="G226" s="9">
        <v>6</v>
      </c>
      <c r="H226" s="10">
        <v>2</v>
      </c>
      <c r="I226" s="11"/>
      <c r="J226" s="12"/>
      <c r="K226" s="12"/>
      <c r="L226" s="12"/>
      <c r="M226" s="12"/>
      <c r="N226" s="12"/>
      <c r="O226" s="12"/>
      <c r="P226" s="12"/>
      <c r="Q226" s="12"/>
      <c r="R226" s="12"/>
      <c r="S226" s="12"/>
      <c r="T226" s="12"/>
      <c r="U226" s="12"/>
      <c r="V226" s="12"/>
      <c r="W226" s="12"/>
      <c r="X226" s="12"/>
      <c r="Y226" s="12"/>
      <c r="Z226" s="12"/>
    </row>
    <row r="227" spans="1:26" ht="15.75" customHeight="1" x14ac:dyDescent="0.25">
      <c r="A227" s="13">
        <v>29</v>
      </c>
      <c r="B227" s="14" t="s">
        <v>9</v>
      </c>
      <c r="C227" s="14" t="s">
        <v>113</v>
      </c>
      <c r="D227" s="14">
        <v>28</v>
      </c>
      <c r="E227" s="14">
        <v>74.5</v>
      </c>
      <c r="F227" s="14">
        <v>5</v>
      </c>
      <c r="G227" s="14">
        <v>5.7</v>
      </c>
      <c r="H227" s="15" t="s">
        <v>121</v>
      </c>
      <c r="I227" s="16"/>
      <c r="J227" s="12"/>
      <c r="K227" s="12"/>
      <c r="L227" s="12"/>
      <c r="M227" s="12"/>
      <c r="N227" s="12"/>
      <c r="O227" s="12"/>
      <c r="P227" s="12"/>
      <c r="Q227" s="12"/>
      <c r="R227" s="12"/>
      <c r="S227" s="12"/>
      <c r="T227" s="12"/>
      <c r="U227" s="12"/>
      <c r="V227" s="12"/>
      <c r="W227" s="12"/>
      <c r="X227" s="12"/>
      <c r="Y227" s="12"/>
      <c r="Z227" s="12"/>
    </row>
    <row r="228" spans="1:26" ht="15.75" customHeight="1" x14ac:dyDescent="0.25">
      <c r="A228" s="13">
        <v>29</v>
      </c>
      <c r="B228" s="14" t="s">
        <v>12</v>
      </c>
      <c r="C228" s="14" t="s">
        <v>118</v>
      </c>
      <c r="D228" s="14">
        <v>38</v>
      </c>
      <c r="E228" s="14">
        <v>21.4</v>
      </c>
      <c r="F228" s="14">
        <v>3</v>
      </c>
      <c r="G228" s="14">
        <v>2.8</v>
      </c>
      <c r="H228" s="15">
        <v>1</v>
      </c>
      <c r="I228" s="16"/>
      <c r="J228" s="12"/>
      <c r="K228" s="12"/>
      <c r="L228" s="12"/>
      <c r="M228" s="12"/>
      <c r="N228" s="12"/>
      <c r="O228" s="12"/>
      <c r="P228" s="12"/>
      <c r="Q228" s="12"/>
      <c r="R228" s="12"/>
      <c r="S228" s="12"/>
      <c r="T228" s="12"/>
      <c r="U228" s="12"/>
      <c r="V228" s="12"/>
      <c r="W228" s="12"/>
      <c r="X228" s="12"/>
      <c r="Y228" s="12"/>
      <c r="Z228" s="12"/>
    </row>
    <row r="229" spans="1:26" ht="15.75" customHeight="1" x14ac:dyDescent="0.25">
      <c r="A229" s="13">
        <v>29</v>
      </c>
      <c r="B229" s="14" t="s">
        <v>12</v>
      </c>
      <c r="C229" s="14" t="s">
        <v>113</v>
      </c>
      <c r="D229" s="14">
        <v>28</v>
      </c>
      <c r="E229" s="14">
        <v>47.7</v>
      </c>
      <c r="F229" s="14">
        <v>4</v>
      </c>
      <c r="G229" s="14">
        <v>3.5</v>
      </c>
      <c r="H229" s="15">
        <v>1</v>
      </c>
      <c r="I229" s="16"/>
      <c r="J229" s="12"/>
      <c r="K229" s="12"/>
      <c r="L229" s="12"/>
      <c r="M229" s="12"/>
      <c r="N229" s="12"/>
      <c r="O229" s="12"/>
      <c r="P229" s="12"/>
      <c r="Q229" s="12"/>
      <c r="R229" s="12"/>
      <c r="S229" s="12"/>
      <c r="T229" s="12"/>
      <c r="U229" s="12"/>
      <c r="V229" s="12"/>
      <c r="W229" s="12"/>
      <c r="X229" s="12"/>
      <c r="Y229" s="12"/>
      <c r="Z229" s="12"/>
    </row>
    <row r="230" spans="1:26" ht="15.75" customHeight="1" x14ac:dyDescent="0.25">
      <c r="A230" s="13">
        <v>29</v>
      </c>
      <c r="B230" s="14" t="s">
        <v>14</v>
      </c>
      <c r="C230" s="14" t="s">
        <v>118</v>
      </c>
      <c r="D230" s="14">
        <v>38</v>
      </c>
      <c r="E230" s="14">
        <v>44.3</v>
      </c>
      <c r="F230" s="14">
        <v>3</v>
      </c>
      <c r="G230" s="14">
        <v>4.7</v>
      </c>
      <c r="H230" s="15">
        <v>2</v>
      </c>
      <c r="I230" s="16"/>
      <c r="J230" s="12"/>
      <c r="K230" s="12"/>
      <c r="L230" s="12"/>
      <c r="M230" s="12"/>
      <c r="N230" s="12"/>
      <c r="O230" s="12"/>
      <c r="P230" s="12"/>
      <c r="Q230" s="12"/>
      <c r="R230" s="12"/>
      <c r="S230" s="12"/>
      <c r="T230" s="12"/>
      <c r="U230" s="12"/>
      <c r="V230" s="12"/>
      <c r="W230" s="12"/>
      <c r="X230" s="12"/>
      <c r="Y230" s="12"/>
      <c r="Z230" s="12"/>
    </row>
    <row r="231" spans="1:26" ht="15.75" customHeight="1" x14ac:dyDescent="0.25">
      <c r="A231" s="13">
        <v>29</v>
      </c>
      <c r="B231" s="14" t="s">
        <v>14</v>
      </c>
      <c r="C231" s="14" t="s">
        <v>113</v>
      </c>
      <c r="D231" s="14">
        <v>28</v>
      </c>
      <c r="E231" s="14">
        <v>53.7</v>
      </c>
      <c r="F231" s="14">
        <v>5</v>
      </c>
      <c r="G231" s="14">
        <v>5.0999999999999996</v>
      </c>
      <c r="H231" s="15">
        <v>2</v>
      </c>
      <c r="I231" s="16"/>
      <c r="J231" s="12"/>
      <c r="K231" s="12"/>
      <c r="L231" s="12"/>
      <c r="M231" s="12"/>
      <c r="N231" s="12"/>
      <c r="O231" s="12"/>
      <c r="P231" s="12"/>
      <c r="Q231" s="12"/>
      <c r="R231" s="12"/>
      <c r="S231" s="12"/>
      <c r="T231" s="12"/>
      <c r="U231" s="12"/>
      <c r="V231" s="12"/>
      <c r="W231" s="12"/>
      <c r="X231" s="12"/>
      <c r="Y231" s="12"/>
      <c r="Z231" s="12"/>
    </row>
    <row r="232" spans="1:26" ht="15.75" customHeight="1" x14ac:dyDescent="0.25">
      <c r="A232" s="13">
        <v>29</v>
      </c>
      <c r="B232" s="14" t="s">
        <v>15</v>
      </c>
      <c r="C232" s="14" t="s">
        <v>118</v>
      </c>
      <c r="D232" s="14">
        <v>38</v>
      </c>
      <c r="E232" s="14">
        <v>23.3</v>
      </c>
      <c r="F232" s="14">
        <v>4</v>
      </c>
      <c r="G232" s="14">
        <v>6</v>
      </c>
      <c r="H232" s="15">
        <v>2</v>
      </c>
      <c r="I232" s="16"/>
      <c r="J232" s="12"/>
      <c r="K232" s="12"/>
      <c r="L232" s="12"/>
      <c r="M232" s="12"/>
      <c r="N232" s="12"/>
      <c r="O232" s="12"/>
      <c r="P232" s="12"/>
      <c r="Q232" s="12"/>
      <c r="R232" s="12"/>
      <c r="S232" s="12"/>
      <c r="T232" s="12"/>
      <c r="U232" s="12"/>
      <c r="V232" s="12"/>
      <c r="W232" s="12"/>
      <c r="X232" s="12"/>
      <c r="Y232" s="12"/>
      <c r="Z232" s="12"/>
    </row>
    <row r="233" spans="1:26" ht="15.75" customHeight="1" x14ac:dyDescent="0.25">
      <c r="A233" s="17">
        <v>29</v>
      </c>
      <c r="B233" s="18" t="s">
        <v>15</v>
      </c>
      <c r="C233" s="18" t="s">
        <v>113</v>
      </c>
      <c r="D233" s="18">
        <v>28</v>
      </c>
      <c r="E233" s="18">
        <v>54.4</v>
      </c>
      <c r="F233" s="18">
        <v>5</v>
      </c>
      <c r="G233" s="18">
        <v>3.9</v>
      </c>
      <c r="H233" s="19">
        <v>1</v>
      </c>
      <c r="I233" s="20"/>
      <c r="J233" s="12"/>
      <c r="K233" s="12"/>
      <c r="L233" s="12"/>
      <c r="M233" s="12"/>
      <c r="N233" s="12"/>
      <c r="O233" s="12"/>
      <c r="P233" s="12"/>
      <c r="Q233" s="12"/>
      <c r="R233" s="12"/>
      <c r="S233" s="12"/>
      <c r="T233" s="12"/>
      <c r="U233" s="12"/>
      <c r="V233" s="12"/>
      <c r="W233" s="12"/>
      <c r="X233" s="12"/>
      <c r="Y233" s="12"/>
      <c r="Z233" s="12"/>
    </row>
    <row r="234" spans="1:26" ht="15.75" customHeight="1" x14ac:dyDescent="0.25">
      <c r="A234" s="8">
        <v>30</v>
      </c>
      <c r="B234" s="9" t="s">
        <v>9</v>
      </c>
      <c r="C234" s="9" t="s">
        <v>118</v>
      </c>
      <c r="D234" s="9">
        <v>44</v>
      </c>
      <c r="E234" s="9">
        <v>69</v>
      </c>
      <c r="F234" s="9">
        <v>4</v>
      </c>
      <c r="G234" s="9">
        <v>3</v>
      </c>
      <c r="H234" s="10">
        <v>3</v>
      </c>
      <c r="I234" s="11"/>
      <c r="J234" s="12"/>
      <c r="K234" s="12"/>
      <c r="L234" s="12"/>
      <c r="M234" s="12"/>
      <c r="N234" s="12"/>
      <c r="O234" s="12"/>
      <c r="P234" s="12"/>
      <c r="Q234" s="12"/>
      <c r="R234" s="12"/>
      <c r="S234" s="12"/>
      <c r="T234" s="12"/>
      <c r="U234" s="12"/>
      <c r="V234" s="12"/>
      <c r="W234" s="12"/>
      <c r="X234" s="12"/>
      <c r="Y234" s="12"/>
      <c r="Z234" s="12"/>
    </row>
    <row r="235" spans="1:26" ht="15.75" customHeight="1" x14ac:dyDescent="0.25">
      <c r="A235" s="13">
        <v>30</v>
      </c>
      <c r="B235" s="14" t="s">
        <v>9</v>
      </c>
      <c r="C235" s="14" t="s">
        <v>113</v>
      </c>
      <c r="D235" s="14">
        <v>26</v>
      </c>
      <c r="E235" s="14">
        <v>49.5</v>
      </c>
      <c r="F235" s="14">
        <v>4.5</v>
      </c>
      <c r="G235" s="14">
        <v>4.0999999999999996</v>
      </c>
      <c r="H235" s="15">
        <v>1</v>
      </c>
      <c r="I235" s="16"/>
      <c r="J235" s="12"/>
      <c r="K235" s="12"/>
      <c r="L235" s="12"/>
      <c r="M235" s="12"/>
      <c r="N235" s="12"/>
      <c r="O235" s="12"/>
      <c r="P235" s="12"/>
      <c r="Q235" s="12"/>
      <c r="R235" s="12"/>
      <c r="S235" s="12"/>
      <c r="T235" s="12"/>
      <c r="U235" s="12"/>
      <c r="V235" s="12"/>
      <c r="W235" s="12"/>
      <c r="X235" s="12"/>
      <c r="Y235" s="12"/>
      <c r="Z235" s="12"/>
    </row>
    <row r="236" spans="1:26" ht="15.75" customHeight="1" x14ac:dyDescent="0.25">
      <c r="A236" s="13">
        <v>30</v>
      </c>
      <c r="B236" s="14" t="s">
        <v>12</v>
      </c>
      <c r="C236" s="14" t="s">
        <v>118</v>
      </c>
      <c r="D236" s="14">
        <v>44</v>
      </c>
      <c r="E236" s="14">
        <v>66</v>
      </c>
      <c r="F236" s="14">
        <v>3</v>
      </c>
      <c r="G236" s="14">
        <v>3.7</v>
      </c>
      <c r="H236" s="15">
        <v>1</v>
      </c>
      <c r="I236" s="16"/>
      <c r="J236" s="12"/>
      <c r="K236" s="12"/>
      <c r="L236" s="12"/>
      <c r="M236" s="12"/>
      <c r="N236" s="12"/>
      <c r="O236" s="12"/>
      <c r="P236" s="12"/>
      <c r="Q236" s="12"/>
      <c r="R236" s="12"/>
      <c r="S236" s="12"/>
      <c r="T236" s="12"/>
      <c r="U236" s="12"/>
      <c r="V236" s="12"/>
      <c r="W236" s="12"/>
      <c r="X236" s="12"/>
      <c r="Y236" s="12"/>
      <c r="Z236" s="12"/>
    </row>
    <row r="237" spans="1:26" ht="15.75" customHeight="1" x14ac:dyDescent="0.25">
      <c r="A237" s="13">
        <v>30</v>
      </c>
      <c r="B237" s="14" t="s">
        <v>12</v>
      </c>
      <c r="C237" s="14" t="s">
        <v>113</v>
      </c>
      <c r="D237" s="14">
        <v>26</v>
      </c>
      <c r="E237" s="14">
        <v>58</v>
      </c>
      <c r="F237" s="14">
        <v>5</v>
      </c>
      <c r="G237" s="14">
        <v>5</v>
      </c>
      <c r="H237" s="15" t="s">
        <v>121</v>
      </c>
      <c r="I237" s="16"/>
      <c r="J237" s="12"/>
      <c r="K237" s="12"/>
      <c r="L237" s="12"/>
      <c r="M237" s="12"/>
      <c r="N237" s="12"/>
      <c r="O237" s="12"/>
      <c r="P237" s="12"/>
      <c r="Q237" s="12"/>
      <c r="R237" s="12"/>
      <c r="S237" s="12"/>
      <c r="T237" s="12"/>
      <c r="U237" s="12"/>
      <c r="V237" s="12"/>
      <c r="W237" s="12"/>
      <c r="X237" s="12"/>
      <c r="Y237" s="12"/>
      <c r="Z237" s="12"/>
    </row>
    <row r="238" spans="1:26" ht="15.75" customHeight="1" x14ac:dyDescent="0.25">
      <c r="A238" s="13">
        <v>30</v>
      </c>
      <c r="B238" s="14" t="s">
        <v>14</v>
      </c>
      <c r="C238" s="14" t="s">
        <v>118</v>
      </c>
      <c r="D238" s="14">
        <v>44</v>
      </c>
      <c r="E238" s="14">
        <v>74</v>
      </c>
      <c r="F238" s="14">
        <v>3.5</v>
      </c>
      <c r="G238" s="14">
        <v>3.6</v>
      </c>
      <c r="H238" s="15">
        <v>1</v>
      </c>
      <c r="I238" s="16"/>
      <c r="J238" s="12"/>
      <c r="K238" s="12"/>
      <c r="L238" s="12"/>
      <c r="M238" s="12"/>
      <c r="N238" s="12"/>
      <c r="O238" s="12"/>
      <c r="P238" s="12"/>
      <c r="Q238" s="12"/>
      <c r="R238" s="12"/>
      <c r="S238" s="12"/>
      <c r="T238" s="12"/>
      <c r="U238" s="12"/>
      <c r="V238" s="12"/>
      <c r="W238" s="12"/>
      <c r="X238" s="12"/>
      <c r="Y238" s="12"/>
      <c r="Z238" s="12"/>
    </row>
    <row r="239" spans="1:26" ht="15.75" customHeight="1" x14ac:dyDescent="0.25">
      <c r="A239" s="13">
        <v>30</v>
      </c>
      <c r="B239" s="14" t="s">
        <v>14</v>
      </c>
      <c r="C239" s="14" t="s">
        <v>113</v>
      </c>
      <c r="D239" s="14">
        <v>26</v>
      </c>
      <c r="E239" s="14">
        <v>70</v>
      </c>
      <c r="F239" s="14">
        <v>5.5</v>
      </c>
      <c r="G239" s="14">
        <v>4</v>
      </c>
      <c r="H239" s="15" t="s">
        <v>121</v>
      </c>
      <c r="I239" s="16"/>
      <c r="J239" s="12"/>
      <c r="K239" s="12"/>
      <c r="L239" s="12"/>
      <c r="M239" s="12"/>
      <c r="N239" s="12"/>
      <c r="O239" s="12"/>
      <c r="P239" s="12"/>
      <c r="Q239" s="12"/>
      <c r="R239" s="12"/>
      <c r="S239" s="12"/>
      <c r="T239" s="12"/>
      <c r="U239" s="12"/>
      <c r="V239" s="12"/>
      <c r="W239" s="12"/>
      <c r="X239" s="12"/>
      <c r="Y239" s="12"/>
      <c r="Z239" s="12"/>
    </row>
    <row r="240" spans="1:26" ht="15.75" customHeight="1" x14ac:dyDescent="0.25">
      <c r="A240" s="13">
        <v>30</v>
      </c>
      <c r="B240" s="14" t="s">
        <v>15</v>
      </c>
      <c r="C240" s="14" t="s">
        <v>118</v>
      </c>
      <c r="D240" s="14">
        <v>44</v>
      </c>
      <c r="E240" s="14">
        <v>33.5</v>
      </c>
      <c r="F240" s="14">
        <v>3</v>
      </c>
      <c r="G240" s="14">
        <v>3.2</v>
      </c>
      <c r="H240" s="15">
        <v>2</v>
      </c>
      <c r="I240" s="16"/>
      <c r="J240" s="12"/>
      <c r="K240" s="12"/>
      <c r="L240" s="12"/>
      <c r="M240" s="12"/>
      <c r="N240" s="12"/>
      <c r="O240" s="12"/>
      <c r="P240" s="12"/>
      <c r="Q240" s="12"/>
      <c r="R240" s="12"/>
      <c r="S240" s="12"/>
      <c r="T240" s="12"/>
      <c r="U240" s="12"/>
      <c r="V240" s="12"/>
      <c r="W240" s="12"/>
      <c r="X240" s="12"/>
      <c r="Y240" s="12"/>
      <c r="Z240" s="12"/>
    </row>
    <row r="241" spans="1:26" ht="15.75" customHeight="1" x14ac:dyDescent="0.25">
      <c r="A241" s="17">
        <v>30</v>
      </c>
      <c r="B241" s="18" t="s">
        <v>15</v>
      </c>
      <c r="C241" s="18" t="s">
        <v>113</v>
      </c>
      <c r="D241" s="18">
        <v>26</v>
      </c>
      <c r="E241" s="18">
        <v>33</v>
      </c>
      <c r="F241" s="18">
        <v>2.5</v>
      </c>
      <c r="G241" s="18">
        <v>6</v>
      </c>
      <c r="H241" s="19">
        <v>1</v>
      </c>
      <c r="I241" s="20" t="s">
        <v>129</v>
      </c>
      <c r="J241" s="12"/>
      <c r="K241" s="12"/>
      <c r="L241" s="12"/>
      <c r="M241" s="12"/>
      <c r="N241" s="12"/>
      <c r="O241" s="12"/>
      <c r="P241" s="12"/>
      <c r="Q241" s="12"/>
      <c r="R241" s="12"/>
      <c r="S241" s="12"/>
      <c r="T241" s="12"/>
      <c r="U241" s="12"/>
      <c r="V241" s="12"/>
      <c r="W241" s="12"/>
      <c r="X241" s="12"/>
      <c r="Y241" s="12"/>
      <c r="Z241" s="12"/>
    </row>
    <row r="242" spans="1:26" ht="15.75" customHeight="1" x14ac:dyDescent="0.25">
      <c r="A242" s="8">
        <v>31</v>
      </c>
      <c r="B242" s="9" t="s">
        <v>9</v>
      </c>
      <c r="C242" s="9" t="s">
        <v>118</v>
      </c>
      <c r="D242" s="9">
        <v>7</v>
      </c>
      <c r="E242" s="9">
        <v>79</v>
      </c>
      <c r="F242" s="9">
        <v>4.5</v>
      </c>
      <c r="G242" s="9">
        <v>6</v>
      </c>
      <c r="H242" s="10">
        <v>1</v>
      </c>
      <c r="I242" s="11"/>
      <c r="J242" s="12"/>
      <c r="K242" s="12"/>
      <c r="L242" s="12"/>
      <c r="M242" s="12"/>
      <c r="N242" s="12"/>
      <c r="O242" s="12"/>
      <c r="P242" s="12"/>
      <c r="Q242" s="12"/>
      <c r="R242" s="12"/>
      <c r="S242" s="12"/>
      <c r="T242" s="12"/>
      <c r="U242" s="12"/>
      <c r="V242" s="12"/>
      <c r="W242" s="12"/>
      <c r="X242" s="12"/>
      <c r="Y242" s="12"/>
      <c r="Z242" s="12"/>
    </row>
    <row r="243" spans="1:26" ht="15.75" customHeight="1" x14ac:dyDescent="0.25">
      <c r="A243" s="13">
        <v>31</v>
      </c>
      <c r="B243" s="14" t="s">
        <v>9</v>
      </c>
      <c r="C243" s="14" t="s">
        <v>113</v>
      </c>
      <c r="D243" s="14">
        <v>20</v>
      </c>
      <c r="E243" s="14">
        <v>45</v>
      </c>
      <c r="F243" s="14">
        <v>3</v>
      </c>
      <c r="G243" s="14">
        <v>4.5999999999999996</v>
      </c>
      <c r="H243" s="15">
        <v>2</v>
      </c>
      <c r="I243" s="16"/>
      <c r="J243" s="12"/>
      <c r="K243" s="12"/>
      <c r="L243" s="12"/>
      <c r="M243" s="12"/>
      <c r="N243" s="12"/>
      <c r="O243" s="12"/>
      <c r="P243" s="12"/>
      <c r="Q243" s="12"/>
      <c r="R243" s="12"/>
      <c r="S243" s="12"/>
      <c r="T243" s="12"/>
      <c r="U243" s="12"/>
      <c r="V243" s="12"/>
      <c r="W243" s="12"/>
      <c r="X243" s="12"/>
      <c r="Y243" s="12"/>
      <c r="Z243" s="12"/>
    </row>
    <row r="244" spans="1:26" ht="15.75" customHeight="1" x14ac:dyDescent="0.25">
      <c r="A244" s="13">
        <v>31</v>
      </c>
      <c r="B244" s="14" t="s">
        <v>12</v>
      </c>
      <c r="C244" s="14" t="s">
        <v>118</v>
      </c>
      <c r="D244" s="14">
        <v>7</v>
      </c>
      <c r="E244" s="14">
        <v>77</v>
      </c>
      <c r="F244" s="14">
        <v>3</v>
      </c>
      <c r="G244" s="14">
        <v>5</v>
      </c>
      <c r="H244" s="15">
        <v>2</v>
      </c>
      <c r="I244" s="16"/>
      <c r="J244" s="12"/>
      <c r="K244" s="12"/>
      <c r="L244" s="12"/>
      <c r="M244" s="12"/>
      <c r="N244" s="12"/>
      <c r="O244" s="12"/>
      <c r="P244" s="12"/>
      <c r="Q244" s="12"/>
      <c r="R244" s="12"/>
      <c r="S244" s="12"/>
      <c r="T244" s="12"/>
      <c r="U244" s="12"/>
      <c r="V244" s="12"/>
      <c r="W244" s="12"/>
      <c r="X244" s="12"/>
      <c r="Y244" s="12"/>
      <c r="Z244" s="12"/>
    </row>
    <row r="245" spans="1:26" ht="15.75" customHeight="1" x14ac:dyDescent="0.25">
      <c r="A245" s="13">
        <v>31</v>
      </c>
      <c r="B245" s="14" t="s">
        <v>12</v>
      </c>
      <c r="C245" s="14" t="s">
        <v>113</v>
      </c>
      <c r="D245" s="14">
        <v>20</v>
      </c>
      <c r="E245" s="14">
        <v>56</v>
      </c>
      <c r="F245" s="14">
        <v>4</v>
      </c>
      <c r="G245" s="14">
        <v>4.5</v>
      </c>
      <c r="H245" s="15">
        <v>3</v>
      </c>
      <c r="I245" s="16"/>
      <c r="J245" s="12"/>
      <c r="K245" s="12"/>
      <c r="L245" s="12"/>
      <c r="M245" s="12"/>
      <c r="N245" s="12"/>
      <c r="O245" s="12"/>
      <c r="P245" s="12"/>
      <c r="Q245" s="12"/>
      <c r="R245" s="12"/>
      <c r="S245" s="12"/>
      <c r="T245" s="12"/>
      <c r="U245" s="12"/>
      <c r="V245" s="12"/>
      <c r="W245" s="12"/>
      <c r="X245" s="12"/>
      <c r="Y245" s="12"/>
      <c r="Z245" s="12"/>
    </row>
    <row r="246" spans="1:26" ht="15.75" customHeight="1" x14ac:dyDescent="0.25">
      <c r="A246" s="13">
        <v>31</v>
      </c>
      <c r="B246" s="14" t="s">
        <v>14</v>
      </c>
      <c r="C246" s="14" t="s">
        <v>118</v>
      </c>
      <c r="D246" s="14">
        <v>7</v>
      </c>
      <c r="E246" s="14">
        <v>90</v>
      </c>
      <c r="F246" s="14">
        <v>3</v>
      </c>
      <c r="G246" s="14">
        <v>5.6</v>
      </c>
      <c r="H246" s="15">
        <v>1</v>
      </c>
      <c r="I246" s="16"/>
      <c r="J246" s="12"/>
      <c r="K246" s="12"/>
      <c r="L246" s="12"/>
      <c r="M246" s="12"/>
      <c r="N246" s="12"/>
      <c r="O246" s="12"/>
      <c r="P246" s="12"/>
      <c r="Q246" s="12"/>
      <c r="R246" s="12"/>
      <c r="S246" s="12"/>
      <c r="T246" s="12"/>
      <c r="U246" s="12"/>
      <c r="V246" s="12"/>
      <c r="W246" s="12"/>
      <c r="X246" s="12"/>
      <c r="Y246" s="12"/>
      <c r="Z246" s="12"/>
    </row>
    <row r="247" spans="1:26" ht="15.75" customHeight="1" x14ac:dyDescent="0.25">
      <c r="A247" s="13">
        <v>31</v>
      </c>
      <c r="B247" s="14" t="s">
        <v>14</v>
      </c>
      <c r="C247" s="14" t="s">
        <v>113</v>
      </c>
      <c r="D247" s="14">
        <v>20</v>
      </c>
      <c r="E247" s="14">
        <v>65</v>
      </c>
      <c r="F247" s="14">
        <v>3</v>
      </c>
      <c r="G247" s="14">
        <v>6</v>
      </c>
      <c r="H247" s="15" t="s">
        <v>121</v>
      </c>
      <c r="I247" s="16"/>
      <c r="J247" s="12"/>
      <c r="K247" s="12"/>
      <c r="L247" s="12"/>
      <c r="M247" s="12"/>
      <c r="N247" s="12"/>
      <c r="O247" s="12"/>
      <c r="P247" s="12"/>
      <c r="Q247" s="12"/>
      <c r="R247" s="12"/>
      <c r="S247" s="12"/>
      <c r="T247" s="12"/>
      <c r="U247" s="12"/>
      <c r="V247" s="12"/>
      <c r="W247" s="12"/>
      <c r="X247" s="12"/>
      <c r="Y247" s="12"/>
      <c r="Z247" s="12"/>
    </row>
    <row r="248" spans="1:26" ht="15.75" customHeight="1" x14ac:dyDescent="0.25">
      <c r="A248" s="13">
        <v>31</v>
      </c>
      <c r="B248" s="14" t="s">
        <v>15</v>
      </c>
      <c r="C248" s="14" t="s">
        <v>118</v>
      </c>
      <c r="D248" s="14">
        <v>7</v>
      </c>
      <c r="E248" s="14">
        <v>77</v>
      </c>
      <c r="F248" s="14">
        <v>3</v>
      </c>
      <c r="G248" s="14">
        <v>3.6</v>
      </c>
      <c r="H248" s="15">
        <v>2</v>
      </c>
      <c r="I248" s="16"/>
      <c r="J248" s="12"/>
      <c r="K248" s="12"/>
      <c r="L248" s="12"/>
      <c r="M248" s="12"/>
      <c r="N248" s="12"/>
      <c r="O248" s="12"/>
      <c r="P248" s="12"/>
      <c r="Q248" s="12"/>
      <c r="R248" s="12"/>
      <c r="S248" s="12"/>
      <c r="T248" s="12"/>
      <c r="U248" s="12"/>
      <c r="V248" s="12"/>
      <c r="W248" s="12"/>
      <c r="X248" s="12"/>
      <c r="Y248" s="12"/>
      <c r="Z248" s="12"/>
    </row>
    <row r="249" spans="1:26" ht="15.75" customHeight="1" x14ac:dyDescent="0.25">
      <c r="A249" s="17">
        <v>31</v>
      </c>
      <c r="B249" s="18" t="s">
        <v>15</v>
      </c>
      <c r="C249" s="18" t="s">
        <v>113</v>
      </c>
      <c r="D249" s="18">
        <v>20</v>
      </c>
      <c r="E249" s="18">
        <v>52</v>
      </c>
      <c r="F249" s="18">
        <v>3.5</v>
      </c>
      <c r="G249" s="18">
        <v>3.5</v>
      </c>
      <c r="H249" s="19">
        <v>1</v>
      </c>
      <c r="I249" s="20"/>
      <c r="J249" s="12"/>
      <c r="K249" s="12"/>
      <c r="L249" s="12"/>
      <c r="M249" s="12"/>
      <c r="N249" s="12"/>
      <c r="O249" s="12"/>
      <c r="P249" s="12"/>
      <c r="Q249" s="12"/>
      <c r="R249" s="12"/>
      <c r="S249" s="12"/>
      <c r="T249" s="12"/>
      <c r="U249" s="12"/>
      <c r="V249" s="12"/>
      <c r="W249" s="12"/>
      <c r="X249" s="12"/>
      <c r="Y249" s="12"/>
      <c r="Z249" s="12"/>
    </row>
    <row r="250" spans="1:26" ht="15.75" customHeight="1" x14ac:dyDescent="0.25">
      <c r="A250" s="8">
        <v>32</v>
      </c>
      <c r="B250" s="9" t="s">
        <v>9</v>
      </c>
      <c r="C250" s="9" t="s">
        <v>118</v>
      </c>
      <c r="D250" s="9">
        <v>40</v>
      </c>
      <c r="E250" s="9">
        <v>40</v>
      </c>
      <c r="F250" s="9">
        <v>3</v>
      </c>
      <c r="G250" s="9">
        <v>4.4000000000000004</v>
      </c>
      <c r="H250" s="10" t="s">
        <v>121</v>
      </c>
      <c r="I250" s="11"/>
      <c r="J250" s="12"/>
      <c r="K250" s="12"/>
      <c r="L250" s="12"/>
      <c r="M250" s="12"/>
      <c r="N250" s="12"/>
      <c r="O250" s="12"/>
      <c r="P250" s="12"/>
      <c r="Q250" s="12"/>
      <c r="R250" s="12"/>
      <c r="S250" s="12"/>
      <c r="T250" s="12"/>
      <c r="U250" s="12"/>
      <c r="V250" s="12"/>
      <c r="W250" s="12"/>
      <c r="X250" s="12"/>
      <c r="Y250" s="12"/>
      <c r="Z250" s="12"/>
    </row>
    <row r="251" spans="1:26" ht="15.75" customHeight="1" x14ac:dyDescent="0.25">
      <c r="A251" s="13">
        <v>32</v>
      </c>
      <c r="B251" s="14" t="s">
        <v>9</v>
      </c>
      <c r="C251" s="14" t="s">
        <v>113</v>
      </c>
      <c r="D251" s="14">
        <v>16</v>
      </c>
      <c r="E251" s="14">
        <v>61</v>
      </c>
      <c r="F251" s="14">
        <v>4</v>
      </c>
      <c r="G251" s="14">
        <v>6</v>
      </c>
      <c r="H251" s="15">
        <v>1</v>
      </c>
      <c r="I251" s="16"/>
      <c r="J251" s="12"/>
      <c r="K251" s="12"/>
      <c r="L251" s="12"/>
      <c r="M251" s="12"/>
      <c r="N251" s="12"/>
      <c r="O251" s="12"/>
      <c r="P251" s="12"/>
      <c r="Q251" s="12"/>
      <c r="R251" s="12"/>
      <c r="S251" s="12"/>
      <c r="T251" s="12"/>
      <c r="U251" s="12"/>
      <c r="V251" s="12"/>
      <c r="W251" s="12"/>
      <c r="X251" s="12"/>
      <c r="Y251" s="12"/>
      <c r="Z251" s="12"/>
    </row>
    <row r="252" spans="1:26" ht="15.75" customHeight="1" x14ac:dyDescent="0.25">
      <c r="A252" s="13">
        <v>32</v>
      </c>
      <c r="B252" s="14" t="s">
        <v>12</v>
      </c>
      <c r="C252" s="14" t="s">
        <v>118</v>
      </c>
      <c r="D252" s="14">
        <v>40</v>
      </c>
      <c r="E252" s="14">
        <v>35.5</v>
      </c>
      <c r="F252" s="14">
        <v>3</v>
      </c>
      <c r="G252" s="14">
        <v>5</v>
      </c>
      <c r="H252" s="15">
        <v>1</v>
      </c>
      <c r="I252" s="16"/>
      <c r="J252" s="12"/>
      <c r="K252" s="12"/>
      <c r="L252" s="12"/>
      <c r="M252" s="12"/>
      <c r="N252" s="12"/>
      <c r="O252" s="12"/>
      <c r="P252" s="12"/>
      <c r="Q252" s="12"/>
      <c r="R252" s="12"/>
      <c r="S252" s="12"/>
      <c r="T252" s="12"/>
      <c r="U252" s="12"/>
      <c r="V252" s="12"/>
      <c r="W252" s="12"/>
      <c r="X252" s="12"/>
      <c r="Y252" s="12"/>
      <c r="Z252" s="12"/>
    </row>
    <row r="253" spans="1:26" ht="15.75" customHeight="1" x14ac:dyDescent="0.25">
      <c r="A253" s="13">
        <v>32</v>
      </c>
      <c r="B253" s="14" t="s">
        <v>12</v>
      </c>
      <c r="C253" s="14" t="s">
        <v>113</v>
      </c>
      <c r="D253" s="14">
        <v>16</v>
      </c>
      <c r="E253" s="14">
        <v>45</v>
      </c>
      <c r="F253" s="14">
        <v>3</v>
      </c>
      <c r="G253" s="14">
        <v>4.3</v>
      </c>
      <c r="H253" s="15">
        <v>1</v>
      </c>
      <c r="I253" s="16"/>
      <c r="J253" s="12"/>
      <c r="K253" s="12"/>
      <c r="L253" s="12"/>
      <c r="M253" s="12"/>
      <c r="N253" s="12"/>
      <c r="O253" s="12"/>
      <c r="P253" s="12"/>
      <c r="Q253" s="12"/>
      <c r="R253" s="12"/>
      <c r="S253" s="12"/>
      <c r="T253" s="12"/>
      <c r="U253" s="12"/>
      <c r="V253" s="12"/>
      <c r="W253" s="12"/>
      <c r="X253" s="12"/>
      <c r="Y253" s="12"/>
      <c r="Z253" s="12"/>
    </row>
    <row r="254" spans="1:26" ht="15.75" customHeight="1" x14ac:dyDescent="0.25">
      <c r="A254" s="13">
        <v>32</v>
      </c>
      <c r="B254" s="14" t="s">
        <v>14</v>
      </c>
      <c r="C254" s="14" t="s">
        <v>118</v>
      </c>
      <c r="D254" s="14">
        <v>40</v>
      </c>
      <c r="E254" s="14">
        <v>56</v>
      </c>
      <c r="F254" s="14">
        <v>5</v>
      </c>
      <c r="G254" s="14">
        <v>6</v>
      </c>
      <c r="H254" s="15" t="s">
        <v>121</v>
      </c>
      <c r="I254" s="16"/>
      <c r="J254" s="12"/>
      <c r="K254" s="12"/>
      <c r="L254" s="12"/>
      <c r="M254" s="12"/>
      <c r="N254" s="12"/>
      <c r="O254" s="12"/>
      <c r="P254" s="12"/>
      <c r="Q254" s="12"/>
      <c r="R254" s="12"/>
      <c r="S254" s="12"/>
      <c r="T254" s="12"/>
      <c r="U254" s="12"/>
      <c r="V254" s="12"/>
      <c r="W254" s="12"/>
      <c r="X254" s="12"/>
      <c r="Y254" s="12"/>
      <c r="Z254" s="12"/>
    </row>
    <row r="255" spans="1:26" ht="15.75" customHeight="1" x14ac:dyDescent="0.25">
      <c r="A255" s="13">
        <v>32</v>
      </c>
      <c r="B255" s="14" t="s">
        <v>14</v>
      </c>
      <c r="C255" s="14" t="s">
        <v>113</v>
      </c>
      <c r="D255" s="14">
        <v>16</v>
      </c>
      <c r="E255" s="14">
        <v>49</v>
      </c>
      <c r="F255" s="14">
        <v>4</v>
      </c>
      <c r="G255" s="14">
        <v>4.2</v>
      </c>
      <c r="H255" s="15">
        <v>1</v>
      </c>
      <c r="I255" s="16"/>
      <c r="J255" s="12"/>
      <c r="K255" s="12"/>
      <c r="L255" s="12"/>
      <c r="M255" s="12"/>
      <c r="N255" s="12"/>
      <c r="O255" s="12"/>
      <c r="P255" s="12"/>
      <c r="Q255" s="12"/>
      <c r="R255" s="12"/>
      <c r="S255" s="12"/>
      <c r="T255" s="12"/>
      <c r="U255" s="12"/>
      <c r="V255" s="12"/>
      <c r="W255" s="12"/>
      <c r="X255" s="12"/>
      <c r="Y255" s="12"/>
      <c r="Z255" s="12"/>
    </row>
    <row r="256" spans="1:26" ht="15.75" customHeight="1" x14ac:dyDescent="0.25">
      <c r="A256" s="13">
        <v>32</v>
      </c>
      <c r="B256" s="14" t="s">
        <v>15</v>
      </c>
      <c r="C256" s="14" t="s">
        <v>118</v>
      </c>
      <c r="D256" s="14">
        <v>40</v>
      </c>
      <c r="E256" s="14">
        <v>32</v>
      </c>
      <c r="F256" s="14">
        <v>3</v>
      </c>
      <c r="G256" s="14">
        <v>6</v>
      </c>
      <c r="H256" s="15">
        <v>1</v>
      </c>
      <c r="I256" s="16"/>
      <c r="J256" s="12"/>
      <c r="K256" s="12"/>
      <c r="L256" s="12"/>
      <c r="M256" s="12"/>
      <c r="N256" s="12"/>
      <c r="O256" s="12"/>
      <c r="P256" s="12"/>
      <c r="Q256" s="12"/>
      <c r="R256" s="12"/>
      <c r="S256" s="12"/>
      <c r="T256" s="12"/>
      <c r="U256" s="12"/>
      <c r="V256" s="12"/>
      <c r="W256" s="12"/>
      <c r="X256" s="12"/>
      <c r="Y256" s="12"/>
      <c r="Z256" s="12"/>
    </row>
    <row r="257" spans="1:26" ht="15.75" customHeight="1" x14ac:dyDescent="0.25">
      <c r="A257" s="17">
        <v>32</v>
      </c>
      <c r="B257" s="18" t="s">
        <v>15</v>
      </c>
      <c r="C257" s="18" t="s">
        <v>113</v>
      </c>
      <c r="D257" s="18">
        <v>16</v>
      </c>
      <c r="E257" s="18">
        <v>54</v>
      </c>
      <c r="F257" s="18">
        <v>4</v>
      </c>
      <c r="G257" s="18">
        <v>2.7</v>
      </c>
      <c r="H257" s="19">
        <v>2</v>
      </c>
      <c r="I257" s="20"/>
      <c r="J257" s="12"/>
      <c r="K257" s="12"/>
      <c r="L257" s="12"/>
      <c r="M257" s="12"/>
      <c r="N257" s="12"/>
      <c r="O257" s="12"/>
      <c r="P257" s="12"/>
      <c r="Q257" s="12"/>
      <c r="R257" s="12"/>
      <c r="S257" s="12"/>
      <c r="T257" s="12"/>
      <c r="U257" s="12"/>
      <c r="V257" s="12"/>
      <c r="W257" s="12"/>
      <c r="X257" s="12"/>
      <c r="Y257" s="12"/>
      <c r="Z257" s="12"/>
    </row>
    <row r="258" spans="1:26" ht="15.75" customHeight="1" x14ac:dyDescent="0.25">
      <c r="A258" s="8">
        <v>33</v>
      </c>
      <c r="B258" s="9" t="s">
        <v>9</v>
      </c>
      <c r="C258" s="9" t="s">
        <v>118</v>
      </c>
      <c r="D258" s="9">
        <v>35</v>
      </c>
      <c r="E258" s="9">
        <v>63</v>
      </c>
      <c r="F258" s="9">
        <v>4</v>
      </c>
      <c r="G258" s="9">
        <v>5.8</v>
      </c>
      <c r="H258" s="10">
        <v>1</v>
      </c>
      <c r="I258" s="11"/>
      <c r="J258" s="12"/>
      <c r="K258" s="12"/>
      <c r="L258" s="12"/>
      <c r="M258" s="12"/>
      <c r="N258" s="12"/>
      <c r="O258" s="12"/>
      <c r="P258" s="12"/>
      <c r="Q258" s="12"/>
      <c r="R258" s="12"/>
      <c r="S258" s="12"/>
      <c r="T258" s="12"/>
      <c r="U258" s="12"/>
      <c r="V258" s="12"/>
      <c r="W258" s="12"/>
      <c r="X258" s="12"/>
      <c r="Y258" s="12"/>
      <c r="Z258" s="12"/>
    </row>
    <row r="259" spans="1:26" ht="15.75" customHeight="1" x14ac:dyDescent="0.25">
      <c r="A259" s="13">
        <v>33</v>
      </c>
      <c r="B259" s="14" t="s">
        <v>9</v>
      </c>
      <c r="C259" s="14" t="s">
        <v>113</v>
      </c>
      <c r="D259" s="14">
        <v>34</v>
      </c>
      <c r="E259" s="14">
        <v>75.5</v>
      </c>
      <c r="F259" s="14">
        <v>5</v>
      </c>
      <c r="G259" s="14">
        <v>5</v>
      </c>
      <c r="H259" s="15">
        <v>2</v>
      </c>
      <c r="I259" s="16"/>
      <c r="J259" s="12"/>
      <c r="K259" s="12"/>
      <c r="L259" s="12"/>
      <c r="M259" s="12"/>
      <c r="N259" s="12"/>
      <c r="O259" s="12"/>
      <c r="P259" s="12"/>
      <c r="Q259" s="12"/>
      <c r="R259" s="12"/>
      <c r="S259" s="12"/>
      <c r="T259" s="12"/>
      <c r="U259" s="12"/>
      <c r="V259" s="12"/>
      <c r="W259" s="12"/>
      <c r="X259" s="12"/>
      <c r="Y259" s="12"/>
      <c r="Z259" s="12"/>
    </row>
    <row r="260" spans="1:26" ht="15.75" customHeight="1" x14ac:dyDescent="0.25">
      <c r="A260" s="13">
        <v>33</v>
      </c>
      <c r="B260" s="14" t="s">
        <v>12</v>
      </c>
      <c r="C260" s="14" t="s">
        <v>118</v>
      </c>
      <c r="D260" s="14">
        <v>35</v>
      </c>
      <c r="E260" s="14">
        <v>56.4</v>
      </c>
      <c r="F260" s="14">
        <v>4</v>
      </c>
      <c r="G260" s="14">
        <v>5.5</v>
      </c>
      <c r="H260" s="15">
        <v>1</v>
      </c>
      <c r="I260" s="16"/>
      <c r="J260" s="12"/>
      <c r="K260" s="12"/>
      <c r="L260" s="12"/>
      <c r="M260" s="12"/>
      <c r="N260" s="12"/>
      <c r="O260" s="12"/>
      <c r="P260" s="12"/>
      <c r="Q260" s="12"/>
      <c r="R260" s="12"/>
      <c r="S260" s="12"/>
      <c r="T260" s="12"/>
      <c r="U260" s="12"/>
      <c r="V260" s="12"/>
      <c r="W260" s="12"/>
      <c r="X260" s="12"/>
      <c r="Y260" s="12"/>
      <c r="Z260" s="12"/>
    </row>
    <row r="261" spans="1:26" ht="15.75" customHeight="1" x14ac:dyDescent="0.25">
      <c r="A261" s="13">
        <v>33</v>
      </c>
      <c r="B261" s="14" t="s">
        <v>12</v>
      </c>
      <c r="C261" s="14" t="s">
        <v>113</v>
      </c>
      <c r="D261" s="14">
        <v>34</v>
      </c>
      <c r="E261" s="14">
        <v>78.2</v>
      </c>
      <c r="F261" s="14">
        <v>4</v>
      </c>
      <c r="G261" s="14">
        <v>4</v>
      </c>
      <c r="H261" s="15">
        <v>1</v>
      </c>
      <c r="I261" s="16"/>
      <c r="J261" s="12"/>
      <c r="K261" s="12"/>
      <c r="L261" s="12"/>
      <c r="M261" s="12"/>
      <c r="N261" s="12"/>
      <c r="O261" s="12"/>
      <c r="P261" s="12"/>
      <c r="Q261" s="12"/>
      <c r="R261" s="12"/>
      <c r="S261" s="12"/>
      <c r="T261" s="12"/>
      <c r="U261" s="12"/>
      <c r="V261" s="12"/>
      <c r="W261" s="12"/>
      <c r="X261" s="12"/>
      <c r="Y261" s="12"/>
      <c r="Z261" s="12"/>
    </row>
    <row r="262" spans="1:26" ht="15.75" customHeight="1" x14ac:dyDescent="0.25">
      <c r="A262" s="13">
        <v>33</v>
      </c>
      <c r="B262" s="14" t="s">
        <v>14</v>
      </c>
      <c r="C262" s="14" t="s">
        <v>118</v>
      </c>
      <c r="D262" s="14">
        <v>35</v>
      </c>
      <c r="E262" s="14">
        <v>75.5</v>
      </c>
      <c r="F262" s="14">
        <v>5</v>
      </c>
      <c r="G262" s="14">
        <v>4.5</v>
      </c>
      <c r="H262" s="15">
        <v>2</v>
      </c>
      <c r="I262" s="16"/>
      <c r="J262" s="12"/>
      <c r="K262" s="12"/>
      <c r="L262" s="12"/>
      <c r="M262" s="12"/>
      <c r="N262" s="12"/>
      <c r="O262" s="12"/>
      <c r="P262" s="12"/>
      <c r="Q262" s="12"/>
      <c r="R262" s="12"/>
      <c r="S262" s="12"/>
      <c r="T262" s="12"/>
      <c r="U262" s="12"/>
      <c r="V262" s="12"/>
      <c r="W262" s="12"/>
      <c r="X262" s="12"/>
      <c r="Y262" s="12"/>
      <c r="Z262" s="12"/>
    </row>
    <row r="263" spans="1:26" ht="15.75" customHeight="1" x14ac:dyDescent="0.25">
      <c r="A263" s="13">
        <v>33</v>
      </c>
      <c r="B263" s="14" t="s">
        <v>14</v>
      </c>
      <c r="C263" s="14" t="s">
        <v>113</v>
      </c>
      <c r="D263" s="14">
        <v>34</v>
      </c>
      <c r="E263" s="14">
        <v>65</v>
      </c>
      <c r="F263" s="14">
        <v>4</v>
      </c>
      <c r="G263" s="14">
        <v>3</v>
      </c>
      <c r="H263" s="15">
        <v>2</v>
      </c>
      <c r="I263" s="16"/>
      <c r="J263" s="12"/>
      <c r="K263" s="12"/>
      <c r="L263" s="12"/>
      <c r="M263" s="12"/>
      <c r="N263" s="12"/>
      <c r="O263" s="12"/>
      <c r="P263" s="12"/>
      <c r="Q263" s="12"/>
      <c r="R263" s="12"/>
      <c r="S263" s="12"/>
      <c r="T263" s="12"/>
      <c r="U263" s="12"/>
      <c r="V263" s="12"/>
      <c r="W263" s="12"/>
      <c r="X263" s="12"/>
      <c r="Y263" s="12"/>
      <c r="Z263" s="12"/>
    </row>
    <row r="264" spans="1:26" ht="15.75" customHeight="1" x14ac:dyDescent="0.25">
      <c r="A264" s="13">
        <v>33</v>
      </c>
      <c r="B264" s="14" t="s">
        <v>15</v>
      </c>
      <c r="C264" s="14" t="s">
        <v>118</v>
      </c>
      <c r="D264" s="14">
        <v>35</v>
      </c>
      <c r="E264" s="14">
        <v>62.2</v>
      </c>
      <c r="F264" s="14">
        <v>4</v>
      </c>
      <c r="G264" s="14">
        <v>5.7</v>
      </c>
      <c r="H264" s="15">
        <v>1</v>
      </c>
      <c r="I264" s="16"/>
      <c r="J264" s="12"/>
      <c r="K264" s="12"/>
      <c r="L264" s="12"/>
      <c r="M264" s="12"/>
      <c r="N264" s="12"/>
      <c r="O264" s="12"/>
      <c r="P264" s="12"/>
      <c r="Q264" s="12"/>
      <c r="R264" s="12"/>
      <c r="S264" s="12"/>
      <c r="T264" s="12"/>
      <c r="U264" s="12"/>
      <c r="V264" s="12"/>
      <c r="W264" s="12"/>
      <c r="X264" s="12"/>
      <c r="Y264" s="12"/>
      <c r="Z264" s="12"/>
    </row>
    <row r="265" spans="1:26" ht="15.75" customHeight="1" x14ac:dyDescent="0.25">
      <c r="A265" s="17">
        <v>33</v>
      </c>
      <c r="B265" s="18" t="s">
        <v>15</v>
      </c>
      <c r="C265" s="18" t="s">
        <v>113</v>
      </c>
      <c r="D265" s="18">
        <v>34</v>
      </c>
      <c r="E265" s="18">
        <v>66</v>
      </c>
      <c r="F265" s="18">
        <v>3</v>
      </c>
      <c r="G265" s="18">
        <v>2.5</v>
      </c>
      <c r="H265" s="19">
        <v>3</v>
      </c>
      <c r="I265" s="20"/>
      <c r="J265" s="12"/>
      <c r="K265" s="12"/>
      <c r="L265" s="12"/>
      <c r="M265" s="12"/>
      <c r="N265" s="12"/>
      <c r="O265" s="12"/>
      <c r="P265" s="12"/>
      <c r="Q265" s="12"/>
      <c r="R265" s="12"/>
      <c r="S265" s="12"/>
      <c r="T265" s="12"/>
      <c r="U265" s="12"/>
      <c r="V265" s="12"/>
      <c r="W265" s="12"/>
      <c r="X265" s="12"/>
      <c r="Y265" s="12"/>
      <c r="Z265" s="12"/>
    </row>
    <row r="266" spans="1:26" ht="15.75" customHeight="1" x14ac:dyDescent="0.25">
      <c r="A266" s="8">
        <v>34</v>
      </c>
      <c r="B266" s="9" t="s">
        <v>9</v>
      </c>
      <c r="C266" s="9" t="s">
        <v>118</v>
      </c>
      <c r="D266" s="9">
        <v>18</v>
      </c>
      <c r="E266" s="9">
        <v>47.5</v>
      </c>
      <c r="F266" s="9">
        <v>4</v>
      </c>
      <c r="G266" s="9">
        <v>5.5</v>
      </c>
      <c r="H266" s="10">
        <v>1</v>
      </c>
      <c r="I266" s="11"/>
      <c r="J266" s="12"/>
      <c r="K266" s="12"/>
      <c r="L266" s="12"/>
      <c r="M266" s="12"/>
      <c r="N266" s="12"/>
      <c r="O266" s="12"/>
      <c r="P266" s="12"/>
      <c r="Q266" s="12"/>
      <c r="R266" s="12"/>
      <c r="S266" s="12"/>
      <c r="T266" s="12"/>
      <c r="U266" s="12"/>
      <c r="V266" s="12"/>
      <c r="W266" s="12"/>
      <c r="X266" s="12"/>
      <c r="Y266" s="12"/>
      <c r="Z266" s="12"/>
    </row>
    <row r="267" spans="1:26" ht="15.75" customHeight="1" x14ac:dyDescent="0.25">
      <c r="A267" s="13">
        <v>34</v>
      </c>
      <c r="B267" s="14" t="s">
        <v>9</v>
      </c>
      <c r="C267" s="14" t="s">
        <v>113</v>
      </c>
      <c r="D267" s="14">
        <v>27</v>
      </c>
      <c r="E267" s="14">
        <v>39.5</v>
      </c>
      <c r="F267" s="14">
        <v>4</v>
      </c>
      <c r="G267" s="14">
        <v>4.9000000000000004</v>
      </c>
      <c r="H267" s="15">
        <v>1</v>
      </c>
      <c r="I267" s="16"/>
      <c r="J267" s="12"/>
      <c r="K267" s="12"/>
      <c r="L267" s="12"/>
      <c r="M267" s="12"/>
      <c r="N267" s="12"/>
      <c r="O267" s="12"/>
      <c r="P267" s="12"/>
      <c r="Q267" s="12"/>
      <c r="R267" s="12"/>
      <c r="S267" s="12"/>
      <c r="T267" s="12"/>
      <c r="U267" s="12"/>
      <c r="V267" s="12"/>
      <c r="W267" s="12"/>
      <c r="X267" s="12"/>
      <c r="Y267" s="12"/>
      <c r="Z267" s="12"/>
    </row>
    <row r="268" spans="1:26" ht="15.75" customHeight="1" x14ac:dyDescent="0.25">
      <c r="A268" s="13">
        <v>34</v>
      </c>
      <c r="B268" s="14" t="s">
        <v>12</v>
      </c>
      <c r="C268" s="14" t="s">
        <v>118</v>
      </c>
      <c r="D268" s="14">
        <v>18</v>
      </c>
      <c r="E268" s="14">
        <v>38</v>
      </c>
      <c r="F268" s="14">
        <v>4</v>
      </c>
      <c r="G268" s="14">
        <v>4.5</v>
      </c>
      <c r="H268" s="15">
        <v>3</v>
      </c>
      <c r="I268" s="16"/>
      <c r="J268" s="12"/>
      <c r="K268" s="12"/>
      <c r="L268" s="12"/>
      <c r="M268" s="12"/>
      <c r="N268" s="12"/>
      <c r="O268" s="12"/>
      <c r="P268" s="12"/>
      <c r="Q268" s="12"/>
      <c r="R268" s="12"/>
      <c r="S268" s="12"/>
      <c r="T268" s="12"/>
      <c r="U268" s="12"/>
      <c r="V268" s="12"/>
      <c r="W268" s="12"/>
      <c r="X268" s="12"/>
      <c r="Y268" s="12"/>
      <c r="Z268" s="12"/>
    </row>
    <row r="269" spans="1:26" ht="15.75" customHeight="1" x14ac:dyDescent="0.25">
      <c r="A269" s="13">
        <v>34</v>
      </c>
      <c r="B269" s="14" t="s">
        <v>12</v>
      </c>
      <c r="C269" s="14" t="s">
        <v>113</v>
      </c>
      <c r="D269" s="14">
        <v>27</v>
      </c>
      <c r="E269" s="14">
        <v>30.1</v>
      </c>
      <c r="F269" s="14">
        <v>4</v>
      </c>
      <c r="G269" s="14">
        <v>6</v>
      </c>
      <c r="H269" s="15">
        <v>2</v>
      </c>
      <c r="I269" s="16"/>
      <c r="J269" s="12"/>
      <c r="K269" s="12"/>
      <c r="L269" s="12"/>
      <c r="M269" s="12"/>
      <c r="N269" s="12"/>
      <c r="O269" s="12"/>
      <c r="P269" s="12"/>
      <c r="Q269" s="12"/>
      <c r="R269" s="12"/>
      <c r="S269" s="12"/>
      <c r="T269" s="12"/>
      <c r="U269" s="12"/>
      <c r="V269" s="12"/>
      <c r="W269" s="12"/>
      <c r="X269" s="12"/>
      <c r="Y269" s="12"/>
      <c r="Z269" s="12"/>
    </row>
    <row r="270" spans="1:26" ht="15.75" customHeight="1" x14ac:dyDescent="0.25">
      <c r="A270" s="13">
        <v>34</v>
      </c>
      <c r="B270" s="14" t="s">
        <v>14</v>
      </c>
      <c r="C270" s="14" t="s">
        <v>118</v>
      </c>
      <c r="D270" s="14">
        <v>18</v>
      </c>
      <c r="E270" s="14">
        <v>32</v>
      </c>
      <c r="F270" s="14">
        <v>3</v>
      </c>
      <c r="G270" s="14">
        <v>5.7</v>
      </c>
      <c r="H270" s="15">
        <v>1</v>
      </c>
      <c r="I270" s="16"/>
      <c r="J270" s="12"/>
      <c r="K270" s="12"/>
      <c r="L270" s="12"/>
      <c r="M270" s="12"/>
      <c r="N270" s="12"/>
      <c r="O270" s="12"/>
      <c r="P270" s="12"/>
      <c r="Q270" s="12"/>
      <c r="R270" s="12"/>
      <c r="S270" s="12"/>
      <c r="T270" s="12"/>
      <c r="U270" s="12"/>
      <c r="V270" s="12"/>
      <c r="W270" s="12"/>
      <c r="X270" s="12"/>
      <c r="Y270" s="12"/>
      <c r="Z270" s="12"/>
    </row>
    <row r="271" spans="1:26" ht="15.75" customHeight="1" x14ac:dyDescent="0.25">
      <c r="A271" s="13">
        <v>34</v>
      </c>
      <c r="B271" s="14" t="s">
        <v>14</v>
      </c>
      <c r="C271" s="14" t="s">
        <v>113</v>
      </c>
      <c r="D271" s="14">
        <v>27</v>
      </c>
      <c r="E271" s="14">
        <v>28</v>
      </c>
      <c r="F271" s="14">
        <v>4</v>
      </c>
      <c r="G271" s="14">
        <v>4.5</v>
      </c>
      <c r="H271" s="15">
        <v>1</v>
      </c>
      <c r="I271" s="16"/>
      <c r="J271" s="12"/>
      <c r="K271" s="12"/>
      <c r="L271" s="12"/>
      <c r="M271" s="12"/>
      <c r="N271" s="12"/>
      <c r="O271" s="12"/>
      <c r="P271" s="12"/>
      <c r="Q271" s="12"/>
      <c r="R271" s="12"/>
      <c r="S271" s="12"/>
      <c r="T271" s="12"/>
      <c r="U271" s="12"/>
      <c r="V271" s="12"/>
      <c r="W271" s="12"/>
      <c r="X271" s="12"/>
      <c r="Y271" s="12"/>
      <c r="Z271" s="12"/>
    </row>
    <row r="272" spans="1:26" ht="15.75" customHeight="1" x14ac:dyDescent="0.25">
      <c r="A272" s="13">
        <v>34</v>
      </c>
      <c r="B272" s="14" t="s">
        <v>15</v>
      </c>
      <c r="C272" s="14" t="s">
        <v>118</v>
      </c>
      <c r="D272" s="14">
        <v>18</v>
      </c>
      <c r="E272" s="14">
        <v>63</v>
      </c>
      <c r="F272" s="14">
        <v>5</v>
      </c>
      <c r="G272" s="14">
        <v>4.5</v>
      </c>
      <c r="H272" s="15">
        <v>3</v>
      </c>
      <c r="I272" s="16"/>
      <c r="J272" s="12"/>
      <c r="K272" s="12"/>
      <c r="L272" s="12"/>
      <c r="M272" s="12"/>
      <c r="N272" s="12"/>
      <c r="O272" s="12"/>
      <c r="P272" s="12"/>
      <c r="Q272" s="12"/>
      <c r="R272" s="12"/>
      <c r="S272" s="12"/>
      <c r="T272" s="12"/>
      <c r="U272" s="12"/>
      <c r="V272" s="12"/>
      <c r="W272" s="12"/>
      <c r="X272" s="12"/>
      <c r="Y272" s="12"/>
      <c r="Z272" s="12"/>
    </row>
    <row r="273" spans="1:26" ht="15.75" customHeight="1" x14ac:dyDescent="0.25">
      <c r="A273" s="17">
        <v>34</v>
      </c>
      <c r="B273" s="18" t="s">
        <v>15</v>
      </c>
      <c r="C273" s="18" t="s">
        <v>113</v>
      </c>
      <c r="D273" s="18">
        <v>27</v>
      </c>
      <c r="E273" s="18">
        <v>31.7</v>
      </c>
      <c r="F273" s="18">
        <v>5</v>
      </c>
      <c r="G273" s="18">
        <v>3.5</v>
      </c>
      <c r="H273" s="19">
        <v>1</v>
      </c>
      <c r="I273" s="20"/>
      <c r="J273" s="12"/>
      <c r="K273" s="12"/>
      <c r="L273" s="12"/>
      <c r="M273" s="12"/>
      <c r="N273" s="12"/>
      <c r="O273" s="12"/>
      <c r="P273" s="12"/>
      <c r="Q273" s="12"/>
      <c r="R273" s="12"/>
      <c r="S273" s="12"/>
      <c r="T273" s="12"/>
      <c r="U273" s="12"/>
      <c r="V273" s="12"/>
      <c r="W273" s="12"/>
      <c r="X273" s="12"/>
      <c r="Y273" s="12"/>
      <c r="Z273" s="12"/>
    </row>
    <row r="274" spans="1:26" ht="15.75" customHeight="1" x14ac:dyDescent="0.25">
      <c r="A274" s="8">
        <v>35</v>
      </c>
      <c r="B274" s="9" t="s">
        <v>9</v>
      </c>
      <c r="C274" s="9" t="s">
        <v>118</v>
      </c>
      <c r="D274" s="9">
        <v>10</v>
      </c>
      <c r="E274" s="9">
        <v>22.5</v>
      </c>
      <c r="F274" s="9">
        <v>3</v>
      </c>
      <c r="G274" s="9">
        <v>6</v>
      </c>
      <c r="H274" s="10">
        <v>2</v>
      </c>
      <c r="I274" s="11"/>
      <c r="J274" s="12"/>
      <c r="K274" s="12"/>
      <c r="L274" s="12"/>
      <c r="M274" s="12"/>
      <c r="N274" s="12"/>
      <c r="O274" s="12"/>
      <c r="P274" s="12"/>
      <c r="Q274" s="12"/>
      <c r="R274" s="12"/>
      <c r="S274" s="12"/>
      <c r="T274" s="12"/>
      <c r="U274" s="12"/>
      <c r="V274" s="12"/>
      <c r="W274" s="12"/>
      <c r="X274" s="12"/>
      <c r="Y274" s="12"/>
      <c r="Z274" s="12"/>
    </row>
    <row r="275" spans="1:26" ht="15.75" customHeight="1" x14ac:dyDescent="0.25">
      <c r="A275" s="13">
        <v>35</v>
      </c>
      <c r="B275" s="14" t="s">
        <v>9</v>
      </c>
      <c r="C275" s="14" t="s">
        <v>113</v>
      </c>
      <c r="D275" s="14">
        <v>11</v>
      </c>
      <c r="E275" s="14">
        <v>63.5</v>
      </c>
      <c r="F275" s="14">
        <v>7</v>
      </c>
      <c r="G275" s="14">
        <v>6</v>
      </c>
      <c r="H275" s="15" t="s">
        <v>121</v>
      </c>
      <c r="I275" s="16"/>
      <c r="J275" s="12"/>
      <c r="K275" s="12"/>
      <c r="L275" s="12"/>
      <c r="M275" s="12"/>
      <c r="N275" s="12"/>
      <c r="O275" s="12"/>
      <c r="P275" s="12"/>
      <c r="Q275" s="12"/>
      <c r="R275" s="12"/>
      <c r="S275" s="12"/>
      <c r="T275" s="12"/>
      <c r="U275" s="12"/>
      <c r="V275" s="12"/>
      <c r="W275" s="12"/>
      <c r="X275" s="12"/>
      <c r="Y275" s="12"/>
      <c r="Z275" s="12"/>
    </row>
    <row r="276" spans="1:26" ht="15.75" customHeight="1" x14ac:dyDescent="0.25">
      <c r="A276" s="13">
        <v>35</v>
      </c>
      <c r="B276" s="14" t="s">
        <v>12</v>
      </c>
      <c r="C276" s="14" t="s">
        <v>118</v>
      </c>
      <c r="D276" s="14">
        <v>10</v>
      </c>
      <c r="E276" s="14">
        <v>55.5</v>
      </c>
      <c r="F276" s="14">
        <v>4</v>
      </c>
      <c r="G276" s="14">
        <v>4</v>
      </c>
      <c r="H276" s="15">
        <v>3</v>
      </c>
      <c r="I276" s="16"/>
      <c r="J276" s="12"/>
      <c r="K276" s="12"/>
      <c r="L276" s="12"/>
      <c r="M276" s="12"/>
      <c r="N276" s="12"/>
      <c r="O276" s="12"/>
      <c r="P276" s="12"/>
      <c r="Q276" s="12"/>
      <c r="R276" s="12"/>
      <c r="S276" s="12"/>
      <c r="T276" s="12"/>
      <c r="U276" s="12"/>
      <c r="V276" s="12"/>
      <c r="W276" s="12"/>
      <c r="X276" s="12"/>
      <c r="Y276" s="12"/>
      <c r="Z276" s="12"/>
    </row>
    <row r="277" spans="1:26" ht="15.75" customHeight="1" x14ac:dyDescent="0.25">
      <c r="A277" s="13">
        <v>35</v>
      </c>
      <c r="B277" s="14" t="s">
        <v>12</v>
      </c>
      <c r="C277" s="14" t="s">
        <v>113</v>
      </c>
      <c r="D277" s="14">
        <v>11</v>
      </c>
      <c r="E277" s="14">
        <v>58.2</v>
      </c>
      <c r="F277" s="14">
        <v>5</v>
      </c>
      <c r="G277" s="14">
        <v>4.5</v>
      </c>
      <c r="H277" s="15">
        <v>3</v>
      </c>
      <c r="I277" s="16"/>
      <c r="J277" s="12"/>
      <c r="K277" s="12"/>
      <c r="L277" s="12"/>
      <c r="M277" s="12"/>
      <c r="N277" s="12"/>
      <c r="O277" s="12"/>
      <c r="P277" s="12"/>
      <c r="Q277" s="12"/>
      <c r="R277" s="12"/>
      <c r="S277" s="12"/>
      <c r="T277" s="12"/>
      <c r="U277" s="12"/>
      <c r="V277" s="12"/>
      <c r="W277" s="12"/>
      <c r="X277" s="12"/>
      <c r="Y277" s="12"/>
      <c r="Z277" s="12"/>
    </row>
    <row r="278" spans="1:26" ht="15.75" customHeight="1" x14ac:dyDescent="0.25">
      <c r="A278" s="13">
        <v>35</v>
      </c>
      <c r="B278" s="14" t="s">
        <v>14</v>
      </c>
      <c r="C278" s="14" t="s">
        <v>118</v>
      </c>
      <c r="D278" s="14">
        <v>10</v>
      </c>
      <c r="E278" s="14">
        <v>32.5</v>
      </c>
      <c r="F278" s="14">
        <v>4</v>
      </c>
      <c r="G278" s="14">
        <v>5</v>
      </c>
      <c r="H278" s="15">
        <v>1</v>
      </c>
      <c r="I278" s="16"/>
      <c r="J278" s="12"/>
      <c r="K278" s="12"/>
      <c r="L278" s="12"/>
      <c r="M278" s="12"/>
      <c r="N278" s="12"/>
      <c r="O278" s="12"/>
      <c r="P278" s="12"/>
      <c r="Q278" s="12"/>
      <c r="R278" s="12"/>
      <c r="S278" s="12"/>
      <c r="T278" s="12"/>
      <c r="U278" s="12"/>
      <c r="V278" s="12"/>
      <c r="W278" s="12"/>
      <c r="X278" s="12"/>
      <c r="Y278" s="12"/>
      <c r="Z278" s="12"/>
    </row>
    <row r="279" spans="1:26" ht="15.75" customHeight="1" x14ac:dyDescent="0.25">
      <c r="A279" s="13">
        <v>35</v>
      </c>
      <c r="B279" s="14" t="s">
        <v>14</v>
      </c>
      <c r="C279" s="14" t="s">
        <v>113</v>
      </c>
      <c r="D279" s="14">
        <v>11</v>
      </c>
      <c r="E279" s="14">
        <v>55.5</v>
      </c>
      <c r="F279" s="14">
        <v>6</v>
      </c>
      <c r="G279" s="14">
        <v>4.7</v>
      </c>
      <c r="H279" s="15">
        <v>2</v>
      </c>
      <c r="I279" s="16"/>
      <c r="J279" s="12"/>
      <c r="K279" s="12"/>
      <c r="L279" s="12"/>
      <c r="M279" s="12"/>
      <c r="N279" s="12"/>
      <c r="O279" s="12"/>
      <c r="P279" s="12"/>
      <c r="Q279" s="12"/>
      <c r="R279" s="12"/>
      <c r="S279" s="12"/>
      <c r="T279" s="12"/>
      <c r="U279" s="12"/>
      <c r="V279" s="12"/>
      <c r="W279" s="12"/>
      <c r="X279" s="12"/>
      <c r="Y279" s="12"/>
      <c r="Z279" s="12"/>
    </row>
    <row r="280" spans="1:26" ht="15.75" customHeight="1" x14ac:dyDescent="0.25">
      <c r="A280" s="13">
        <v>35</v>
      </c>
      <c r="B280" s="14" t="s">
        <v>15</v>
      </c>
      <c r="C280" s="14" t="s">
        <v>118</v>
      </c>
      <c r="D280" s="14">
        <v>10</v>
      </c>
      <c r="E280" s="14">
        <v>68</v>
      </c>
      <c r="F280" s="14">
        <v>4</v>
      </c>
      <c r="G280" s="14">
        <v>6</v>
      </c>
      <c r="H280" s="15">
        <v>2</v>
      </c>
      <c r="I280" s="16"/>
      <c r="J280" s="12"/>
      <c r="K280" s="12"/>
      <c r="L280" s="12"/>
      <c r="M280" s="12"/>
      <c r="N280" s="12"/>
      <c r="O280" s="12"/>
      <c r="P280" s="12"/>
      <c r="Q280" s="12"/>
      <c r="R280" s="12"/>
      <c r="S280" s="12"/>
      <c r="T280" s="12"/>
      <c r="U280" s="12"/>
      <c r="V280" s="12"/>
      <c r="W280" s="12"/>
      <c r="X280" s="12"/>
      <c r="Y280" s="12"/>
      <c r="Z280" s="12"/>
    </row>
    <row r="281" spans="1:26" ht="15.75" customHeight="1" x14ac:dyDescent="0.25">
      <c r="A281" s="17">
        <v>35</v>
      </c>
      <c r="B281" s="18" t="s">
        <v>15</v>
      </c>
      <c r="C281" s="18" t="s">
        <v>113</v>
      </c>
      <c r="D281" s="18">
        <v>11</v>
      </c>
      <c r="E281" s="18">
        <v>63</v>
      </c>
      <c r="F281" s="18">
        <v>5</v>
      </c>
      <c r="G281" s="18">
        <v>4</v>
      </c>
      <c r="H281" s="19">
        <v>3</v>
      </c>
      <c r="I281" s="20"/>
      <c r="J281" s="12"/>
      <c r="K281" s="12"/>
      <c r="L281" s="12"/>
      <c r="M281" s="12"/>
      <c r="N281" s="12"/>
      <c r="O281" s="12"/>
      <c r="P281" s="12"/>
      <c r="Q281" s="12"/>
      <c r="R281" s="12"/>
      <c r="S281" s="12"/>
      <c r="T281" s="12"/>
      <c r="U281" s="12"/>
      <c r="V281" s="12"/>
      <c r="W281" s="12"/>
      <c r="X281" s="12"/>
      <c r="Y281" s="12"/>
      <c r="Z281" s="12"/>
    </row>
    <row r="282" spans="1:26" ht="15.75" customHeight="1" x14ac:dyDescent="0.25">
      <c r="A282" s="8">
        <v>36</v>
      </c>
      <c r="B282" s="9" t="s">
        <v>9</v>
      </c>
      <c r="C282" s="9" t="s">
        <v>118</v>
      </c>
      <c r="D282" s="9">
        <v>42</v>
      </c>
      <c r="E282" s="9">
        <v>26</v>
      </c>
      <c r="F282" s="9">
        <v>4</v>
      </c>
      <c r="G282" s="9">
        <v>6</v>
      </c>
      <c r="H282" s="10">
        <v>2</v>
      </c>
      <c r="I282" s="11"/>
      <c r="J282" s="12"/>
      <c r="K282" s="12"/>
      <c r="L282" s="12"/>
      <c r="M282" s="12"/>
      <c r="N282" s="12"/>
      <c r="O282" s="12"/>
      <c r="P282" s="12"/>
      <c r="Q282" s="12"/>
      <c r="R282" s="12"/>
      <c r="S282" s="12"/>
      <c r="T282" s="12"/>
      <c r="U282" s="12"/>
      <c r="V282" s="12"/>
      <c r="W282" s="12"/>
      <c r="X282" s="12"/>
      <c r="Y282" s="12"/>
      <c r="Z282" s="12"/>
    </row>
    <row r="283" spans="1:26" ht="15.75" customHeight="1" x14ac:dyDescent="0.25">
      <c r="A283" s="13">
        <v>36</v>
      </c>
      <c r="B283" s="14" t="s">
        <v>9</v>
      </c>
      <c r="C283" s="14" t="s">
        <v>113</v>
      </c>
      <c r="D283" s="14">
        <v>36</v>
      </c>
      <c r="E283" s="14">
        <v>46.5</v>
      </c>
      <c r="F283" s="14">
        <v>3</v>
      </c>
      <c r="G283" s="14">
        <v>5.9</v>
      </c>
      <c r="H283" s="15" t="s">
        <v>121</v>
      </c>
      <c r="I283" s="16"/>
      <c r="J283" s="12"/>
      <c r="K283" s="12"/>
      <c r="L283" s="12"/>
      <c r="M283" s="12"/>
      <c r="N283" s="12"/>
      <c r="O283" s="12"/>
      <c r="P283" s="12"/>
      <c r="Q283" s="12"/>
      <c r="R283" s="12"/>
      <c r="S283" s="12"/>
      <c r="T283" s="12"/>
      <c r="U283" s="12"/>
      <c r="V283" s="12"/>
      <c r="W283" s="12"/>
      <c r="X283" s="12"/>
      <c r="Y283" s="12"/>
      <c r="Z283" s="12"/>
    </row>
    <row r="284" spans="1:26" ht="15.75" customHeight="1" x14ac:dyDescent="0.25">
      <c r="A284" s="13">
        <v>36</v>
      </c>
      <c r="B284" s="14" t="s">
        <v>12</v>
      </c>
      <c r="C284" s="14" t="s">
        <v>118</v>
      </c>
      <c r="D284" s="14">
        <v>42</v>
      </c>
      <c r="E284" s="14">
        <v>26</v>
      </c>
      <c r="F284" s="14">
        <v>4</v>
      </c>
      <c r="G284" s="14">
        <v>5</v>
      </c>
      <c r="H284" s="15">
        <v>1</v>
      </c>
      <c r="I284" s="16"/>
      <c r="J284" s="12"/>
      <c r="K284" s="12"/>
      <c r="L284" s="12"/>
      <c r="M284" s="12"/>
      <c r="N284" s="12"/>
      <c r="O284" s="12"/>
      <c r="P284" s="12"/>
      <c r="Q284" s="12"/>
      <c r="R284" s="12"/>
      <c r="S284" s="12"/>
      <c r="T284" s="12"/>
      <c r="U284" s="12"/>
      <c r="V284" s="12"/>
      <c r="W284" s="12"/>
      <c r="X284" s="12"/>
      <c r="Y284" s="12"/>
      <c r="Z284" s="12"/>
    </row>
    <row r="285" spans="1:26" ht="15.75" customHeight="1" x14ac:dyDescent="0.25">
      <c r="A285" s="13">
        <v>36</v>
      </c>
      <c r="B285" s="14" t="s">
        <v>12</v>
      </c>
      <c r="C285" s="14" t="s">
        <v>113</v>
      </c>
      <c r="D285" s="14">
        <v>36</v>
      </c>
      <c r="E285" s="14">
        <v>59.5</v>
      </c>
      <c r="F285" s="14">
        <v>4</v>
      </c>
      <c r="G285" s="14">
        <v>4</v>
      </c>
      <c r="H285" s="15">
        <v>1</v>
      </c>
      <c r="I285" s="16"/>
      <c r="J285" s="12"/>
      <c r="K285" s="12"/>
      <c r="L285" s="12"/>
      <c r="M285" s="12"/>
      <c r="N285" s="12"/>
      <c r="O285" s="12"/>
      <c r="P285" s="12"/>
      <c r="Q285" s="12"/>
      <c r="R285" s="12"/>
      <c r="S285" s="12"/>
      <c r="T285" s="12"/>
      <c r="U285" s="12"/>
      <c r="V285" s="12"/>
      <c r="W285" s="12"/>
      <c r="X285" s="12"/>
      <c r="Y285" s="12"/>
      <c r="Z285" s="12"/>
    </row>
    <row r="286" spans="1:26" ht="15.75" customHeight="1" x14ac:dyDescent="0.25">
      <c r="A286" s="13">
        <v>36</v>
      </c>
      <c r="B286" s="14" t="s">
        <v>14</v>
      </c>
      <c r="C286" s="14" t="s">
        <v>118</v>
      </c>
      <c r="D286" s="14">
        <v>42</v>
      </c>
      <c r="E286" s="14">
        <v>42.5</v>
      </c>
      <c r="F286" s="14">
        <v>4</v>
      </c>
      <c r="G286" s="14">
        <v>4.5</v>
      </c>
      <c r="H286" s="15">
        <v>1</v>
      </c>
      <c r="I286" s="16"/>
      <c r="J286" s="12"/>
      <c r="K286" s="12"/>
      <c r="L286" s="12"/>
      <c r="M286" s="12"/>
      <c r="N286" s="12"/>
      <c r="O286" s="12"/>
      <c r="P286" s="12"/>
      <c r="Q286" s="12"/>
      <c r="R286" s="12"/>
      <c r="S286" s="12"/>
      <c r="T286" s="12"/>
      <c r="U286" s="12"/>
      <c r="V286" s="12"/>
      <c r="W286" s="12"/>
      <c r="X286" s="12"/>
      <c r="Y286" s="12"/>
      <c r="Z286" s="12"/>
    </row>
    <row r="287" spans="1:26" ht="15.75" customHeight="1" x14ac:dyDescent="0.25">
      <c r="A287" s="13">
        <v>36</v>
      </c>
      <c r="B287" s="14" t="s">
        <v>14</v>
      </c>
      <c r="C287" s="14" t="s">
        <v>113</v>
      </c>
      <c r="D287" s="14">
        <v>36</v>
      </c>
      <c r="E287" s="14">
        <v>48.6</v>
      </c>
      <c r="F287" s="14">
        <v>4</v>
      </c>
      <c r="G287" s="14">
        <v>2.5</v>
      </c>
      <c r="H287" s="15">
        <v>1</v>
      </c>
      <c r="I287" s="16" t="s">
        <v>130</v>
      </c>
      <c r="J287" s="12"/>
      <c r="K287" s="12"/>
      <c r="L287" s="12"/>
      <c r="M287" s="12"/>
      <c r="N287" s="12"/>
      <c r="O287" s="12"/>
      <c r="P287" s="12"/>
      <c r="Q287" s="12"/>
      <c r="R287" s="12"/>
      <c r="S287" s="12"/>
      <c r="T287" s="12"/>
      <c r="U287" s="12"/>
      <c r="V287" s="12"/>
      <c r="W287" s="12"/>
      <c r="X287" s="12"/>
      <c r="Y287" s="12"/>
      <c r="Z287" s="12"/>
    </row>
    <row r="288" spans="1:26" ht="15.75" customHeight="1" x14ac:dyDescent="0.25">
      <c r="A288" s="13">
        <v>36</v>
      </c>
      <c r="B288" s="14" t="s">
        <v>15</v>
      </c>
      <c r="C288" s="14" t="s">
        <v>118</v>
      </c>
      <c r="D288" s="14">
        <v>42</v>
      </c>
      <c r="E288" s="14">
        <v>42.3</v>
      </c>
      <c r="F288" s="14">
        <v>4</v>
      </c>
      <c r="G288" s="14">
        <v>3.7</v>
      </c>
      <c r="H288" s="15">
        <v>2</v>
      </c>
      <c r="I288" s="16"/>
      <c r="J288" s="12"/>
      <c r="K288" s="12"/>
      <c r="L288" s="12"/>
      <c r="M288" s="12"/>
      <c r="N288" s="12"/>
      <c r="O288" s="12"/>
      <c r="P288" s="12"/>
      <c r="Q288" s="12"/>
      <c r="R288" s="12"/>
      <c r="S288" s="12"/>
      <c r="T288" s="12"/>
      <c r="U288" s="12"/>
      <c r="V288" s="12"/>
      <c r="W288" s="12"/>
      <c r="X288" s="12"/>
      <c r="Y288" s="12"/>
      <c r="Z288" s="12"/>
    </row>
    <row r="289" spans="1:26" ht="15.75" customHeight="1" x14ac:dyDescent="0.25">
      <c r="A289" s="17">
        <v>36</v>
      </c>
      <c r="B289" s="18" t="s">
        <v>15</v>
      </c>
      <c r="C289" s="18" t="s">
        <v>113</v>
      </c>
      <c r="D289" s="18">
        <v>36</v>
      </c>
      <c r="E289" s="18">
        <v>54.5</v>
      </c>
      <c r="F289" s="18">
        <v>3</v>
      </c>
      <c r="G289" s="18">
        <v>3.5</v>
      </c>
      <c r="H289" s="19">
        <v>2</v>
      </c>
      <c r="I289" s="20"/>
      <c r="J289" s="12"/>
      <c r="K289" s="12"/>
      <c r="L289" s="12"/>
      <c r="M289" s="12"/>
      <c r="N289" s="12"/>
      <c r="O289" s="12"/>
      <c r="P289" s="12"/>
      <c r="Q289" s="12"/>
      <c r="R289" s="12"/>
      <c r="S289" s="12"/>
      <c r="T289" s="12"/>
      <c r="U289" s="12"/>
      <c r="V289" s="12"/>
      <c r="W289" s="12"/>
      <c r="X289" s="12"/>
      <c r="Y289" s="12"/>
      <c r="Z289" s="12"/>
    </row>
    <row r="290" spans="1:26" ht="15.75" customHeight="1" x14ac:dyDescent="0.25">
      <c r="A290" s="8">
        <v>37</v>
      </c>
      <c r="B290" s="9" t="s">
        <v>9</v>
      </c>
      <c r="C290" s="9" t="s">
        <v>118</v>
      </c>
      <c r="D290" s="9">
        <v>46</v>
      </c>
      <c r="E290" s="9">
        <v>72.2</v>
      </c>
      <c r="F290" s="9">
        <v>4</v>
      </c>
      <c r="G290" s="9">
        <v>4.4000000000000004</v>
      </c>
      <c r="H290" s="10">
        <v>2</v>
      </c>
      <c r="I290" s="11"/>
      <c r="J290" s="12"/>
      <c r="K290" s="12"/>
      <c r="L290" s="12"/>
      <c r="M290" s="12"/>
      <c r="N290" s="12"/>
      <c r="O290" s="12"/>
      <c r="P290" s="12"/>
      <c r="Q290" s="12"/>
      <c r="R290" s="12"/>
      <c r="S290" s="12"/>
      <c r="T290" s="12"/>
      <c r="U290" s="12"/>
      <c r="V290" s="12"/>
      <c r="W290" s="12"/>
      <c r="X290" s="12"/>
      <c r="Y290" s="12"/>
      <c r="Z290" s="12"/>
    </row>
    <row r="291" spans="1:26" ht="15.75" customHeight="1" x14ac:dyDescent="0.25">
      <c r="A291" s="13">
        <v>37</v>
      </c>
      <c r="B291" s="14" t="s">
        <v>9</v>
      </c>
      <c r="C291" s="14" t="s">
        <v>113</v>
      </c>
      <c r="D291" s="14">
        <v>29</v>
      </c>
      <c r="E291" s="14">
        <v>28.5</v>
      </c>
      <c r="F291" s="14">
        <v>4</v>
      </c>
      <c r="G291" s="14">
        <v>5</v>
      </c>
      <c r="H291" s="15">
        <v>2</v>
      </c>
      <c r="I291" s="16"/>
      <c r="J291" s="12"/>
      <c r="K291" s="12"/>
      <c r="L291" s="12"/>
      <c r="M291" s="12"/>
      <c r="N291" s="12"/>
      <c r="O291" s="12"/>
      <c r="P291" s="12"/>
      <c r="Q291" s="12"/>
      <c r="R291" s="12"/>
      <c r="S291" s="12"/>
      <c r="T291" s="12"/>
      <c r="U291" s="12"/>
      <c r="V291" s="12"/>
      <c r="W291" s="12"/>
      <c r="X291" s="12"/>
      <c r="Y291" s="12"/>
      <c r="Z291" s="12"/>
    </row>
    <row r="292" spans="1:26" ht="15.75" customHeight="1" x14ac:dyDescent="0.25">
      <c r="A292" s="13">
        <v>37</v>
      </c>
      <c r="B292" s="14" t="s">
        <v>12</v>
      </c>
      <c r="C292" s="14" t="s">
        <v>118</v>
      </c>
      <c r="D292" s="14">
        <v>46</v>
      </c>
      <c r="E292" s="14">
        <v>49.5</v>
      </c>
      <c r="F292" s="14">
        <v>4</v>
      </c>
      <c r="G292" s="14">
        <v>5</v>
      </c>
      <c r="H292" s="15">
        <v>2</v>
      </c>
      <c r="I292" s="16"/>
      <c r="J292" s="12"/>
      <c r="K292" s="12"/>
      <c r="L292" s="12"/>
      <c r="M292" s="12"/>
      <c r="N292" s="12"/>
      <c r="O292" s="12"/>
      <c r="P292" s="12"/>
      <c r="Q292" s="12"/>
      <c r="R292" s="12"/>
      <c r="S292" s="12"/>
      <c r="T292" s="12"/>
      <c r="U292" s="12"/>
      <c r="V292" s="12"/>
      <c r="W292" s="12"/>
      <c r="X292" s="12"/>
      <c r="Y292" s="12"/>
      <c r="Z292" s="12"/>
    </row>
    <row r="293" spans="1:26" ht="15.75" customHeight="1" x14ac:dyDescent="0.25">
      <c r="A293" s="13">
        <v>37</v>
      </c>
      <c r="B293" s="14" t="s">
        <v>12</v>
      </c>
      <c r="C293" s="14" t="s">
        <v>113</v>
      </c>
      <c r="D293" s="14">
        <v>29</v>
      </c>
      <c r="E293" s="14">
        <v>34</v>
      </c>
      <c r="F293" s="14">
        <v>4</v>
      </c>
      <c r="G293" s="14">
        <v>3.5</v>
      </c>
      <c r="H293" s="15">
        <v>2</v>
      </c>
      <c r="I293" s="16"/>
      <c r="J293" s="12"/>
      <c r="K293" s="12"/>
      <c r="L293" s="12"/>
      <c r="M293" s="12"/>
      <c r="N293" s="12"/>
      <c r="O293" s="12"/>
      <c r="P293" s="12"/>
      <c r="Q293" s="12"/>
      <c r="R293" s="12"/>
      <c r="S293" s="12"/>
      <c r="T293" s="12"/>
      <c r="U293" s="12"/>
      <c r="V293" s="12"/>
      <c r="W293" s="12"/>
      <c r="X293" s="12"/>
      <c r="Y293" s="12"/>
      <c r="Z293" s="12"/>
    </row>
    <row r="294" spans="1:26" ht="15.75" customHeight="1" x14ac:dyDescent="0.25">
      <c r="A294" s="13">
        <v>37</v>
      </c>
      <c r="B294" s="14" t="s">
        <v>14</v>
      </c>
      <c r="C294" s="14" t="s">
        <v>118</v>
      </c>
      <c r="D294" s="14">
        <v>46</v>
      </c>
      <c r="E294" s="14">
        <v>75</v>
      </c>
      <c r="F294" s="14">
        <v>4</v>
      </c>
      <c r="G294" s="14">
        <v>6</v>
      </c>
      <c r="H294" s="15">
        <v>2</v>
      </c>
      <c r="I294" s="16"/>
      <c r="J294" s="12"/>
      <c r="K294" s="12"/>
      <c r="L294" s="12"/>
      <c r="M294" s="12"/>
      <c r="N294" s="12"/>
      <c r="O294" s="12"/>
      <c r="P294" s="12"/>
      <c r="Q294" s="12"/>
      <c r="R294" s="12"/>
      <c r="S294" s="12"/>
      <c r="T294" s="12"/>
      <c r="U294" s="12"/>
      <c r="V294" s="12"/>
      <c r="W294" s="12"/>
      <c r="X294" s="12"/>
      <c r="Y294" s="12"/>
      <c r="Z294" s="12"/>
    </row>
    <row r="295" spans="1:26" ht="15.75" customHeight="1" x14ac:dyDescent="0.25">
      <c r="A295" s="13">
        <v>37</v>
      </c>
      <c r="B295" s="14" t="s">
        <v>14</v>
      </c>
      <c r="C295" s="14" t="s">
        <v>113</v>
      </c>
      <c r="D295" s="14">
        <v>29</v>
      </c>
      <c r="E295" s="14">
        <v>46</v>
      </c>
      <c r="F295" s="14">
        <v>5</v>
      </c>
      <c r="G295" s="14">
        <v>4.5</v>
      </c>
      <c r="H295" s="15">
        <v>1</v>
      </c>
      <c r="I295" s="16"/>
      <c r="J295" s="12"/>
      <c r="K295" s="12"/>
      <c r="L295" s="12"/>
      <c r="M295" s="12"/>
      <c r="N295" s="12"/>
      <c r="O295" s="12"/>
      <c r="P295" s="12"/>
      <c r="Q295" s="12"/>
      <c r="R295" s="12"/>
      <c r="S295" s="12"/>
      <c r="T295" s="12"/>
      <c r="U295" s="12"/>
      <c r="V295" s="12"/>
      <c r="W295" s="12"/>
      <c r="X295" s="12"/>
      <c r="Y295" s="12"/>
      <c r="Z295" s="12"/>
    </row>
    <row r="296" spans="1:26" ht="15.75" customHeight="1" x14ac:dyDescent="0.25">
      <c r="A296" s="13">
        <v>37</v>
      </c>
      <c r="B296" s="14" t="s">
        <v>15</v>
      </c>
      <c r="C296" s="14" t="s">
        <v>118</v>
      </c>
      <c r="D296" s="14">
        <v>46</v>
      </c>
      <c r="E296" s="14">
        <v>71.8</v>
      </c>
      <c r="F296" s="14">
        <v>3</v>
      </c>
      <c r="G296" s="14">
        <v>5</v>
      </c>
      <c r="H296" s="15">
        <v>2</v>
      </c>
      <c r="I296" s="16"/>
      <c r="J296" s="12"/>
      <c r="K296" s="12"/>
      <c r="L296" s="12"/>
      <c r="M296" s="12"/>
      <c r="N296" s="12"/>
      <c r="O296" s="12"/>
      <c r="P296" s="12"/>
      <c r="Q296" s="12"/>
      <c r="R296" s="12"/>
      <c r="S296" s="12"/>
      <c r="T296" s="12"/>
      <c r="U296" s="12"/>
      <c r="V296" s="12"/>
      <c r="W296" s="12"/>
      <c r="X296" s="12"/>
      <c r="Y296" s="12"/>
      <c r="Z296" s="12"/>
    </row>
    <row r="297" spans="1:26" ht="15.75" customHeight="1" x14ac:dyDescent="0.25">
      <c r="A297" s="17">
        <v>37</v>
      </c>
      <c r="B297" s="18" t="s">
        <v>15</v>
      </c>
      <c r="C297" s="18" t="s">
        <v>113</v>
      </c>
      <c r="D297" s="18">
        <v>29</v>
      </c>
      <c r="E297" s="18">
        <v>52.5</v>
      </c>
      <c r="F297" s="18">
        <v>5</v>
      </c>
      <c r="G297" s="18">
        <v>5</v>
      </c>
      <c r="H297" s="19" t="s">
        <v>121</v>
      </c>
      <c r="I297" s="20"/>
      <c r="J297" s="12"/>
      <c r="K297" s="12"/>
      <c r="L297" s="12"/>
      <c r="M297" s="12"/>
      <c r="N297" s="12"/>
      <c r="O297" s="12"/>
      <c r="P297" s="12"/>
      <c r="Q297" s="12"/>
      <c r="R297" s="12"/>
      <c r="S297" s="12"/>
      <c r="T297" s="12"/>
      <c r="U297" s="12"/>
      <c r="V297" s="12"/>
      <c r="W297" s="12"/>
      <c r="X297" s="12"/>
      <c r="Y297" s="12"/>
      <c r="Z297" s="12"/>
    </row>
    <row r="298" spans="1:26" ht="15.75" customHeight="1" x14ac:dyDescent="0.25">
      <c r="A298" s="8">
        <v>38</v>
      </c>
      <c r="B298" s="9" t="s">
        <v>9</v>
      </c>
      <c r="C298" s="9" t="s">
        <v>118</v>
      </c>
      <c r="D298" s="9">
        <v>25</v>
      </c>
      <c r="E298" s="9">
        <v>30.6</v>
      </c>
      <c r="F298" s="9">
        <v>4</v>
      </c>
      <c r="G298" s="9">
        <v>6</v>
      </c>
      <c r="H298" s="10" t="s">
        <v>121</v>
      </c>
      <c r="I298" s="11"/>
      <c r="J298" s="12"/>
      <c r="K298" s="12"/>
      <c r="L298" s="12"/>
      <c r="M298" s="12"/>
      <c r="N298" s="12"/>
      <c r="O298" s="12"/>
      <c r="P298" s="12"/>
      <c r="Q298" s="12"/>
      <c r="R298" s="12"/>
      <c r="S298" s="12"/>
      <c r="T298" s="12"/>
      <c r="U298" s="12"/>
      <c r="V298" s="12"/>
      <c r="W298" s="12"/>
      <c r="X298" s="12"/>
      <c r="Y298" s="12"/>
      <c r="Z298" s="12"/>
    </row>
    <row r="299" spans="1:26" ht="15.75" customHeight="1" x14ac:dyDescent="0.25">
      <c r="A299" s="13">
        <v>38</v>
      </c>
      <c r="B299" s="14" t="s">
        <v>9</v>
      </c>
      <c r="C299" s="14" t="s">
        <v>113</v>
      </c>
      <c r="D299" s="14">
        <v>21</v>
      </c>
      <c r="E299" s="14">
        <v>60.2</v>
      </c>
      <c r="F299" s="14">
        <v>4</v>
      </c>
      <c r="G299" s="14">
        <v>5</v>
      </c>
      <c r="H299" s="15">
        <v>2</v>
      </c>
      <c r="I299" s="16"/>
      <c r="J299" s="12"/>
      <c r="K299" s="12"/>
      <c r="L299" s="12"/>
      <c r="M299" s="12"/>
      <c r="N299" s="12"/>
      <c r="O299" s="12"/>
      <c r="P299" s="12"/>
      <c r="Q299" s="12"/>
      <c r="R299" s="12"/>
      <c r="S299" s="12"/>
      <c r="T299" s="12"/>
      <c r="U299" s="12"/>
      <c r="V299" s="12"/>
      <c r="W299" s="12"/>
      <c r="X299" s="12"/>
      <c r="Y299" s="12"/>
      <c r="Z299" s="12"/>
    </row>
    <row r="300" spans="1:26" ht="15.75" customHeight="1" x14ac:dyDescent="0.25">
      <c r="A300" s="13">
        <v>38</v>
      </c>
      <c r="B300" s="14" t="s">
        <v>12</v>
      </c>
      <c r="C300" s="14" t="s">
        <v>118</v>
      </c>
      <c r="D300" s="14">
        <v>25</v>
      </c>
      <c r="E300" s="14">
        <v>38.5</v>
      </c>
      <c r="F300" s="14">
        <v>4</v>
      </c>
      <c r="G300" s="14">
        <v>6</v>
      </c>
      <c r="H300" s="15" t="s">
        <v>121</v>
      </c>
      <c r="I300" s="16"/>
      <c r="J300" s="12"/>
      <c r="K300" s="12"/>
      <c r="L300" s="12"/>
      <c r="M300" s="12"/>
      <c r="N300" s="12"/>
      <c r="O300" s="12"/>
      <c r="P300" s="12"/>
      <c r="Q300" s="12"/>
      <c r="R300" s="12"/>
      <c r="S300" s="12"/>
      <c r="T300" s="12"/>
      <c r="U300" s="12"/>
      <c r="V300" s="12"/>
      <c r="W300" s="12"/>
      <c r="X300" s="12"/>
      <c r="Y300" s="12"/>
      <c r="Z300" s="12"/>
    </row>
    <row r="301" spans="1:26" ht="15.75" customHeight="1" x14ac:dyDescent="0.25">
      <c r="A301" s="13">
        <v>38</v>
      </c>
      <c r="B301" s="14" t="s">
        <v>12</v>
      </c>
      <c r="C301" s="14" t="s">
        <v>113</v>
      </c>
      <c r="D301" s="14">
        <v>21</v>
      </c>
      <c r="E301" s="14">
        <v>47</v>
      </c>
      <c r="F301" s="14">
        <v>4</v>
      </c>
      <c r="G301" s="14">
        <v>6</v>
      </c>
      <c r="H301" s="15" t="s">
        <v>121</v>
      </c>
      <c r="I301" s="16"/>
      <c r="J301" s="12"/>
      <c r="K301" s="12"/>
      <c r="L301" s="12"/>
      <c r="M301" s="12"/>
      <c r="N301" s="12"/>
      <c r="O301" s="12"/>
      <c r="P301" s="12"/>
      <c r="Q301" s="12"/>
      <c r="R301" s="12"/>
      <c r="S301" s="12"/>
      <c r="T301" s="12"/>
      <c r="U301" s="12"/>
      <c r="V301" s="12"/>
      <c r="W301" s="12"/>
      <c r="X301" s="12"/>
      <c r="Y301" s="12"/>
      <c r="Z301" s="12"/>
    </row>
    <row r="302" spans="1:26" ht="15.75" customHeight="1" x14ac:dyDescent="0.25">
      <c r="A302" s="13">
        <v>38</v>
      </c>
      <c r="B302" s="14" t="s">
        <v>14</v>
      </c>
      <c r="C302" s="14" t="s">
        <v>118</v>
      </c>
      <c r="D302" s="14">
        <v>25</v>
      </c>
      <c r="E302" s="14">
        <v>58.4</v>
      </c>
      <c r="F302" s="14">
        <v>5</v>
      </c>
      <c r="G302" s="14">
        <v>5</v>
      </c>
      <c r="H302" s="15">
        <v>2</v>
      </c>
      <c r="I302" s="16"/>
      <c r="J302" s="12"/>
      <c r="K302" s="12"/>
      <c r="L302" s="12"/>
      <c r="M302" s="12"/>
      <c r="N302" s="12"/>
      <c r="O302" s="12"/>
      <c r="P302" s="12"/>
      <c r="Q302" s="12"/>
      <c r="R302" s="12"/>
      <c r="S302" s="12"/>
      <c r="T302" s="12"/>
      <c r="U302" s="12"/>
      <c r="V302" s="12"/>
      <c r="W302" s="12"/>
      <c r="X302" s="12"/>
      <c r="Y302" s="12"/>
      <c r="Z302" s="12"/>
    </row>
    <row r="303" spans="1:26" ht="15.75" customHeight="1" x14ac:dyDescent="0.25">
      <c r="A303" s="13">
        <v>38</v>
      </c>
      <c r="B303" s="14" t="s">
        <v>14</v>
      </c>
      <c r="C303" s="14" t="s">
        <v>113</v>
      </c>
      <c r="D303" s="14">
        <v>21</v>
      </c>
      <c r="E303" s="14">
        <v>67.5</v>
      </c>
      <c r="F303" s="14">
        <v>4</v>
      </c>
      <c r="G303" s="14">
        <v>5.3</v>
      </c>
      <c r="H303" s="15" t="s">
        <v>121</v>
      </c>
      <c r="I303" s="16"/>
      <c r="J303" s="12"/>
      <c r="K303" s="12"/>
      <c r="L303" s="12"/>
      <c r="M303" s="12"/>
      <c r="N303" s="12"/>
      <c r="O303" s="12"/>
      <c r="P303" s="12"/>
      <c r="Q303" s="12"/>
      <c r="R303" s="12"/>
      <c r="S303" s="12"/>
      <c r="T303" s="12"/>
      <c r="U303" s="12"/>
      <c r="V303" s="12"/>
      <c r="W303" s="12"/>
      <c r="X303" s="12"/>
      <c r="Y303" s="12"/>
      <c r="Z303" s="12"/>
    </row>
    <row r="304" spans="1:26" ht="15.75" customHeight="1" x14ac:dyDescent="0.25">
      <c r="A304" s="13">
        <v>38</v>
      </c>
      <c r="B304" s="14" t="s">
        <v>15</v>
      </c>
      <c r="C304" s="14" t="s">
        <v>118</v>
      </c>
      <c r="D304" s="14">
        <v>25</v>
      </c>
      <c r="E304" s="14">
        <v>62</v>
      </c>
      <c r="F304" s="14">
        <v>4</v>
      </c>
      <c r="G304" s="14">
        <v>5.2</v>
      </c>
      <c r="H304" s="15">
        <v>2</v>
      </c>
      <c r="I304" s="16"/>
      <c r="J304" s="12"/>
      <c r="K304" s="12"/>
      <c r="L304" s="12"/>
      <c r="M304" s="12"/>
      <c r="N304" s="12"/>
      <c r="O304" s="12"/>
      <c r="P304" s="12"/>
      <c r="Q304" s="12"/>
      <c r="R304" s="12"/>
      <c r="S304" s="12"/>
      <c r="T304" s="12"/>
      <c r="U304" s="12"/>
      <c r="V304" s="12"/>
      <c r="W304" s="12"/>
      <c r="X304" s="12"/>
      <c r="Y304" s="12"/>
      <c r="Z304" s="12"/>
    </row>
    <row r="305" spans="1:26" ht="15.75" customHeight="1" x14ac:dyDescent="0.25">
      <c r="A305" s="17">
        <v>38</v>
      </c>
      <c r="B305" s="18" t="s">
        <v>15</v>
      </c>
      <c r="C305" s="18" t="s">
        <v>113</v>
      </c>
      <c r="D305" s="18">
        <v>21</v>
      </c>
      <c r="E305" s="18">
        <v>60</v>
      </c>
      <c r="F305" s="18">
        <v>4</v>
      </c>
      <c r="G305" s="18">
        <v>5.5</v>
      </c>
      <c r="H305" s="19">
        <v>3</v>
      </c>
      <c r="I305" s="20"/>
      <c r="J305" s="12"/>
      <c r="K305" s="12"/>
      <c r="L305" s="12"/>
      <c r="M305" s="12"/>
      <c r="N305" s="12"/>
      <c r="O305" s="12"/>
      <c r="P305" s="12"/>
      <c r="Q305" s="12"/>
      <c r="R305" s="12"/>
      <c r="S305" s="12"/>
      <c r="T305" s="12"/>
      <c r="U305" s="12"/>
      <c r="V305" s="12"/>
      <c r="W305" s="12"/>
      <c r="X305" s="12"/>
      <c r="Y305" s="12"/>
      <c r="Z305" s="12"/>
    </row>
    <row r="306" spans="1:26" ht="15.75" customHeight="1" x14ac:dyDescent="0.25">
      <c r="A306" s="8">
        <v>39</v>
      </c>
      <c r="B306" s="9" t="s">
        <v>9</v>
      </c>
      <c r="C306" s="9" t="s">
        <v>118</v>
      </c>
      <c r="D306" s="9">
        <v>32</v>
      </c>
      <c r="E306" s="9">
        <v>34</v>
      </c>
      <c r="F306" s="9">
        <v>4</v>
      </c>
      <c r="G306" s="9">
        <v>6</v>
      </c>
      <c r="H306" s="10">
        <v>2</v>
      </c>
      <c r="I306" s="11"/>
      <c r="J306" s="12"/>
      <c r="K306" s="12"/>
      <c r="L306" s="12"/>
      <c r="M306" s="12"/>
      <c r="N306" s="12"/>
      <c r="O306" s="12"/>
      <c r="P306" s="12"/>
      <c r="Q306" s="12"/>
      <c r="R306" s="12"/>
      <c r="S306" s="12"/>
      <c r="T306" s="12"/>
      <c r="U306" s="12"/>
      <c r="V306" s="12"/>
      <c r="W306" s="12"/>
      <c r="X306" s="12"/>
      <c r="Y306" s="12"/>
      <c r="Z306" s="12"/>
    </row>
    <row r="307" spans="1:26" ht="15.75" customHeight="1" x14ac:dyDescent="0.25">
      <c r="A307" s="13">
        <v>39</v>
      </c>
      <c r="B307" s="14" t="s">
        <v>9</v>
      </c>
      <c r="C307" s="14" t="s">
        <v>113</v>
      </c>
      <c r="D307" s="14">
        <v>8</v>
      </c>
      <c r="E307" s="14">
        <v>54.7</v>
      </c>
      <c r="F307" s="14">
        <v>4</v>
      </c>
      <c r="G307" s="14">
        <v>4.5</v>
      </c>
      <c r="H307" s="15">
        <v>2</v>
      </c>
      <c r="I307" s="16"/>
      <c r="J307" s="12"/>
      <c r="K307" s="12"/>
      <c r="L307" s="12"/>
      <c r="M307" s="12"/>
      <c r="N307" s="12"/>
      <c r="O307" s="12"/>
      <c r="P307" s="12"/>
      <c r="Q307" s="12"/>
      <c r="R307" s="12"/>
      <c r="S307" s="12"/>
      <c r="T307" s="12"/>
      <c r="U307" s="12"/>
      <c r="V307" s="12"/>
      <c r="W307" s="12"/>
      <c r="X307" s="12"/>
      <c r="Y307" s="12"/>
      <c r="Z307" s="12"/>
    </row>
    <row r="308" spans="1:26" ht="15.75" customHeight="1" x14ac:dyDescent="0.25">
      <c r="A308" s="13">
        <v>39</v>
      </c>
      <c r="B308" s="14" t="s">
        <v>12</v>
      </c>
      <c r="C308" s="14" t="s">
        <v>118</v>
      </c>
      <c r="D308" s="14">
        <v>32</v>
      </c>
      <c r="E308" s="14">
        <v>53.8</v>
      </c>
      <c r="F308" s="14">
        <v>4</v>
      </c>
      <c r="G308" s="14">
        <v>4.2</v>
      </c>
      <c r="H308" s="15">
        <v>1</v>
      </c>
      <c r="I308" s="16"/>
      <c r="J308" s="12"/>
      <c r="K308" s="12"/>
      <c r="L308" s="12"/>
      <c r="M308" s="12"/>
      <c r="N308" s="12"/>
      <c r="O308" s="12"/>
      <c r="P308" s="12"/>
      <c r="Q308" s="12"/>
      <c r="R308" s="12"/>
      <c r="S308" s="12"/>
      <c r="T308" s="12"/>
      <c r="U308" s="12"/>
      <c r="V308" s="12"/>
      <c r="W308" s="12"/>
      <c r="X308" s="12"/>
      <c r="Y308" s="12"/>
      <c r="Z308" s="12"/>
    </row>
    <row r="309" spans="1:26" ht="15.75" customHeight="1" x14ac:dyDescent="0.25">
      <c r="A309" s="13">
        <v>39</v>
      </c>
      <c r="B309" s="14" t="s">
        <v>12</v>
      </c>
      <c r="C309" s="14" t="s">
        <v>113</v>
      </c>
      <c r="D309" s="14">
        <v>8</v>
      </c>
      <c r="E309" s="14">
        <v>34.9</v>
      </c>
      <c r="F309" s="14">
        <v>3</v>
      </c>
      <c r="G309" s="14">
        <v>5.2</v>
      </c>
      <c r="H309" s="15">
        <v>1</v>
      </c>
      <c r="I309" s="16"/>
      <c r="J309" s="12"/>
      <c r="K309" s="12"/>
      <c r="L309" s="12"/>
      <c r="M309" s="12"/>
      <c r="N309" s="12"/>
      <c r="O309" s="12"/>
      <c r="P309" s="12"/>
      <c r="Q309" s="12"/>
      <c r="R309" s="12"/>
      <c r="S309" s="12"/>
      <c r="T309" s="12"/>
      <c r="U309" s="12"/>
      <c r="V309" s="12"/>
      <c r="W309" s="12"/>
      <c r="X309" s="12"/>
      <c r="Y309" s="12"/>
      <c r="Z309" s="12"/>
    </row>
    <row r="310" spans="1:26" ht="15.75" customHeight="1" x14ac:dyDescent="0.25">
      <c r="A310" s="13">
        <v>39</v>
      </c>
      <c r="B310" s="14" t="s">
        <v>14</v>
      </c>
      <c r="C310" s="14" t="s">
        <v>118</v>
      </c>
      <c r="D310" s="14">
        <v>32</v>
      </c>
      <c r="E310" s="14">
        <v>39</v>
      </c>
      <c r="F310" s="14">
        <v>4</v>
      </c>
      <c r="G310" s="14">
        <v>3.2</v>
      </c>
      <c r="H310" s="15">
        <v>2</v>
      </c>
      <c r="I310" s="16"/>
      <c r="J310" s="12"/>
      <c r="K310" s="12"/>
      <c r="L310" s="12"/>
      <c r="M310" s="12"/>
      <c r="N310" s="12"/>
      <c r="O310" s="12"/>
      <c r="P310" s="12"/>
      <c r="Q310" s="12"/>
      <c r="R310" s="12"/>
      <c r="S310" s="12"/>
      <c r="T310" s="12"/>
      <c r="U310" s="12"/>
      <c r="V310" s="12"/>
      <c r="W310" s="12"/>
      <c r="X310" s="12"/>
      <c r="Y310" s="12"/>
      <c r="Z310" s="12"/>
    </row>
    <row r="311" spans="1:26" ht="15.75" customHeight="1" x14ac:dyDescent="0.25">
      <c r="A311" s="13">
        <v>39</v>
      </c>
      <c r="B311" s="14" t="s">
        <v>14</v>
      </c>
      <c r="C311" s="14" t="s">
        <v>113</v>
      </c>
      <c r="D311" s="14">
        <v>8</v>
      </c>
      <c r="E311" s="14">
        <v>63.2</v>
      </c>
      <c r="F311" s="14">
        <v>4</v>
      </c>
      <c r="G311" s="14">
        <v>4.5</v>
      </c>
      <c r="H311" s="15">
        <v>2</v>
      </c>
      <c r="I311" s="16"/>
      <c r="J311" s="12"/>
      <c r="K311" s="12"/>
      <c r="L311" s="12"/>
      <c r="M311" s="12"/>
      <c r="N311" s="12"/>
      <c r="O311" s="12"/>
      <c r="P311" s="12"/>
      <c r="Q311" s="12"/>
      <c r="R311" s="12"/>
      <c r="S311" s="12"/>
      <c r="T311" s="12"/>
      <c r="U311" s="12"/>
      <c r="V311" s="12"/>
      <c r="W311" s="12"/>
      <c r="X311" s="12"/>
      <c r="Y311" s="12"/>
      <c r="Z311" s="12"/>
    </row>
    <row r="312" spans="1:26" ht="15.75" customHeight="1" x14ac:dyDescent="0.25">
      <c r="A312" s="13">
        <v>39</v>
      </c>
      <c r="B312" s="14" t="s">
        <v>15</v>
      </c>
      <c r="C312" s="14" t="s">
        <v>118</v>
      </c>
      <c r="D312" s="14">
        <v>32</v>
      </c>
      <c r="E312" s="14">
        <v>54.5</v>
      </c>
      <c r="F312" s="14">
        <v>4</v>
      </c>
      <c r="G312" s="14">
        <v>4.7</v>
      </c>
      <c r="H312" s="15">
        <v>1</v>
      </c>
      <c r="I312" s="16"/>
      <c r="J312" s="12"/>
      <c r="K312" s="12"/>
      <c r="L312" s="12"/>
      <c r="M312" s="12"/>
      <c r="N312" s="12"/>
      <c r="O312" s="12"/>
      <c r="P312" s="12"/>
      <c r="Q312" s="12"/>
      <c r="R312" s="12"/>
      <c r="S312" s="12"/>
      <c r="T312" s="12"/>
      <c r="U312" s="12"/>
      <c r="V312" s="12"/>
      <c r="W312" s="12"/>
      <c r="X312" s="12"/>
      <c r="Y312" s="12"/>
      <c r="Z312" s="12"/>
    </row>
    <row r="313" spans="1:26" ht="15.75" customHeight="1" x14ac:dyDescent="0.25">
      <c r="A313" s="17">
        <v>39</v>
      </c>
      <c r="B313" s="18" t="s">
        <v>15</v>
      </c>
      <c r="C313" s="18" t="s">
        <v>113</v>
      </c>
      <c r="D313" s="18">
        <v>8</v>
      </c>
      <c r="E313" s="18">
        <v>52.2</v>
      </c>
      <c r="F313" s="18">
        <v>3</v>
      </c>
      <c r="G313" s="18">
        <v>2.5</v>
      </c>
      <c r="H313" s="19">
        <v>1</v>
      </c>
      <c r="I313" s="20"/>
      <c r="J313" s="12"/>
      <c r="K313" s="12"/>
      <c r="L313" s="12"/>
      <c r="M313" s="12"/>
      <c r="N313" s="12"/>
      <c r="O313" s="12"/>
      <c r="P313" s="12"/>
      <c r="Q313" s="12"/>
      <c r="R313" s="12"/>
      <c r="S313" s="12"/>
      <c r="T313" s="12"/>
      <c r="U313" s="12"/>
      <c r="V313" s="12"/>
      <c r="W313" s="12"/>
      <c r="X313" s="12"/>
      <c r="Y313" s="12"/>
      <c r="Z313" s="12"/>
    </row>
    <row r="314" spans="1:26" ht="15.75" customHeight="1" x14ac:dyDescent="0.25">
      <c r="A314" s="8">
        <v>40</v>
      </c>
      <c r="B314" s="9" t="s">
        <v>9</v>
      </c>
      <c r="C314" s="9" t="s">
        <v>118</v>
      </c>
      <c r="D314" s="9">
        <v>15</v>
      </c>
      <c r="E314" s="9">
        <v>46.2</v>
      </c>
      <c r="F314" s="9">
        <v>6</v>
      </c>
      <c r="G314" s="9">
        <v>5</v>
      </c>
      <c r="H314" s="10">
        <v>2</v>
      </c>
      <c r="I314" s="11"/>
      <c r="J314" s="12"/>
      <c r="K314" s="12"/>
      <c r="L314" s="12"/>
      <c r="M314" s="12"/>
      <c r="N314" s="12"/>
      <c r="O314" s="12"/>
      <c r="P314" s="12"/>
      <c r="Q314" s="12"/>
      <c r="R314" s="12"/>
      <c r="S314" s="12"/>
      <c r="T314" s="12"/>
      <c r="U314" s="12"/>
      <c r="V314" s="12"/>
      <c r="W314" s="12"/>
      <c r="X314" s="12"/>
      <c r="Y314" s="12"/>
      <c r="Z314" s="12"/>
    </row>
    <row r="315" spans="1:26" ht="15.75" customHeight="1" x14ac:dyDescent="0.25">
      <c r="A315" s="13">
        <v>40</v>
      </c>
      <c r="B315" s="14" t="s">
        <v>9</v>
      </c>
      <c r="C315" s="14" t="s">
        <v>113</v>
      </c>
      <c r="D315" s="14">
        <v>14</v>
      </c>
      <c r="E315" s="14">
        <v>64.8</v>
      </c>
      <c r="F315" s="14">
        <v>6</v>
      </c>
      <c r="G315" s="14">
        <v>4.2</v>
      </c>
      <c r="H315" s="15">
        <v>2</v>
      </c>
      <c r="I315" s="16"/>
      <c r="J315" s="12"/>
      <c r="K315" s="12"/>
      <c r="L315" s="12"/>
      <c r="M315" s="12"/>
      <c r="N315" s="12"/>
      <c r="O315" s="12"/>
      <c r="P315" s="12"/>
      <c r="Q315" s="12"/>
      <c r="R315" s="12"/>
      <c r="S315" s="12"/>
      <c r="T315" s="12"/>
      <c r="U315" s="12"/>
      <c r="V315" s="12"/>
      <c r="W315" s="12"/>
      <c r="X315" s="12"/>
      <c r="Y315" s="12"/>
      <c r="Z315" s="12"/>
    </row>
    <row r="316" spans="1:26" ht="15.75" customHeight="1" x14ac:dyDescent="0.25">
      <c r="A316" s="13">
        <v>40</v>
      </c>
      <c r="B316" s="14" t="s">
        <v>12</v>
      </c>
      <c r="C316" s="14" t="s">
        <v>118</v>
      </c>
      <c r="D316" s="14">
        <v>15</v>
      </c>
      <c r="E316" s="14">
        <v>66.8</v>
      </c>
      <c r="F316" s="14">
        <v>7</v>
      </c>
      <c r="G316" s="14">
        <v>6</v>
      </c>
      <c r="H316" s="15">
        <v>1</v>
      </c>
      <c r="I316" s="16"/>
      <c r="J316" s="12"/>
      <c r="K316" s="12"/>
      <c r="L316" s="12"/>
      <c r="M316" s="12"/>
      <c r="N316" s="12"/>
      <c r="O316" s="12"/>
      <c r="P316" s="12"/>
      <c r="Q316" s="12"/>
      <c r="R316" s="12"/>
      <c r="S316" s="12"/>
      <c r="T316" s="12"/>
      <c r="U316" s="12"/>
      <c r="V316" s="12"/>
      <c r="W316" s="12"/>
      <c r="X316" s="12"/>
      <c r="Y316" s="12"/>
      <c r="Z316" s="12"/>
    </row>
    <row r="317" spans="1:26" ht="15.75" customHeight="1" x14ac:dyDescent="0.25">
      <c r="A317" s="13">
        <v>40</v>
      </c>
      <c r="B317" s="14" t="s">
        <v>12</v>
      </c>
      <c r="C317" s="14" t="s">
        <v>113</v>
      </c>
      <c r="D317" s="14">
        <v>14</v>
      </c>
      <c r="E317" s="14">
        <v>64.099999999999994</v>
      </c>
      <c r="F317" s="14">
        <v>5</v>
      </c>
      <c r="G317" s="14">
        <v>6</v>
      </c>
      <c r="H317" s="15">
        <v>1</v>
      </c>
      <c r="I317" s="16"/>
      <c r="J317" s="12"/>
      <c r="K317" s="12"/>
      <c r="L317" s="12"/>
      <c r="M317" s="12"/>
      <c r="N317" s="12"/>
      <c r="O317" s="12"/>
      <c r="P317" s="12"/>
      <c r="Q317" s="12"/>
      <c r="R317" s="12"/>
      <c r="S317" s="12"/>
      <c r="T317" s="12"/>
      <c r="U317" s="12"/>
      <c r="V317" s="12"/>
      <c r="W317" s="12"/>
      <c r="X317" s="12"/>
      <c r="Y317" s="12"/>
      <c r="Z317" s="12"/>
    </row>
    <row r="318" spans="1:26" ht="15.75" customHeight="1" x14ac:dyDescent="0.25">
      <c r="A318" s="13">
        <v>40</v>
      </c>
      <c r="B318" s="14" t="s">
        <v>14</v>
      </c>
      <c r="C318" s="14" t="s">
        <v>118</v>
      </c>
      <c r="D318" s="14">
        <v>15</v>
      </c>
      <c r="E318" s="14">
        <v>41.3</v>
      </c>
      <c r="F318" s="14">
        <v>4</v>
      </c>
      <c r="G318" s="14">
        <v>3.7</v>
      </c>
      <c r="H318" s="15">
        <v>1</v>
      </c>
      <c r="I318" s="16"/>
      <c r="J318" s="12"/>
      <c r="K318" s="12"/>
      <c r="L318" s="12"/>
      <c r="M318" s="12"/>
      <c r="N318" s="12"/>
      <c r="O318" s="12"/>
      <c r="P318" s="12"/>
      <c r="Q318" s="12"/>
      <c r="R318" s="12"/>
      <c r="S318" s="12"/>
      <c r="T318" s="12"/>
      <c r="U318" s="12"/>
      <c r="V318" s="12"/>
      <c r="W318" s="12"/>
      <c r="X318" s="12"/>
      <c r="Y318" s="12"/>
      <c r="Z318" s="12"/>
    </row>
    <row r="319" spans="1:26" ht="15.75" customHeight="1" x14ac:dyDescent="0.25">
      <c r="A319" s="13">
        <v>40</v>
      </c>
      <c r="B319" s="14" t="s">
        <v>14</v>
      </c>
      <c r="C319" s="14" t="s">
        <v>113</v>
      </c>
      <c r="D319" s="14">
        <v>14</v>
      </c>
      <c r="E319" s="14">
        <v>63.9</v>
      </c>
      <c r="F319" s="14">
        <v>4</v>
      </c>
      <c r="G319" s="14">
        <v>4.5</v>
      </c>
      <c r="H319" s="15">
        <v>2</v>
      </c>
      <c r="I319" s="16"/>
      <c r="J319" s="12"/>
      <c r="K319" s="12"/>
      <c r="L319" s="12"/>
      <c r="M319" s="12"/>
      <c r="N319" s="12"/>
      <c r="O319" s="12"/>
      <c r="P319" s="12"/>
      <c r="Q319" s="12"/>
      <c r="R319" s="12"/>
      <c r="S319" s="12"/>
      <c r="T319" s="12"/>
      <c r="U319" s="12"/>
      <c r="V319" s="12"/>
      <c r="W319" s="12"/>
      <c r="X319" s="12"/>
      <c r="Y319" s="12"/>
      <c r="Z319" s="12"/>
    </row>
    <row r="320" spans="1:26" ht="15.75" customHeight="1" x14ac:dyDescent="0.25">
      <c r="A320" s="13">
        <v>40</v>
      </c>
      <c r="B320" s="14" t="s">
        <v>15</v>
      </c>
      <c r="C320" s="14" t="s">
        <v>118</v>
      </c>
      <c r="D320" s="14">
        <v>15</v>
      </c>
      <c r="E320" s="14">
        <v>44.5</v>
      </c>
      <c r="F320" s="14">
        <v>5</v>
      </c>
      <c r="G320" s="14">
        <v>2.7</v>
      </c>
      <c r="H320" s="15">
        <v>1</v>
      </c>
      <c r="I320" s="16"/>
      <c r="J320" s="12"/>
      <c r="K320" s="12"/>
      <c r="L320" s="12"/>
      <c r="M320" s="12"/>
      <c r="N320" s="12"/>
      <c r="O320" s="12"/>
      <c r="P320" s="12"/>
      <c r="Q320" s="12"/>
      <c r="R320" s="12"/>
      <c r="S320" s="12"/>
      <c r="T320" s="12"/>
      <c r="U320" s="12"/>
      <c r="V320" s="12"/>
      <c r="W320" s="12"/>
      <c r="X320" s="12"/>
      <c r="Y320" s="12"/>
      <c r="Z320" s="12"/>
    </row>
    <row r="321" spans="1:26" ht="15.75" customHeight="1" x14ac:dyDescent="0.25">
      <c r="A321" s="17">
        <v>40</v>
      </c>
      <c r="B321" s="18" t="s">
        <v>15</v>
      </c>
      <c r="C321" s="18" t="s">
        <v>113</v>
      </c>
      <c r="D321" s="18">
        <v>14</v>
      </c>
      <c r="E321" s="18">
        <v>71.8</v>
      </c>
      <c r="F321" s="18">
        <v>5</v>
      </c>
      <c r="G321" s="18">
        <v>5.6</v>
      </c>
      <c r="H321" s="19">
        <v>2</v>
      </c>
      <c r="I321" s="20"/>
      <c r="J321" s="12"/>
      <c r="K321" s="12"/>
      <c r="L321" s="12"/>
      <c r="M321" s="12"/>
      <c r="N321" s="12"/>
      <c r="O321" s="12"/>
      <c r="P321" s="12"/>
      <c r="Q321" s="12"/>
      <c r="R321" s="12"/>
      <c r="S321" s="12"/>
      <c r="T321" s="12"/>
      <c r="U321" s="12"/>
      <c r="V321" s="12"/>
      <c r="W321" s="12"/>
      <c r="X321" s="12"/>
      <c r="Y321" s="12"/>
      <c r="Z321" s="12"/>
    </row>
    <row r="322" spans="1:26" ht="15.75" customHeight="1" x14ac:dyDescent="0.25">
      <c r="A322" s="8">
        <v>41</v>
      </c>
      <c r="B322" s="9" t="s">
        <v>9</v>
      </c>
      <c r="C322" s="9" t="s">
        <v>118</v>
      </c>
      <c r="D322" s="9">
        <v>39</v>
      </c>
      <c r="E322" s="9">
        <v>27.4</v>
      </c>
      <c r="F322" s="9">
        <v>5</v>
      </c>
      <c r="G322" s="9">
        <v>4.2</v>
      </c>
      <c r="H322" s="10">
        <v>1</v>
      </c>
      <c r="I322" s="11"/>
      <c r="J322" s="12"/>
      <c r="K322" s="12"/>
      <c r="L322" s="12"/>
      <c r="M322" s="12"/>
      <c r="N322" s="12"/>
      <c r="O322" s="12"/>
      <c r="P322" s="12"/>
      <c r="Q322" s="12"/>
      <c r="R322" s="12"/>
      <c r="S322" s="12"/>
      <c r="T322" s="12"/>
      <c r="U322" s="12"/>
      <c r="V322" s="12"/>
      <c r="W322" s="12"/>
      <c r="X322" s="12"/>
      <c r="Y322" s="12"/>
      <c r="Z322" s="12"/>
    </row>
    <row r="323" spans="1:26" ht="15.75" customHeight="1" x14ac:dyDescent="0.25">
      <c r="A323" s="13">
        <v>41</v>
      </c>
      <c r="B323" s="14" t="s">
        <v>9</v>
      </c>
      <c r="C323" s="14" t="s">
        <v>113</v>
      </c>
      <c r="D323" s="14">
        <v>41</v>
      </c>
      <c r="E323" s="14">
        <v>67.599999999999994</v>
      </c>
      <c r="F323" s="14">
        <v>4</v>
      </c>
      <c r="G323" s="14">
        <v>3.4</v>
      </c>
      <c r="H323" s="15">
        <v>1</v>
      </c>
      <c r="I323" s="16"/>
      <c r="J323" s="12"/>
      <c r="K323" s="12"/>
      <c r="L323" s="12"/>
      <c r="M323" s="12"/>
      <c r="N323" s="12"/>
      <c r="O323" s="12"/>
      <c r="P323" s="12"/>
      <c r="Q323" s="12"/>
      <c r="R323" s="12"/>
      <c r="S323" s="12"/>
      <c r="T323" s="12"/>
      <c r="U323" s="12"/>
      <c r="V323" s="12"/>
      <c r="W323" s="12"/>
      <c r="X323" s="12"/>
      <c r="Y323" s="12"/>
      <c r="Z323" s="12"/>
    </row>
    <row r="324" spans="1:26" ht="15.75" customHeight="1" x14ac:dyDescent="0.25">
      <c r="A324" s="13">
        <v>41</v>
      </c>
      <c r="B324" s="14" t="s">
        <v>12</v>
      </c>
      <c r="C324" s="14" t="s">
        <v>118</v>
      </c>
      <c r="D324" s="14">
        <v>39</v>
      </c>
      <c r="E324" s="14">
        <v>32.1</v>
      </c>
      <c r="F324" s="14">
        <v>5</v>
      </c>
      <c r="G324" s="14">
        <v>3.6</v>
      </c>
      <c r="H324" s="15">
        <v>2</v>
      </c>
      <c r="I324" s="16"/>
      <c r="J324" s="12"/>
      <c r="K324" s="12"/>
      <c r="L324" s="12"/>
      <c r="M324" s="12"/>
      <c r="N324" s="12"/>
      <c r="O324" s="12"/>
      <c r="P324" s="12"/>
      <c r="Q324" s="12"/>
      <c r="R324" s="12"/>
      <c r="S324" s="12"/>
      <c r="T324" s="12"/>
      <c r="U324" s="12"/>
      <c r="V324" s="12"/>
      <c r="W324" s="12"/>
      <c r="X324" s="12"/>
      <c r="Y324" s="12"/>
      <c r="Z324" s="12"/>
    </row>
    <row r="325" spans="1:26" ht="15.75" customHeight="1" x14ac:dyDescent="0.25">
      <c r="A325" s="13">
        <v>41</v>
      </c>
      <c r="B325" s="14" t="s">
        <v>12</v>
      </c>
      <c r="C325" s="14" t="s">
        <v>113</v>
      </c>
      <c r="D325" s="14">
        <v>41</v>
      </c>
      <c r="E325" s="14">
        <v>62.6</v>
      </c>
      <c r="F325" s="14">
        <v>3</v>
      </c>
      <c r="G325" s="14">
        <v>4.4000000000000004</v>
      </c>
      <c r="H325" s="15">
        <v>1</v>
      </c>
      <c r="I325" s="16"/>
      <c r="J325" s="12"/>
      <c r="K325" s="12"/>
      <c r="L325" s="12"/>
      <c r="M325" s="12"/>
      <c r="N325" s="12"/>
      <c r="O325" s="12"/>
      <c r="P325" s="12"/>
      <c r="Q325" s="12"/>
      <c r="R325" s="12"/>
      <c r="S325" s="12"/>
      <c r="T325" s="12"/>
      <c r="U325" s="12"/>
      <c r="V325" s="12"/>
      <c r="W325" s="12"/>
      <c r="X325" s="12"/>
      <c r="Y325" s="12"/>
      <c r="Z325" s="12"/>
    </row>
    <row r="326" spans="1:26" ht="15.75" customHeight="1" x14ac:dyDescent="0.25">
      <c r="A326" s="13">
        <v>41</v>
      </c>
      <c r="B326" s="14" t="s">
        <v>14</v>
      </c>
      <c r="C326" s="14" t="s">
        <v>118</v>
      </c>
      <c r="D326" s="14">
        <v>39</v>
      </c>
      <c r="E326" s="14">
        <v>33.1</v>
      </c>
      <c r="F326" s="14">
        <v>5</v>
      </c>
      <c r="G326" s="14">
        <v>3.1</v>
      </c>
      <c r="H326" s="15">
        <v>2</v>
      </c>
      <c r="I326" s="16"/>
      <c r="J326" s="12"/>
      <c r="K326" s="12"/>
      <c r="L326" s="12"/>
      <c r="M326" s="12"/>
      <c r="N326" s="12"/>
      <c r="O326" s="12"/>
      <c r="P326" s="12"/>
      <c r="Q326" s="12"/>
      <c r="R326" s="12"/>
      <c r="S326" s="12"/>
      <c r="T326" s="12"/>
      <c r="U326" s="12"/>
      <c r="V326" s="12"/>
      <c r="W326" s="12"/>
      <c r="X326" s="12"/>
      <c r="Y326" s="12"/>
      <c r="Z326" s="12"/>
    </row>
    <row r="327" spans="1:26" ht="15.75" customHeight="1" x14ac:dyDescent="0.25">
      <c r="A327" s="13">
        <v>41</v>
      </c>
      <c r="B327" s="14" t="s">
        <v>14</v>
      </c>
      <c r="C327" s="14" t="s">
        <v>113</v>
      </c>
      <c r="D327" s="14">
        <v>41</v>
      </c>
      <c r="E327" s="14">
        <v>55</v>
      </c>
      <c r="F327" s="14">
        <v>5</v>
      </c>
      <c r="G327" s="14">
        <v>3</v>
      </c>
      <c r="H327" s="15">
        <v>2</v>
      </c>
      <c r="I327" s="16"/>
      <c r="J327" s="12"/>
      <c r="K327" s="12"/>
      <c r="L327" s="12"/>
      <c r="M327" s="12"/>
      <c r="N327" s="12"/>
      <c r="O327" s="12"/>
      <c r="P327" s="12"/>
      <c r="Q327" s="12"/>
      <c r="R327" s="12"/>
      <c r="S327" s="12"/>
      <c r="T327" s="12"/>
      <c r="U327" s="12"/>
      <c r="V327" s="12"/>
      <c r="W327" s="12"/>
      <c r="X327" s="12"/>
      <c r="Y327" s="12"/>
      <c r="Z327" s="12"/>
    </row>
    <row r="328" spans="1:26" ht="15.75" customHeight="1" x14ac:dyDescent="0.25">
      <c r="A328" s="13">
        <v>41</v>
      </c>
      <c r="B328" s="14" t="s">
        <v>15</v>
      </c>
      <c r="C328" s="14" t="s">
        <v>118</v>
      </c>
      <c r="D328" s="14">
        <v>39</v>
      </c>
      <c r="E328" s="14">
        <v>21.7</v>
      </c>
      <c r="F328" s="14">
        <v>4</v>
      </c>
      <c r="G328" s="14">
        <v>5.5</v>
      </c>
      <c r="H328" s="15">
        <v>2</v>
      </c>
      <c r="I328" s="16"/>
      <c r="J328" s="12"/>
      <c r="K328" s="12"/>
      <c r="L328" s="12"/>
      <c r="M328" s="12"/>
      <c r="N328" s="12"/>
      <c r="O328" s="12"/>
      <c r="P328" s="12"/>
      <c r="Q328" s="12"/>
      <c r="R328" s="12"/>
      <c r="S328" s="12"/>
      <c r="T328" s="12"/>
      <c r="U328" s="12"/>
      <c r="V328" s="12"/>
      <c r="W328" s="12"/>
      <c r="X328" s="12"/>
      <c r="Y328" s="12"/>
      <c r="Z328" s="12"/>
    </row>
    <row r="329" spans="1:26" ht="15.75" customHeight="1" x14ac:dyDescent="0.25">
      <c r="A329" s="17">
        <v>41</v>
      </c>
      <c r="B329" s="18" t="s">
        <v>15</v>
      </c>
      <c r="C329" s="18" t="s">
        <v>113</v>
      </c>
      <c r="D329" s="18">
        <v>41</v>
      </c>
      <c r="E329" s="18">
        <v>57</v>
      </c>
      <c r="F329" s="18">
        <v>4</v>
      </c>
      <c r="G329" s="18">
        <v>5.2</v>
      </c>
      <c r="H329" s="19">
        <v>1</v>
      </c>
      <c r="I329" s="20"/>
      <c r="J329" s="12"/>
      <c r="K329" s="12"/>
      <c r="L329" s="12"/>
      <c r="M329" s="12"/>
      <c r="N329" s="12"/>
      <c r="O329" s="12"/>
      <c r="P329" s="12"/>
      <c r="Q329" s="12"/>
      <c r="R329" s="12"/>
      <c r="S329" s="12"/>
      <c r="T329" s="12"/>
      <c r="U329" s="12"/>
      <c r="V329" s="12"/>
      <c r="W329" s="12"/>
      <c r="X329" s="12"/>
      <c r="Y329" s="12"/>
      <c r="Z329" s="12"/>
    </row>
    <row r="330" spans="1:26" ht="15.75" customHeight="1" x14ac:dyDescent="0.25">
      <c r="A330" s="8">
        <v>42</v>
      </c>
      <c r="B330" s="9" t="s">
        <v>9</v>
      </c>
      <c r="C330" s="9" t="s">
        <v>118</v>
      </c>
      <c r="D330" s="9">
        <v>5</v>
      </c>
      <c r="E330" s="9">
        <v>85</v>
      </c>
      <c r="F330" s="9">
        <v>4</v>
      </c>
      <c r="G330" s="9">
        <v>5.9</v>
      </c>
      <c r="H330" s="10">
        <v>1</v>
      </c>
      <c r="I330" s="11"/>
      <c r="J330" s="12"/>
      <c r="K330" s="12"/>
      <c r="L330" s="12"/>
      <c r="M330" s="12"/>
      <c r="N330" s="12"/>
      <c r="O330" s="12"/>
      <c r="P330" s="12"/>
      <c r="Q330" s="12"/>
      <c r="R330" s="12"/>
      <c r="S330" s="12"/>
      <c r="T330" s="12"/>
      <c r="U330" s="12"/>
      <c r="V330" s="12"/>
      <c r="W330" s="12"/>
      <c r="X330" s="12"/>
      <c r="Y330" s="12"/>
      <c r="Z330" s="12"/>
    </row>
    <row r="331" spans="1:26" ht="15.75" customHeight="1" x14ac:dyDescent="0.25">
      <c r="A331" s="13">
        <v>42</v>
      </c>
      <c r="B331" s="14" t="s">
        <v>9</v>
      </c>
      <c r="C331" s="14" t="s">
        <v>113</v>
      </c>
      <c r="D331" s="14">
        <v>48</v>
      </c>
      <c r="E331" s="14">
        <v>55.5</v>
      </c>
      <c r="F331" s="14">
        <v>4</v>
      </c>
      <c r="G331" s="14">
        <v>6</v>
      </c>
      <c r="H331" s="15">
        <v>2</v>
      </c>
      <c r="I331" s="16"/>
      <c r="J331" s="12"/>
      <c r="K331" s="12"/>
      <c r="L331" s="12"/>
      <c r="M331" s="12"/>
      <c r="N331" s="12"/>
      <c r="O331" s="12"/>
      <c r="P331" s="12"/>
      <c r="Q331" s="12"/>
      <c r="R331" s="12"/>
      <c r="S331" s="12"/>
      <c r="T331" s="12"/>
      <c r="U331" s="12"/>
      <c r="V331" s="12"/>
      <c r="W331" s="12"/>
      <c r="X331" s="12"/>
      <c r="Y331" s="12"/>
      <c r="Z331" s="12"/>
    </row>
    <row r="332" spans="1:26" ht="15.75" customHeight="1" x14ac:dyDescent="0.25">
      <c r="A332" s="13">
        <v>42</v>
      </c>
      <c r="B332" s="14" t="s">
        <v>12</v>
      </c>
      <c r="C332" s="14" t="s">
        <v>118</v>
      </c>
      <c r="D332" s="14">
        <v>5</v>
      </c>
      <c r="E332" s="14">
        <v>95.4</v>
      </c>
      <c r="F332" s="14">
        <v>3</v>
      </c>
      <c r="G332" s="14">
        <v>3.5</v>
      </c>
      <c r="H332" s="15">
        <v>1</v>
      </c>
      <c r="I332" s="16"/>
      <c r="J332" s="12"/>
      <c r="K332" s="12"/>
      <c r="L332" s="12"/>
      <c r="M332" s="12"/>
      <c r="N332" s="12"/>
      <c r="O332" s="12"/>
      <c r="P332" s="12"/>
      <c r="Q332" s="12"/>
      <c r="R332" s="12"/>
      <c r="S332" s="12"/>
      <c r="T332" s="12"/>
      <c r="U332" s="12"/>
      <c r="V332" s="12"/>
      <c r="W332" s="12"/>
      <c r="X332" s="12"/>
      <c r="Y332" s="12"/>
      <c r="Z332" s="12"/>
    </row>
    <row r="333" spans="1:26" ht="15.75" customHeight="1" x14ac:dyDescent="0.25">
      <c r="A333" s="13">
        <v>42</v>
      </c>
      <c r="B333" s="14" t="s">
        <v>12</v>
      </c>
      <c r="C333" s="14" t="s">
        <v>113</v>
      </c>
      <c r="D333" s="14">
        <v>48</v>
      </c>
      <c r="E333" s="14">
        <v>52.9</v>
      </c>
      <c r="F333" s="14">
        <v>6</v>
      </c>
      <c r="G333" s="14">
        <v>4.7</v>
      </c>
      <c r="H333" s="15">
        <v>2</v>
      </c>
      <c r="I333" s="16"/>
      <c r="J333" s="12"/>
      <c r="K333" s="12"/>
      <c r="L333" s="12"/>
      <c r="M333" s="12"/>
      <c r="N333" s="12"/>
      <c r="O333" s="12"/>
      <c r="P333" s="12"/>
      <c r="Q333" s="12"/>
      <c r="R333" s="12"/>
      <c r="S333" s="12"/>
      <c r="T333" s="12"/>
      <c r="U333" s="12"/>
      <c r="V333" s="12"/>
      <c r="W333" s="12"/>
      <c r="X333" s="12"/>
      <c r="Y333" s="12"/>
      <c r="Z333" s="12"/>
    </row>
    <row r="334" spans="1:26" ht="15.75" customHeight="1" x14ac:dyDescent="0.25">
      <c r="A334" s="13">
        <v>42</v>
      </c>
      <c r="B334" s="14" t="s">
        <v>14</v>
      </c>
      <c r="C334" s="14" t="s">
        <v>118</v>
      </c>
      <c r="D334" s="14">
        <v>5</v>
      </c>
      <c r="E334" s="14">
        <v>92.7</v>
      </c>
      <c r="F334" s="14">
        <v>3</v>
      </c>
      <c r="G334" s="14">
        <v>4.3</v>
      </c>
      <c r="H334" s="15">
        <v>1</v>
      </c>
      <c r="I334" s="16"/>
      <c r="J334" s="12"/>
      <c r="K334" s="12"/>
      <c r="L334" s="12"/>
      <c r="M334" s="12"/>
      <c r="N334" s="12"/>
      <c r="O334" s="12"/>
      <c r="P334" s="12"/>
      <c r="Q334" s="12"/>
      <c r="R334" s="12"/>
      <c r="S334" s="12"/>
      <c r="T334" s="12"/>
      <c r="U334" s="12"/>
      <c r="V334" s="12"/>
      <c r="W334" s="12"/>
      <c r="X334" s="12"/>
      <c r="Y334" s="12"/>
      <c r="Z334" s="12"/>
    </row>
    <row r="335" spans="1:26" ht="15.75" customHeight="1" x14ac:dyDescent="0.25">
      <c r="A335" s="13">
        <v>42</v>
      </c>
      <c r="B335" s="14" t="s">
        <v>14</v>
      </c>
      <c r="C335" s="14" t="s">
        <v>113</v>
      </c>
      <c r="D335" s="14">
        <v>48</v>
      </c>
      <c r="E335" s="14">
        <v>60.2</v>
      </c>
      <c r="F335" s="14">
        <v>4</v>
      </c>
      <c r="G335" s="14">
        <v>6</v>
      </c>
      <c r="H335" s="15">
        <v>2</v>
      </c>
      <c r="I335" s="16"/>
      <c r="J335" s="12"/>
      <c r="K335" s="12"/>
      <c r="L335" s="12"/>
      <c r="M335" s="12"/>
      <c r="N335" s="12"/>
      <c r="O335" s="12"/>
      <c r="P335" s="12"/>
      <c r="Q335" s="12"/>
      <c r="R335" s="12"/>
      <c r="S335" s="12"/>
      <c r="T335" s="12"/>
      <c r="U335" s="12"/>
      <c r="V335" s="12"/>
      <c r="W335" s="12"/>
      <c r="X335" s="12"/>
      <c r="Y335" s="12"/>
      <c r="Z335" s="12"/>
    </row>
    <row r="336" spans="1:26" ht="15.75" customHeight="1" x14ac:dyDescent="0.25">
      <c r="A336" s="13">
        <v>42</v>
      </c>
      <c r="B336" s="14" t="s">
        <v>15</v>
      </c>
      <c r="C336" s="14" t="s">
        <v>118</v>
      </c>
      <c r="D336" s="14">
        <v>5</v>
      </c>
      <c r="E336" s="14">
        <v>90.2</v>
      </c>
      <c r="F336" s="14">
        <v>4</v>
      </c>
      <c r="G336" s="14">
        <v>5.6</v>
      </c>
      <c r="H336" s="15">
        <v>2</v>
      </c>
      <c r="I336" s="16"/>
      <c r="J336" s="12"/>
      <c r="K336" s="12"/>
      <c r="L336" s="12"/>
      <c r="M336" s="12"/>
      <c r="N336" s="12"/>
      <c r="O336" s="12"/>
      <c r="P336" s="12"/>
      <c r="Q336" s="12"/>
      <c r="R336" s="12"/>
      <c r="S336" s="12"/>
      <c r="T336" s="12"/>
      <c r="U336" s="12"/>
      <c r="V336" s="12"/>
      <c r="W336" s="12"/>
      <c r="X336" s="12"/>
      <c r="Y336" s="12"/>
      <c r="Z336" s="12"/>
    </row>
    <row r="337" spans="1:26" ht="15.75" customHeight="1" x14ac:dyDescent="0.25">
      <c r="A337" s="17">
        <v>42</v>
      </c>
      <c r="B337" s="18" t="s">
        <v>15</v>
      </c>
      <c r="C337" s="18" t="s">
        <v>113</v>
      </c>
      <c r="D337" s="18">
        <v>48</v>
      </c>
      <c r="E337" s="18">
        <v>47.9</v>
      </c>
      <c r="F337" s="18">
        <v>4</v>
      </c>
      <c r="G337" s="18">
        <v>4.5</v>
      </c>
      <c r="H337" s="19">
        <v>2</v>
      </c>
      <c r="I337" s="20"/>
      <c r="J337" s="12"/>
      <c r="K337" s="12"/>
      <c r="L337" s="12"/>
      <c r="M337" s="12"/>
      <c r="N337" s="12"/>
      <c r="O337" s="12"/>
      <c r="P337" s="12"/>
      <c r="Q337" s="12"/>
      <c r="R337" s="12"/>
      <c r="S337" s="12"/>
      <c r="T337" s="12"/>
      <c r="U337" s="12"/>
      <c r="V337" s="12"/>
      <c r="W337" s="12"/>
      <c r="X337" s="12"/>
      <c r="Y337" s="12"/>
      <c r="Z337" s="12"/>
    </row>
    <row r="338" spans="1:26" ht="15.75" customHeight="1" x14ac:dyDescent="0.25">
      <c r="A338" s="8">
        <v>43</v>
      </c>
      <c r="B338" s="9" t="s">
        <v>9</v>
      </c>
      <c r="C338" s="9" t="s">
        <v>118</v>
      </c>
      <c r="D338" s="9">
        <v>45</v>
      </c>
      <c r="E338" s="9">
        <v>40</v>
      </c>
      <c r="F338" s="9">
        <v>4</v>
      </c>
      <c r="G338" s="9">
        <v>3.6</v>
      </c>
      <c r="H338" s="10">
        <v>2</v>
      </c>
      <c r="I338" s="11"/>
      <c r="J338" s="12"/>
      <c r="K338" s="12"/>
      <c r="L338" s="12"/>
      <c r="M338" s="12"/>
      <c r="N338" s="12"/>
      <c r="O338" s="12"/>
      <c r="P338" s="12"/>
      <c r="Q338" s="12"/>
      <c r="R338" s="12"/>
      <c r="S338" s="12"/>
      <c r="T338" s="12"/>
      <c r="U338" s="12"/>
      <c r="V338" s="12"/>
      <c r="W338" s="12"/>
      <c r="X338" s="12"/>
      <c r="Y338" s="12"/>
      <c r="Z338" s="12"/>
    </row>
    <row r="339" spans="1:26" ht="15.75" customHeight="1" x14ac:dyDescent="0.25">
      <c r="A339" s="13">
        <v>43</v>
      </c>
      <c r="B339" s="14" t="s">
        <v>9</v>
      </c>
      <c r="C339" s="14" t="s">
        <v>113</v>
      </c>
      <c r="D339" s="14">
        <v>12</v>
      </c>
      <c r="E339" s="14">
        <v>42.5</v>
      </c>
      <c r="F339" s="14">
        <v>6</v>
      </c>
      <c r="G339" s="14">
        <v>4.0999999999999996</v>
      </c>
      <c r="H339" s="15">
        <v>1</v>
      </c>
      <c r="I339" s="16"/>
      <c r="J339" s="12"/>
      <c r="K339" s="12"/>
      <c r="L339" s="12"/>
      <c r="M339" s="12"/>
      <c r="N339" s="12"/>
      <c r="O339" s="12"/>
      <c r="P339" s="12"/>
      <c r="Q339" s="12"/>
      <c r="R339" s="12"/>
      <c r="S339" s="12"/>
      <c r="T339" s="12"/>
      <c r="U339" s="12"/>
      <c r="V339" s="12"/>
      <c r="W339" s="12"/>
      <c r="X339" s="12"/>
      <c r="Y339" s="12"/>
      <c r="Z339" s="12"/>
    </row>
    <row r="340" spans="1:26" ht="15.75" customHeight="1" x14ac:dyDescent="0.25">
      <c r="A340" s="13">
        <v>43</v>
      </c>
      <c r="B340" s="14" t="s">
        <v>12</v>
      </c>
      <c r="C340" s="14" t="s">
        <v>118</v>
      </c>
      <c r="D340" s="14">
        <v>45</v>
      </c>
      <c r="E340" s="14">
        <v>51.2</v>
      </c>
      <c r="F340" s="14">
        <v>4</v>
      </c>
      <c r="G340" s="14">
        <v>6</v>
      </c>
      <c r="H340" s="15" t="s">
        <v>121</v>
      </c>
      <c r="I340" s="16"/>
      <c r="J340" s="12"/>
      <c r="K340" s="12"/>
      <c r="L340" s="12"/>
      <c r="M340" s="12"/>
      <c r="N340" s="12"/>
      <c r="O340" s="12"/>
      <c r="P340" s="12"/>
      <c r="Q340" s="12"/>
      <c r="R340" s="12"/>
      <c r="S340" s="12"/>
      <c r="T340" s="12"/>
      <c r="U340" s="12"/>
      <c r="V340" s="12"/>
      <c r="W340" s="12"/>
      <c r="X340" s="12"/>
      <c r="Y340" s="12"/>
      <c r="Z340" s="12"/>
    </row>
    <row r="341" spans="1:26" ht="15.75" customHeight="1" x14ac:dyDescent="0.25">
      <c r="A341" s="13">
        <v>43</v>
      </c>
      <c r="B341" s="14" t="s">
        <v>12</v>
      </c>
      <c r="C341" s="14" t="s">
        <v>113</v>
      </c>
      <c r="D341" s="14">
        <v>12</v>
      </c>
      <c r="E341" s="14">
        <v>38.200000000000003</v>
      </c>
      <c r="F341" s="14">
        <v>6</v>
      </c>
      <c r="G341" s="14">
        <v>3.7</v>
      </c>
      <c r="H341" s="15">
        <v>2</v>
      </c>
      <c r="I341" s="16"/>
      <c r="J341" s="12"/>
      <c r="K341" s="12"/>
      <c r="L341" s="12"/>
      <c r="M341" s="12"/>
      <c r="N341" s="12"/>
      <c r="O341" s="12"/>
      <c r="P341" s="12"/>
      <c r="Q341" s="12"/>
      <c r="R341" s="12"/>
      <c r="S341" s="12"/>
      <c r="T341" s="12"/>
      <c r="U341" s="12"/>
      <c r="V341" s="12"/>
      <c r="W341" s="12"/>
      <c r="X341" s="12"/>
      <c r="Y341" s="12"/>
      <c r="Z341" s="12"/>
    </row>
    <row r="342" spans="1:26" ht="15.75" customHeight="1" x14ac:dyDescent="0.25">
      <c r="A342" s="13">
        <v>43</v>
      </c>
      <c r="B342" s="14" t="s">
        <v>14</v>
      </c>
      <c r="C342" s="14" t="s">
        <v>118</v>
      </c>
      <c r="D342" s="14">
        <v>45</v>
      </c>
      <c r="E342" s="14">
        <v>70.2</v>
      </c>
      <c r="F342" s="14">
        <v>5</v>
      </c>
      <c r="G342" s="14">
        <v>3.2</v>
      </c>
      <c r="H342" s="15">
        <v>1</v>
      </c>
      <c r="I342" s="16"/>
      <c r="J342" s="12"/>
      <c r="K342" s="12"/>
      <c r="L342" s="12"/>
      <c r="M342" s="12"/>
      <c r="N342" s="12"/>
      <c r="O342" s="12"/>
      <c r="P342" s="12"/>
      <c r="Q342" s="12"/>
      <c r="R342" s="12"/>
      <c r="S342" s="12"/>
      <c r="T342" s="12"/>
      <c r="U342" s="12"/>
      <c r="V342" s="12"/>
      <c r="W342" s="12"/>
      <c r="X342" s="12"/>
      <c r="Y342" s="12"/>
      <c r="Z342" s="12"/>
    </row>
    <row r="343" spans="1:26" ht="15.75" customHeight="1" x14ac:dyDescent="0.25">
      <c r="A343" s="13">
        <v>43</v>
      </c>
      <c r="B343" s="14" t="s">
        <v>14</v>
      </c>
      <c r="C343" s="14" t="s">
        <v>113</v>
      </c>
      <c r="D343" s="14">
        <v>12</v>
      </c>
      <c r="E343" s="14">
        <v>43</v>
      </c>
      <c r="F343" s="14">
        <v>4</v>
      </c>
      <c r="G343" s="14">
        <v>5.7</v>
      </c>
      <c r="H343" s="15">
        <v>2</v>
      </c>
      <c r="I343" s="16"/>
      <c r="J343" s="12"/>
      <c r="K343" s="12"/>
      <c r="L343" s="12"/>
      <c r="M343" s="12"/>
      <c r="N343" s="12"/>
      <c r="O343" s="12"/>
      <c r="P343" s="12"/>
      <c r="Q343" s="12"/>
      <c r="R343" s="12"/>
      <c r="S343" s="12"/>
      <c r="T343" s="12"/>
      <c r="U343" s="12"/>
      <c r="V343" s="12"/>
      <c r="W343" s="12"/>
      <c r="X343" s="12"/>
      <c r="Y343" s="12"/>
      <c r="Z343" s="12"/>
    </row>
    <row r="344" spans="1:26" ht="15.75" customHeight="1" x14ac:dyDescent="0.25">
      <c r="A344" s="13">
        <v>43</v>
      </c>
      <c r="B344" s="14" t="s">
        <v>15</v>
      </c>
      <c r="C344" s="14" t="s">
        <v>118</v>
      </c>
      <c r="D344" s="14">
        <v>45</v>
      </c>
      <c r="E344" s="14">
        <v>59.2</v>
      </c>
      <c r="F344" s="14">
        <v>4</v>
      </c>
      <c r="G344" s="14">
        <v>4.2</v>
      </c>
      <c r="H344" s="15">
        <v>1</v>
      </c>
      <c r="I344" s="16"/>
      <c r="J344" s="12"/>
      <c r="K344" s="12"/>
      <c r="L344" s="12"/>
      <c r="M344" s="12"/>
      <c r="N344" s="12"/>
      <c r="O344" s="12"/>
      <c r="P344" s="12"/>
      <c r="Q344" s="12"/>
      <c r="R344" s="12"/>
      <c r="S344" s="12"/>
      <c r="T344" s="12"/>
      <c r="U344" s="12"/>
      <c r="V344" s="12"/>
      <c r="W344" s="12"/>
      <c r="X344" s="12"/>
      <c r="Y344" s="12"/>
      <c r="Z344" s="12"/>
    </row>
    <row r="345" spans="1:26" ht="15.75" customHeight="1" x14ac:dyDescent="0.25">
      <c r="A345" s="17">
        <v>43</v>
      </c>
      <c r="B345" s="18" t="s">
        <v>15</v>
      </c>
      <c r="C345" s="18" t="s">
        <v>113</v>
      </c>
      <c r="D345" s="18">
        <v>12</v>
      </c>
      <c r="E345" s="18">
        <v>30.9</v>
      </c>
      <c r="F345" s="18">
        <v>4</v>
      </c>
      <c r="G345" s="18">
        <v>6</v>
      </c>
      <c r="H345" s="19">
        <v>2</v>
      </c>
      <c r="I345" s="20"/>
      <c r="J345" s="12"/>
      <c r="K345" s="12"/>
      <c r="L345" s="12"/>
      <c r="M345" s="12"/>
      <c r="N345" s="12"/>
      <c r="O345" s="12"/>
      <c r="P345" s="12"/>
      <c r="Q345" s="12"/>
      <c r="R345" s="12"/>
      <c r="S345" s="12"/>
      <c r="T345" s="12"/>
      <c r="U345" s="12"/>
      <c r="V345" s="12"/>
      <c r="W345" s="12"/>
      <c r="X345" s="12"/>
      <c r="Y345" s="12"/>
      <c r="Z345" s="12"/>
    </row>
    <row r="346" spans="1:26" ht="15.75" customHeight="1" x14ac:dyDescent="0.25">
      <c r="A346" s="8">
        <v>44</v>
      </c>
      <c r="B346" s="9" t="s">
        <v>9</v>
      </c>
      <c r="C346" s="9" t="s">
        <v>118</v>
      </c>
      <c r="D346" s="9">
        <v>23</v>
      </c>
      <c r="E346" s="9">
        <v>48.4</v>
      </c>
      <c r="F346" s="9">
        <v>6</v>
      </c>
      <c r="G346" s="9">
        <v>6</v>
      </c>
      <c r="H346" s="10">
        <v>1</v>
      </c>
      <c r="I346" s="11"/>
      <c r="J346" s="12"/>
      <c r="K346" s="12"/>
      <c r="L346" s="12"/>
      <c r="M346" s="12"/>
      <c r="N346" s="12"/>
      <c r="O346" s="12"/>
      <c r="P346" s="12"/>
      <c r="Q346" s="12"/>
      <c r="R346" s="12"/>
      <c r="S346" s="12"/>
      <c r="T346" s="12"/>
      <c r="U346" s="12"/>
      <c r="V346" s="12"/>
      <c r="W346" s="12"/>
      <c r="X346" s="12"/>
      <c r="Y346" s="12"/>
      <c r="Z346" s="12"/>
    </row>
    <row r="347" spans="1:26" ht="15.75" customHeight="1" x14ac:dyDescent="0.25">
      <c r="A347" s="13">
        <v>44</v>
      </c>
      <c r="B347" s="14" t="s">
        <v>9</v>
      </c>
      <c r="C347" s="14" t="s">
        <v>113</v>
      </c>
      <c r="D347" s="14">
        <v>33</v>
      </c>
      <c r="E347" s="14">
        <v>69.8</v>
      </c>
      <c r="F347" s="14">
        <v>5</v>
      </c>
      <c r="G347" s="14">
        <v>4</v>
      </c>
      <c r="H347" s="15">
        <v>1</v>
      </c>
      <c r="I347" s="16"/>
      <c r="J347" s="12"/>
      <c r="K347" s="12"/>
      <c r="L347" s="12"/>
      <c r="M347" s="12"/>
      <c r="N347" s="12"/>
      <c r="O347" s="12"/>
      <c r="P347" s="12"/>
      <c r="Q347" s="12"/>
      <c r="R347" s="12"/>
      <c r="S347" s="12"/>
      <c r="T347" s="12"/>
      <c r="U347" s="12"/>
      <c r="V347" s="12"/>
      <c r="W347" s="12"/>
      <c r="X347" s="12"/>
      <c r="Y347" s="12"/>
      <c r="Z347" s="12"/>
    </row>
    <row r="348" spans="1:26" ht="15.75" customHeight="1" x14ac:dyDescent="0.25">
      <c r="A348" s="13">
        <v>44</v>
      </c>
      <c r="B348" s="14" t="s">
        <v>12</v>
      </c>
      <c r="C348" s="14" t="s">
        <v>118</v>
      </c>
      <c r="D348" s="14">
        <v>23</v>
      </c>
      <c r="E348" s="14">
        <v>55</v>
      </c>
      <c r="F348" s="14">
        <v>5</v>
      </c>
      <c r="G348" s="14">
        <v>5.8</v>
      </c>
      <c r="H348" s="15">
        <v>2</v>
      </c>
      <c r="I348" s="16"/>
      <c r="J348" s="12"/>
      <c r="K348" s="12"/>
      <c r="L348" s="12"/>
      <c r="M348" s="12"/>
      <c r="N348" s="12"/>
      <c r="O348" s="12"/>
      <c r="P348" s="12"/>
      <c r="Q348" s="12"/>
      <c r="R348" s="12"/>
      <c r="S348" s="12"/>
      <c r="T348" s="12"/>
      <c r="U348" s="12"/>
      <c r="V348" s="12"/>
      <c r="W348" s="12"/>
      <c r="X348" s="12"/>
      <c r="Y348" s="12"/>
      <c r="Z348" s="12"/>
    </row>
    <row r="349" spans="1:26" ht="15.75" customHeight="1" x14ac:dyDescent="0.25">
      <c r="A349" s="13">
        <v>44</v>
      </c>
      <c r="B349" s="14" t="s">
        <v>12</v>
      </c>
      <c r="C349" s="14" t="s">
        <v>113</v>
      </c>
      <c r="D349" s="14">
        <v>33</v>
      </c>
      <c r="E349" s="14">
        <v>66.5</v>
      </c>
      <c r="F349" s="14">
        <v>5</v>
      </c>
      <c r="G349" s="14">
        <v>6</v>
      </c>
      <c r="H349" s="15">
        <v>2</v>
      </c>
      <c r="I349" s="16"/>
      <c r="J349" s="12"/>
      <c r="K349" s="12"/>
      <c r="L349" s="12"/>
      <c r="M349" s="12"/>
      <c r="N349" s="12"/>
      <c r="O349" s="12"/>
      <c r="P349" s="12"/>
      <c r="Q349" s="12"/>
      <c r="R349" s="12"/>
      <c r="S349" s="12"/>
      <c r="T349" s="12"/>
      <c r="U349" s="12"/>
      <c r="V349" s="12"/>
      <c r="W349" s="12"/>
      <c r="X349" s="12"/>
      <c r="Y349" s="12"/>
      <c r="Z349" s="12"/>
    </row>
    <row r="350" spans="1:26" ht="15.75" customHeight="1" x14ac:dyDescent="0.25">
      <c r="A350" s="13">
        <v>44</v>
      </c>
      <c r="B350" s="14" t="s">
        <v>14</v>
      </c>
      <c r="C350" s="14" t="s">
        <v>118</v>
      </c>
      <c r="D350" s="14">
        <v>23</v>
      </c>
      <c r="E350" s="14">
        <v>41.1</v>
      </c>
      <c r="F350" s="14">
        <v>4</v>
      </c>
      <c r="G350" s="14">
        <v>4</v>
      </c>
      <c r="H350" s="15">
        <v>1</v>
      </c>
      <c r="I350" s="16"/>
      <c r="J350" s="12"/>
      <c r="K350" s="12"/>
      <c r="L350" s="12"/>
      <c r="M350" s="12"/>
      <c r="N350" s="12"/>
      <c r="O350" s="12"/>
      <c r="P350" s="12"/>
      <c r="Q350" s="12"/>
      <c r="R350" s="12"/>
      <c r="S350" s="12"/>
      <c r="T350" s="12"/>
      <c r="U350" s="12"/>
      <c r="V350" s="12"/>
      <c r="W350" s="12"/>
      <c r="X350" s="12"/>
      <c r="Y350" s="12"/>
      <c r="Z350" s="12"/>
    </row>
    <row r="351" spans="1:26" ht="15.75" customHeight="1" x14ac:dyDescent="0.25">
      <c r="A351" s="13">
        <v>44</v>
      </c>
      <c r="B351" s="14" t="s">
        <v>14</v>
      </c>
      <c r="C351" s="14" t="s">
        <v>113</v>
      </c>
      <c r="D351" s="14">
        <v>33</v>
      </c>
      <c r="E351" s="14">
        <v>31.7</v>
      </c>
      <c r="F351" s="14">
        <v>3</v>
      </c>
      <c r="G351" s="14">
        <v>4.3</v>
      </c>
      <c r="H351" s="15">
        <v>1</v>
      </c>
      <c r="I351" s="16"/>
      <c r="J351" s="12"/>
      <c r="K351" s="12"/>
      <c r="L351" s="12"/>
      <c r="M351" s="12"/>
      <c r="N351" s="12"/>
      <c r="O351" s="12"/>
      <c r="P351" s="12"/>
      <c r="Q351" s="12"/>
      <c r="R351" s="12"/>
      <c r="S351" s="12"/>
      <c r="T351" s="12"/>
      <c r="U351" s="12"/>
      <c r="V351" s="12"/>
      <c r="W351" s="12"/>
      <c r="X351" s="12"/>
      <c r="Y351" s="12"/>
      <c r="Z351" s="12"/>
    </row>
    <row r="352" spans="1:26" ht="15.75" customHeight="1" x14ac:dyDescent="0.25">
      <c r="A352" s="13">
        <v>44</v>
      </c>
      <c r="B352" s="14" t="s">
        <v>15</v>
      </c>
      <c r="C352" s="14" t="s">
        <v>118</v>
      </c>
      <c r="D352" s="14">
        <v>23</v>
      </c>
      <c r="E352" s="14">
        <v>22.9</v>
      </c>
      <c r="F352" s="14">
        <v>4</v>
      </c>
      <c r="G352" s="14">
        <v>3.8</v>
      </c>
      <c r="H352" s="15" t="s">
        <v>121</v>
      </c>
      <c r="I352" s="16"/>
      <c r="J352" s="12"/>
      <c r="K352" s="12"/>
      <c r="L352" s="12"/>
      <c r="M352" s="12"/>
      <c r="N352" s="12"/>
      <c r="O352" s="12"/>
      <c r="P352" s="12"/>
      <c r="Q352" s="12"/>
      <c r="R352" s="12"/>
      <c r="S352" s="12"/>
      <c r="T352" s="12"/>
      <c r="U352" s="12"/>
      <c r="V352" s="12"/>
      <c r="W352" s="12"/>
      <c r="X352" s="12"/>
      <c r="Y352" s="12"/>
      <c r="Z352" s="12"/>
    </row>
    <row r="353" spans="1:26" ht="15.75" customHeight="1" x14ac:dyDescent="0.25">
      <c r="A353" s="17">
        <v>44</v>
      </c>
      <c r="B353" s="18" t="s">
        <v>15</v>
      </c>
      <c r="C353" s="18" t="s">
        <v>113</v>
      </c>
      <c r="D353" s="18" t="s">
        <v>131</v>
      </c>
      <c r="E353" s="18">
        <v>58.5</v>
      </c>
      <c r="F353" s="18">
        <v>4</v>
      </c>
      <c r="G353" s="18">
        <v>3.9</v>
      </c>
      <c r="H353" s="19" t="s">
        <v>121</v>
      </c>
      <c r="I353" s="20"/>
      <c r="J353" s="12"/>
      <c r="K353" s="12"/>
      <c r="L353" s="12"/>
      <c r="M353" s="12"/>
      <c r="N353" s="12"/>
      <c r="O353" s="12"/>
      <c r="P353" s="12"/>
      <c r="Q353" s="12"/>
      <c r="R353" s="12"/>
      <c r="S353" s="12"/>
      <c r="T353" s="12"/>
      <c r="U353" s="12"/>
      <c r="V353" s="12"/>
      <c r="W353" s="12"/>
      <c r="X353" s="12"/>
      <c r="Y353" s="12"/>
      <c r="Z353" s="12"/>
    </row>
    <row r="354" spans="1:26" ht="15.75" customHeight="1" x14ac:dyDescent="0.25">
      <c r="A354" s="8">
        <v>45</v>
      </c>
      <c r="B354" s="9" t="s">
        <v>9</v>
      </c>
      <c r="C354" s="9" t="s">
        <v>118</v>
      </c>
      <c r="D354" s="9">
        <v>4</v>
      </c>
      <c r="E354" s="9">
        <v>113.5</v>
      </c>
      <c r="F354" s="9">
        <v>5</v>
      </c>
      <c r="G354" s="9">
        <v>3.7</v>
      </c>
      <c r="H354" s="10">
        <v>1</v>
      </c>
      <c r="I354" s="11"/>
      <c r="J354" s="12"/>
      <c r="K354" s="12"/>
      <c r="L354" s="12"/>
      <c r="M354" s="12"/>
      <c r="N354" s="12"/>
      <c r="O354" s="12"/>
      <c r="P354" s="12"/>
      <c r="Q354" s="12"/>
      <c r="R354" s="12"/>
      <c r="S354" s="12"/>
      <c r="T354" s="12"/>
      <c r="U354" s="12"/>
      <c r="V354" s="12"/>
      <c r="W354" s="12"/>
      <c r="X354" s="12"/>
      <c r="Y354" s="12"/>
      <c r="Z354" s="12"/>
    </row>
    <row r="355" spans="1:26" ht="15.75" customHeight="1" x14ac:dyDescent="0.25">
      <c r="A355" s="13">
        <v>45</v>
      </c>
      <c r="B355" s="14" t="s">
        <v>9</v>
      </c>
      <c r="C355" s="14" t="s">
        <v>113</v>
      </c>
      <c r="D355" s="14">
        <v>43</v>
      </c>
      <c r="E355" s="14">
        <v>111.7</v>
      </c>
      <c r="F355" s="14">
        <v>4</v>
      </c>
      <c r="G355" s="14">
        <v>5.5</v>
      </c>
      <c r="H355" s="15">
        <v>2</v>
      </c>
      <c r="I355" s="16"/>
      <c r="J355" s="12"/>
      <c r="K355" s="12"/>
      <c r="L355" s="12"/>
      <c r="M355" s="12"/>
      <c r="N355" s="12"/>
      <c r="O355" s="12"/>
      <c r="P355" s="12"/>
      <c r="Q355" s="12"/>
      <c r="R355" s="12"/>
      <c r="S355" s="12"/>
      <c r="T355" s="12"/>
      <c r="U355" s="12"/>
      <c r="V355" s="12"/>
      <c r="W355" s="12"/>
      <c r="X355" s="12"/>
      <c r="Y355" s="12"/>
      <c r="Z355" s="12"/>
    </row>
    <row r="356" spans="1:26" ht="15.75" customHeight="1" x14ac:dyDescent="0.25">
      <c r="A356" s="13">
        <v>45</v>
      </c>
      <c r="B356" s="14" t="s">
        <v>12</v>
      </c>
      <c r="C356" s="14" t="s">
        <v>118</v>
      </c>
      <c r="D356" s="14">
        <v>4</v>
      </c>
      <c r="E356" s="14">
        <v>96.4</v>
      </c>
      <c r="F356" s="14">
        <v>4</v>
      </c>
      <c r="G356" s="14">
        <v>3.9</v>
      </c>
      <c r="H356" s="15">
        <v>1</v>
      </c>
      <c r="I356" s="16"/>
      <c r="J356" s="12"/>
      <c r="K356" s="12"/>
      <c r="L356" s="12"/>
      <c r="M356" s="12"/>
      <c r="N356" s="12"/>
      <c r="O356" s="12"/>
      <c r="P356" s="12"/>
      <c r="Q356" s="12"/>
      <c r="R356" s="12"/>
      <c r="S356" s="12"/>
      <c r="T356" s="12"/>
      <c r="U356" s="12"/>
      <c r="V356" s="12"/>
      <c r="W356" s="12"/>
      <c r="X356" s="12"/>
      <c r="Y356" s="12"/>
      <c r="Z356" s="12"/>
    </row>
    <row r="357" spans="1:26" ht="15.75" customHeight="1" x14ac:dyDescent="0.25">
      <c r="A357" s="13">
        <v>45</v>
      </c>
      <c r="B357" s="14" t="s">
        <v>12</v>
      </c>
      <c r="C357" s="14" t="s">
        <v>113</v>
      </c>
      <c r="D357" s="14">
        <v>43</v>
      </c>
      <c r="E357" s="14">
        <v>99.1</v>
      </c>
      <c r="F357" s="14">
        <v>4</v>
      </c>
      <c r="G357" s="14">
        <v>5.5</v>
      </c>
      <c r="H357" s="15">
        <v>2</v>
      </c>
      <c r="I357" s="16"/>
      <c r="J357" s="12"/>
      <c r="K357" s="12"/>
      <c r="L357" s="12"/>
      <c r="M357" s="12"/>
      <c r="N357" s="12"/>
      <c r="O357" s="12"/>
      <c r="P357" s="12"/>
      <c r="Q357" s="12"/>
      <c r="R357" s="12"/>
      <c r="S357" s="12"/>
      <c r="T357" s="12"/>
      <c r="U357" s="12"/>
      <c r="V357" s="12"/>
      <c r="W357" s="12"/>
      <c r="X357" s="12"/>
      <c r="Y357" s="12"/>
      <c r="Z357" s="12"/>
    </row>
    <row r="358" spans="1:26" ht="15.75" customHeight="1" x14ac:dyDescent="0.25">
      <c r="A358" s="13">
        <v>45</v>
      </c>
      <c r="B358" s="14" t="s">
        <v>14</v>
      </c>
      <c r="C358" s="14" t="s">
        <v>118</v>
      </c>
      <c r="D358" s="14">
        <v>4</v>
      </c>
      <c r="E358" s="14">
        <v>117.7</v>
      </c>
      <c r="F358" s="14">
        <v>6</v>
      </c>
      <c r="G358" s="14">
        <v>4.4000000000000004</v>
      </c>
      <c r="H358" s="15">
        <v>2</v>
      </c>
      <c r="I358" s="16"/>
      <c r="J358" s="12"/>
      <c r="K358" s="12"/>
      <c r="L358" s="12"/>
      <c r="M358" s="12"/>
      <c r="N358" s="12"/>
      <c r="O358" s="12"/>
      <c r="P358" s="12"/>
      <c r="Q358" s="12"/>
      <c r="R358" s="12"/>
      <c r="S358" s="12"/>
      <c r="T358" s="12"/>
      <c r="U358" s="12"/>
      <c r="V358" s="12"/>
      <c r="W358" s="12"/>
      <c r="X358" s="12"/>
      <c r="Y358" s="12"/>
      <c r="Z358" s="12"/>
    </row>
    <row r="359" spans="1:26" ht="15.75" customHeight="1" x14ac:dyDescent="0.25">
      <c r="A359" s="13">
        <v>45</v>
      </c>
      <c r="B359" s="14" t="s">
        <v>14</v>
      </c>
      <c r="C359" s="14" t="s">
        <v>113</v>
      </c>
      <c r="D359" s="14">
        <v>43</v>
      </c>
      <c r="E359" s="14">
        <v>97.5</v>
      </c>
      <c r="F359" s="14">
        <v>4</v>
      </c>
      <c r="G359" s="14">
        <v>6</v>
      </c>
      <c r="H359" s="15">
        <v>2</v>
      </c>
      <c r="I359" s="16"/>
      <c r="J359" s="12"/>
      <c r="K359" s="12"/>
      <c r="L359" s="12"/>
      <c r="M359" s="12"/>
      <c r="N359" s="12"/>
      <c r="O359" s="12"/>
      <c r="P359" s="12"/>
      <c r="Q359" s="12"/>
      <c r="R359" s="12"/>
      <c r="S359" s="12"/>
      <c r="T359" s="12"/>
      <c r="U359" s="12"/>
      <c r="V359" s="12"/>
      <c r="W359" s="12"/>
      <c r="X359" s="12"/>
      <c r="Y359" s="12"/>
      <c r="Z359" s="12"/>
    </row>
    <row r="360" spans="1:26" ht="15.75" customHeight="1" x14ac:dyDescent="0.25">
      <c r="A360" s="13">
        <v>45</v>
      </c>
      <c r="B360" s="14" t="s">
        <v>15</v>
      </c>
      <c r="C360" s="14" t="s">
        <v>118</v>
      </c>
      <c r="D360" s="14">
        <v>4</v>
      </c>
      <c r="E360" s="14">
        <v>109.4</v>
      </c>
      <c r="F360" s="14">
        <v>4</v>
      </c>
      <c r="G360" s="14">
        <v>4</v>
      </c>
      <c r="H360" s="15">
        <v>1</v>
      </c>
      <c r="I360" s="16"/>
      <c r="J360" s="12"/>
      <c r="K360" s="12"/>
      <c r="L360" s="12"/>
      <c r="M360" s="12"/>
      <c r="N360" s="12"/>
      <c r="O360" s="12"/>
      <c r="P360" s="12"/>
      <c r="Q360" s="12"/>
      <c r="R360" s="12"/>
      <c r="S360" s="12"/>
      <c r="T360" s="12"/>
      <c r="U360" s="12"/>
      <c r="V360" s="12"/>
      <c r="W360" s="12"/>
      <c r="X360" s="12"/>
      <c r="Y360" s="12"/>
      <c r="Z360" s="12"/>
    </row>
    <row r="361" spans="1:26" ht="15.75" customHeight="1" x14ac:dyDescent="0.25">
      <c r="A361" s="17">
        <v>45</v>
      </c>
      <c r="B361" s="18" t="s">
        <v>15</v>
      </c>
      <c r="C361" s="18" t="s">
        <v>113</v>
      </c>
      <c r="D361" s="18">
        <v>43</v>
      </c>
      <c r="E361" s="18">
        <v>70.3</v>
      </c>
      <c r="F361" s="18">
        <v>3</v>
      </c>
      <c r="G361" s="18">
        <v>6</v>
      </c>
      <c r="H361" s="19">
        <v>2</v>
      </c>
      <c r="I361" s="20"/>
      <c r="J361" s="12"/>
      <c r="K361" s="12"/>
      <c r="L361" s="12"/>
      <c r="M361" s="12"/>
      <c r="N361" s="12"/>
      <c r="O361" s="12"/>
      <c r="P361" s="12"/>
      <c r="Q361" s="12"/>
      <c r="R361" s="12"/>
      <c r="S361" s="12"/>
      <c r="T361" s="12"/>
      <c r="U361" s="12"/>
      <c r="V361" s="12"/>
      <c r="W361" s="12"/>
      <c r="X361" s="12"/>
      <c r="Y361" s="12"/>
      <c r="Z361" s="12"/>
    </row>
    <row r="362" spans="1:26" ht="15.75" customHeight="1" x14ac:dyDescent="0.25">
      <c r="A362" s="8">
        <v>46</v>
      </c>
      <c r="B362" s="9" t="s">
        <v>9</v>
      </c>
      <c r="C362" s="9" t="s">
        <v>118</v>
      </c>
      <c r="D362" s="9">
        <v>24</v>
      </c>
      <c r="E362" s="9">
        <v>62.7</v>
      </c>
      <c r="F362" s="9">
        <v>4</v>
      </c>
      <c r="G362" s="9">
        <v>6</v>
      </c>
      <c r="H362" s="10">
        <v>2</v>
      </c>
      <c r="I362" s="11"/>
      <c r="J362" s="12"/>
      <c r="K362" s="12"/>
      <c r="L362" s="12"/>
      <c r="M362" s="12"/>
      <c r="N362" s="12"/>
      <c r="O362" s="12"/>
      <c r="P362" s="12"/>
      <c r="Q362" s="12"/>
      <c r="R362" s="12"/>
      <c r="S362" s="12"/>
      <c r="T362" s="12"/>
      <c r="U362" s="12"/>
      <c r="V362" s="12"/>
      <c r="W362" s="12"/>
      <c r="X362" s="12"/>
      <c r="Y362" s="12"/>
      <c r="Z362" s="12"/>
    </row>
    <row r="363" spans="1:26" ht="15.75" customHeight="1" x14ac:dyDescent="0.25">
      <c r="A363" s="13">
        <v>46</v>
      </c>
      <c r="B363" s="14" t="s">
        <v>9</v>
      </c>
      <c r="C363" s="14" t="s">
        <v>113</v>
      </c>
      <c r="D363" s="14">
        <v>49</v>
      </c>
      <c r="E363" s="14">
        <v>63.9</v>
      </c>
      <c r="F363" s="14">
        <v>3</v>
      </c>
      <c r="G363" s="14">
        <v>4.0999999999999996</v>
      </c>
      <c r="H363" s="15" t="s">
        <v>121</v>
      </c>
      <c r="I363" s="16"/>
      <c r="J363" s="12"/>
      <c r="K363" s="12"/>
      <c r="L363" s="12"/>
      <c r="M363" s="12"/>
      <c r="N363" s="12"/>
      <c r="O363" s="12"/>
      <c r="P363" s="12"/>
      <c r="Q363" s="12"/>
      <c r="R363" s="12"/>
      <c r="S363" s="12"/>
      <c r="T363" s="12"/>
      <c r="U363" s="12"/>
      <c r="V363" s="12"/>
      <c r="W363" s="12"/>
      <c r="X363" s="12"/>
      <c r="Y363" s="12"/>
      <c r="Z363" s="12"/>
    </row>
    <row r="364" spans="1:26" ht="15.75" customHeight="1" x14ac:dyDescent="0.25">
      <c r="A364" s="13">
        <v>46</v>
      </c>
      <c r="B364" s="14" t="s">
        <v>12</v>
      </c>
      <c r="C364" s="14" t="s">
        <v>118</v>
      </c>
      <c r="D364" s="14">
        <v>24</v>
      </c>
      <c r="E364" s="14">
        <v>54.2</v>
      </c>
      <c r="F364" s="14">
        <v>4</v>
      </c>
      <c r="G364" s="14">
        <v>6</v>
      </c>
      <c r="H364" s="15">
        <v>1</v>
      </c>
      <c r="I364" s="16"/>
      <c r="J364" s="12"/>
      <c r="K364" s="12"/>
      <c r="L364" s="12"/>
      <c r="M364" s="12"/>
      <c r="N364" s="12"/>
      <c r="O364" s="12"/>
      <c r="P364" s="12"/>
      <c r="Q364" s="12"/>
      <c r="R364" s="12"/>
      <c r="S364" s="12"/>
      <c r="T364" s="12"/>
      <c r="U364" s="12"/>
      <c r="V364" s="12"/>
      <c r="W364" s="12"/>
      <c r="X364" s="12"/>
      <c r="Y364" s="12"/>
      <c r="Z364" s="12"/>
    </row>
    <row r="365" spans="1:26" ht="15.75" customHeight="1" x14ac:dyDescent="0.25">
      <c r="A365" s="13">
        <v>46</v>
      </c>
      <c r="B365" s="14" t="s">
        <v>12</v>
      </c>
      <c r="C365" s="14" t="s">
        <v>113</v>
      </c>
      <c r="D365" s="14">
        <v>49</v>
      </c>
      <c r="E365" s="14">
        <v>46.5</v>
      </c>
      <c r="F365" s="14">
        <v>3</v>
      </c>
      <c r="G365" s="14">
        <v>3.6</v>
      </c>
      <c r="H365" s="15">
        <v>1</v>
      </c>
      <c r="I365" s="16"/>
      <c r="J365" s="12"/>
      <c r="K365" s="12"/>
      <c r="L365" s="12"/>
      <c r="M365" s="12"/>
      <c r="N365" s="12"/>
      <c r="O365" s="12"/>
      <c r="P365" s="12"/>
      <c r="Q365" s="12"/>
      <c r="R365" s="12"/>
      <c r="S365" s="12"/>
      <c r="T365" s="12"/>
      <c r="U365" s="12"/>
      <c r="V365" s="12"/>
      <c r="W365" s="12"/>
      <c r="X365" s="12"/>
      <c r="Y365" s="12"/>
      <c r="Z365" s="12"/>
    </row>
    <row r="366" spans="1:26" ht="15.75" customHeight="1" x14ac:dyDescent="0.25">
      <c r="A366" s="13">
        <v>46</v>
      </c>
      <c r="B366" s="14" t="s">
        <v>14</v>
      </c>
      <c r="C366" s="14" t="s">
        <v>118</v>
      </c>
      <c r="D366" s="14">
        <v>24</v>
      </c>
      <c r="E366" s="14">
        <v>58.1</v>
      </c>
      <c r="F366" s="14">
        <v>5</v>
      </c>
      <c r="G366" s="14">
        <v>4.0999999999999996</v>
      </c>
      <c r="H366" s="15">
        <v>3</v>
      </c>
      <c r="I366" s="16"/>
      <c r="J366" s="12"/>
      <c r="K366" s="12"/>
      <c r="L366" s="12"/>
      <c r="M366" s="12"/>
      <c r="N366" s="12"/>
      <c r="O366" s="12"/>
      <c r="P366" s="12"/>
      <c r="Q366" s="12"/>
      <c r="R366" s="12"/>
      <c r="S366" s="12"/>
      <c r="T366" s="12"/>
      <c r="U366" s="12"/>
      <c r="V366" s="12"/>
      <c r="W366" s="12"/>
      <c r="X366" s="12"/>
      <c r="Y366" s="12"/>
      <c r="Z366" s="12"/>
    </row>
    <row r="367" spans="1:26" ht="15.75" customHeight="1" x14ac:dyDescent="0.25">
      <c r="A367" s="13">
        <v>46</v>
      </c>
      <c r="B367" s="14" t="s">
        <v>14</v>
      </c>
      <c r="C367" s="14" t="s">
        <v>113</v>
      </c>
      <c r="D367" s="14">
        <v>49</v>
      </c>
      <c r="E367" s="14">
        <v>45.9</v>
      </c>
      <c r="F367" s="14">
        <v>3</v>
      </c>
      <c r="G367" s="14">
        <v>3.1</v>
      </c>
      <c r="H367" s="15">
        <v>1</v>
      </c>
      <c r="I367" s="16"/>
      <c r="J367" s="12"/>
      <c r="K367" s="12"/>
      <c r="L367" s="12"/>
      <c r="M367" s="12"/>
      <c r="N367" s="12"/>
      <c r="O367" s="12"/>
      <c r="P367" s="12"/>
      <c r="Q367" s="12"/>
      <c r="R367" s="12"/>
      <c r="S367" s="12"/>
      <c r="T367" s="12"/>
      <c r="U367" s="12"/>
      <c r="V367" s="12"/>
      <c r="W367" s="12"/>
      <c r="X367" s="12"/>
      <c r="Y367" s="12"/>
      <c r="Z367" s="12"/>
    </row>
    <row r="368" spans="1:26" ht="15.75" customHeight="1" x14ac:dyDescent="0.25">
      <c r="A368" s="13">
        <v>46</v>
      </c>
      <c r="B368" s="14" t="s">
        <v>15</v>
      </c>
      <c r="C368" s="14" t="s">
        <v>118</v>
      </c>
      <c r="D368" s="14">
        <v>24</v>
      </c>
      <c r="E368" s="14">
        <v>76.400000000000006</v>
      </c>
      <c r="F368" s="14">
        <v>4</v>
      </c>
      <c r="G368" s="14">
        <v>6</v>
      </c>
      <c r="H368" s="15">
        <v>1</v>
      </c>
      <c r="I368" s="16"/>
      <c r="J368" s="12"/>
      <c r="K368" s="12"/>
      <c r="L368" s="12"/>
      <c r="M368" s="12"/>
      <c r="N368" s="12"/>
      <c r="O368" s="12"/>
      <c r="P368" s="12"/>
      <c r="Q368" s="12"/>
      <c r="R368" s="12"/>
      <c r="S368" s="12"/>
      <c r="T368" s="12"/>
      <c r="U368" s="12"/>
      <c r="V368" s="12"/>
      <c r="W368" s="12"/>
      <c r="X368" s="12"/>
      <c r="Y368" s="12"/>
      <c r="Z368" s="12"/>
    </row>
    <row r="369" spans="1:26" ht="15.75" customHeight="1" x14ac:dyDescent="0.25">
      <c r="A369" s="17">
        <v>46</v>
      </c>
      <c r="B369" s="18" t="s">
        <v>15</v>
      </c>
      <c r="C369" s="18" t="s">
        <v>113</v>
      </c>
      <c r="D369" s="18">
        <v>49</v>
      </c>
      <c r="E369" s="18">
        <v>35.6</v>
      </c>
      <c r="F369" s="18">
        <v>3</v>
      </c>
      <c r="G369" s="18">
        <v>2.2999999999999998</v>
      </c>
      <c r="H369" s="19" t="s">
        <v>121</v>
      </c>
      <c r="I369" s="20"/>
      <c r="J369" s="12"/>
      <c r="K369" s="12"/>
      <c r="L369" s="12"/>
      <c r="M369" s="12"/>
      <c r="N369" s="12"/>
      <c r="O369" s="12"/>
      <c r="P369" s="12"/>
      <c r="Q369" s="12"/>
      <c r="R369" s="12"/>
      <c r="S369" s="12"/>
      <c r="T369" s="12"/>
      <c r="U369" s="12"/>
      <c r="V369" s="12"/>
      <c r="W369" s="12"/>
      <c r="X369" s="12"/>
      <c r="Y369" s="12"/>
      <c r="Z369" s="12"/>
    </row>
    <row r="370" spans="1:26" ht="15.75" customHeight="1" x14ac:dyDescent="0.25">
      <c r="A370" s="8">
        <v>47</v>
      </c>
      <c r="B370" s="9" t="s">
        <v>9</v>
      </c>
      <c r="C370" s="9" t="s">
        <v>118</v>
      </c>
      <c r="D370" s="9">
        <v>3</v>
      </c>
      <c r="E370" s="9">
        <v>110.3</v>
      </c>
      <c r="F370" s="9">
        <v>5</v>
      </c>
      <c r="G370" s="9">
        <v>6</v>
      </c>
      <c r="H370" s="10">
        <v>1</v>
      </c>
      <c r="I370" s="11"/>
      <c r="J370" s="12"/>
      <c r="K370" s="12"/>
      <c r="L370" s="12"/>
      <c r="M370" s="12"/>
      <c r="N370" s="12"/>
      <c r="O370" s="12"/>
      <c r="P370" s="12"/>
      <c r="Q370" s="12"/>
      <c r="R370" s="12"/>
      <c r="S370" s="12"/>
      <c r="T370" s="12"/>
      <c r="U370" s="12"/>
      <c r="V370" s="12"/>
      <c r="W370" s="12"/>
      <c r="X370" s="12"/>
      <c r="Y370" s="12"/>
      <c r="Z370" s="12"/>
    </row>
    <row r="371" spans="1:26" ht="15.75" customHeight="1" x14ac:dyDescent="0.25">
      <c r="A371" s="13">
        <v>47</v>
      </c>
      <c r="B371" s="14" t="s">
        <v>9</v>
      </c>
      <c r="C371" s="14" t="s">
        <v>113</v>
      </c>
      <c r="D371" s="14">
        <v>2</v>
      </c>
      <c r="E371" s="14">
        <v>66</v>
      </c>
      <c r="F371" s="14">
        <v>6</v>
      </c>
      <c r="G371" s="14">
        <v>6</v>
      </c>
      <c r="H371" s="15">
        <v>2</v>
      </c>
      <c r="I371" s="16" t="s">
        <v>124</v>
      </c>
      <c r="J371" s="12"/>
      <c r="K371" s="12"/>
      <c r="L371" s="12"/>
      <c r="M371" s="12"/>
      <c r="N371" s="12"/>
      <c r="O371" s="12"/>
      <c r="P371" s="12"/>
      <c r="Q371" s="12"/>
      <c r="R371" s="12"/>
      <c r="S371" s="12"/>
      <c r="T371" s="12"/>
      <c r="U371" s="12"/>
      <c r="V371" s="12"/>
      <c r="W371" s="12"/>
      <c r="X371" s="12"/>
      <c r="Y371" s="12"/>
      <c r="Z371" s="12"/>
    </row>
    <row r="372" spans="1:26" ht="15.75" customHeight="1" x14ac:dyDescent="0.25">
      <c r="A372" s="13">
        <v>47</v>
      </c>
      <c r="B372" s="14" t="s">
        <v>12</v>
      </c>
      <c r="C372" s="14" t="s">
        <v>118</v>
      </c>
      <c r="D372" s="14">
        <v>3</v>
      </c>
      <c r="E372" s="14">
        <v>89.9</v>
      </c>
      <c r="F372" s="14">
        <v>3</v>
      </c>
      <c r="G372" s="14">
        <v>4.0999999999999996</v>
      </c>
      <c r="H372" s="15">
        <v>1</v>
      </c>
      <c r="I372" s="16"/>
      <c r="J372" s="12"/>
      <c r="K372" s="12"/>
      <c r="L372" s="12"/>
      <c r="M372" s="12"/>
      <c r="N372" s="12"/>
      <c r="O372" s="12"/>
      <c r="P372" s="12"/>
      <c r="Q372" s="12"/>
      <c r="R372" s="12"/>
      <c r="S372" s="12"/>
      <c r="T372" s="12"/>
      <c r="U372" s="12"/>
      <c r="V372" s="12"/>
      <c r="W372" s="12"/>
      <c r="X372" s="12"/>
      <c r="Y372" s="12"/>
      <c r="Z372" s="12"/>
    </row>
    <row r="373" spans="1:26" ht="15.75" customHeight="1" x14ac:dyDescent="0.25">
      <c r="A373" s="13">
        <v>47</v>
      </c>
      <c r="B373" s="14" t="s">
        <v>12</v>
      </c>
      <c r="C373" s="14" t="s">
        <v>113</v>
      </c>
      <c r="D373" s="14">
        <v>2</v>
      </c>
      <c r="E373" s="14">
        <v>69</v>
      </c>
      <c r="F373" s="14">
        <v>5</v>
      </c>
      <c r="G373" s="14">
        <v>6</v>
      </c>
      <c r="H373" s="15">
        <v>2</v>
      </c>
      <c r="I373" s="16"/>
      <c r="J373" s="12"/>
      <c r="K373" s="12"/>
      <c r="L373" s="12"/>
      <c r="M373" s="12"/>
      <c r="N373" s="12"/>
      <c r="O373" s="12"/>
      <c r="P373" s="12"/>
      <c r="Q373" s="12"/>
      <c r="R373" s="12"/>
      <c r="S373" s="12"/>
      <c r="T373" s="12"/>
      <c r="U373" s="12"/>
      <c r="V373" s="12"/>
      <c r="W373" s="12"/>
      <c r="X373" s="12"/>
      <c r="Y373" s="12"/>
      <c r="Z373" s="12"/>
    </row>
    <row r="374" spans="1:26" ht="15.75" customHeight="1" x14ac:dyDescent="0.25">
      <c r="A374" s="13">
        <v>47</v>
      </c>
      <c r="B374" s="14" t="s">
        <v>14</v>
      </c>
      <c r="C374" s="14" t="s">
        <v>118</v>
      </c>
      <c r="D374" s="14">
        <v>3</v>
      </c>
      <c r="E374" s="14">
        <v>83.5</v>
      </c>
      <c r="F374" s="14">
        <v>4</v>
      </c>
      <c r="G374" s="14">
        <v>6</v>
      </c>
      <c r="H374" s="15">
        <v>1</v>
      </c>
      <c r="I374" s="16"/>
      <c r="J374" s="12"/>
      <c r="K374" s="12"/>
      <c r="L374" s="12"/>
      <c r="M374" s="12"/>
      <c r="N374" s="12"/>
      <c r="O374" s="12"/>
      <c r="P374" s="12"/>
      <c r="Q374" s="12"/>
      <c r="R374" s="12"/>
      <c r="S374" s="12"/>
      <c r="T374" s="12"/>
      <c r="U374" s="12"/>
      <c r="V374" s="12"/>
      <c r="W374" s="12"/>
      <c r="X374" s="12"/>
      <c r="Y374" s="12"/>
      <c r="Z374" s="12"/>
    </row>
    <row r="375" spans="1:26" ht="15.75" customHeight="1" x14ac:dyDescent="0.25">
      <c r="A375" s="13">
        <v>47</v>
      </c>
      <c r="B375" s="14" t="s">
        <v>14</v>
      </c>
      <c r="C375" s="14" t="s">
        <v>113</v>
      </c>
      <c r="D375" s="14">
        <v>2</v>
      </c>
      <c r="E375" s="14">
        <v>70.5</v>
      </c>
      <c r="F375" s="14">
        <v>4</v>
      </c>
      <c r="G375" s="14">
        <v>6</v>
      </c>
      <c r="H375" s="15">
        <v>1</v>
      </c>
      <c r="I375" s="16"/>
      <c r="J375" s="12"/>
      <c r="K375" s="12"/>
      <c r="L375" s="12"/>
      <c r="M375" s="12"/>
      <c r="N375" s="12"/>
      <c r="O375" s="12"/>
      <c r="P375" s="12"/>
      <c r="Q375" s="12"/>
      <c r="R375" s="12"/>
      <c r="S375" s="12"/>
      <c r="T375" s="12"/>
      <c r="U375" s="12"/>
      <c r="V375" s="12"/>
      <c r="W375" s="12"/>
      <c r="X375" s="12"/>
      <c r="Y375" s="12"/>
      <c r="Z375" s="12"/>
    </row>
    <row r="376" spans="1:26" ht="15.75" customHeight="1" x14ac:dyDescent="0.25">
      <c r="A376" s="13">
        <v>47</v>
      </c>
      <c r="B376" s="14" t="s">
        <v>15</v>
      </c>
      <c r="C376" s="14" t="s">
        <v>118</v>
      </c>
      <c r="D376" s="14">
        <v>3</v>
      </c>
      <c r="E376" s="14">
        <v>96.6</v>
      </c>
      <c r="F376" s="14">
        <v>3</v>
      </c>
      <c r="G376" s="14">
        <v>6</v>
      </c>
      <c r="H376" s="15">
        <v>1</v>
      </c>
      <c r="I376" s="16"/>
      <c r="J376" s="12"/>
      <c r="K376" s="12"/>
      <c r="L376" s="12"/>
      <c r="M376" s="12"/>
      <c r="N376" s="12"/>
      <c r="O376" s="12"/>
      <c r="P376" s="12"/>
      <c r="Q376" s="12"/>
      <c r="R376" s="12"/>
      <c r="S376" s="12"/>
      <c r="T376" s="12"/>
      <c r="U376" s="12"/>
      <c r="V376" s="12"/>
      <c r="W376" s="12"/>
      <c r="X376" s="12"/>
      <c r="Y376" s="12"/>
      <c r="Z376" s="12"/>
    </row>
    <row r="377" spans="1:26" ht="15.75" customHeight="1" x14ac:dyDescent="0.25">
      <c r="A377" s="17">
        <v>47</v>
      </c>
      <c r="B377" s="18" t="s">
        <v>15</v>
      </c>
      <c r="C377" s="18" t="s">
        <v>113</v>
      </c>
      <c r="D377" s="18">
        <v>2</v>
      </c>
      <c r="E377" s="18">
        <v>56.6</v>
      </c>
      <c r="F377" s="18">
        <v>5</v>
      </c>
      <c r="G377" s="18">
        <v>4.7</v>
      </c>
      <c r="H377" s="19">
        <v>1</v>
      </c>
      <c r="I377" s="20"/>
      <c r="J377" s="12"/>
      <c r="K377" s="12"/>
      <c r="L377" s="12"/>
      <c r="M377" s="12"/>
      <c r="N377" s="12"/>
      <c r="O377" s="12"/>
      <c r="P377" s="12"/>
      <c r="Q377" s="12"/>
      <c r="R377" s="12"/>
      <c r="S377" s="12"/>
      <c r="T377" s="12"/>
      <c r="U377" s="12"/>
      <c r="V377" s="12"/>
      <c r="W377" s="12"/>
      <c r="X377" s="12"/>
      <c r="Y377" s="12"/>
      <c r="Z377" s="12"/>
    </row>
    <row r="378" spans="1:26" ht="15.75" customHeight="1" x14ac:dyDescent="0.25">
      <c r="A378" s="8">
        <v>48</v>
      </c>
      <c r="B378" s="9" t="s">
        <v>9</v>
      </c>
      <c r="C378" s="9" t="s">
        <v>118</v>
      </c>
      <c r="D378" s="9">
        <v>50</v>
      </c>
      <c r="E378" s="9">
        <v>77.8</v>
      </c>
      <c r="F378" s="9">
        <v>3</v>
      </c>
      <c r="G378" s="9">
        <v>4.3</v>
      </c>
      <c r="H378" s="10">
        <v>2</v>
      </c>
      <c r="I378" s="11"/>
      <c r="J378" s="12"/>
      <c r="K378" s="12"/>
      <c r="L378" s="12"/>
      <c r="M378" s="12"/>
      <c r="N378" s="12"/>
      <c r="O378" s="12"/>
      <c r="P378" s="12"/>
      <c r="Q378" s="12"/>
      <c r="R378" s="12"/>
      <c r="S378" s="12"/>
      <c r="T378" s="12"/>
      <c r="U378" s="12"/>
      <c r="V378" s="12"/>
      <c r="W378" s="12"/>
      <c r="X378" s="12"/>
      <c r="Y378" s="12"/>
      <c r="Z378" s="12"/>
    </row>
    <row r="379" spans="1:26" ht="15.75" customHeight="1" x14ac:dyDescent="0.25">
      <c r="A379" s="13">
        <v>48</v>
      </c>
      <c r="B379" s="14" t="s">
        <v>9</v>
      </c>
      <c r="C379" s="14" t="s">
        <v>113</v>
      </c>
      <c r="D379" s="14">
        <v>19</v>
      </c>
      <c r="E379" s="14">
        <v>29.4</v>
      </c>
      <c r="F379" s="14">
        <v>4</v>
      </c>
      <c r="G379" s="14">
        <v>2.9</v>
      </c>
      <c r="H379" s="15">
        <v>1</v>
      </c>
      <c r="I379" s="16"/>
      <c r="J379" s="12"/>
      <c r="K379" s="12"/>
      <c r="L379" s="12"/>
      <c r="M379" s="12"/>
      <c r="N379" s="12"/>
      <c r="O379" s="12"/>
      <c r="P379" s="12"/>
      <c r="Q379" s="12"/>
      <c r="R379" s="12"/>
      <c r="S379" s="12"/>
      <c r="T379" s="12"/>
      <c r="U379" s="12"/>
      <c r="V379" s="12"/>
      <c r="W379" s="12"/>
      <c r="X379" s="12"/>
      <c r="Y379" s="12"/>
      <c r="Z379" s="12"/>
    </row>
    <row r="380" spans="1:26" ht="15.75" customHeight="1" x14ac:dyDescent="0.25">
      <c r="A380" s="13">
        <v>48</v>
      </c>
      <c r="B380" s="14" t="s">
        <v>12</v>
      </c>
      <c r="C380" s="14" t="s">
        <v>118</v>
      </c>
      <c r="D380" s="14">
        <v>50</v>
      </c>
      <c r="E380" s="14">
        <v>59.7</v>
      </c>
      <c r="F380" s="14">
        <v>4</v>
      </c>
      <c r="G380" s="14">
        <v>4.9000000000000004</v>
      </c>
      <c r="H380" s="15">
        <v>2</v>
      </c>
      <c r="I380" s="16"/>
      <c r="J380" s="12"/>
      <c r="K380" s="12"/>
      <c r="L380" s="12"/>
      <c r="M380" s="12"/>
      <c r="N380" s="12"/>
      <c r="O380" s="12"/>
      <c r="P380" s="12"/>
      <c r="Q380" s="12"/>
      <c r="R380" s="12"/>
      <c r="S380" s="12"/>
      <c r="T380" s="12"/>
      <c r="U380" s="12"/>
      <c r="V380" s="12"/>
      <c r="W380" s="12"/>
      <c r="X380" s="12"/>
      <c r="Y380" s="12"/>
      <c r="Z380" s="12"/>
    </row>
    <row r="381" spans="1:26" ht="15.75" customHeight="1" x14ac:dyDescent="0.25">
      <c r="A381" s="13">
        <v>48</v>
      </c>
      <c r="B381" s="14" t="s">
        <v>12</v>
      </c>
      <c r="C381" s="14" t="s">
        <v>113</v>
      </c>
      <c r="D381" s="14">
        <v>19</v>
      </c>
      <c r="E381" s="14">
        <v>38.299999999999997</v>
      </c>
      <c r="F381" s="14">
        <v>4</v>
      </c>
      <c r="G381" s="14">
        <v>4.5999999999999996</v>
      </c>
      <c r="H381" s="15">
        <v>1</v>
      </c>
      <c r="I381" s="16"/>
      <c r="J381" s="12"/>
      <c r="K381" s="12"/>
      <c r="L381" s="12"/>
      <c r="M381" s="12"/>
      <c r="N381" s="12"/>
      <c r="O381" s="12"/>
      <c r="P381" s="12"/>
      <c r="Q381" s="12"/>
      <c r="R381" s="12"/>
      <c r="S381" s="12"/>
      <c r="T381" s="12"/>
      <c r="U381" s="12"/>
      <c r="V381" s="12"/>
      <c r="W381" s="12"/>
      <c r="X381" s="12"/>
      <c r="Y381" s="12"/>
      <c r="Z381" s="12"/>
    </row>
    <row r="382" spans="1:26" ht="15.75" customHeight="1" x14ac:dyDescent="0.25">
      <c r="A382" s="13">
        <v>48</v>
      </c>
      <c r="B382" s="14" t="s">
        <v>14</v>
      </c>
      <c r="C382" s="14" t="s">
        <v>118</v>
      </c>
      <c r="D382" s="14">
        <v>50</v>
      </c>
      <c r="E382" s="14">
        <v>55.5</v>
      </c>
      <c r="F382" s="14">
        <v>2</v>
      </c>
      <c r="G382" s="14">
        <v>3.1</v>
      </c>
      <c r="H382" s="15">
        <v>2</v>
      </c>
      <c r="I382" s="16"/>
      <c r="J382" s="12"/>
      <c r="K382" s="12"/>
      <c r="L382" s="12"/>
      <c r="M382" s="12"/>
      <c r="N382" s="12"/>
      <c r="O382" s="12"/>
      <c r="P382" s="12"/>
      <c r="Q382" s="12"/>
      <c r="R382" s="12"/>
      <c r="S382" s="12"/>
      <c r="T382" s="12"/>
      <c r="U382" s="12"/>
      <c r="V382" s="12"/>
      <c r="W382" s="12"/>
      <c r="X382" s="12"/>
      <c r="Y382" s="12"/>
      <c r="Z382" s="12"/>
    </row>
    <row r="383" spans="1:26" ht="15.75" customHeight="1" x14ac:dyDescent="0.25">
      <c r="A383" s="13">
        <v>48</v>
      </c>
      <c r="B383" s="14" t="s">
        <v>14</v>
      </c>
      <c r="C383" s="14" t="s">
        <v>113</v>
      </c>
      <c r="D383" s="14">
        <v>19</v>
      </c>
      <c r="E383" s="14">
        <v>23.4</v>
      </c>
      <c r="F383" s="14">
        <v>3</v>
      </c>
      <c r="G383" s="14">
        <v>6</v>
      </c>
      <c r="H383" s="15">
        <v>1</v>
      </c>
      <c r="I383" s="16"/>
      <c r="J383" s="12"/>
      <c r="K383" s="12"/>
      <c r="L383" s="12"/>
      <c r="M383" s="12"/>
      <c r="N383" s="12"/>
      <c r="O383" s="12"/>
      <c r="P383" s="12"/>
      <c r="Q383" s="12"/>
      <c r="R383" s="12"/>
      <c r="S383" s="12"/>
      <c r="T383" s="12"/>
      <c r="U383" s="12"/>
      <c r="V383" s="12"/>
      <c r="W383" s="12"/>
      <c r="X383" s="12"/>
      <c r="Y383" s="12"/>
      <c r="Z383" s="12"/>
    </row>
    <row r="384" spans="1:26" ht="15.75" customHeight="1" x14ac:dyDescent="0.25">
      <c r="A384" s="13">
        <v>48</v>
      </c>
      <c r="B384" s="14" t="s">
        <v>15</v>
      </c>
      <c r="C384" s="14" t="s">
        <v>118</v>
      </c>
      <c r="D384" s="14">
        <v>50</v>
      </c>
      <c r="E384" s="14">
        <v>29.9</v>
      </c>
      <c r="F384" s="14">
        <v>3</v>
      </c>
      <c r="G384" s="14">
        <v>4.5999999999999996</v>
      </c>
      <c r="H384" s="15">
        <v>1</v>
      </c>
      <c r="I384" s="16"/>
      <c r="J384" s="12"/>
      <c r="K384" s="12"/>
      <c r="L384" s="12"/>
      <c r="M384" s="12"/>
      <c r="N384" s="12"/>
      <c r="O384" s="12"/>
      <c r="P384" s="12"/>
      <c r="Q384" s="12"/>
      <c r="R384" s="12"/>
      <c r="S384" s="12"/>
      <c r="T384" s="12"/>
      <c r="U384" s="12"/>
      <c r="V384" s="12"/>
      <c r="W384" s="12"/>
      <c r="X384" s="12"/>
      <c r="Y384" s="12"/>
      <c r="Z384" s="12"/>
    </row>
    <row r="385" spans="1:26" ht="15.75" customHeight="1" x14ac:dyDescent="0.25">
      <c r="A385" s="17">
        <v>48</v>
      </c>
      <c r="B385" s="18" t="s">
        <v>15</v>
      </c>
      <c r="C385" s="18" t="s">
        <v>113</v>
      </c>
      <c r="D385" s="18">
        <v>19</v>
      </c>
      <c r="E385" s="18">
        <v>23.1</v>
      </c>
      <c r="F385" s="18">
        <v>4</v>
      </c>
      <c r="G385" s="18">
        <v>5.2</v>
      </c>
      <c r="H385" s="19" t="s">
        <v>121</v>
      </c>
      <c r="I385" s="20"/>
      <c r="J385" s="12"/>
      <c r="K385" s="12"/>
      <c r="L385" s="12"/>
      <c r="M385" s="12"/>
      <c r="N385" s="12"/>
      <c r="O385" s="12"/>
      <c r="P385" s="12"/>
      <c r="Q385" s="12"/>
      <c r="R385" s="12"/>
      <c r="S385" s="12"/>
      <c r="T385" s="12"/>
      <c r="U385" s="12"/>
      <c r="V385" s="12"/>
      <c r="W385" s="12"/>
      <c r="X385" s="12"/>
      <c r="Y385" s="12"/>
      <c r="Z385" s="12"/>
    </row>
    <row r="386" spans="1:26" ht="15.75" customHeight="1" x14ac:dyDescent="0.25">
      <c r="A386" s="8">
        <v>49</v>
      </c>
      <c r="B386" s="9" t="s">
        <v>9</v>
      </c>
      <c r="C386" s="9" t="s">
        <v>118</v>
      </c>
      <c r="D386" s="9">
        <v>17</v>
      </c>
      <c r="E386" s="9">
        <v>24.4</v>
      </c>
      <c r="F386" s="9">
        <v>3</v>
      </c>
      <c r="G386" s="9">
        <v>2.9</v>
      </c>
      <c r="H386" s="10">
        <v>2</v>
      </c>
      <c r="I386" s="11"/>
      <c r="J386" s="12"/>
      <c r="K386" s="12"/>
      <c r="L386" s="12"/>
      <c r="M386" s="12"/>
      <c r="N386" s="12"/>
      <c r="O386" s="12"/>
      <c r="P386" s="12"/>
      <c r="Q386" s="12"/>
      <c r="R386" s="12"/>
      <c r="S386" s="12"/>
      <c r="T386" s="12"/>
      <c r="U386" s="12"/>
      <c r="V386" s="12"/>
      <c r="W386" s="12"/>
      <c r="X386" s="12"/>
      <c r="Y386" s="12"/>
      <c r="Z386" s="12"/>
    </row>
    <row r="387" spans="1:26" ht="15.75" customHeight="1" x14ac:dyDescent="0.25">
      <c r="A387" s="13">
        <v>49</v>
      </c>
      <c r="B387" s="14" t="s">
        <v>9</v>
      </c>
      <c r="C387" s="14" t="s">
        <v>113</v>
      </c>
      <c r="D387" s="14">
        <v>6</v>
      </c>
      <c r="E387" s="14">
        <v>56.1</v>
      </c>
      <c r="F387" s="14">
        <v>4</v>
      </c>
      <c r="G387" s="14">
        <v>5.9</v>
      </c>
      <c r="H387" s="15">
        <v>1</v>
      </c>
      <c r="I387" s="16"/>
      <c r="J387" s="12"/>
      <c r="K387" s="12"/>
      <c r="L387" s="12"/>
      <c r="M387" s="12"/>
      <c r="N387" s="12"/>
      <c r="O387" s="12"/>
      <c r="P387" s="12"/>
      <c r="Q387" s="12"/>
      <c r="R387" s="12"/>
      <c r="S387" s="12"/>
      <c r="T387" s="12"/>
      <c r="U387" s="12"/>
      <c r="V387" s="12"/>
      <c r="W387" s="12"/>
      <c r="X387" s="12"/>
      <c r="Y387" s="12"/>
      <c r="Z387" s="12"/>
    </row>
    <row r="388" spans="1:26" ht="15.75" customHeight="1" x14ac:dyDescent="0.25">
      <c r="A388" s="13">
        <v>49</v>
      </c>
      <c r="B388" s="14" t="s">
        <v>12</v>
      </c>
      <c r="C388" s="14" t="s">
        <v>118</v>
      </c>
      <c r="D388" s="14">
        <v>17</v>
      </c>
      <c r="E388" s="14">
        <v>56.8</v>
      </c>
      <c r="F388" s="14">
        <v>3</v>
      </c>
      <c r="G388" s="14">
        <v>2.7</v>
      </c>
      <c r="H388" s="15">
        <v>1</v>
      </c>
      <c r="I388" s="16"/>
      <c r="J388" s="12"/>
      <c r="K388" s="12"/>
      <c r="L388" s="12"/>
      <c r="M388" s="12"/>
      <c r="N388" s="12"/>
      <c r="O388" s="12"/>
      <c r="P388" s="12"/>
      <c r="Q388" s="12"/>
      <c r="R388" s="12"/>
      <c r="S388" s="12"/>
      <c r="T388" s="12"/>
      <c r="U388" s="12"/>
      <c r="V388" s="12"/>
      <c r="W388" s="12"/>
      <c r="X388" s="12"/>
      <c r="Y388" s="12"/>
      <c r="Z388" s="12"/>
    </row>
    <row r="389" spans="1:26" ht="15.75" customHeight="1" x14ac:dyDescent="0.25">
      <c r="A389" s="13">
        <v>49</v>
      </c>
      <c r="B389" s="14" t="s">
        <v>12</v>
      </c>
      <c r="C389" s="14" t="s">
        <v>113</v>
      </c>
      <c r="D389" s="14">
        <v>6</v>
      </c>
      <c r="E389" s="14">
        <v>45.6</v>
      </c>
      <c r="F389" s="14">
        <v>3</v>
      </c>
      <c r="G389" s="14">
        <v>4.8</v>
      </c>
      <c r="H389" s="15">
        <v>2</v>
      </c>
      <c r="I389" s="16"/>
      <c r="J389" s="12"/>
      <c r="K389" s="12"/>
      <c r="L389" s="12"/>
      <c r="M389" s="12"/>
      <c r="N389" s="12"/>
      <c r="O389" s="12"/>
      <c r="P389" s="12"/>
      <c r="Q389" s="12"/>
      <c r="R389" s="12"/>
      <c r="S389" s="12"/>
      <c r="T389" s="12"/>
      <c r="U389" s="12"/>
      <c r="V389" s="12"/>
      <c r="W389" s="12"/>
      <c r="X389" s="12"/>
      <c r="Y389" s="12"/>
      <c r="Z389" s="12"/>
    </row>
    <row r="390" spans="1:26" ht="15.75" customHeight="1" x14ac:dyDescent="0.25">
      <c r="A390" s="13">
        <v>49</v>
      </c>
      <c r="B390" s="14" t="s">
        <v>14</v>
      </c>
      <c r="C390" s="14" t="s">
        <v>118</v>
      </c>
      <c r="D390" s="14">
        <v>17</v>
      </c>
      <c r="E390" s="14">
        <v>49.6</v>
      </c>
      <c r="F390" s="14">
        <v>3</v>
      </c>
      <c r="G390" s="14">
        <v>2.9</v>
      </c>
      <c r="H390" s="15">
        <v>2</v>
      </c>
      <c r="I390" s="16"/>
      <c r="J390" s="12"/>
      <c r="K390" s="12"/>
      <c r="L390" s="12"/>
      <c r="M390" s="12"/>
      <c r="N390" s="12"/>
      <c r="O390" s="12"/>
      <c r="P390" s="12"/>
      <c r="Q390" s="12"/>
      <c r="R390" s="12"/>
      <c r="S390" s="12"/>
      <c r="T390" s="12"/>
      <c r="U390" s="12"/>
      <c r="V390" s="12"/>
      <c r="W390" s="12"/>
      <c r="X390" s="12"/>
      <c r="Y390" s="12"/>
      <c r="Z390" s="12"/>
    </row>
    <row r="391" spans="1:26" ht="15.75" customHeight="1" x14ac:dyDescent="0.25">
      <c r="A391" s="13">
        <v>49</v>
      </c>
      <c r="B391" s="14" t="s">
        <v>14</v>
      </c>
      <c r="C391" s="14" t="s">
        <v>113</v>
      </c>
      <c r="D391" s="14">
        <v>6</v>
      </c>
      <c r="E391" s="14">
        <v>68.400000000000006</v>
      </c>
      <c r="F391" s="14">
        <v>4</v>
      </c>
      <c r="G391" s="14">
        <v>6</v>
      </c>
      <c r="H391" s="15" t="s">
        <v>121</v>
      </c>
      <c r="I391" s="16"/>
      <c r="J391" s="12"/>
      <c r="K391" s="12"/>
      <c r="L391" s="12"/>
      <c r="M391" s="12"/>
      <c r="N391" s="12"/>
      <c r="O391" s="12"/>
      <c r="P391" s="12"/>
      <c r="Q391" s="12"/>
      <c r="R391" s="12"/>
      <c r="S391" s="12"/>
      <c r="T391" s="12"/>
      <c r="U391" s="12"/>
      <c r="V391" s="12"/>
      <c r="W391" s="12"/>
      <c r="X391" s="12"/>
      <c r="Y391" s="12"/>
      <c r="Z391" s="12"/>
    </row>
    <row r="392" spans="1:26" ht="15.75" customHeight="1" x14ac:dyDescent="0.25">
      <c r="A392" s="13">
        <v>49</v>
      </c>
      <c r="B392" s="14" t="s">
        <v>15</v>
      </c>
      <c r="C392" s="14" t="s">
        <v>118</v>
      </c>
      <c r="D392" s="14">
        <v>17</v>
      </c>
      <c r="E392" s="14">
        <v>35.5</v>
      </c>
      <c r="F392" s="14">
        <v>4</v>
      </c>
      <c r="G392" s="14">
        <v>4.0999999999999996</v>
      </c>
      <c r="H392" s="15">
        <v>1</v>
      </c>
      <c r="I392" s="16"/>
      <c r="J392" s="12"/>
      <c r="K392" s="12"/>
      <c r="L392" s="12"/>
      <c r="M392" s="12"/>
      <c r="N392" s="12"/>
      <c r="O392" s="12"/>
      <c r="P392" s="12"/>
      <c r="Q392" s="12"/>
      <c r="R392" s="12"/>
      <c r="S392" s="12"/>
      <c r="T392" s="12"/>
      <c r="U392" s="12"/>
      <c r="V392" s="12"/>
      <c r="W392" s="12"/>
      <c r="X392" s="12"/>
      <c r="Y392" s="12"/>
      <c r="Z392" s="12"/>
    </row>
    <row r="393" spans="1:26" ht="15.75" customHeight="1" x14ac:dyDescent="0.25">
      <c r="A393" s="17">
        <v>49</v>
      </c>
      <c r="B393" s="18" t="s">
        <v>15</v>
      </c>
      <c r="C393" s="18" t="s">
        <v>113</v>
      </c>
      <c r="D393" s="18">
        <v>6</v>
      </c>
      <c r="E393" s="18">
        <v>46.8</v>
      </c>
      <c r="F393" s="18">
        <v>4</v>
      </c>
      <c r="G393" s="18">
        <v>6</v>
      </c>
      <c r="H393" s="19" t="s">
        <v>121</v>
      </c>
      <c r="I393" s="20"/>
      <c r="J393" s="12"/>
      <c r="K393" s="12"/>
      <c r="L393" s="12"/>
      <c r="M393" s="12"/>
      <c r="N393" s="12"/>
      <c r="O393" s="12"/>
      <c r="P393" s="12"/>
      <c r="Q393" s="12"/>
      <c r="R393" s="12"/>
      <c r="S393" s="12"/>
      <c r="T393" s="12"/>
      <c r="U393" s="12"/>
      <c r="V393" s="12"/>
      <c r="W393" s="12"/>
      <c r="X393" s="12"/>
      <c r="Y393" s="12"/>
      <c r="Z393" s="12"/>
    </row>
    <row r="394" spans="1:26" ht="15.75" customHeight="1" x14ac:dyDescent="0.25">
      <c r="A394" s="8">
        <v>50</v>
      </c>
      <c r="B394" s="9" t="s">
        <v>9</v>
      </c>
      <c r="C394" s="9" t="s">
        <v>118</v>
      </c>
      <c r="D394" s="9">
        <v>1</v>
      </c>
      <c r="E394" s="9">
        <v>74.400000000000006</v>
      </c>
      <c r="F394" s="9">
        <v>4</v>
      </c>
      <c r="G394" s="9">
        <v>6</v>
      </c>
      <c r="H394" s="10">
        <v>3</v>
      </c>
      <c r="I394" s="11"/>
      <c r="J394" s="12"/>
      <c r="K394" s="12"/>
      <c r="L394" s="12"/>
      <c r="M394" s="12"/>
      <c r="N394" s="12"/>
      <c r="O394" s="12"/>
      <c r="P394" s="12"/>
      <c r="Q394" s="12"/>
      <c r="R394" s="12"/>
      <c r="S394" s="12"/>
      <c r="T394" s="12"/>
      <c r="U394" s="12"/>
      <c r="V394" s="12"/>
      <c r="W394" s="12"/>
      <c r="X394" s="12"/>
      <c r="Y394" s="12"/>
      <c r="Z394" s="12"/>
    </row>
    <row r="395" spans="1:26" ht="15.75" customHeight="1" x14ac:dyDescent="0.25">
      <c r="A395" s="13">
        <v>50</v>
      </c>
      <c r="B395" s="14" t="s">
        <v>9</v>
      </c>
      <c r="C395" s="14" t="s">
        <v>113</v>
      </c>
      <c r="D395" s="14">
        <v>9</v>
      </c>
      <c r="E395" s="14">
        <v>55.6</v>
      </c>
      <c r="F395" s="14">
        <v>4</v>
      </c>
      <c r="G395" s="14">
        <v>3.1</v>
      </c>
      <c r="H395" s="15">
        <v>2</v>
      </c>
      <c r="I395" s="16"/>
      <c r="J395" s="12"/>
      <c r="K395" s="12"/>
      <c r="L395" s="12"/>
      <c r="M395" s="12"/>
      <c r="N395" s="12"/>
      <c r="O395" s="12"/>
      <c r="P395" s="12"/>
      <c r="Q395" s="12"/>
      <c r="R395" s="12"/>
      <c r="S395" s="12"/>
      <c r="T395" s="12"/>
      <c r="U395" s="12"/>
      <c r="V395" s="12"/>
      <c r="W395" s="12"/>
      <c r="X395" s="12"/>
      <c r="Y395" s="12"/>
      <c r="Z395" s="12"/>
    </row>
    <row r="396" spans="1:26" ht="15.75" customHeight="1" x14ac:dyDescent="0.25">
      <c r="A396" s="13">
        <v>50</v>
      </c>
      <c r="B396" s="14" t="s">
        <v>12</v>
      </c>
      <c r="C396" s="14" t="s">
        <v>118</v>
      </c>
      <c r="D396" s="14">
        <v>1</v>
      </c>
      <c r="E396" s="14">
        <v>80.599999999999994</v>
      </c>
      <c r="F396" s="14">
        <v>5</v>
      </c>
      <c r="G396" s="14">
        <v>4.9000000000000004</v>
      </c>
      <c r="H396" s="15">
        <v>1</v>
      </c>
      <c r="I396" s="16"/>
      <c r="J396" s="12"/>
      <c r="K396" s="12"/>
      <c r="L396" s="12"/>
      <c r="M396" s="12"/>
      <c r="N396" s="12"/>
      <c r="O396" s="12"/>
      <c r="P396" s="12"/>
      <c r="Q396" s="12"/>
      <c r="R396" s="12"/>
      <c r="S396" s="12"/>
      <c r="T396" s="12"/>
      <c r="U396" s="12"/>
      <c r="V396" s="12"/>
      <c r="W396" s="12"/>
      <c r="X396" s="12"/>
      <c r="Y396" s="12"/>
      <c r="Z396" s="12"/>
    </row>
    <row r="397" spans="1:26" ht="15.75" customHeight="1" x14ac:dyDescent="0.25">
      <c r="A397" s="13">
        <v>50</v>
      </c>
      <c r="B397" s="14" t="s">
        <v>12</v>
      </c>
      <c r="C397" s="14" t="s">
        <v>113</v>
      </c>
      <c r="D397" s="14">
        <v>9</v>
      </c>
      <c r="E397" s="14">
        <v>39.4</v>
      </c>
      <c r="F397" s="14">
        <v>4</v>
      </c>
      <c r="G397" s="14">
        <v>4.9000000000000004</v>
      </c>
      <c r="H397" s="15" t="s">
        <v>121</v>
      </c>
      <c r="I397" s="16"/>
      <c r="J397" s="12"/>
      <c r="K397" s="12"/>
      <c r="L397" s="12"/>
      <c r="M397" s="12"/>
      <c r="N397" s="12"/>
      <c r="O397" s="12"/>
      <c r="P397" s="12"/>
      <c r="Q397" s="12"/>
      <c r="R397" s="12"/>
      <c r="S397" s="12"/>
      <c r="T397" s="12"/>
      <c r="U397" s="12"/>
      <c r="V397" s="12"/>
      <c r="W397" s="12"/>
      <c r="X397" s="12"/>
      <c r="Y397" s="12"/>
      <c r="Z397" s="12"/>
    </row>
    <row r="398" spans="1:26" ht="15.75" customHeight="1" x14ac:dyDescent="0.25">
      <c r="A398" s="13">
        <v>50</v>
      </c>
      <c r="B398" s="14" t="s">
        <v>14</v>
      </c>
      <c r="C398" s="14" t="s">
        <v>118</v>
      </c>
      <c r="D398" s="14">
        <v>1</v>
      </c>
      <c r="E398" s="14">
        <v>74.2</v>
      </c>
      <c r="F398" s="14">
        <v>4</v>
      </c>
      <c r="G398" s="14">
        <v>5.7</v>
      </c>
      <c r="H398" s="15">
        <v>1</v>
      </c>
      <c r="I398" s="16"/>
      <c r="J398" s="12"/>
      <c r="K398" s="12"/>
      <c r="L398" s="12"/>
      <c r="M398" s="12"/>
      <c r="N398" s="12"/>
      <c r="O398" s="12"/>
      <c r="P398" s="12"/>
      <c r="Q398" s="12"/>
      <c r="R398" s="12"/>
      <c r="S398" s="12"/>
      <c r="T398" s="12"/>
      <c r="U398" s="12"/>
      <c r="V398" s="12"/>
      <c r="W398" s="12"/>
      <c r="X398" s="12"/>
      <c r="Y398" s="12"/>
      <c r="Z398" s="12"/>
    </row>
    <row r="399" spans="1:26" ht="15.75" customHeight="1" x14ac:dyDescent="0.25">
      <c r="A399" s="13">
        <v>50</v>
      </c>
      <c r="B399" s="14" t="s">
        <v>14</v>
      </c>
      <c r="C399" s="14" t="s">
        <v>113</v>
      </c>
      <c r="D399" s="14">
        <v>9</v>
      </c>
      <c r="E399" s="14">
        <v>49.9</v>
      </c>
      <c r="F399" s="14">
        <v>4</v>
      </c>
      <c r="G399" s="14">
        <v>6</v>
      </c>
      <c r="H399" s="15">
        <v>2</v>
      </c>
      <c r="I399" s="16"/>
      <c r="J399" s="12"/>
      <c r="K399" s="12"/>
      <c r="L399" s="12"/>
      <c r="M399" s="12"/>
      <c r="N399" s="12"/>
      <c r="O399" s="12"/>
      <c r="P399" s="12"/>
      <c r="Q399" s="12"/>
      <c r="R399" s="12"/>
      <c r="S399" s="12"/>
      <c r="T399" s="12"/>
      <c r="U399" s="12"/>
      <c r="V399" s="12"/>
      <c r="W399" s="12"/>
      <c r="X399" s="12"/>
      <c r="Y399" s="12"/>
      <c r="Z399" s="12"/>
    </row>
    <row r="400" spans="1:26" ht="15.75" customHeight="1" x14ac:dyDescent="0.25">
      <c r="A400" s="13">
        <v>50</v>
      </c>
      <c r="B400" s="14" t="s">
        <v>15</v>
      </c>
      <c r="C400" s="14" t="s">
        <v>118</v>
      </c>
      <c r="D400" s="14">
        <v>1</v>
      </c>
      <c r="E400" s="14">
        <v>97.7</v>
      </c>
      <c r="F400" s="14">
        <v>4</v>
      </c>
      <c r="G400" s="14">
        <v>4</v>
      </c>
      <c r="H400" s="15">
        <v>1</v>
      </c>
      <c r="I400" s="16"/>
      <c r="J400" s="12"/>
      <c r="K400" s="12"/>
      <c r="L400" s="12"/>
      <c r="M400" s="12"/>
      <c r="N400" s="12"/>
      <c r="O400" s="12"/>
      <c r="P400" s="12"/>
      <c r="Q400" s="12"/>
      <c r="R400" s="12"/>
      <c r="S400" s="12"/>
      <c r="T400" s="12"/>
      <c r="U400" s="12"/>
      <c r="V400" s="12"/>
      <c r="W400" s="12"/>
      <c r="X400" s="12"/>
      <c r="Y400" s="12"/>
      <c r="Z400" s="12"/>
    </row>
    <row r="401" spans="1:26" ht="15.75" customHeight="1" x14ac:dyDescent="0.25">
      <c r="A401" s="17">
        <v>50</v>
      </c>
      <c r="B401" s="18" t="s">
        <v>15</v>
      </c>
      <c r="C401" s="18" t="s">
        <v>113</v>
      </c>
      <c r="D401" s="18">
        <v>9</v>
      </c>
      <c r="E401" s="18">
        <v>27.8</v>
      </c>
      <c r="F401" s="18">
        <v>3</v>
      </c>
      <c r="G401" s="18">
        <v>4.5</v>
      </c>
      <c r="H401" s="19">
        <v>1</v>
      </c>
      <c r="I401" s="20"/>
      <c r="J401" s="12"/>
      <c r="K401" s="12"/>
      <c r="L401" s="12"/>
      <c r="M401" s="12"/>
      <c r="N401" s="12"/>
      <c r="O401" s="12"/>
      <c r="P401" s="12"/>
      <c r="Q401" s="12"/>
      <c r="R401" s="12"/>
      <c r="S401" s="12"/>
      <c r="T401" s="12"/>
      <c r="U401" s="12"/>
      <c r="V401" s="12"/>
      <c r="W401" s="12"/>
      <c r="X401" s="12"/>
      <c r="Y401" s="12"/>
      <c r="Z401" s="12"/>
    </row>
    <row r="402" spans="1:26" ht="15.75" customHeight="1"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sortState xmlns:xlrd2="http://schemas.microsoft.com/office/spreadsheetml/2017/richdata2" ref="A2:Z1000">
    <sortCondition ref="A2:A1000"/>
    <sortCondition ref="B2:B1000"/>
    <sortCondition ref="C2:C100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0"/>
  <sheetViews>
    <sheetView workbookViewId="0">
      <selection activeCell="E5" sqref="E5"/>
    </sheetView>
  </sheetViews>
  <sheetFormatPr defaultColWidth="10.875" defaultRowHeight="15.75" x14ac:dyDescent="0.25"/>
  <cols>
    <col min="1" max="16384" width="10.875" style="12"/>
  </cols>
  <sheetData>
    <row r="1" spans="1:3" x14ac:dyDescent="0.25">
      <c r="A1" s="26" t="s">
        <v>192</v>
      </c>
      <c r="B1" s="26" t="s">
        <v>199</v>
      </c>
      <c r="C1" s="26" t="s">
        <v>206</v>
      </c>
    </row>
    <row r="2" spans="1:3" x14ac:dyDescent="0.25">
      <c r="A2" s="26" t="s">
        <v>193</v>
      </c>
      <c r="B2" s="26" t="s">
        <v>200</v>
      </c>
      <c r="C2" s="26" t="s">
        <v>207</v>
      </c>
    </row>
    <row r="3" spans="1:3" x14ac:dyDescent="0.25">
      <c r="A3" s="26" t="s">
        <v>194</v>
      </c>
      <c r="B3" s="26" t="s">
        <v>201</v>
      </c>
      <c r="C3" s="26" t="s">
        <v>208</v>
      </c>
    </row>
    <row r="4" spans="1:3" x14ac:dyDescent="0.25">
      <c r="A4" s="26" t="s">
        <v>195</v>
      </c>
      <c r="B4" s="26" t="s">
        <v>202</v>
      </c>
      <c r="C4" s="26" t="s">
        <v>209</v>
      </c>
    </row>
    <row r="5" spans="1:3" x14ac:dyDescent="0.25">
      <c r="A5" s="26" t="s">
        <v>196</v>
      </c>
      <c r="B5" s="26" t="s">
        <v>203</v>
      </c>
      <c r="C5" s="26" t="s">
        <v>210</v>
      </c>
    </row>
    <row r="6" spans="1:3" x14ac:dyDescent="0.25">
      <c r="A6" s="26" t="s">
        <v>197</v>
      </c>
      <c r="B6" s="26" t="s">
        <v>204</v>
      </c>
      <c r="C6" s="26" t="s">
        <v>211</v>
      </c>
    </row>
    <row r="7" spans="1:3" x14ac:dyDescent="0.25">
      <c r="A7" s="26" t="s">
        <v>198</v>
      </c>
      <c r="B7" s="26" t="s">
        <v>205</v>
      </c>
      <c r="C7" s="26" t="s">
        <v>212</v>
      </c>
    </row>
    <row r="8" spans="1:3" x14ac:dyDescent="0.25">
      <c r="A8" s="26" t="s">
        <v>213</v>
      </c>
      <c r="B8" s="26" t="s">
        <v>220</v>
      </c>
      <c r="C8" s="26" t="s">
        <v>227</v>
      </c>
    </row>
    <row r="9" spans="1:3" x14ac:dyDescent="0.25">
      <c r="A9" s="26" t="s">
        <v>214</v>
      </c>
      <c r="B9" s="26" t="s">
        <v>221</v>
      </c>
      <c r="C9" s="26" t="s">
        <v>228</v>
      </c>
    </row>
    <row r="10" spans="1:3" x14ac:dyDescent="0.25">
      <c r="A10" s="26" t="s">
        <v>215</v>
      </c>
      <c r="B10" s="26" t="s">
        <v>222</v>
      </c>
      <c r="C10" s="26" t="s">
        <v>229</v>
      </c>
    </row>
    <row r="11" spans="1:3" x14ac:dyDescent="0.25">
      <c r="A11" s="26" t="s">
        <v>216</v>
      </c>
      <c r="B11" s="26" t="s">
        <v>223</v>
      </c>
      <c r="C11" s="26" t="s">
        <v>230</v>
      </c>
    </row>
    <row r="12" spans="1:3" x14ac:dyDescent="0.25">
      <c r="A12" s="26" t="s">
        <v>217</v>
      </c>
      <c r="B12" s="26" t="s">
        <v>224</v>
      </c>
      <c r="C12" s="26" t="s">
        <v>231</v>
      </c>
    </row>
    <row r="13" spans="1:3" x14ac:dyDescent="0.25">
      <c r="A13" s="26" t="s">
        <v>218</v>
      </c>
      <c r="B13" s="26" t="s">
        <v>225</v>
      </c>
      <c r="C13" s="26" t="s">
        <v>232</v>
      </c>
    </row>
    <row r="14" spans="1:3" x14ac:dyDescent="0.25">
      <c r="A14" s="26" t="s">
        <v>219</v>
      </c>
      <c r="B14" s="26" t="s">
        <v>226</v>
      </c>
      <c r="C14" s="26" t="s">
        <v>233</v>
      </c>
    </row>
    <row r="15" spans="1:3" x14ac:dyDescent="0.25">
      <c r="A15" s="26" t="s">
        <v>234</v>
      </c>
      <c r="B15" s="26" t="s">
        <v>241</v>
      </c>
      <c r="C15" s="26" t="s">
        <v>248</v>
      </c>
    </row>
    <row r="16" spans="1:3" x14ac:dyDescent="0.25">
      <c r="A16" s="26" t="s">
        <v>235</v>
      </c>
      <c r="B16" s="26" t="s">
        <v>242</v>
      </c>
      <c r="C16" s="26" t="s">
        <v>249</v>
      </c>
    </row>
    <row r="17" spans="1:3" x14ac:dyDescent="0.25">
      <c r="A17" s="26" t="s">
        <v>236</v>
      </c>
      <c r="B17" s="26" t="s">
        <v>243</v>
      </c>
      <c r="C17" s="26" t="s">
        <v>250</v>
      </c>
    </row>
    <row r="18" spans="1:3" x14ac:dyDescent="0.25">
      <c r="A18" s="26" t="s">
        <v>237</v>
      </c>
      <c r="B18" s="26" t="s">
        <v>244</v>
      </c>
      <c r="C18" s="26" t="s">
        <v>251</v>
      </c>
    </row>
    <row r="19" spans="1:3" x14ac:dyDescent="0.25">
      <c r="A19" s="26" t="s">
        <v>238</v>
      </c>
      <c r="B19" s="26" t="s">
        <v>245</v>
      </c>
      <c r="C19" s="26" t="s">
        <v>252</v>
      </c>
    </row>
    <row r="20" spans="1:3" x14ac:dyDescent="0.25">
      <c r="A20" s="26" t="s">
        <v>239</v>
      </c>
      <c r="B20" s="26" t="s">
        <v>246</v>
      </c>
      <c r="C20" s="26" t="s">
        <v>253</v>
      </c>
    </row>
    <row r="21" spans="1:3" x14ac:dyDescent="0.25">
      <c r="A21" s="26" t="s">
        <v>240</v>
      </c>
      <c r="B21" s="26" t="s">
        <v>247</v>
      </c>
      <c r="C21" s="26" t="s">
        <v>254</v>
      </c>
    </row>
    <row r="22" spans="1:3" x14ac:dyDescent="0.25">
      <c r="A22" s="26" t="s">
        <v>255</v>
      </c>
      <c r="B22" s="26" t="s">
        <v>262</v>
      </c>
      <c r="C22" s="26" t="s">
        <v>269</v>
      </c>
    </row>
    <row r="23" spans="1:3" x14ac:dyDescent="0.25">
      <c r="A23" s="26" t="s">
        <v>256</v>
      </c>
      <c r="B23" s="26" t="s">
        <v>263</v>
      </c>
      <c r="C23" s="26" t="s">
        <v>270</v>
      </c>
    </row>
    <row r="24" spans="1:3" x14ac:dyDescent="0.25">
      <c r="A24" s="26" t="s">
        <v>257</v>
      </c>
      <c r="B24" s="26" t="s">
        <v>264</v>
      </c>
      <c r="C24" s="26" t="s">
        <v>271</v>
      </c>
    </row>
    <row r="25" spans="1:3" x14ac:dyDescent="0.25">
      <c r="A25" s="26" t="s">
        <v>258</v>
      </c>
      <c r="B25" s="26" t="s">
        <v>265</v>
      </c>
      <c r="C25" s="26" t="s">
        <v>272</v>
      </c>
    </row>
    <row r="26" spans="1:3" x14ac:dyDescent="0.25">
      <c r="A26" s="26" t="s">
        <v>259</v>
      </c>
      <c r="B26" s="26" t="s">
        <v>266</v>
      </c>
      <c r="C26" s="26" t="s">
        <v>273</v>
      </c>
    </row>
    <row r="27" spans="1:3" x14ac:dyDescent="0.25">
      <c r="A27" s="26" t="s">
        <v>260</v>
      </c>
      <c r="B27" s="26" t="s">
        <v>267</v>
      </c>
      <c r="C27" s="26" t="s">
        <v>274</v>
      </c>
    </row>
    <row r="28" spans="1:3" x14ac:dyDescent="0.25">
      <c r="A28" s="26" t="s">
        <v>261</v>
      </c>
      <c r="B28" s="26" t="s">
        <v>268</v>
      </c>
      <c r="C28" s="26" t="s">
        <v>275</v>
      </c>
    </row>
    <row r="29" spans="1:3" x14ac:dyDescent="0.25">
      <c r="A29" s="26" t="s">
        <v>276</v>
      </c>
      <c r="B29" s="26" t="s">
        <v>283</v>
      </c>
      <c r="C29" s="26" t="s">
        <v>290</v>
      </c>
    </row>
    <row r="30" spans="1:3" x14ac:dyDescent="0.25">
      <c r="A30" s="26" t="s">
        <v>277</v>
      </c>
      <c r="B30" s="26" t="s">
        <v>284</v>
      </c>
      <c r="C30" s="26" t="s">
        <v>291</v>
      </c>
    </row>
    <row r="31" spans="1:3" x14ac:dyDescent="0.25">
      <c r="A31" s="26" t="s">
        <v>278</v>
      </c>
      <c r="B31" s="26" t="s">
        <v>285</v>
      </c>
      <c r="C31" s="26" t="s">
        <v>292</v>
      </c>
    </row>
    <row r="32" spans="1:3" x14ac:dyDescent="0.25">
      <c r="A32" s="26" t="s">
        <v>279</v>
      </c>
      <c r="B32" s="26" t="s">
        <v>286</v>
      </c>
      <c r="C32" s="26" t="s">
        <v>293</v>
      </c>
    </row>
    <row r="33" spans="1:3" x14ac:dyDescent="0.25">
      <c r="A33" s="26" t="s">
        <v>280</v>
      </c>
      <c r="B33" s="26" t="s">
        <v>287</v>
      </c>
      <c r="C33" s="26" t="s">
        <v>294</v>
      </c>
    </row>
    <row r="34" spans="1:3" x14ac:dyDescent="0.25">
      <c r="A34" s="26" t="s">
        <v>281</v>
      </c>
      <c r="B34" s="26" t="s">
        <v>288</v>
      </c>
      <c r="C34" s="26" t="s">
        <v>295</v>
      </c>
    </row>
    <row r="35" spans="1:3" x14ac:dyDescent="0.25">
      <c r="A35" s="26" t="s">
        <v>282</v>
      </c>
      <c r="B35" s="26" t="s">
        <v>289</v>
      </c>
      <c r="C35" s="26" t="s">
        <v>296</v>
      </c>
    </row>
    <row r="36" spans="1:3" x14ac:dyDescent="0.25">
      <c r="A36" s="26" t="s">
        <v>297</v>
      </c>
      <c r="B36" s="26" t="s">
        <v>304</v>
      </c>
      <c r="C36" s="26" t="s">
        <v>311</v>
      </c>
    </row>
    <row r="37" spans="1:3" x14ac:dyDescent="0.25">
      <c r="A37" s="26" t="s">
        <v>298</v>
      </c>
      <c r="B37" s="26" t="s">
        <v>305</v>
      </c>
      <c r="C37" s="26" t="s">
        <v>312</v>
      </c>
    </row>
    <row r="38" spans="1:3" x14ac:dyDescent="0.25">
      <c r="A38" s="26" t="s">
        <v>299</v>
      </c>
      <c r="B38" s="26" t="s">
        <v>306</v>
      </c>
      <c r="C38" s="26" t="s">
        <v>313</v>
      </c>
    </row>
    <row r="39" spans="1:3" x14ac:dyDescent="0.25">
      <c r="A39" s="26" t="s">
        <v>300</v>
      </c>
      <c r="B39" s="26" t="s">
        <v>307</v>
      </c>
      <c r="C39" s="26" t="s">
        <v>314</v>
      </c>
    </row>
    <row r="40" spans="1:3" x14ac:dyDescent="0.25">
      <c r="A40" s="26" t="s">
        <v>301</v>
      </c>
      <c r="B40" s="26" t="s">
        <v>308</v>
      </c>
      <c r="C40" s="26" t="s">
        <v>315</v>
      </c>
    </row>
    <row r="41" spans="1:3" x14ac:dyDescent="0.25">
      <c r="A41" s="26" t="s">
        <v>302</v>
      </c>
      <c r="B41" s="26" t="s">
        <v>309</v>
      </c>
      <c r="C41" s="26" t="s">
        <v>316</v>
      </c>
    </row>
    <row r="42" spans="1:3" x14ac:dyDescent="0.25">
      <c r="A42" s="26" t="s">
        <v>303</v>
      </c>
      <c r="B42" s="26" t="s">
        <v>310</v>
      </c>
      <c r="C42" s="26" t="s">
        <v>317</v>
      </c>
    </row>
    <row r="43" spans="1:3" x14ac:dyDescent="0.25">
      <c r="A43" s="26" t="s">
        <v>318</v>
      </c>
      <c r="B43" s="26" t="s">
        <v>325</v>
      </c>
      <c r="C43" s="26" t="s">
        <v>332</v>
      </c>
    </row>
    <row r="44" spans="1:3" x14ac:dyDescent="0.25">
      <c r="A44" s="26" t="s">
        <v>319</v>
      </c>
      <c r="B44" s="26" t="s">
        <v>326</v>
      </c>
      <c r="C44" s="26" t="s">
        <v>333</v>
      </c>
    </row>
    <row r="45" spans="1:3" x14ac:dyDescent="0.25">
      <c r="A45" s="26" t="s">
        <v>320</v>
      </c>
      <c r="B45" s="26" t="s">
        <v>327</v>
      </c>
      <c r="C45" s="26" t="s">
        <v>334</v>
      </c>
    </row>
    <row r="46" spans="1:3" x14ac:dyDescent="0.25">
      <c r="A46" s="26" t="s">
        <v>321</v>
      </c>
      <c r="B46" s="26" t="s">
        <v>328</v>
      </c>
      <c r="C46" s="26" t="s">
        <v>335</v>
      </c>
    </row>
    <row r="47" spans="1:3" x14ac:dyDescent="0.25">
      <c r="A47" s="26" t="s">
        <v>322</v>
      </c>
      <c r="B47" s="26" t="s">
        <v>329</v>
      </c>
      <c r="C47" s="26" t="s">
        <v>336</v>
      </c>
    </row>
    <row r="48" spans="1:3" x14ac:dyDescent="0.25">
      <c r="A48" s="26" t="s">
        <v>323</v>
      </c>
      <c r="B48" s="26" t="s">
        <v>330</v>
      </c>
      <c r="C48" s="26" t="s">
        <v>337</v>
      </c>
    </row>
    <row r="49" spans="1:3" x14ac:dyDescent="0.25">
      <c r="A49" s="26" t="s">
        <v>324</v>
      </c>
      <c r="B49" s="26" t="s">
        <v>331</v>
      </c>
      <c r="C49" s="26" t="s">
        <v>338</v>
      </c>
    </row>
    <row r="50" spans="1:3" x14ac:dyDescent="0.25">
      <c r="A50" s="26" t="s">
        <v>339</v>
      </c>
      <c r="B50" s="26" t="s">
        <v>346</v>
      </c>
      <c r="C50" s="26" t="s">
        <v>353</v>
      </c>
    </row>
    <row r="51" spans="1:3" x14ac:dyDescent="0.25">
      <c r="A51" s="26" t="s">
        <v>340</v>
      </c>
      <c r="B51" s="26" t="s">
        <v>347</v>
      </c>
      <c r="C51" s="26" t="s">
        <v>354</v>
      </c>
    </row>
    <row r="52" spans="1:3" x14ac:dyDescent="0.25">
      <c r="A52" s="26" t="s">
        <v>341</v>
      </c>
      <c r="B52" s="26" t="s">
        <v>348</v>
      </c>
      <c r="C52" s="26" t="s">
        <v>355</v>
      </c>
    </row>
    <row r="53" spans="1:3" x14ac:dyDescent="0.25">
      <c r="A53" s="26" t="s">
        <v>342</v>
      </c>
      <c r="B53" s="26" t="s">
        <v>349</v>
      </c>
      <c r="C53" s="26" t="s">
        <v>356</v>
      </c>
    </row>
    <row r="54" spans="1:3" x14ac:dyDescent="0.25">
      <c r="A54" s="26" t="s">
        <v>343</v>
      </c>
      <c r="B54" s="26" t="s">
        <v>350</v>
      </c>
      <c r="C54" s="26" t="s">
        <v>357</v>
      </c>
    </row>
    <row r="55" spans="1:3" x14ac:dyDescent="0.25">
      <c r="A55" s="26" t="s">
        <v>344</v>
      </c>
      <c r="B55" s="26" t="s">
        <v>351</v>
      </c>
      <c r="C55" s="26" t="s">
        <v>358</v>
      </c>
    </row>
    <row r="56" spans="1:3" x14ac:dyDescent="0.25">
      <c r="A56" s="26" t="s">
        <v>345</v>
      </c>
      <c r="B56" s="26" t="s">
        <v>352</v>
      </c>
      <c r="C56" s="26" t="s">
        <v>359</v>
      </c>
    </row>
    <row r="57" spans="1:3" x14ac:dyDescent="0.25">
      <c r="A57" s="26" t="s">
        <v>360</v>
      </c>
      <c r="B57" s="26" t="s">
        <v>367</v>
      </c>
      <c r="C57" s="26" t="s">
        <v>374</v>
      </c>
    </row>
    <row r="58" spans="1:3" x14ac:dyDescent="0.25">
      <c r="A58" s="26" t="s">
        <v>361</v>
      </c>
      <c r="B58" s="26" t="s">
        <v>368</v>
      </c>
      <c r="C58" s="26" t="s">
        <v>375</v>
      </c>
    </row>
    <row r="59" spans="1:3" x14ac:dyDescent="0.25">
      <c r="A59" s="26" t="s">
        <v>362</v>
      </c>
      <c r="B59" s="26" t="s">
        <v>369</v>
      </c>
      <c r="C59" s="26" t="s">
        <v>376</v>
      </c>
    </row>
    <row r="60" spans="1:3" x14ac:dyDescent="0.25">
      <c r="A60" s="26" t="s">
        <v>363</v>
      </c>
      <c r="B60" s="26" t="s">
        <v>370</v>
      </c>
      <c r="C60" s="26" t="s">
        <v>377</v>
      </c>
    </row>
    <row r="61" spans="1:3" x14ac:dyDescent="0.25">
      <c r="A61" s="26" t="s">
        <v>364</v>
      </c>
      <c r="B61" s="26" t="s">
        <v>371</v>
      </c>
      <c r="C61" s="26" t="s">
        <v>378</v>
      </c>
    </row>
    <row r="62" spans="1:3" x14ac:dyDescent="0.25">
      <c r="A62" s="26" t="s">
        <v>365</v>
      </c>
      <c r="B62" s="26" t="s">
        <v>372</v>
      </c>
      <c r="C62" s="26" t="s">
        <v>379</v>
      </c>
    </row>
    <row r="63" spans="1:3" x14ac:dyDescent="0.25">
      <c r="A63" s="26" t="s">
        <v>366</v>
      </c>
      <c r="B63" s="26" t="s">
        <v>373</v>
      </c>
      <c r="C63" s="26" t="s">
        <v>380</v>
      </c>
    </row>
    <row r="64" spans="1:3" x14ac:dyDescent="0.25">
      <c r="A64" s="26" t="s">
        <v>381</v>
      </c>
      <c r="B64" s="26" t="s">
        <v>388</v>
      </c>
    </row>
    <row r="65" spans="1:2" x14ac:dyDescent="0.25">
      <c r="A65" s="26" t="s">
        <v>382</v>
      </c>
      <c r="B65" s="26" t="s">
        <v>389</v>
      </c>
    </row>
    <row r="66" spans="1:2" x14ac:dyDescent="0.25">
      <c r="A66" s="26" t="s">
        <v>383</v>
      </c>
      <c r="B66" s="26" t="s">
        <v>390</v>
      </c>
    </row>
    <row r="67" spans="1:2" x14ac:dyDescent="0.25">
      <c r="A67" s="26" t="s">
        <v>384</v>
      </c>
      <c r="B67" s="26" t="s">
        <v>391</v>
      </c>
    </row>
    <row r="68" spans="1:2" x14ac:dyDescent="0.25">
      <c r="A68" s="26" t="s">
        <v>385</v>
      </c>
    </row>
    <row r="69" spans="1:2" x14ac:dyDescent="0.25">
      <c r="A69" s="26" t="s">
        <v>386</v>
      </c>
    </row>
    <row r="70" spans="1:2" x14ac:dyDescent="0.25">
      <c r="A70" s="26" t="s">
        <v>387</v>
      </c>
    </row>
  </sheetData>
  <phoneticPr fontId="6" type="noConversion"/>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1.125" defaultRowHeight="15" customHeight="1" x14ac:dyDescent="0.25"/>
  <cols>
    <col min="1" max="26" width="10.5" customWidth="1"/>
  </cols>
  <sheetData>
    <row r="1" spans="1:1" ht="15.75" customHeight="1" x14ac:dyDescent="0.25">
      <c r="A1" s="1" t="s">
        <v>45</v>
      </c>
    </row>
    <row r="2" spans="1:1" ht="15.75" customHeight="1" x14ac:dyDescent="0.25">
      <c r="A2" s="1" t="s">
        <v>68</v>
      </c>
    </row>
    <row r="3" spans="1:1" ht="15.75" customHeight="1" x14ac:dyDescent="0.25">
      <c r="A3" s="1" t="s">
        <v>69</v>
      </c>
    </row>
    <row r="4" spans="1:1" ht="15.75" customHeight="1" x14ac:dyDescent="0.25">
      <c r="A4" s="1" t="s">
        <v>71</v>
      </c>
    </row>
    <row r="5" spans="1:1" ht="15.75" customHeight="1" x14ac:dyDescent="0.25">
      <c r="A5" s="1" t="s">
        <v>73</v>
      </c>
    </row>
    <row r="6" spans="1:1" ht="15.75" customHeight="1" x14ac:dyDescent="0.25">
      <c r="A6" s="1" t="s">
        <v>75</v>
      </c>
    </row>
    <row r="7" spans="1:1" ht="15.75" customHeight="1" x14ac:dyDescent="0.25">
      <c r="A7" s="1" t="s">
        <v>76</v>
      </c>
    </row>
    <row r="8" spans="1:1" ht="15.75" customHeight="1" x14ac:dyDescent="0.25">
      <c r="A8" s="1" t="s">
        <v>78</v>
      </c>
    </row>
    <row r="9" spans="1:1" ht="15.75" customHeight="1" x14ac:dyDescent="0.25">
      <c r="A9" s="1" t="s">
        <v>57</v>
      </c>
    </row>
    <row r="10" spans="1:1" ht="15.75" customHeight="1" x14ac:dyDescent="0.25">
      <c r="A10" s="1" t="s">
        <v>51</v>
      </c>
    </row>
    <row r="11" spans="1:1" ht="15.75" customHeight="1" x14ac:dyDescent="0.25">
      <c r="A11" s="1" t="s">
        <v>51</v>
      </c>
    </row>
    <row r="12" spans="1:1" ht="15.75" customHeight="1" x14ac:dyDescent="0.25">
      <c r="A12" s="1" t="s">
        <v>39</v>
      </c>
    </row>
    <row r="13" spans="1:1" ht="15.75" customHeight="1" x14ac:dyDescent="0.25">
      <c r="A13" s="1" t="s">
        <v>39</v>
      </c>
    </row>
    <row r="14" spans="1:1" ht="15.75" customHeight="1" x14ac:dyDescent="0.25">
      <c r="A14" s="1" t="s">
        <v>41</v>
      </c>
    </row>
    <row r="15" spans="1:1" ht="15.75" customHeight="1" x14ac:dyDescent="0.25">
      <c r="A15" s="1" t="s">
        <v>79</v>
      </c>
    </row>
    <row r="16" spans="1:1" ht="15.75" customHeight="1" x14ac:dyDescent="0.25">
      <c r="A16" s="1" t="s">
        <v>74</v>
      </c>
    </row>
    <row r="17" spans="1:1" ht="15.75" customHeight="1" x14ac:dyDescent="0.25">
      <c r="A17" s="1" t="s">
        <v>74</v>
      </c>
    </row>
    <row r="18" spans="1:1" ht="15.75" customHeight="1" x14ac:dyDescent="0.25">
      <c r="A18" s="1" t="s">
        <v>55</v>
      </c>
    </row>
    <row r="19" spans="1:1" ht="15.75" customHeight="1" x14ac:dyDescent="0.25">
      <c r="A19" s="1" t="s">
        <v>49</v>
      </c>
    </row>
    <row r="20" spans="1:1" ht="15.75" customHeight="1" x14ac:dyDescent="0.25">
      <c r="A20" s="1" t="s">
        <v>86</v>
      </c>
    </row>
    <row r="21" spans="1:1" ht="15.75" customHeight="1" x14ac:dyDescent="0.25">
      <c r="A21" s="1" t="s">
        <v>53</v>
      </c>
    </row>
    <row r="22" spans="1:1" ht="15.75" customHeight="1" x14ac:dyDescent="0.25">
      <c r="A22" s="1" t="s">
        <v>47</v>
      </c>
    </row>
    <row r="23" spans="1:1" ht="15.75" customHeight="1" x14ac:dyDescent="0.25">
      <c r="A23" s="1" t="s">
        <v>88</v>
      </c>
    </row>
    <row r="24" spans="1:1" ht="15.75" customHeight="1" x14ac:dyDescent="0.25">
      <c r="A24" s="1" t="s">
        <v>90</v>
      </c>
    </row>
    <row r="25" spans="1:1" ht="15.75" customHeight="1" x14ac:dyDescent="0.25">
      <c r="A25" s="1" t="s">
        <v>62</v>
      </c>
    </row>
    <row r="26" spans="1:1" ht="15.75" customHeight="1" x14ac:dyDescent="0.25">
      <c r="A26" s="1" t="s">
        <v>62</v>
      </c>
    </row>
    <row r="27" spans="1:1" ht="15.75" customHeight="1" x14ac:dyDescent="0.25">
      <c r="A27" s="1" t="s">
        <v>93</v>
      </c>
    </row>
    <row r="28" spans="1:1" ht="15.75" customHeight="1" x14ac:dyDescent="0.25">
      <c r="A28" s="1" t="s">
        <v>64</v>
      </c>
    </row>
    <row r="29" spans="1:1" ht="15.75" customHeight="1" x14ac:dyDescent="0.25">
      <c r="A29" s="1" t="s">
        <v>64</v>
      </c>
    </row>
    <row r="30" spans="1:1" ht="15.75" customHeight="1" x14ac:dyDescent="0.25">
      <c r="A30" s="1" t="s">
        <v>81</v>
      </c>
    </row>
    <row r="31" spans="1:1" ht="15.75" customHeight="1" x14ac:dyDescent="0.25">
      <c r="A31" s="1" t="s">
        <v>96</v>
      </c>
    </row>
    <row r="32" spans="1:1" ht="15.75" customHeight="1" x14ac:dyDescent="0.25">
      <c r="A32" s="1" t="s">
        <v>96</v>
      </c>
    </row>
    <row r="33" spans="1:1" ht="15.75" customHeight="1" x14ac:dyDescent="0.25">
      <c r="A33" s="1" t="s">
        <v>43</v>
      </c>
    </row>
    <row r="34" spans="1:1" ht="15.75" customHeight="1" x14ac:dyDescent="0.25">
      <c r="A34" s="1" t="s">
        <v>43</v>
      </c>
    </row>
    <row r="35" spans="1:1" ht="15.75" customHeight="1" x14ac:dyDescent="0.25">
      <c r="A35" s="1" t="s">
        <v>66</v>
      </c>
    </row>
    <row r="36" spans="1:1" ht="15.75" customHeight="1" x14ac:dyDescent="0.25">
      <c r="A36" s="1" t="s">
        <v>91</v>
      </c>
    </row>
    <row r="37" spans="1:1" ht="15.75" customHeight="1" x14ac:dyDescent="0.25">
      <c r="A37" s="1" t="s">
        <v>59</v>
      </c>
    </row>
    <row r="38" spans="1:1" ht="15.75" customHeight="1" x14ac:dyDescent="0.25">
      <c r="A38" s="1" t="s">
        <v>83</v>
      </c>
    </row>
    <row r="39" spans="1:1" ht="15.75" customHeight="1" x14ac:dyDescent="0.25">
      <c r="A39" s="1" t="s">
        <v>83</v>
      </c>
    </row>
    <row r="40" spans="1:1" ht="15.75" customHeight="1" x14ac:dyDescent="0.25">
      <c r="A40" s="1" t="s">
        <v>102</v>
      </c>
    </row>
    <row r="41" spans="1:1" ht="15.75" customHeight="1" x14ac:dyDescent="0.25">
      <c r="A41" s="1" t="s">
        <v>70</v>
      </c>
    </row>
    <row r="42" spans="1:1" ht="15.75" customHeight="1" x14ac:dyDescent="0.25">
      <c r="A42" s="1" t="s">
        <v>97</v>
      </c>
    </row>
    <row r="43" spans="1:1" ht="15.75" customHeight="1" x14ac:dyDescent="0.25">
      <c r="A43" s="1" t="s">
        <v>97</v>
      </c>
    </row>
    <row r="44" spans="1:1" ht="15.75" customHeight="1" x14ac:dyDescent="0.25"/>
    <row r="45" spans="1:1" ht="15.75" customHeight="1" x14ac:dyDescent="0.25"/>
    <row r="46" spans="1:1" ht="15.75" customHeight="1" x14ac:dyDescent="0.25"/>
    <row r="47" spans="1:1" ht="15.75" customHeight="1" x14ac:dyDescent="0.25"/>
    <row r="48" spans="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MASTER</vt:lpstr>
      <vt:lpstr>NA_clipping_shoots</vt:lpstr>
      <vt:lpstr>NA_before_breakdown</vt:lpstr>
      <vt:lpstr>NA_T1_KD</vt:lpstr>
      <vt:lpstr>NA_transplant</vt:lpstr>
      <vt:lpstr>NA_start-up_data</vt:lpstr>
      <vt:lpstr>NA_Pot_tags</vt:lpstr>
      <vt:lpstr>NA_genotypelist_forR</vt:lpstr>
      <vt:lpstr>NA_breakdown_status_datasheet</vt:lpstr>
      <vt:lpstr>NA_breakdown_datasheet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Nicole M. Kollars</cp:lastModifiedBy>
  <cp:lastPrinted>2018-06-05T19:27:09Z</cp:lastPrinted>
  <dcterms:created xsi:type="dcterms:W3CDTF">2017-11-15T18:46:17Z</dcterms:created>
  <dcterms:modified xsi:type="dcterms:W3CDTF">2019-10-16T20:51:20Z</dcterms:modified>
</cp:coreProperties>
</file>