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lemus/covid19/covid19-panama/data/"/>
    </mc:Choice>
  </mc:AlternateContent>
  <xr:revisionPtr revIDLastSave="0" documentId="13_ncr:40009_{83A3ADFE-8420-AD4A-9CD4-55AD2DF245D8}" xr6:coauthVersionLast="46" xr6:coauthVersionMax="46" xr10:uidLastSave="{00000000-0000-0000-0000-000000000000}"/>
  <bookViews>
    <workbookView xWindow="0" yWindow="460" windowWidth="33600" windowHeight="20540"/>
  </bookViews>
  <sheets>
    <sheet name="Panama_pyramid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C36" i="1"/>
  <c r="C35" i="1"/>
  <c r="C34" i="1"/>
  <c r="C33" i="1"/>
  <c r="C32" i="1"/>
  <c r="K18" i="1"/>
  <c r="K14" i="1"/>
  <c r="K10" i="1"/>
  <c r="K6" i="1"/>
  <c r="K2" i="1"/>
  <c r="E18" i="1"/>
  <c r="E14" i="1"/>
  <c r="E10" i="1"/>
  <c r="E6" i="1"/>
  <c r="E2" i="1"/>
  <c r="J2" i="1"/>
  <c r="J6" i="1"/>
  <c r="J10" i="1"/>
  <c r="J14" i="1"/>
  <c r="J18" i="1"/>
  <c r="H24" i="1"/>
  <c r="F24" i="1"/>
  <c r="I18" i="1"/>
  <c r="I14" i="1"/>
  <c r="I10" i="1"/>
  <c r="I6" i="1"/>
  <c r="I2" i="1"/>
  <c r="H18" i="1"/>
  <c r="H14" i="1"/>
  <c r="H10" i="1"/>
  <c r="H6" i="1"/>
  <c r="H2" i="1"/>
  <c r="G24" i="1"/>
  <c r="D27" i="1"/>
  <c r="D24" i="1"/>
  <c r="D18" i="1"/>
  <c r="D14" i="1"/>
  <c r="D10" i="1"/>
  <c r="D6" i="1"/>
  <c r="D2" i="1"/>
</calcChain>
</file>

<file path=xl/sharedStrings.xml><?xml version="1.0" encoding="utf-8"?>
<sst xmlns="http://schemas.openxmlformats.org/spreadsheetml/2006/main" count="58" uniqueCount="42">
  <si>
    <t>Age</t>
  </si>
  <si>
    <t>M</t>
  </si>
  <si>
    <t>F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</si>
  <si>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</si>
  <si>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</si>
  <si>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</si>
  <si>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</si>
  <si>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</si>
  <si>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</si>
  <si>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</si>
  <si>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</si>
  <si>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</si>
  <si>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</si>
  <si>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</si>
  <si>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</si>
  <si>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</si>
  <si>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</si>
  <si>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</si>
  <si>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</si>
  <si>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</si>
  <si>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</si>
  <si>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</si>
  <si>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5--9</t>
  </si>
  <si>
    <t>10--14</t>
  </si>
  <si>
    <t>Total</t>
  </si>
  <si>
    <t>No. Muertes aplicando 1.7 %</t>
  </si>
  <si>
    <t>Muertes Covid</t>
  </si>
  <si>
    <t>Casos Covid</t>
  </si>
  <si>
    <t>% total muertes</t>
  </si>
  <si>
    <t>% respecto a casos en su rango de edades</t>
  </si>
  <si>
    <t>Población</t>
  </si>
  <si>
    <t>% Poblacion</t>
  </si>
  <si>
    <t>% casos por edades</t>
  </si>
  <si>
    <t>Grupos de Edades</t>
  </si>
  <si>
    <t>Defunciones</t>
  </si>
  <si>
    <t>CFR Global</t>
  </si>
  <si>
    <t>&lt; 20 años</t>
  </si>
  <si>
    <t>20-39 años</t>
  </si>
  <si>
    <t>40-59 años</t>
  </si>
  <si>
    <t>60-79 años</t>
  </si>
  <si>
    <t>&gt; 80 años</t>
  </si>
  <si>
    <t>% muertes por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</si>
</sst>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16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10" xfId="0" applyFont="1" applyBorder="1"/>
    <xf numFmtId="1" fontId="16" fillId="0" borderId="10" xfId="0" applyNumberFormat="1" applyFont="1" applyBorder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9" fontId="0" fillId="0" borderId="10" xfId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16" fillId="0" borderId="10" xfId="1" applyNumberFormat="1" applyFont="1" applyBorder="1"/>
    <xf numFmtId="1" fontId="0" fillId="0" borderId="10" xfId="0" applyNumberFormat="1" applyBorder="1" applyAlignment="1">
      <alignment horizontal="center" vertical="center"/>
    </xf>
    <xf numFmtId="1" fontId="16" fillId="0" borderId="0" xfId="0" applyNumberFormat="1" applyFont="1" applyBorder="1"/>
    <xf numFmtId="9" fontId="0" fillId="0" borderId="11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/>
    </xf>
    <xf numFmtId="9" fontId="0" fillId="0" borderId="10" xfId="0" applyNumberForma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O32" sqref="O32:O34"/>
    </sheetView>
  </sheetViews>
  <sheetFormatPr baseColWidth="10" defaultRowHeight="16" x14ac:dyDescent="0.2"/>
  <cols>
    <col min="1" max="1" width="15.83203125" bestFit="1" customWidth="1"/>
    <col min="3" max="3" width="19.6640625" bestFit="1" customWidth="1"/>
    <col min="5" max="5" width="11" bestFit="1" customWidth="1"/>
    <col min="7" max="7" width="15.83203125" bestFit="1" customWidth="1"/>
    <col min="8" max="8" width="14.33203125" bestFit="1" customWidth="1"/>
    <col min="9" max="9" width="17.33203125" customWidth="1"/>
    <col min="11" max="11" width="17.33203125" bestFit="1" customWidth="1"/>
    <col min="13" max="13" width="15.83203125" bestFit="1" customWidth="1"/>
    <col min="15" max="15" width="17.33203125" bestFit="1" customWidth="1"/>
  </cols>
  <sheetData>
    <row r="1" spans="1:11" x14ac:dyDescent="0.2">
      <c r="A1" s="13" t="s">
        <v>0</v>
      </c>
      <c r="B1" s="13" t="s">
        <v>1</v>
      </c>
      <c r="C1" s="13" t="s">
        <v>2</v>
      </c>
      <c r="D1" s="13" t="s">
        <v>30</v>
      </c>
      <c r="E1" s="13" t="s">
        <v>31</v>
      </c>
      <c r="F1" s="13" t="s">
        <v>27</v>
      </c>
      <c r="G1" s="13" t="s">
        <v>26</v>
      </c>
      <c r="H1" s="13" t="s">
        <v>28</v>
      </c>
      <c r="I1" s="13" t="s">
        <v>29</v>
      </c>
      <c r="K1" s="13" t="s">
        <v>32</v>
      </c>
    </row>
    <row r="2" spans="1:11" x14ac:dyDescent="0.2">
      <c r="A2" s="1" t="s">
        <v>3</v>
      </c>
      <c r="B2" s="1">
        <v>198896</v>
      </c>
      <c r="C2" s="1">
        <v>190173</v>
      </c>
      <c r="D2" s="2">
        <f>SUM(B2:C5)</f>
        <v>1491818</v>
      </c>
      <c r="E2" s="22">
        <f>D2/D24</f>
        <v>0.35131027401776549</v>
      </c>
      <c r="F2" s="2">
        <v>41893</v>
      </c>
      <c r="G2" s="2">
        <v>27</v>
      </c>
      <c r="H2" s="14">
        <f>G2/G24</f>
        <v>6.7130780706116363E-3</v>
      </c>
      <c r="I2" s="16">
        <f>G2/F2</f>
        <v>6.4449908099205116E-4</v>
      </c>
      <c r="J2" s="20">
        <f>D2*I2</f>
        <v>961.47533000739975</v>
      </c>
      <c r="K2" s="14">
        <f>F2/F24</f>
        <v>0.16975161068114591</v>
      </c>
    </row>
    <row r="3" spans="1:11" x14ac:dyDescent="0.2">
      <c r="A3" s="3" t="s">
        <v>22</v>
      </c>
      <c r="B3" s="1">
        <v>195127</v>
      </c>
      <c r="C3" s="1">
        <v>186839</v>
      </c>
      <c r="D3" s="2"/>
      <c r="E3" s="23"/>
      <c r="F3" s="2"/>
      <c r="G3" s="2"/>
      <c r="H3" s="14"/>
      <c r="I3" s="17"/>
      <c r="J3" s="20"/>
      <c r="K3" s="14"/>
    </row>
    <row r="4" spans="1:11" x14ac:dyDescent="0.2">
      <c r="A4" s="3" t="s">
        <v>23</v>
      </c>
      <c r="B4" s="1">
        <v>186871</v>
      </c>
      <c r="C4" s="1">
        <v>179256</v>
      </c>
      <c r="D4" s="2"/>
      <c r="E4" s="23"/>
      <c r="F4" s="2"/>
      <c r="G4" s="2"/>
      <c r="H4" s="14"/>
      <c r="I4" s="17"/>
      <c r="J4" s="20"/>
      <c r="K4" s="14"/>
    </row>
    <row r="5" spans="1:11" x14ac:dyDescent="0.2">
      <c r="A5" s="1" t="s">
        <v>4</v>
      </c>
      <c r="B5" s="1">
        <v>180362</v>
      </c>
      <c r="C5" s="1">
        <v>174294</v>
      </c>
      <c r="D5" s="2"/>
      <c r="E5" s="24"/>
      <c r="F5" s="2"/>
      <c r="G5" s="2"/>
      <c r="H5" s="14"/>
      <c r="I5" s="18"/>
      <c r="J5" s="20"/>
      <c r="K5" s="14"/>
    </row>
    <row r="6" spans="1:11" x14ac:dyDescent="0.2">
      <c r="A6" s="1" t="s">
        <v>5</v>
      </c>
      <c r="B6" s="1">
        <v>174419</v>
      </c>
      <c r="C6" s="1">
        <v>170385</v>
      </c>
      <c r="D6" s="5">
        <f>SUM(B6:C9)</f>
        <v>1280979</v>
      </c>
      <c r="E6" s="22">
        <f>D6/D24</f>
        <v>0.30165950772882699</v>
      </c>
      <c r="F6" s="2">
        <v>99101</v>
      </c>
      <c r="G6" s="2">
        <v>186</v>
      </c>
      <c r="H6" s="14">
        <f>G6/G24</f>
        <v>4.6245648930880158E-2</v>
      </c>
      <c r="I6" s="16">
        <f>G6/F6</f>
        <v>1.876873089070746E-3</v>
      </c>
      <c r="J6" s="20">
        <f>D6*I6</f>
        <v>2404.2350127647551</v>
      </c>
      <c r="K6" s="14">
        <f>F6/F24</f>
        <v>0.40156003079541308</v>
      </c>
    </row>
    <row r="7" spans="1:11" x14ac:dyDescent="0.2">
      <c r="A7" s="1" t="s">
        <v>6</v>
      </c>
      <c r="B7" s="1">
        <v>163819</v>
      </c>
      <c r="C7" s="1">
        <v>161294</v>
      </c>
      <c r="D7" s="6"/>
      <c r="E7" s="23"/>
      <c r="F7" s="2"/>
      <c r="G7" s="2"/>
      <c r="H7" s="14"/>
      <c r="I7" s="17"/>
      <c r="J7" s="20"/>
      <c r="K7" s="14"/>
    </row>
    <row r="8" spans="1:11" x14ac:dyDescent="0.2">
      <c r="A8" s="1" t="s">
        <v>7</v>
      </c>
      <c r="B8" s="1">
        <v>157538</v>
      </c>
      <c r="C8" s="1">
        <v>155735</v>
      </c>
      <c r="D8" s="6"/>
      <c r="E8" s="23"/>
      <c r="F8" s="2"/>
      <c r="G8" s="2"/>
      <c r="H8" s="14"/>
      <c r="I8" s="17"/>
      <c r="J8" s="20"/>
      <c r="K8" s="14"/>
    </row>
    <row r="9" spans="1:11" x14ac:dyDescent="0.2">
      <c r="A9" s="1" t="s">
        <v>8</v>
      </c>
      <c r="B9" s="1">
        <v>149757</v>
      </c>
      <c r="C9" s="1">
        <v>148032</v>
      </c>
      <c r="D9" s="7"/>
      <c r="E9" s="24"/>
      <c r="F9" s="2"/>
      <c r="G9" s="2"/>
      <c r="H9" s="14"/>
      <c r="I9" s="18"/>
      <c r="J9" s="20"/>
      <c r="K9" s="14"/>
    </row>
    <row r="10" spans="1:11" x14ac:dyDescent="0.2">
      <c r="A10" s="1" t="s">
        <v>9</v>
      </c>
      <c r="B10" s="1">
        <v>142331</v>
      </c>
      <c r="C10" s="1">
        <v>142026</v>
      </c>
      <c r="D10" s="5">
        <f>SUM(B10:C13)</f>
        <v>967156</v>
      </c>
      <c r="E10" s="22">
        <f>D10/D24</f>
        <v>0.22775689754241199</v>
      </c>
      <c r="F10" s="2">
        <v>72386</v>
      </c>
      <c r="G10" s="2">
        <v>794</v>
      </c>
      <c r="H10" s="14">
        <f>G10/G24</f>
        <v>0.19741422178020884</v>
      </c>
      <c r="I10" s="16">
        <f>G10/F10</f>
        <v>1.0968971900643771E-2</v>
      </c>
      <c r="J10" s="20">
        <f>D10*I10</f>
        <v>10608.706987539026</v>
      </c>
      <c r="K10" s="14">
        <f>F10/F24</f>
        <v>0.29331010170590383</v>
      </c>
    </row>
    <row r="11" spans="1:11" x14ac:dyDescent="0.2">
      <c r="A11" s="1" t="s">
        <v>10</v>
      </c>
      <c r="B11" s="1">
        <v>131050</v>
      </c>
      <c r="C11" s="1">
        <v>131595</v>
      </c>
      <c r="D11" s="6"/>
      <c r="E11" s="23"/>
      <c r="F11" s="2"/>
      <c r="G11" s="2"/>
      <c r="H11" s="14"/>
      <c r="I11" s="17"/>
      <c r="J11" s="20"/>
      <c r="K11" s="14"/>
    </row>
    <row r="12" spans="1:11" x14ac:dyDescent="0.2">
      <c r="A12" s="1" t="s">
        <v>11</v>
      </c>
      <c r="B12" s="1">
        <v>113285</v>
      </c>
      <c r="C12" s="1">
        <v>114993</v>
      </c>
      <c r="D12" s="6"/>
      <c r="E12" s="23"/>
      <c r="F12" s="2"/>
      <c r="G12" s="2"/>
      <c r="H12" s="14"/>
      <c r="I12" s="17"/>
      <c r="J12" s="20"/>
      <c r="K12" s="14"/>
    </row>
    <row r="13" spans="1:11" x14ac:dyDescent="0.2">
      <c r="A13" s="1" t="s">
        <v>12</v>
      </c>
      <c r="B13" s="1">
        <v>94394</v>
      </c>
      <c r="C13" s="1">
        <v>97482</v>
      </c>
      <c r="D13" s="7"/>
      <c r="E13" s="24"/>
      <c r="F13" s="2"/>
      <c r="G13" s="2"/>
      <c r="H13" s="14"/>
      <c r="I13" s="18"/>
      <c r="J13" s="20"/>
      <c r="K13" s="14"/>
    </row>
    <row r="14" spans="1:11" x14ac:dyDescent="0.2">
      <c r="A14" s="1" t="s">
        <v>13</v>
      </c>
      <c r="B14" s="1">
        <v>74579</v>
      </c>
      <c r="C14" s="1">
        <v>78865</v>
      </c>
      <c r="D14" s="5">
        <f>SUM(B14:C17)</f>
        <v>422595</v>
      </c>
      <c r="E14" s="22">
        <f>D14/D24</f>
        <v>9.9517478169949422E-2</v>
      </c>
      <c r="F14" s="2">
        <v>27965</v>
      </c>
      <c r="G14" s="2">
        <v>1970</v>
      </c>
      <c r="H14" s="14">
        <f>G14/G24</f>
        <v>0.48980606663351567</v>
      </c>
      <c r="I14" s="16">
        <f>G14/F14</f>
        <v>7.0445199356338278E-2</v>
      </c>
      <c r="J14" s="20">
        <f>D14*I14</f>
        <v>29769.789021991775</v>
      </c>
      <c r="K14" s="14">
        <f>F14/F24</f>
        <v>0.11331496413955185</v>
      </c>
    </row>
    <row r="15" spans="1:11" x14ac:dyDescent="0.2">
      <c r="A15" s="1" t="s">
        <v>14</v>
      </c>
      <c r="B15" s="1">
        <v>56356</v>
      </c>
      <c r="C15" s="1">
        <v>61362</v>
      </c>
      <c r="D15" s="6"/>
      <c r="E15" s="23"/>
      <c r="F15" s="2"/>
      <c r="G15" s="2"/>
      <c r="H15" s="14"/>
      <c r="I15" s="17"/>
      <c r="J15" s="20"/>
      <c r="K15" s="14"/>
    </row>
    <row r="16" spans="1:11" x14ac:dyDescent="0.2">
      <c r="A16" s="1" t="s">
        <v>15</v>
      </c>
      <c r="B16" s="1">
        <v>41466</v>
      </c>
      <c r="C16" s="1">
        <v>46446</v>
      </c>
      <c r="D16" s="6"/>
      <c r="E16" s="23"/>
      <c r="F16" s="2"/>
      <c r="G16" s="2"/>
      <c r="H16" s="14"/>
      <c r="I16" s="17"/>
      <c r="J16" s="20"/>
      <c r="K16" s="14"/>
    </row>
    <row r="17" spans="1:15" x14ac:dyDescent="0.2">
      <c r="A17" s="1" t="s">
        <v>16</v>
      </c>
      <c r="B17" s="1">
        <v>29340</v>
      </c>
      <c r="C17" s="1">
        <v>34181</v>
      </c>
      <c r="D17" s="7"/>
      <c r="E17" s="24"/>
      <c r="F17" s="2"/>
      <c r="G17" s="2"/>
      <c r="H17" s="14"/>
      <c r="I17" s="18"/>
      <c r="J17" s="20"/>
      <c r="K17" s="14"/>
    </row>
    <row r="18" spans="1:15" x14ac:dyDescent="0.2">
      <c r="A18" s="1" t="s">
        <v>17</v>
      </c>
      <c r="B18" s="1">
        <v>18881</v>
      </c>
      <c r="C18" s="1">
        <v>23240</v>
      </c>
      <c r="D18" s="5">
        <f>SUM(B18:C22)</f>
        <v>83892</v>
      </c>
      <c r="E18" s="22">
        <f>D18/D24</f>
        <v>1.9755842541046148E-2</v>
      </c>
      <c r="F18" s="2">
        <v>5445</v>
      </c>
      <c r="G18" s="2">
        <v>1045</v>
      </c>
      <c r="H18" s="14">
        <f>G18/G24</f>
        <v>0.2598209845847837</v>
      </c>
      <c r="I18" s="16">
        <f>G18/F18</f>
        <v>0.19191919191919191</v>
      </c>
      <c r="J18" s="20">
        <f>D18*I18</f>
        <v>16100.484848484848</v>
      </c>
      <c r="K18" s="14">
        <f>F18/F24</f>
        <v>2.2063292677985333E-2</v>
      </c>
    </row>
    <row r="19" spans="1:15" x14ac:dyDescent="0.2">
      <c r="A19" s="1" t="s">
        <v>18</v>
      </c>
      <c r="B19" s="1">
        <v>10678</v>
      </c>
      <c r="C19" s="1">
        <v>13866</v>
      </c>
      <c r="D19" s="6"/>
      <c r="E19" s="23"/>
      <c r="F19" s="2"/>
      <c r="G19" s="2"/>
      <c r="H19" s="14"/>
      <c r="I19" s="17"/>
      <c r="J19" s="20"/>
      <c r="K19" s="14"/>
    </row>
    <row r="20" spans="1:15" x14ac:dyDescent="0.2">
      <c r="A20" s="1" t="s">
        <v>19</v>
      </c>
      <c r="B20" s="1">
        <v>5013</v>
      </c>
      <c r="C20" s="1">
        <v>6801</v>
      </c>
      <c r="D20" s="6"/>
      <c r="E20" s="23"/>
      <c r="F20" s="2"/>
      <c r="G20" s="2"/>
      <c r="H20" s="14"/>
      <c r="I20" s="17"/>
      <c r="J20" s="20"/>
      <c r="K20" s="14"/>
    </row>
    <row r="21" spans="1:15" x14ac:dyDescent="0.2">
      <c r="A21" s="1" t="s">
        <v>20</v>
      </c>
      <c r="B21" s="1">
        <v>1837</v>
      </c>
      <c r="C21" s="1">
        <v>2559</v>
      </c>
      <c r="D21" s="6"/>
      <c r="E21" s="23"/>
      <c r="F21" s="2"/>
      <c r="G21" s="2"/>
      <c r="H21" s="14"/>
      <c r="I21" s="17"/>
      <c r="J21" s="20"/>
      <c r="K21" s="14"/>
    </row>
    <row r="22" spans="1:15" x14ac:dyDescent="0.2">
      <c r="A22" s="1" t="s">
        <v>21</v>
      </c>
      <c r="B22" s="1">
        <v>435</v>
      </c>
      <c r="C22" s="1">
        <v>582</v>
      </c>
      <c r="D22" s="7"/>
      <c r="E22" s="24"/>
      <c r="F22" s="2"/>
      <c r="G22" s="2"/>
      <c r="H22" s="14"/>
      <c r="I22" s="18"/>
      <c r="J22" s="20"/>
      <c r="K22" s="14"/>
    </row>
    <row r="24" spans="1:15" x14ac:dyDescent="0.2">
      <c r="A24" s="8" t="s">
        <v>24</v>
      </c>
      <c r="B24" s="8"/>
      <c r="C24" s="8"/>
      <c r="D24" s="8">
        <f>SUM(D18,D14,D10,D6,D2)</f>
        <v>4246440</v>
      </c>
      <c r="E24" s="8"/>
      <c r="F24" s="8">
        <f>SUM(F18,F14,F10,F6,F2)</f>
        <v>246790</v>
      </c>
      <c r="G24" s="8">
        <f>SUM(G18,G14,G10,G6,G2)</f>
        <v>4022</v>
      </c>
      <c r="H24" s="19">
        <f>G24/F24</f>
        <v>1.6297256777016898E-2</v>
      </c>
    </row>
    <row r="27" spans="1:15" x14ac:dyDescent="0.2">
      <c r="A27" s="10" t="s">
        <v>25</v>
      </c>
      <c r="B27" s="11"/>
      <c r="C27" s="12"/>
      <c r="D27" s="9">
        <f>D24*0.017</f>
        <v>72189.48000000001</v>
      </c>
      <c r="E27" s="21"/>
    </row>
    <row r="31" spans="1:15" x14ac:dyDescent="0.2">
      <c r="A31" s="13" t="s">
        <v>33</v>
      </c>
      <c r="B31" s="13" t="s">
        <v>34</v>
      </c>
      <c r="C31" s="13" t="s">
        <v>41</v>
      </c>
      <c r="D31" s="13" t="s">
        <v>35</v>
      </c>
      <c r="G31" s="13" t="s">
        <v>33</v>
      </c>
      <c r="H31" s="13" t="s">
        <v>27</v>
      </c>
      <c r="I31" s="13" t="s">
        <v>32</v>
      </c>
      <c r="M31" s="13" t="s">
        <v>33</v>
      </c>
      <c r="N31" s="13" t="s">
        <v>30</v>
      </c>
      <c r="O31" s="13" t="s">
        <v>31</v>
      </c>
    </row>
    <row r="32" spans="1:15" x14ac:dyDescent="0.2">
      <c r="A32" s="4" t="s">
        <v>36</v>
      </c>
      <c r="B32" s="4">
        <v>27</v>
      </c>
      <c r="C32" s="25">
        <f>B32/G24</f>
        <v>6.7130780706116363E-3</v>
      </c>
      <c r="D32" s="15">
        <f>B32/F24</f>
        <v>1.09404757080919E-4</v>
      </c>
      <c r="G32" s="4" t="s">
        <v>36</v>
      </c>
      <c r="H32" s="4">
        <v>41893</v>
      </c>
      <c r="I32" s="26">
        <v>0.17</v>
      </c>
      <c r="M32" s="4" t="s">
        <v>36</v>
      </c>
      <c r="N32" s="4">
        <v>1491818</v>
      </c>
      <c r="O32" s="26">
        <v>0.35</v>
      </c>
    </row>
    <row r="33" spans="1:15" x14ac:dyDescent="0.2">
      <c r="A33" s="4" t="s">
        <v>37</v>
      </c>
      <c r="B33" s="4">
        <v>186</v>
      </c>
      <c r="C33" s="25">
        <f>B33/G24</f>
        <v>4.6245648930880158E-2</v>
      </c>
      <c r="D33" s="15">
        <f>B33/F24</f>
        <v>7.5367721544633093E-4</v>
      </c>
      <c r="G33" s="4" t="s">
        <v>37</v>
      </c>
      <c r="H33" s="4">
        <v>99101</v>
      </c>
      <c r="I33" s="26">
        <v>0.4</v>
      </c>
      <c r="M33" s="4" t="s">
        <v>37</v>
      </c>
      <c r="N33" s="4">
        <v>1280979</v>
      </c>
      <c r="O33" s="26">
        <v>0.3</v>
      </c>
    </row>
    <row r="34" spans="1:15" x14ac:dyDescent="0.2">
      <c r="A34" s="4" t="s">
        <v>38</v>
      </c>
      <c r="B34" s="4">
        <v>794</v>
      </c>
      <c r="C34" s="25">
        <f>B34/G24</f>
        <v>0.19741422178020884</v>
      </c>
      <c r="D34" s="15">
        <f>B34/F24</f>
        <v>3.2173102637870253E-3</v>
      </c>
      <c r="G34" s="4" t="s">
        <v>38</v>
      </c>
      <c r="H34" s="4">
        <v>72386</v>
      </c>
      <c r="I34" s="26">
        <v>0.28999999999999998</v>
      </c>
      <c r="M34" s="4" t="s">
        <v>38</v>
      </c>
      <c r="N34" s="4">
        <v>967156</v>
      </c>
      <c r="O34" s="26">
        <v>0.23</v>
      </c>
    </row>
    <row r="35" spans="1:15" x14ac:dyDescent="0.2">
      <c r="A35" s="4" t="s">
        <v>39</v>
      </c>
      <c r="B35" s="4">
        <v>1970</v>
      </c>
      <c r="C35" s="25">
        <f>B35/G24</f>
        <v>0.48980606663351567</v>
      </c>
      <c r="D35" s="15">
        <f>B35/F24</f>
        <v>7.9824952388670538E-3</v>
      </c>
      <c r="G35" s="4" t="s">
        <v>39</v>
      </c>
      <c r="H35" s="4">
        <v>27965</v>
      </c>
      <c r="I35" s="26">
        <v>0.11</v>
      </c>
      <c r="M35" s="4" t="s">
        <v>39</v>
      </c>
      <c r="N35" s="4">
        <v>422595</v>
      </c>
      <c r="O35" s="26">
        <v>0.1</v>
      </c>
    </row>
    <row r="36" spans="1:15" x14ac:dyDescent="0.2">
      <c r="A36" s="4" t="s">
        <v>40</v>
      </c>
      <c r="B36" s="4">
        <v>1045</v>
      </c>
      <c r="C36" s="25">
        <f>B36/G24</f>
        <v>0.2598209845847837</v>
      </c>
      <c r="D36" s="15">
        <f>B36/F24</f>
        <v>4.2343693018355687E-3</v>
      </c>
      <c r="G36" s="4" t="s">
        <v>40</v>
      </c>
      <c r="H36" s="4">
        <v>5445</v>
      </c>
      <c r="I36" s="26">
        <v>0.02</v>
      </c>
      <c r="M36" s="4" t="s">
        <v>40</v>
      </c>
      <c r="N36" s="4">
        <v>83892</v>
      </c>
      <c r="O36" s="26">
        <v>0.02</v>
      </c>
    </row>
  </sheetData>
  <mergeCells count="41">
    <mergeCell ref="K18:K22"/>
    <mergeCell ref="K14:K17"/>
    <mergeCell ref="K10:K13"/>
    <mergeCell ref="K6:K9"/>
    <mergeCell ref="K2:K5"/>
    <mergeCell ref="J2:J5"/>
    <mergeCell ref="J6:J9"/>
    <mergeCell ref="J10:J13"/>
    <mergeCell ref="J14:J17"/>
    <mergeCell ref="J18:J22"/>
    <mergeCell ref="E2:E5"/>
    <mergeCell ref="E6:E9"/>
    <mergeCell ref="E10:E13"/>
    <mergeCell ref="E14:E17"/>
    <mergeCell ref="E18:E22"/>
    <mergeCell ref="F18:F22"/>
    <mergeCell ref="F14:F17"/>
    <mergeCell ref="F10:F13"/>
    <mergeCell ref="F6:F9"/>
    <mergeCell ref="F2:F5"/>
    <mergeCell ref="I2:I5"/>
    <mergeCell ref="I6:I9"/>
    <mergeCell ref="I10:I13"/>
    <mergeCell ref="I14:I17"/>
    <mergeCell ref="I18:I22"/>
    <mergeCell ref="G18:G22"/>
    <mergeCell ref="G14:G17"/>
    <mergeCell ref="G10:G13"/>
    <mergeCell ref="G6:G9"/>
    <mergeCell ref="G2:G5"/>
    <mergeCell ref="H2:H5"/>
    <mergeCell ref="H6:H9"/>
    <mergeCell ref="H10:H13"/>
    <mergeCell ref="H14:H17"/>
    <mergeCell ref="H18:H22"/>
    <mergeCell ref="D2:D5"/>
    <mergeCell ref="D6:D9"/>
    <mergeCell ref="D10:D13"/>
    <mergeCell ref="D14:D17"/>
    <mergeCell ref="D18:D22"/>
    <mergeCell ref="A27:C2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Panama_pyramid_2019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2021-01-01T08:14:31Z</dcterms:created>
  <dcterms:modified xsi:type="dcterms:W3CDTF">2021-01-06T23:34:38Z</dcterms:modified>
</cp:coreProperties>
</file>