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angoC\Dropbox\Spruce Budworm\Data\Water Chem Analysis\Water Chem from TOC\"/>
    </mc:Choice>
  </mc:AlternateContent>
  <bookViews>
    <workbookView xWindow="0" yWindow="0" windowWidth="24345" windowHeight="9825" activeTab="2"/>
  </bookViews>
  <sheets>
    <sheet name="Natalie 2016 rerun" sheetId="1" r:id="rId1"/>
    <sheet name="TOC" sheetId="2" r:id="rId2"/>
    <sheet name="TN" sheetId="3" r:id="rId3"/>
  </sheets>
  <calcPr calcId="0"/>
</workbook>
</file>

<file path=xl/calcChain.xml><?xml version="1.0" encoding="utf-8"?>
<calcChain xmlns="http://schemas.openxmlformats.org/spreadsheetml/2006/main">
  <c r="T16" i="3" l="1"/>
  <c r="S22" i="3"/>
  <c r="S19" i="3"/>
  <c r="S16" i="3"/>
  <c r="S79" i="3"/>
  <c r="U76" i="3"/>
  <c r="S76" i="3"/>
  <c r="U73" i="3"/>
  <c r="S73" i="3"/>
  <c r="U70" i="3"/>
  <c r="S70" i="3"/>
  <c r="U67" i="3"/>
  <c r="S67" i="3"/>
  <c r="U64" i="3"/>
  <c r="S64" i="3"/>
  <c r="U61" i="3"/>
  <c r="S61" i="3"/>
  <c r="U58" i="3"/>
  <c r="S58" i="3"/>
  <c r="U55" i="3"/>
  <c r="S55" i="3"/>
  <c r="U52" i="3"/>
  <c r="S52" i="3"/>
  <c r="U49" i="3"/>
  <c r="S49" i="3"/>
  <c r="U46" i="3"/>
  <c r="S46" i="3"/>
  <c r="U43" i="3"/>
  <c r="S43" i="3"/>
  <c r="U40" i="3"/>
  <c r="S40" i="3"/>
  <c r="U37" i="3"/>
  <c r="S37" i="3"/>
  <c r="U34" i="3"/>
  <c r="S34" i="3"/>
  <c r="U31" i="3"/>
  <c r="S31" i="3"/>
  <c r="U28" i="3"/>
  <c r="S28" i="3"/>
  <c r="U25" i="3"/>
  <c r="S25" i="3"/>
  <c r="U22" i="3"/>
  <c r="U19" i="3"/>
  <c r="U10" i="3"/>
  <c r="U11" i="3"/>
  <c r="T28" i="3" l="1"/>
  <c r="V28" i="3" s="1"/>
  <c r="T40" i="3"/>
  <c r="V40" i="3" s="1"/>
  <c r="T52" i="3"/>
  <c r="V52" i="3" s="1"/>
  <c r="T64" i="3"/>
  <c r="V64" i="3" s="1"/>
  <c r="T70" i="3"/>
  <c r="V70" i="3" s="1"/>
  <c r="T76" i="3"/>
  <c r="V76" i="3" s="1"/>
  <c r="T22" i="3"/>
  <c r="V22" i="3" s="1"/>
  <c r="T34" i="3"/>
  <c r="V34" i="3" s="1"/>
  <c r="T46" i="3"/>
  <c r="V46" i="3" s="1"/>
  <c r="T58" i="3"/>
  <c r="V58" i="3" s="1"/>
  <c r="T19" i="3"/>
  <c r="V19" i="3" s="1"/>
  <c r="T25" i="3"/>
  <c r="V25" i="3" s="1"/>
  <c r="T31" i="3"/>
  <c r="V31" i="3" s="1"/>
  <c r="T37" i="3"/>
  <c r="V37" i="3" s="1"/>
  <c r="T43" i="3"/>
  <c r="V43" i="3" s="1"/>
  <c r="T49" i="3"/>
  <c r="V49" i="3" s="1"/>
  <c r="T55" i="3"/>
  <c r="V55" i="3" s="1"/>
  <c r="T61" i="3"/>
  <c r="V61" i="3" s="1"/>
  <c r="T67" i="3"/>
  <c r="V67" i="3" s="1"/>
  <c r="T73" i="3"/>
  <c r="V73" i="3" s="1"/>
  <c r="T79" i="3"/>
  <c r="V61" i="2"/>
  <c r="V55" i="2"/>
  <c r="V31" i="2"/>
  <c r="V19" i="2"/>
  <c r="V76" i="2"/>
  <c r="V73" i="2"/>
  <c r="V70" i="2"/>
  <c r="V67" i="2"/>
  <c r="V64" i="2"/>
  <c r="V58" i="2"/>
  <c r="V52" i="2"/>
  <c r="V49" i="2"/>
  <c r="V46" i="2"/>
  <c r="V43" i="2"/>
  <c r="V40" i="2"/>
  <c r="V37" i="2"/>
  <c r="V34" i="2"/>
  <c r="V28" i="2"/>
  <c r="V25" i="2"/>
  <c r="V22" i="2"/>
  <c r="U67" i="2"/>
  <c r="U70" i="2"/>
  <c r="U73" i="2"/>
  <c r="U76" i="2"/>
  <c r="U58" i="2"/>
  <c r="U61" i="2"/>
  <c r="U64" i="2"/>
  <c r="U40" i="2"/>
  <c r="U43" i="2"/>
  <c r="U46" i="2"/>
  <c r="U49" i="2"/>
  <c r="U52" i="2"/>
  <c r="U31" i="2"/>
  <c r="U28" i="2"/>
  <c r="U37" i="2"/>
  <c r="U34" i="2"/>
  <c r="U55" i="2"/>
  <c r="U19" i="2"/>
  <c r="U22" i="2"/>
  <c r="U25" i="2"/>
  <c r="S79" i="2"/>
  <c r="T79" i="2" s="1"/>
  <c r="S76" i="2"/>
  <c r="T76" i="2" s="1"/>
  <c r="S73" i="2"/>
  <c r="T73" i="2" s="1"/>
  <c r="T70" i="2"/>
  <c r="S70" i="2"/>
  <c r="S67" i="2"/>
  <c r="T67" i="2" s="1"/>
  <c r="S64" i="2"/>
  <c r="T64" i="2" s="1"/>
  <c r="S61" i="2"/>
  <c r="T61" i="2" s="1"/>
  <c r="S58" i="2"/>
  <c r="T58" i="2" s="1"/>
  <c r="S55" i="2"/>
  <c r="T55" i="2" s="1"/>
  <c r="S52" i="2"/>
  <c r="T52" i="2" s="1"/>
  <c r="S49" i="2"/>
  <c r="T49" i="2" s="1"/>
  <c r="S46" i="2"/>
  <c r="T46" i="2" s="1"/>
  <c r="S43" i="2"/>
  <c r="T43" i="2" s="1"/>
  <c r="S40" i="2"/>
  <c r="T40" i="2" s="1"/>
  <c r="S37" i="2"/>
  <c r="T37" i="2" s="1"/>
  <c r="S34" i="2"/>
  <c r="T34" i="2" s="1"/>
  <c r="T31" i="2"/>
  <c r="S31" i="2"/>
  <c r="S28" i="2"/>
  <c r="T28" i="2" s="1"/>
  <c r="S25" i="2"/>
  <c r="T25" i="2" s="1"/>
  <c r="T22" i="2"/>
  <c r="S22" i="2"/>
  <c r="T19" i="2"/>
  <c r="S19" i="2"/>
  <c r="T16" i="2"/>
  <c r="S16" i="2"/>
  <c r="U11" i="2"/>
  <c r="U10" i="2"/>
</calcChain>
</file>

<file path=xl/sharedStrings.xml><?xml version="1.0" encoding="utf-8"?>
<sst xmlns="http://schemas.openxmlformats.org/spreadsheetml/2006/main" count="2736" uniqueCount="100">
  <si>
    <t>[Header]</t>
  </si>
  <si>
    <t>System</t>
  </si>
  <si>
    <t>TOC-TN</t>
  </si>
  <si>
    <t>S/W Version</t>
  </si>
  <si>
    <t>User</t>
  </si>
  <si>
    <t>ArangoC</t>
  </si>
  <si>
    <t>Date/Time</t>
  </si>
  <si>
    <t>[System]</t>
  </si>
  <si>
    <t>Instrument Options</t>
  </si>
  <si>
    <t>TOC/ASI/IC Unit/TN/</t>
  </si>
  <si>
    <t>[Data]</t>
  </si>
  <si>
    <t>Type</t>
  </si>
  <si>
    <t>Anal.</t>
  </si>
  <si>
    <t>Sample Name</t>
  </si>
  <si>
    <t>Sample ID</t>
  </si>
  <si>
    <t>Origin</t>
  </si>
  <si>
    <t>Cal. Curve</t>
  </si>
  <si>
    <t>Manual Dilution</t>
  </si>
  <si>
    <t>Notes</t>
  </si>
  <si>
    <t>Date / Time</t>
  </si>
  <si>
    <t>Spl. No.</t>
  </si>
  <si>
    <t>Inj. No.</t>
  </si>
  <si>
    <t>Analysis(Inj.)</t>
  </si>
  <si>
    <t>Area</t>
  </si>
  <si>
    <t>Conc.</t>
  </si>
  <si>
    <t>Result</t>
  </si>
  <si>
    <t>Excluded</t>
  </si>
  <si>
    <t>Inj. Vol.</t>
  </si>
  <si>
    <t>Control</t>
  </si>
  <si>
    <t>TN</t>
  </si>
  <si>
    <t>TN Control Check</t>
  </si>
  <si>
    <t>Untitled</t>
  </si>
  <si>
    <t>C:\TOC-L\Templates\Arango Nitrogen2.tpl</t>
  </si>
  <si>
    <t>C:\TOC-L\CalCurves\TN_Arango.2017_08_15_12_54_59.cal</t>
  </si>
  <si>
    <t>Control value: 5.905 / Control exceeds range!</t>
  </si>
  <si>
    <t>TN:5.905mg/L</t>
  </si>
  <si>
    <t>TC</t>
  </si>
  <si>
    <t>TC Carbon Check</t>
  </si>
  <si>
    <t>C:\TOC-L\Templates\Arango Carbon.tpl</t>
  </si>
  <si>
    <t>C:\TOC-L\CalCurves\TC_Arango2.2017_08_16_09_29_42.cal</t>
  </si>
  <si>
    <t>Control value: 39.05 / Control exceeds range!</t>
  </si>
  <si>
    <t>TC:39.05mg/L</t>
  </si>
  <si>
    <t>Unknown</t>
  </si>
  <si>
    <t>TC/TN</t>
  </si>
  <si>
    <t>Frass Leachate Summer 1:10</t>
  </si>
  <si>
    <t>C:\TOC-L\Methods\TC_TN_Arango.met</t>
  </si>
  <si>
    <t>TC:63.51mg/L TN:1.341mg/L</t>
  </si>
  <si>
    <t>Moonbeam Summer</t>
  </si>
  <si>
    <t>TC:13.96mg/L TN:0.03396mg/L</t>
  </si>
  <si>
    <t>Jungle Summer</t>
  </si>
  <si>
    <t>TC:14.14mg/L TN:0.1079mg/L</t>
  </si>
  <si>
    <t>Hurley Summer</t>
  </si>
  <si>
    <t>TC:29.51mg/L TN:0.1291mg/L</t>
  </si>
  <si>
    <t>Litter Leachate Summer 1:40</t>
  </si>
  <si>
    <t>TC:5.221mg/L TN:0.05501mg/L</t>
  </si>
  <si>
    <t>Stand Up Spring</t>
  </si>
  <si>
    <t>TC:9.781mg/L TN:0.1193mg/L</t>
  </si>
  <si>
    <t>Jack Summer</t>
  </si>
  <si>
    <t>TC:29.18mg/L TN:0.02367mg/L</t>
  </si>
  <si>
    <t>Cougar Spring</t>
  </si>
  <si>
    <t>TC:5.815mg/L TN:0.06238mg/L</t>
  </si>
  <si>
    <t>Blue Summer</t>
  </si>
  <si>
    <t>TC:24.19mg/L TN:0.01454mg/L</t>
  </si>
  <si>
    <t>Jack Spring</t>
  </si>
  <si>
    <t>TC:12.83mg/L TN:0.01671mg/L</t>
  </si>
  <si>
    <t>Blue Spring</t>
  </si>
  <si>
    <t>TC:4.595mg/L TN:0.00724mg/L</t>
  </si>
  <si>
    <t>Hurley Spring</t>
  </si>
  <si>
    <t>TC:6.614mg/L TN:0.1454mg/L</t>
  </si>
  <si>
    <t>Litter Leachate 1:10</t>
  </si>
  <si>
    <t>TC:16.69mg/L TN:0.1738mg/L</t>
  </si>
  <si>
    <t xml:space="preserve">Moonbeam Spring </t>
  </si>
  <si>
    <t>TC:7.416mg/L TN:0.09425mg/L</t>
  </si>
  <si>
    <t>Frass Leachate 1:40 Summer</t>
  </si>
  <si>
    <t>TC:18.17mg/L TN:0.3497mg/L</t>
  </si>
  <si>
    <t>Hovey Spring</t>
  </si>
  <si>
    <t>TC:3.976mg/L TN:0.03156mg/L</t>
  </si>
  <si>
    <t>Stand Up Summer</t>
  </si>
  <si>
    <t>TC:2.582mg/L TN:0.1772mg/L</t>
  </si>
  <si>
    <t>Hovey Summer</t>
  </si>
  <si>
    <t>TC:20.69mg/L TN:0.04200mg/L</t>
  </si>
  <si>
    <t>Cougar Summer</t>
  </si>
  <si>
    <t>TC:32.99mg/L TN:0.1030mg/L</t>
  </si>
  <si>
    <t>Jungle Spring</t>
  </si>
  <si>
    <t>TC:2.977mg/L TN:0.01323mg/L</t>
  </si>
  <si>
    <t>Control value: 5.909 / Control exceeds range!</t>
  </si>
  <si>
    <t>TN:5.909mg/L</t>
  </si>
  <si>
    <t>TC Control Check</t>
  </si>
  <si>
    <t>Control value: 37.29 / Control exceeds range!</t>
  </si>
  <si>
    <t>TC:37.29mg/L</t>
  </si>
  <si>
    <t>Index</t>
  </si>
  <si>
    <t>mg C L-1</t>
  </si>
  <si>
    <t>area counts</t>
  </si>
  <si>
    <t>slope</t>
  </si>
  <si>
    <t>intercept</t>
  </si>
  <si>
    <t>average area</t>
  </si>
  <si>
    <t>dilution factor</t>
  </si>
  <si>
    <t>corrected mg C L-1</t>
  </si>
  <si>
    <t>mg N L-1</t>
  </si>
  <si>
    <t>corrected mg N 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</si>
</sst>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430664048063452"/>
                  <c:y val="-6.66666666666666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TOC!$T$2:$T$8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2.5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</c:numCache>
            </c:numRef>
          </c:xVal>
          <c:yVal>
            <c:numRef>
              <c:f>TOC!$U$2:$U$8</c:f>
              <c:numCache>
                <c:formatCode>General</c:formatCode>
                <c:ptCount val="7"/>
                <c:pt idx="0">
                  <c:v>4.1559999999999997</c:v>
                </c:pt>
                <c:pt idx="1">
                  <c:v>5.8390000000000004</c:v>
                </c:pt>
                <c:pt idx="2">
                  <c:v>7.3529999999999998</c:v>
                </c:pt>
                <c:pt idx="3">
                  <c:v>16.809999999999999</c:v>
                </c:pt>
                <c:pt idx="4">
                  <c:v>33.69</c:v>
                </c:pt>
                <c:pt idx="5">
                  <c:v>50.16</c:v>
                </c:pt>
                <c:pt idx="6">
                  <c:v>68.63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85728"/>
        <c:axId val="241985336"/>
      </c:scatterChart>
      <c:valAx>
        <c:axId val="2419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</a:t>
                </a:r>
                <a:r>
                  <a:rPr lang="en-US" baseline="0"/>
                  <a:t> C L-1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85336"/>
        <c:crosses val="autoZero"/>
        <c:crossBetween val="midCat"/>
      </c:valAx>
      <c:valAx>
        <c:axId val="24198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8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430664048063452"/>
                  <c:y val="-6.66666666666666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TN!$T$2:$T$7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5">
                  <c:v>5</c:v>
                </c:pt>
              </c:numCache>
            </c:numRef>
          </c:xVal>
          <c:yVal>
            <c:numRef>
              <c:f>TN!$U$2:$U$7</c:f>
              <c:numCache>
                <c:formatCode>General</c:formatCode>
                <c:ptCount val="6"/>
                <c:pt idx="0">
                  <c:v>4.1559999999999997</c:v>
                </c:pt>
                <c:pt idx="1">
                  <c:v>5.8390000000000004</c:v>
                </c:pt>
                <c:pt idx="2">
                  <c:v>7.3529999999999998</c:v>
                </c:pt>
                <c:pt idx="5">
                  <c:v>50.16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04496"/>
        <c:axId val="339356536"/>
      </c:scatterChart>
      <c:valAx>
        <c:axId val="24180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</a:t>
                </a:r>
                <a:r>
                  <a:rPr lang="en-US" baseline="0"/>
                  <a:t> N L-1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56536"/>
        <c:crosses val="autoZero"/>
        <c:crossBetween val="midCat"/>
      </c:valAx>
      <c:valAx>
        <c:axId val="33935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0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252412</xdr:colOff>
      <xdr:row>0</xdr:row>
      <xdr:rowOff>95250</xdr:rowOff>
    </xdr:from>
    <xdr:to>
      <xdr:col>13</xdr:col>
      <xdr:colOff>476250</xdr:colOff>
      <xdr:row>10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0</xdr:row>
      <xdr:rowOff>85725</xdr:rowOff>
    </xdr:from>
    <xdr:to>
      <xdr:col>17</xdr:col>
      <xdr:colOff>442913</xdr:colOff>
      <xdr:row>10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5"/>
  <sheetViews>
    <sheetView topLeftCell="A190" workbookViewId="0">
      <selection activeCell="A12" sqref="A12:XFD12"/>
    </sheetView>
  </sheetViews>
  <sheetFormatPr defaultRowHeight="15" x14ac:dyDescent="0.25"/>
  <cols>
    <col min="2" max="2" width="19.42578125" bestFit="1" customWidth="1"/>
    <col min="9" max="9" width="14.85546875" bestFit="1" customWidth="1"/>
  </cols>
  <sheetData>
    <row r="1" spans="1:17" x14ac:dyDescent="0.25">
      <c r="A1" t="s">
        <v>0</v>
      </c>
    </row>
    <row r="2" spans="1:17" x14ac:dyDescent="0.25">
      <c r="A2" t="s">
        <v>1</v>
      </c>
      <c r="B2" t="s">
        <v>2</v>
      </c>
    </row>
    <row r="3" spans="1:17" x14ac:dyDescent="0.25">
      <c r="A3" t="s">
        <v>3</v>
      </c>
      <c r="B3">
        <v>1</v>
      </c>
    </row>
    <row r="4" spans="1:17" x14ac:dyDescent="0.25">
      <c r="A4" t="s">
        <v>4</v>
      </c>
      <c r="B4" t="s">
        <v>5</v>
      </c>
    </row>
    <row r="5" spans="1:17" x14ac:dyDescent="0.25">
      <c r="A5" t="s">
        <v>6</v>
      </c>
      <c r="B5" s="1">
        <v>42964.385046296295</v>
      </c>
    </row>
    <row r="7" spans="1:17" x14ac:dyDescent="0.25">
      <c r="A7" t="s">
        <v>7</v>
      </c>
    </row>
    <row r="8" spans="1:17" x14ac:dyDescent="0.25">
      <c r="A8" t="s">
        <v>8</v>
      </c>
      <c r="B8" t="s">
        <v>9</v>
      </c>
    </row>
    <row r="10" spans="1:17" x14ac:dyDescent="0.25">
      <c r="A10" t="s">
        <v>10</v>
      </c>
    </row>
    <row r="11" spans="1:17" x14ac:dyDescent="0.25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 t="s">
        <v>25</v>
      </c>
      <c r="P11" t="s">
        <v>26</v>
      </c>
      <c r="Q11" t="s">
        <v>27</v>
      </c>
    </row>
    <row r="12" spans="1:17" x14ac:dyDescent="0.25">
      <c r="A12" t="s">
        <v>28</v>
      </c>
      <c r="B12" t="s">
        <v>29</v>
      </c>
      <c r="C12" t="s">
        <v>30</v>
      </c>
      <c r="D12" t="s">
        <v>31</v>
      </c>
      <c r="E12" t="s">
        <v>32</v>
      </c>
      <c r="F12" t="s">
        <v>33</v>
      </c>
      <c r="G12">
        <v>1</v>
      </c>
      <c r="H12" t="s">
        <v>34</v>
      </c>
      <c r="I12" s="1">
        <v>42963.650451388887</v>
      </c>
      <c r="J12">
        <v>1</v>
      </c>
      <c r="K12">
        <v>1</v>
      </c>
      <c r="L12" t="s">
        <v>29</v>
      </c>
      <c r="M12">
        <v>26.24</v>
      </c>
      <c r="N12">
        <v>6.2050000000000001</v>
      </c>
      <c r="O12" t="s">
        <v>35</v>
      </c>
      <c r="P12">
        <v>1</v>
      </c>
      <c r="Q12">
        <v>50</v>
      </c>
    </row>
    <row r="13" spans="1:17" x14ac:dyDescent="0.25">
      <c r="A13" t="s">
        <v>28</v>
      </c>
      <c r="B13" t="s">
        <v>29</v>
      </c>
      <c r="C13" t="s">
        <v>30</v>
      </c>
      <c r="D13" t="s">
        <v>31</v>
      </c>
      <c r="E13" t="s">
        <v>32</v>
      </c>
      <c r="F13" t="s">
        <v>33</v>
      </c>
      <c r="G13">
        <v>1</v>
      </c>
      <c r="H13" t="s">
        <v>34</v>
      </c>
      <c r="I13" s="1">
        <v>42963.654814814814</v>
      </c>
      <c r="J13">
        <v>1</v>
      </c>
      <c r="K13">
        <v>2</v>
      </c>
      <c r="L13" t="s">
        <v>29</v>
      </c>
      <c r="M13">
        <v>24.91</v>
      </c>
      <c r="N13">
        <v>5.89</v>
      </c>
      <c r="O13" t="s">
        <v>35</v>
      </c>
      <c r="P13">
        <v>0</v>
      </c>
      <c r="Q13">
        <v>50</v>
      </c>
    </row>
    <row r="14" spans="1:17" x14ac:dyDescent="0.25">
      <c r="A14" t="s">
        <v>28</v>
      </c>
      <c r="B14" t="s">
        <v>29</v>
      </c>
      <c r="C14" t="s">
        <v>30</v>
      </c>
      <c r="D14" t="s">
        <v>31</v>
      </c>
      <c r="E14" t="s">
        <v>32</v>
      </c>
      <c r="F14" t="s">
        <v>33</v>
      </c>
      <c r="G14">
        <v>1</v>
      </c>
      <c r="H14" t="s">
        <v>34</v>
      </c>
      <c r="I14" s="1">
        <v>42963.659178240741</v>
      </c>
      <c r="J14">
        <v>1</v>
      </c>
      <c r="K14">
        <v>3</v>
      </c>
      <c r="L14" t="s">
        <v>29</v>
      </c>
      <c r="M14">
        <v>25.13</v>
      </c>
      <c r="N14">
        <v>5.9420000000000002</v>
      </c>
      <c r="O14" t="s">
        <v>35</v>
      </c>
      <c r="P14">
        <v>0</v>
      </c>
      <c r="Q14">
        <v>50</v>
      </c>
    </row>
    <row r="15" spans="1:17" x14ac:dyDescent="0.25">
      <c r="A15" t="s">
        <v>28</v>
      </c>
      <c r="B15" t="s">
        <v>29</v>
      </c>
      <c r="C15" t="s">
        <v>30</v>
      </c>
      <c r="D15" t="s">
        <v>31</v>
      </c>
      <c r="E15" t="s">
        <v>32</v>
      </c>
      <c r="F15" t="s">
        <v>33</v>
      </c>
      <c r="G15">
        <v>1</v>
      </c>
      <c r="H15" t="s">
        <v>34</v>
      </c>
      <c r="I15" s="1">
        <v>42963.663541666669</v>
      </c>
      <c r="J15">
        <v>1</v>
      </c>
      <c r="K15">
        <v>4</v>
      </c>
      <c r="L15" t="s">
        <v>29</v>
      </c>
      <c r="M15">
        <v>23.33</v>
      </c>
      <c r="N15">
        <v>5.5170000000000003</v>
      </c>
      <c r="O15" t="s">
        <v>35</v>
      </c>
      <c r="P15">
        <v>1</v>
      </c>
      <c r="Q15">
        <v>50</v>
      </c>
    </row>
    <row r="16" spans="1:17" x14ac:dyDescent="0.25">
      <c r="A16" t="s">
        <v>28</v>
      </c>
      <c r="B16" t="s">
        <v>29</v>
      </c>
      <c r="C16" t="s">
        <v>30</v>
      </c>
      <c r="D16" t="s">
        <v>31</v>
      </c>
      <c r="E16" t="s">
        <v>32</v>
      </c>
      <c r="F16" t="s">
        <v>33</v>
      </c>
      <c r="G16">
        <v>1</v>
      </c>
      <c r="H16" t="s">
        <v>34</v>
      </c>
      <c r="I16" s="1">
        <v>42963.667905092596</v>
      </c>
      <c r="J16">
        <v>1</v>
      </c>
      <c r="K16">
        <v>5</v>
      </c>
      <c r="L16" t="s">
        <v>29</v>
      </c>
      <c r="M16">
        <v>24.88</v>
      </c>
      <c r="N16">
        <v>5.883</v>
      </c>
      <c r="O16" t="s">
        <v>35</v>
      </c>
      <c r="P16">
        <v>0</v>
      </c>
      <c r="Q16">
        <v>50</v>
      </c>
    </row>
    <row r="17" spans="1:17" x14ac:dyDescent="0.25">
      <c r="A17" t="s">
        <v>28</v>
      </c>
      <c r="B17" t="s">
        <v>36</v>
      </c>
      <c r="C17" t="s">
        <v>37</v>
      </c>
      <c r="D17" t="s">
        <v>31</v>
      </c>
      <c r="E17" t="s">
        <v>38</v>
      </c>
      <c r="F17" t="s">
        <v>39</v>
      </c>
      <c r="G17">
        <v>1</v>
      </c>
      <c r="H17" t="s">
        <v>40</v>
      </c>
      <c r="I17" s="1">
        <v>42963.674814814818</v>
      </c>
      <c r="J17">
        <v>1</v>
      </c>
      <c r="K17">
        <v>1</v>
      </c>
      <c r="L17" t="s">
        <v>36</v>
      </c>
      <c r="M17">
        <v>64.94</v>
      </c>
      <c r="N17">
        <v>38.299999999999997</v>
      </c>
      <c r="O17" t="s">
        <v>41</v>
      </c>
      <c r="P17">
        <v>0</v>
      </c>
      <c r="Q17">
        <v>50</v>
      </c>
    </row>
    <row r="18" spans="1:17" x14ac:dyDescent="0.25">
      <c r="A18" t="s">
        <v>28</v>
      </c>
      <c r="B18" t="s">
        <v>36</v>
      </c>
      <c r="C18" t="s">
        <v>37</v>
      </c>
      <c r="D18" t="s">
        <v>31</v>
      </c>
      <c r="E18" t="s">
        <v>38</v>
      </c>
      <c r="F18" t="s">
        <v>39</v>
      </c>
      <c r="G18">
        <v>1</v>
      </c>
      <c r="H18" t="s">
        <v>40</v>
      </c>
      <c r="I18" s="1">
        <v>42963.680254629631</v>
      </c>
      <c r="J18">
        <v>1</v>
      </c>
      <c r="K18">
        <v>2</v>
      </c>
      <c r="L18" t="s">
        <v>36</v>
      </c>
      <c r="M18">
        <v>66.19</v>
      </c>
      <c r="N18">
        <v>39.04</v>
      </c>
      <c r="O18" t="s">
        <v>41</v>
      </c>
      <c r="P18">
        <v>0</v>
      </c>
      <c r="Q18">
        <v>50</v>
      </c>
    </row>
    <row r="19" spans="1:17" x14ac:dyDescent="0.25">
      <c r="A19" t="s">
        <v>28</v>
      </c>
      <c r="B19" t="s">
        <v>36</v>
      </c>
      <c r="C19" t="s">
        <v>37</v>
      </c>
      <c r="D19" t="s">
        <v>31</v>
      </c>
      <c r="E19" t="s">
        <v>38</v>
      </c>
      <c r="F19" t="s">
        <v>39</v>
      </c>
      <c r="G19">
        <v>1</v>
      </c>
      <c r="H19" t="s">
        <v>40</v>
      </c>
      <c r="I19" s="1">
        <v>42963.685694444444</v>
      </c>
      <c r="J19">
        <v>1</v>
      </c>
      <c r="K19">
        <v>3</v>
      </c>
      <c r="L19" t="s">
        <v>36</v>
      </c>
      <c r="M19">
        <v>67.510000000000005</v>
      </c>
      <c r="N19">
        <v>39.82</v>
      </c>
      <c r="O19" t="s">
        <v>41</v>
      </c>
      <c r="P19">
        <v>0</v>
      </c>
      <c r="Q19">
        <v>50</v>
      </c>
    </row>
    <row r="20" spans="1:17" x14ac:dyDescent="0.25">
      <c r="A20" t="s">
        <v>42</v>
      </c>
      <c r="B20" t="s">
        <v>43</v>
      </c>
      <c r="C20" t="s">
        <v>44</v>
      </c>
      <c r="D20" t="s">
        <v>31</v>
      </c>
      <c r="E20" t="s">
        <v>45</v>
      </c>
      <c r="F20" t="s">
        <v>39</v>
      </c>
      <c r="G20">
        <v>1</v>
      </c>
      <c r="I20" s="1">
        <v>42963.692615740743</v>
      </c>
      <c r="J20">
        <v>1</v>
      </c>
      <c r="K20">
        <v>1</v>
      </c>
      <c r="L20" t="s">
        <v>36</v>
      </c>
      <c r="M20">
        <v>108.3</v>
      </c>
      <c r="N20">
        <v>63.88</v>
      </c>
      <c r="O20" t="s">
        <v>46</v>
      </c>
      <c r="P20">
        <v>0</v>
      </c>
      <c r="Q20">
        <v>50</v>
      </c>
    </row>
    <row r="21" spans="1:17" x14ac:dyDescent="0.25">
      <c r="A21" t="s">
        <v>42</v>
      </c>
      <c r="B21" t="s">
        <v>43</v>
      </c>
      <c r="C21" t="s">
        <v>44</v>
      </c>
      <c r="D21" t="s">
        <v>31</v>
      </c>
      <c r="E21" t="s">
        <v>45</v>
      </c>
      <c r="F21" t="s">
        <v>39</v>
      </c>
      <c r="G21">
        <v>1</v>
      </c>
      <c r="I21" s="1">
        <v>42963.698171296295</v>
      </c>
      <c r="J21">
        <v>1</v>
      </c>
      <c r="K21">
        <v>2</v>
      </c>
      <c r="L21" t="s">
        <v>36</v>
      </c>
      <c r="M21">
        <v>107</v>
      </c>
      <c r="N21">
        <v>63.11</v>
      </c>
      <c r="O21" t="s">
        <v>46</v>
      </c>
      <c r="P21">
        <v>0</v>
      </c>
      <c r="Q21">
        <v>50</v>
      </c>
    </row>
    <row r="22" spans="1:17" x14ac:dyDescent="0.25">
      <c r="A22" t="s">
        <v>42</v>
      </c>
      <c r="B22" t="s">
        <v>43</v>
      </c>
      <c r="C22" t="s">
        <v>44</v>
      </c>
      <c r="D22" t="s">
        <v>31</v>
      </c>
      <c r="E22" t="s">
        <v>45</v>
      </c>
      <c r="F22" t="s">
        <v>39</v>
      </c>
      <c r="G22">
        <v>1</v>
      </c>
      <c r="I22" s="1">
        <v>42963.703611111108</v>
      </c>
      <c r="J22">
        <v>1</v>
      </c>
      <c r="K22">
        <v>3</v>
      </c>
      <c r="L22" t="s">
        <v>36</v>
      </c>
      <c r="M22">
        <v>107.7</v>
      </c>
      <c r="N22">
        <v>63.53</v>
      </c>
      <c r="O22" t="s">
        <v>46</v>
      </c>
      <c r="P22">
        <v>0</v>
      </c>
      <c r="Q22">
        <v>50</v>
      </c>
    </row>
    <row r="23" spans="1:17" x14ac:dyDescent="0.25">
      <c r="A23" t="s">
        <v>42</v>
      </c>
      <c r="B23" t="s">
        <v>43</v>
      </c>
      <c r="C23" t="s">
        <v>44</v>
      </c>
      <c r="D23" t="s">
        <v>31</v>
      </c>
      <c r="E23" t="s">
        <v>45</v>
      </c>
      <c r="F23" t="s">
        <v>33</v>
      </c>
      <c r="G23">
        <v>1</v>
      </c>
      <c r="I23" s="1">
        <v>42963.692615740743</v>
      </c>
      <c r="J23">
        <v>1</v>
      </c>
      <c r="K23">
        <v>1</v>
      </c>
      <c r="L23" t="s">
        <v>29</v>
      </c>
      <c r="M23">
        <v>5.375</v>
      </c>
      <c r="N23">
        <v>1.2709999999999999</v>
      </c>
      <c r="O23" t="s">
        <v>46</v>
      </c>
      <c r="P23">
        <v>0</v>
      </c>
      <c r="Q23">
        <v>50</v>
      </c>
    </row>
    <row r="24" spans="1:17" x14ac:dyDescent="0.25">
      <c r="A24" t="s">
        <v>42</v>
      </c>
      <c r="B24" t="s">
        <v>43</v>
      </c>
      <c r="C24" t="s">
        <v>44</v>
      </c>
      <c r="D24" t="s">
        <v>31</v>
      </c>
      <c r="E24" t="s">
        <v>45</v>
      </c>
      <c r="F24" t="s">
        <v>33</v>
      </c>
      <c r="G24">
        <v>1</v>
      </c>
      <c r="I24" s="1">
        <v>42963.698171296295</v>
      </c>
      <c r="J24">
        <v>1</v>
      </c>
      <c r="K24">
        <v>2</v>
      </c>
      <c r="L24" t="s">
        <v>29</v>
      </c>
      <c r="M24">
        <v>5.3159999999999998</v>
      </c>
      <c r="N24">
        <v>1.2569999999999999</v>
      </c>
      <c r="O24" t="s">
        <v>46</v>
      </c>
      <c r="P24">
        <v>1</v>
      </c>
      <c r="Q24">
        <v>50</v>
      </c>
    </row>
    <row r="25" spans="1:17" x14ac:dyDescent="0.25">
      <c r="A25" t="s">
        <v>42</v>
      </c>
      <c r="B25" t="s">
        <v>43</v>
      </c>
      <c r="C25" t="s">
        <v>44</v>
      </c>
      <c r="D25" t="s">
        <v>31</v>
      </c>
      <c r="E25" t="s">
        <v>45</v>
      </c>
      <c r="F25" t="s">
        <v>33</v>
      </c>
      <c r="G25">
        <v>1</v>
      </c>
      <c r="I25" s="1">
        <v>42963.703611111108</v>
      </c>
      <c r="J25">
        <v>1</v>
      </c>
      <c r="K25">
        <v>3</v>
      </c>
      <c r="L25" t="s">
        <v>29</v>
      </c>
      <c r="M25">
        <v>6.4660000000000002</v>
      </c>
      <c r="N25">
        <v>1.5289999999999999</v>
      </c>
      <c r="O25" t="s">
        <v>46</v>
      </c>
      <c r="P25">
        <v>1</v>
      </c>
      <c r="Q25">
        <v>50</v>
      </c>
    </row>
    <row r="26" spans="1:17" x14ac:dyDescent="0.25">
      <c r="A26" t="s">
        <v>42</v>
      </c>
      <c r="B26" t="s">
        <v>43</v>
      </c>
      <c r="C26" t="s">
        <v>44</v>
      </c>
      <c r="D26" t="s">
        <v>31</v>
      </c>
      <c r="E26" t="s">
        <v>45</v>
      </c>
      <c r="F26" t="s">
        <v>33</v>
      </c>
      <c r="G26">
        <v>1</v>
      </c>
      <c r="I26" s="1">
        <v>42963.708032407405</v>
      </c>
      <c r="J26">
        <v>1</v>
      </c>
      <c r="K26">
        <v>4</v>
      </c>
      <c r="L26" t="s">
        <v>29</v>
      </c>
      <c r="M26">
        <v>5.8109999999999999</v>
      </c>
      <c r="N26">
        <v>1.3740000000000001</v>
      </c>
      <c r="O26" t="s">
        <v>46</v>
      </c>
      <c r="P26">
        <v>0</v>
      </c>
      <c r="Q26">
        <v>50</v>
      </c>
    </row>
    <row r="27" spans="1:17" x14ac:dyDescent="0.25">
      <c r="A27" t="s">
        <v>42</v>
      </c>
      <c r="B27" t="s">
        <v>43</v>
      </c>
      <c r="C27" t="s">
        <v>44</v>
      </c>
      <c r="D27" t="s">
        <v>31</v>
      </c>
      <c r="E27" t="s">
        <v>45</v>
      </c>
      <c r="F27" t="s">
        <v>33</v>
      </c>
      <c r="G27">
        <v>1</v>
      </c>
      <c r="I27" s="1">
        <v>42963.712395833332</v>
      </c>
      <c r="J27">
        <v>1</v>
      </c>
      <c r="K27">
        <v>5</v>
      </c>
      <c r="L27" t="s">
        <v>29</v>
      </c>
      <c r="M27">
        <v>5.8319999999999999</v>
      </c>
      <c r="N27">
        <v>1.379</v>
      </c>
      <c r="O27" t="s">
        <v>46</v>
      </c>
      <c r="P27">
        <v>0</v>
      </c>
      <c r="Q27">
        <v>50</v>
      </c>
    </row>
    <row r="28" spans="1:17" x14ac:dyDescent="0.25">
      <c r="A28" t="s">
        <v>42</v>
      </c>
      <c r="B28" t="s">
        <v>43</v>
      </c>
      <c r="C28" t="s">
        <v>47</v>
      </c>
      <c r="D28" t="s">
        <v>31</v>
      </c>
      <c r="E28" t="s">
        <v>45</v>
      </c>
      <c r="F28" t="s">
        <v>39</v>
      </c>
      <c r="G28">
        <v>1</v>
      </c>
      <c r="I28" s="1">
        <v>42963.719305555554</v>
      </c>
      <c r="J28">
        <v>1</v>
      </c>
      <c r="K28">
        <v>1</v>
      </c>
      <c r="L28" t="s">
        <v>36</v>
      </c>
      <c r="M28">
        <v>26.92</v>
      </c>
      <c r="N28">
        <v>15.88</v>
      </c>
      <c r="O28" t="s">
        <v>48</v>
      </c>
      <c r="P28">
        <v>1</v>
      </c>
      <c r="Q28">
        <v>50</v>
      </c>
    </row>
    <row r="29" spans="1:17" x14ac:dyDescent="0.25">
      <c r="A29" t="s">
        <v>42</v>
      </c>
      <c r="B29" t="s">
        <v>43</v>
      </c>
      <c r="C29" t="s">
        <v>47</v>
      </c>
      <c r="D29" t="s">
        <v>31</v>
      </c>
      <c r="E29" t="s">
        <v>45</v>
      </c>
      <c r="F29" t="s">
        <v>39</v>
      </c>
      <c r="G29">
        <v>1</v>
      </c>
      <c r="I29" s="1">
        <v>42963.724745370368</v>
      </c>
      <c r="J29">
        <v>1</v>
      </c>
      <c r="K29">
        <v>2</v>
      </c>
      <c r="L29" t="s">
        <v>36</v>
      </c>
      <c r="M29">
        <v>25.66</v>
      </c>
      <c r="N29">
        <v>15.14</v>
      </c>
      <c r="O29" t="s">
        <v>48</v>
      </c>
      <c r="P29">
        <v>1</v>
      </c>
      <c r="Q29">
        <v>50</v>
      </c>
    </row>
    <row r="30" spans="1:17" x14ac:dyDescent="0.25">
      <c r="A30" t="s">
        <v>42</v>
      </c>
      <c r="B30" t="s">
        <v>43</v>
      </c>
      <c r="C30" t="s">
        <v>47</v>
      </c>
      <c r="D30" t="s">
        <v>31</v>
      </c>
      <c r="E30" t="s">
        <v>45</v>
      </c>
      <c r="F30" t="s">
        <v>39</v>
      </c>
      <c r="G30">
        <v>1</v>
      </c>
      <c r="I30" s="1">
        <v>42963.730219907404</v>
      </c>
      <c r="J30">
        <v>1</v>
      </c>
      <c r="K30">
        <v>3</v>
      </c>
      <c r="L30" t="s">
        <v>36</v>
      </c>
      <c r="M30">
        <v>22.75</v>
      </c>
      <c r="N30">
        <v>13.42</v>
      </c>
      <c r="O30" t="s">
        <v>48</v>
      </c>
      <c r="P30">
        <v>0</v>
      </c>
      <c r="Q30">
        <v>50</v>
      </c>
    </row>
    <row r="31" spans="1:17" x14ac:dyDescent="0.25">
      <c r="A31" t="s">
        <v>42</v>
      </c>
      <c r="B31" t="s">
        <v>43</v>
      </c>
      <c r="C31" t="s">
        <v>47</v>
      </c>
      <c r="D31" t="s">
        <v>31</v>
      </c>
      <c r="E31" t="s">
        <v>45</v>
      </c>
      <c r="F31" t="s">
        <v>39</v>
      </c>
      <c r="G31">
        <v>1</v>
      </c>
      <c r="I31" s="1">
        <v>42963.735659722224</v>
      </c>
      <c r="J31">
        <v>1</v>
      </c>
      <c r="K31">
        <v>4</v>
      </c>
      <c r="L31" t="s">
        <v>36</v>
      </c>
      <c r="M31">
        <v>24.51</v>
      </c>
      <c r="N31">
        <v>14.46</v>
      </c>
      <c r="O31" t="s">
        <v>48</v>
      </c>
      <c r="P31">
        <v>0</v>
      </c>
      <c r="Q31">
        <v>50</v>
      </c>
    </row>
    <row r="32" spans="1:17" x14ac:dyDescent="0.25">
      <c r="A32" t="s">
        <v>42</v>
      </c>
      <c r="B32" t="s">
        <v>43</v>
      </c>
      <c r="C32" t="s">
        <v>47</v>
      </c>
      <c r="D32" t="s">
        <v>31</v>
      </c>
      <c r="E32" t="s">
        <v>45</v>
      </c>
      <c r="F32" t="s">
        <v>39</v>
      </c>
      <c r="G32">
        <v>1</v>
      </c>
      <c r="I32" s="1">
        <v>42963.741111111114</v>
      </c>
      <c r="J32">
        <v>1</v>
      </c>
      <c r="K32">
        <v>5</v>
      </c>
      <c r="L32" t="s">
        <v>36</v>
      </c>
      <c r="M32">
        <v>23.72</v>
      </c>
      <c r="N32">
        <v>13.99</v>
      </c>
      <c r="O32" t="s">
        <v>48</v>
      </c>
      <c r="P32">
        <v>0</v>
      </c>
      <c r="Q32">
        <v>50</v>
      </c>
    </row>
    <row r="33" spans="1:17" x14ac:dyDescent="0.25">
      <c r="A33" t="s">
        <v>42</v>
      </c>
      <c r="B33" t="s">
        <v>43</v>
      </c>
      <c r="C33" t="s">
        <v>47</v>
      </c>
      <c r="D33" t="s">
        <v>31</v>
      </c>
      <c r="E33" t="s">
        <v>45</v>
      </c>
      <c r="F33" t="s">
        <v>33</v>
      </c>
      <c r="G33">
        <v>1</v>
      </c>
      <c r="I33" s="1">
        <v>42963.719305555554</v>
      </c>
      <c r="J33">
        <v>1</v>
      </c>
      <c r="K33">
        <v>1</v>
      </c>
      <c r="L33" t="s">
        <v>29</v>
      </c>
      <c r="M33">
        <v>0.50819999999999999</v>
      </c>
      <c r="N33">
        <v>0.1202</v>
      </c>
      <c r="O33" t="s">
        <v>48</v>
      </c>
      <c r="P33">
        <v>1</v>
      </c>
      <c r="Q33">
        <v>50</v>
      </c>
    </row>
    <row r="34" spans="1:17" x14ac:dyDescent="0.25">
      <c r="A34" t="s">
        <v>42</v>
      </c>
      <c r="B34" t="s">
        <v>43</v>
      </c>
      <c r="C34" t="s">
        <v>47</v>
      </c>
      <c r="D34" t="s">
        <v>31</v>
      </c>
      <c r="E34" t="s">
        <v>45</v>
      </c>
      <c r="F34" t="s">
        <v>33</v>
      </c>
      <c r="G34">
        <v>1</v>
      </c>
      <c r="I34" s="1">
        <v>42963.724745370368</v>
      </c>
      <c r="J34">
        <v>1</v>
      </c>
      <c r="K34">
        <v>2</v>
      </c>
      <c r="L34" t="s">
        <v>29</v>
      </c>
      <c r="M34">
        <v>0.2293</v>
      </c>
      <c r="N34">
        <v>5.4219999999999997E-2</v>
      </c>
      <c r="O34" t="s">
        <v>48</v>
      </c>
      <c r="P34">
        <v>0</v>
      </c>
      <c r="Q34">
        <v>50</v>
      </c>
    </row>
    <row r="35" spans="1:17" x14ac:dyDescent="0.25">
      <c r="A35" t="s">
        <v>42</v>
      </c>
      <c r="B35" t="s">
        <v>43</v>
      </c>
      <c r="C35" t="s">
        <v>47</v>
      </c>
      <c r="D35" t="s">
        <v>31</v>
      </c>
      <c r="E35" t="s">
        <v>45</v>
      </c>
      <c r="F35" t="s">
        <v>33</v>
      </c>
      <c r="G35">
        <v>1</v>
      </c>
      <c r="I35" s="1">
        <v>42963.730231481481</v>
      </c>
      <c r="J35">
        <v>1</v>
      </c>
      <c r="K35">
        <v>3</v>
      </c>
      <c r="L35" t="s">
        <v>29</v>
      </c>
      <c r="M35">
        <v>0</v>
      </c>
      <c r="N35">
        <v>0</v>
      </c>
      <c r="O35" t="s">
        <v>48</v>
      </c>
      <c r="P35">
        <v>0</v>
      </c>
      <c r="Q35">
        <v>50</v>
      </c>
    </row>
    <row r="36" spans="1:17" x14ac:dyDescent="0.25">
      <c r="A36" t="s">
        <v>42</v>
      </c>
      <c r="B36" t="s">
        <v>43</v>
      </c>
      <c r="C36" t="s">
        <v>47</v>
      </c>
      <c r="D36" t="s">
        <v>31</v>
      </c>
      <c r="E36" t="s">
        <v>45</v>
      </c>
      <c r="F36" t="s">
        <v>33</v>
      </c>
      <c r="G36">
        <v>1</v>
      </c>
      <c r="I36" s="1">
        <v>42963.735659722224</v>
      </c>
      <c r="J36">
        <v>1</v>
      </c>
      <c r="K36">
        <v>4</v>
      </c>
      <c r="L36" t="s">
        <v>29</v>
      </c>
      <c r="M36">
        <v>0.2016</v>
      </c>
      <c r="N36">
        <v>4.7669999999999997E-2</v>
      </c>
      <c r="O36" t="s">
        <v>48</v>
      </c>
      <c r="P36">
        <v>0</v>
      </c>
      <c r="Q36">
        <v>50</v>
      </c>
    </row>
    <row r="37" spans="1:17" x14ac:dyDescent="0.25">
      <c r="A37" t="s">
        <v>42</v>
      </c>
      <c r="B37" t="s">
        <v>43</v>
      </c>
      <c r="C37" t="s">
        <v>47</v>
      </c>
      <c r="D37" t="s">
        <v>31</v>
      </c>
      <c r="E37" t="s">
        <v>45</v>
      </c>
      <c r="F37" t="s">
        <v>33</v>
      </c>
      <c r="G37">
        <v>1</v>
      </c>
      <c r="I37" s="1">
        <v>42963.741111111114</v>
      </c>
      <c r="J37">
        <v>1</v>
      </c>
      <c r="K37">
        <v>5</v>
      </c>
      <c r="L37" t="s">
        <v>29</v>
      </c>
      <c r="M37">
        <v>0.82040000000000002</v>
      </c>
      <c r="N37">
        <v>0.19400000000000001</v>
      </c>
      <c r="O37" t="s">
        <v>48</v>
      </c>
      <c r="P37">
        <v>1</v>
      </c>
      <c r="Q37">
        <v>50</v>
      </c>
    </row>
    <row r="38" spans="1:17" x14ac:dyDescent="0.25">
      <c r="A38" t="s">
        <v>42</v>
      </c>
      <c r="B38" t="s">
        <v>43</v>
      </c>
      <c r="C38" t="s">
        <v>49</v>
      </c>
      <c r="D38" t="s">
        <v>31</v>
      </c>
      <c r="E38" t="s">
        <v>45</v>
      </c>
      <c r="F38" t="s">
        <v>39</v>
      </c>
      <c r="G38">
        <v>1</v>
      </c>
      <c r="I38" s="1">
        <v>42963.748020833336</v>
      </c>
      <c r="J38">
        <v>1</v>
      </c>
      <c r="K38">
        <v>1</v>
      </c>
      <c r="L38" t="s">
        <v>36</v>
      </c>
      <c r="M38">
        <v>23.69</v>
      </c>
      <c r="N38">
        <v>13.97</v>
      </c>
      <c r="O38" t="s">
        <v>50</v>
      </c>
      <c r="P38">
        <v>0</v>
      </c>
      <c r="Q38">
        <v>50</v>
      </c>
    </row>
    <row r="39" spans="1:17" x14ac:dyDescent="0.25">
      <c r="A39" t="s">
        <v>42</v>
      </c>
      <c r="B39" t="s">
        <v>43</v>
      </c>
      <c r="C39" t="s">
        <v>49</v>
      </c>
      <c r="D39" t="s">
        <v>31</v>
      </c>
      <c r="E39" t="s">
        <v>45</v>
      </c>
      <c r="F39" t="s">
        <v>39</v>
      </c>
      <c r="G39">
        <v>1</v>
      </c>
      <c r="I39" s="1">
        <v>42963.753449074073</v>
      </c>
      <c r="J39">
        <v>1</v>
      </c>
      <c r="K39">
        <v>2</v>
      </c>
      <c r="L39" t="s">
        <v>36</v>
      </c>
      <c r="M39">
        <v>24.03</v>
      </c>
      <c r="N39">
        <v>14.17</v>
      </c>
      <c r="O39" t="s">
        <v>50</v>
      </c>
      <c r="P39">
        <v>0</v>
      </c>
      <c r="Q39">
        <v>50</v>
      </c>
    </row>
    <row r="40" spans="1:17" x14ac:dyDescent="0.25">
      <c r="A40" t="s">
        <v>42</v>
      </c>
      <c r="B40" t="s">
        <v>43</v>
      </c>
      <c r="C40" t="s">
        <v>49</v>
      </c>
      <c r="D40" t="s">
        <v>31</v>
      </c>
      <c r="E40" t="s">
        <v>45</v>
      </c>
      <c r="F40" t="s">
        <v>39</v>
      </c>
      <c r="G40">
        <v>1</v>
      </c>
      <c r="I40" s="1">
        <v>42963.758900462963</v>
      </c>
      <c r="J40">
        <v>1</v>
      </c>
      <c r="K40">
        <v>3</v>
      </c>
      <c r="L40" t="s">
        <v>36</v>
      </c>
      <c r="M40">
        <v>24.19</v>
      </c>
      <c r="N40">
        <v>14.27</v>
      </c>
      <c r="O40" t="s">
        <v>50</v>
      </c>
      <c r="P40">
        <v>0</v>
      </c>
      <c r="Q40">
        <v>50</v>
      </c>
    </row>
    <row r="41" spans="1:17" x14ac:dyDescent="0.25">
      <c r="A41" t="s">
        <v>42</v>
      </c>
      <c r="B41" t="s">
        <v>43</v>
      </c>
      <c r="C41" t="s">
        <v>49</v>
      </c>
      <c r="D41" t="s">
        <v>31</v>
      </c>
      <c r="E41" t="s">
        <v>45</v>
      </c>
      <c r="F41" t="s">
        <v>33</v>
      </c>
      <c r="G41">
        <v>1</v>
      </c>
      <c r="I41" s="1">
        <v>42963.748020833336</v>
      </c>
      <c r="J41">
        <v>1</v>
      </c>
      <c r="K41">
        <v>1</v>
      </c>
      <c r="L41" t="s">
        <v>29</v>
      </c>
      <c r="M41">
        <v>1.1020000000000001</v>
      </c>
      <c r="N41">
        <v>0.2606</v>
      </c>
      <c r="O41" t="s">
        <v>50</v>
      </c>
      <c r="P41">
        <v>1</v>
      </c>
      <c r="Q41">
        <v>50</v>
      </c>
    </row>
    <row r="42" spans="1:17" x14ac:dyDescent="0.25">
      <c r="A42" t="s">
        <v>42</v>
      </c>
      <c r="B42" t="s">
        <v>43</v>
      </c>
      <c r="C42" t="s">
        <v>49</v>
      </c>
      <c r="D42" t="s">
        <v>31</v>
      </c>
      <c r="E42" t="s">
        <v>45</v>
      </c>
      <c r="F42" t="s">
        <v>33</v>
      </c>
      <c r="G42">
        <v>1</v>
      </c>
      <c r="I42" s="1">
        <v>42963.753460648149</v>
      </c>
      <c r="J42">
        <v>1</v>
      </c>
      <c r="K42">
        <v>2</v>
      </c>
      <c r="L42" t="s">
        <v>29</v>
      </c>
      <c r="M42">
        <v>0.75739999999999996</v>
      </c>
      <c r="N42">
        <v>0.17910000000000001</v>
      </c>
      <c r="O42" t="s">
        <v>50</v>
      </c>
      <c r="P42">
        <v>0</v>
      </c>
      <c r="Q42">
        <v>50</v>
      </c>
    </row>
    <row r="43" spans="1:17" x14ac:dyDescent="0.25">
      <c r="A43" t="s">
        <v>42</v>
      </c>
      <c r="B43" t="s">
        <v>43</v>
      </c>
      <c r="C43" t="s">
        <v>49</v>
      </c>
      <c r="D43" t="s">
        <v>31</v>
      </c>
      <c r="E43" t="s">
        <v>45</v>
      </c>
      <c r="F43" t="s">
        <v>33</v>
      </c>
      <c r="G43">
        <v>1</v>
      </c>
      <c r="I43" s="1">
        <v>42963.758900462963</v>
      </c>
      <c r="J43">
        <v>1</v>
      </c>
      <c r="K43">
        <v>3</v>
      </c>
      <c r="L43" t="s">
        <v>29</v>
      </c>
      <c r="M43">
        <v>1.569</v>
      </c>
      <c r="N43">
        <v>0.371</v>
      </c>
      <c r="O43" t="s">
        <v>50</v>
      </c>
      <c r="P43">
        <v>1</v>
      </c>
      <c r="Q43">
        <v>50</v>
      </c>
    </row>
    <row r="44" spans="1:17" x14ac:dyDescent="0.25">
      <c r="A44" t="s">
        <v>42</v>
      </c>
      <c r="B44" t="s">
        <v>43</v>
      </c>
      <c r="C44" t="s">
        <v>49</v>
      </c>
      <c r="D44" t="s">
        <v>31</v>
      </c>
      <c r="E44" t="s">
        <v>45</v>
      </c>
      <c r="F44" t="s">
        <v>33</v>
      </c>
      <c r="G44">
        <v>1</v>
      </c>
      <c r="I44" s="1">
        <v>42963.763252314813</v>
      </c>
      <c r="J44">
        <v>1</v>
      </c>
      <c r="K44">
        <v>4</v>
      </c>
      <c r="L44" t="s">
        <v>29</v>
      </c>
      <c r="M44">
        <v>0.1729</v>
      </c>
      <c r="N44">
        <v>4.0890000000000003E-2</v>
      </c>
      <c r="O44" t="s">
        <v>50</v>
      </c>
      <c r="P44">
        <v>0</v>
      </c>
      <c r="Q44">
        <v>50</v>
      </c>
    </row>
    <row r="45" spans="1:17" x14ac:dyDescent="0.25">
      <c r="A45" t="s">
        <v>42</v>
      </c>
      <c r="B45" t="s">
        <v>43</v>
      </c>
      <c r="C45" t="s">
        <v>49</v>
      </c>
      <c r="D45" t="s">
        <v>31</v>
      </c>
      <c r="E45" t="s">
        <v>45</v>
      </c>
      <c r="F45" t="s">
        <v>33</v>
      </c>
      <c r="G45">
        <v>1</v>
      </c>
      <c r="I45" s="1">
        <v>42963.767696759256</v>
      </c>
      <c r="J45">
        <v>1</v>
      </c>
      <c r="K45">
        <v>5</v>
      </c>
      <c r="L45" t="s">
        <v>29</v>
      </c>
      <c r="M45">
        <v>0.43880000000000002</v>
      </c>
      <c r="N45">
        <v>0.1038</v>
      </c>
      <c r="O45" t="s">
        <v>50</v>
      </c>
      <c r="P45">
        <v>0</v>
      </c>
      <c r="Q45">
        <v>50</v>
      </c>
    </row>
    <row r="46" spans="1:17" x14ac:dyDescent="0.25">
      <c r="A46" t="s">
        <v>42</v>
      </c>
      <c r="B46" t="s">
        <v>43</v>
      </c>
      <c r="C46" t="s">
        <v>51</v>
      </c>
      <c r="D46" t="s">
        <v>31</v>
      </c>
      <c r="E46" t="s">
        <v>45</v>
      </c>
      <c r="F46" t="s">
        <v>39</v>
      </c>
      <c r="G46">
        <v>1</v>
      </c>
      <c r="I46" s="1">
        <v>42963.774618055555</v>
      </c>
      <c r="J46">
        <v>1</v>
      </c>
      <c r="K46">
        <v>1</v>
      </c>
      <c r="L46" t="s">
        <v>36</v>
      </c>
      <c r="M46">
        <v>54.4</v>
      </c>
      <c r="N46">
        <v>32.090000000000003</v>
      </c>
      <c r="O46" t="s">
        <v>52</v>
      </c>
      <c r="P46">
        <v>1</v>
      </c>
      <c r="Q46">
        <v>50</v>
      </c>
    </row>
    <row r="47" spans="1:17" x14ac:dyDescent="0.25">
      <c r="A47" t="s">
        <v>42</v>
      </c>
      <c r="B47" t="s">
        <v>43</v>
      </c>
      <c r="C47" t="s">
        <v>51</v>
      </c>
      <c r="D47" t="s">
        <v>31</v>
      </c>
      <c r="E47" t="s">
        <v>45</v>
      </c>
      <c r="F47" t="s">
        <v>39</v>
      </c>
      <c r="G47">
        <v>1</v>
      </c>
      <c r="I47" s="1">
        <v>42963.780057870368</v>
      </c>
      <c r="J47">
        <v>1</v>
      </c>
      <c r="K47">
        <v>2</v>
      </c>
      <c r="L47" t="s">
        <v>36</v>
      </c>
      <c r="M47">
        <v>52.77</v>
      </c>
      <c r="N47">
        <v>31.13</v>
      </c>
      <c r="O47" t="s">
        <v>52</v>
      </c>
      <c r="P47">
        <v>1</v>
      </c>
      <c r="Q47">
        <v>50</v>
      </c>
    </row>
    <row r="48" spans="1:17" x14ac:dyDescent="0.25">
      <c r="A48" t="s">
        <v>42</v>
      </c>
      <c r="B48" t="s">
        <v>43</v>
      </c>
      <c r="C48" t="s">
        <v>51</v>
      </c>
      <c r="D48" t="s">
        <v>31</v>
      </c>
      <c r="E48" t="s">
        <v>45</v>
      </c>
      <c r="F48" t="s">
        <v>39</v>
      </c>
      <c r="G48">
        <v>1</v>
      </c>
      <c r="I48" s="1">
        <v>42963.785486111112</v>
      </c>
      <c r="J48">
        <v>1</v>
      </c>
      <c r="K48">
        <v>3</v>
      </c>
      <c r="L48" t="s">
        <v>36</v>
      </c>
      <c r="M48">
        <v>48.9</v>
      </c>
      <c r="N48">
        <v>28.84</v>
      </c>
      <c r="O48" t="s">
        <v>52</v>
      </c>
      <c r="P48">
        <v>0</v>
      </c>
      <c r="Q48">
        <v>50</v>
      </c>
    </row>
    <row r="49" spans="1:17" x14ac:dyDescent="0.25">
      <c r="A49" t="s">
        <v>42</v>
      </c>
      <c r="B49" t="s">
        <v>43</v>
      </c>
      <c r="C49" t="s">
        <v>51</v>
      </c>
      <c r="D49" t="s">
        <v>31</v>
      </c>
      <c r="E49" t="s">
        <v>45</v>
      </c>
      <c r="F49" t="s">
        <v>39</v>
      </c>
      <c r="G49">
        <v>1</v>
      </c>
      <c r="I49" s="1">
        <v>42963.790937500002</v>
      </c>
      <c r="J49">
        <v>1</v>
      </c>
      <c r="K49">
        <v>4</v>
      </c>
      <c r="L49" t="s">
        <v>36</v>
      </c>
      <c r="M49">
        <v>50.53</v>
      </c>
      <c r="N49">
        <v>29.8</v>
      </c>
      <c r="O49" t="s">
        <v>52</v>
      </c>
      <c r="P49">
        <v>0</v>
      </c>
      <c r="Q49">
        <v>50</v>
      </c>
    </row>
    <row r="50" spans="1:17" x14ac:dyDescent="0.25">
      <c r="A50" t="s">
        <v>42</v>
      </c>
      <c r="B50" t="s">
        <v>43</v>
      </c>
      <c r="C50" t="s">
        <v>51</v>
      </c>
      <c r="D50" t="s">
        <v>31</v>
      </c>
      <c r="E50" t="s">
        <v>45</v>
      </c>
      <c r="F50" t="s">
        <v>39</v>
      </c>
      <c r="G50">
        <v>1</v>
      </c>
      <c r="I50" s="1">
        <v>42963.796377314815</v>
      </c>
      <c r="J50">
        <v>1</v>
      </c>
      <c r="K50">
        <v>5</v>
      </c>
      <c r="L50" t="s">
        <v>36</v>
      </c>
      <c r="M50">
        <v>50.68</v>
      </c>
      <c r="N50">
        <v>29.89</v>
      </c>
      <c r="O50" t="s">
        <v>52</v>
      </c>
      <c r="P50">
        <v>0</v>
      </c>
      <c r="Q50">
        <v>50</v>
      </c>
    </row>
    <row r="51" spans="1:17" x14ac:dyDescent="0.25">
      <c r="A51" t="s">
        <v>42</v>
      </c>
      <c r="B51" t="s">
        <v>43</v>
      </c>
      <c r="C51" t="s">
        <v>51</v>
      </c>
      <c r="D51" t="s">
        <v>31</v>
      </c>
      <c r="E51" t="s">
        <v>45</v>
      </c>
      <c r="F51" t="s">
        <v>33</v>
      </c>
      <c r="G51">
        <v>1</v>
      </c>
      <c r="I51" s="1">
        <v>42963.774618055555</v>
      </c>
      <c r="J51">
        <v>1</v>
      </c>
      <c r="K51">
        <v>1</v>
      </c>
      <c r="L51" t="s">
        <v>29</v>
      </c>
      <c r="M51">
        <v>0.61970000000000003</v>
      </c>
      <c r="N51">
        <v>0.14649999999999999</v>
      </c>
      <c r="O51" t="s">
        <v>52</v>
      </c>
      <c r="P51">
        <v>0</v>
      </c>
      <c r="Q51">
        <v>50</v>
      </c>
    </row>
    <row r="52" spans="1:17" x14ac:dyDescent="0.25">
      <c r="A52" t="s">
        <v>42</v>
      </c>
      <c r="B52" t="s">
        <v>43</v>
      </c>
      <c r="C52" t="s">
        <v>51</v>
      </c>
      <c r="D52" t="s">
        <v>31</v>
      </c>
      <c r="E52" t="s">
        <v>45</v>
      </c>
      <c r="F52" t="s">
        <v>33</v>
      </c>
      <c r="G52">
        <v>1</v>
      </c>
      <c r="I52" s="1">
        <v>42963.780057870368</v>
      </c>
      <c r="J52">
        <v>1</v>
      </c>
      <c r="K52">
        <v>2</v>
      </c>
      <c r="L52" t="s">
        <v>29</v>
      </c>
      <c r="M52">
        <v>0.39029999999999998</v>
      </c>
      <c r="N52">
        <v>9.2289999999999997E-2</v>
      </c>
      <c r="O52" t="s">
        <v>52</v>
      </c>
      <c r="P52">
        <v>1</v>
      </c>
      <c r="Q52">
        <v>50</v>
      </c>
    </row>
    <row r="53" spans="1:17" x14ac:dyDescent="0.25">
      <c r="A53" t="s">
        <v>42</v>
      </c>
      <c r="B53" t="s">
        <v>43</v>
      </c>
      <c r="C53" t="s">
        <v>51</v>
      </c>
      <c r="D53" t="s">
        <v>31</v>
      </c>
      <c r="E53" t="s">
        <v>45</v>
      </c>
      <c r="F53" t="s">
        <v>33</v>
      </c>
      <c r="G53">
        <v>1</v>
      </c>
      <c r="I53" s="1">
        <v>42963.785497685189</v>
      </c>
      <c r="J53">
        <v>1</v>
      </c>
      <c r="K53">
        <v>3</v>
      </c>
      <c r="L53" t="s">
        <v>29</v>
      </c>
      <c r="M53">
        <v>0.59389999999999998</v>
      </c>
      <c r="N53">
        <v>0.1404</v>
      </c>
      <c r="O53" t="s">
        <v>52</v>
      </c>
      <c r="P53">
        <v>0</v>
      </c>
      <c r="Q53">
        <v>50</v>
      </c>
    </row>
    <row r="54" spans="1:17" x14ac:dyDescent="0.25">
      <c r="A54" t="s">
        <v>42</v>
      </c>
      <c r="B54" t="s">
        <v>43</v>
      </c>
      <c r="C54" t="s">
        <v>51</v>
      </c>
      <c r="D54" t="s">
        <v>31</v>
      </c>
      <c r="E54" t="s">
        <v>45</v>
      </c>
      <c r="F54" t="s">
        <v>33</v>
      </c>
      <c r="G54">
        <v>1</v>
      </c>
      <c r="I54" s="1">
        <v>42963.790937500002</v>
      </c>
      <c r="J54">
        <v>1</v>
      </c>
      <c r="K54">
        <v>4</v>
      </c>
      <c r="L54" t="s">
        <v>29</v>
      </c>
      <c r="M54">
        <v>0.42380000000000001</v>
      </c>
      <c r="N54">
        <v>0.1002</v>
      </c>
      <c r="O54" t="s">
        <v>52</v>
      </c>
      <c r="P54">
        <v>0</v>
      </c>
      <c r="Q54">
        <v>50</v>
      </c>
    </row>
    <row r="55" spans="1:17" x14ac:dyDescent="0.25">
      <c r="A55" t="s">
        <v>42</v>
      </c>
      <c r="B55" t="s">
        <v>43</v>
      </c>
      <c r="C55" t="s">
        <v>51</v>
      </c>
      <c r="D55" t="s">
        <v>31</v>
      </c>
      <c r="E55" t="s">
        <v>45</v>
      </c>
      <c r="F55" t="s">
        <v>33</v>
      </c>
      <c r="G55">
        <v>1</v>
      </c>
      <c r="I55" s="1">
        <v>42963.796377314815</v>
      </c>
      <c r="J55">
        <v>1</v>
      </c>
      <c r="K55">
        <v>5</v>
      </c>
      <c r="L55" t="s">
        <v>29</v>
      </c>
      <c r="M55">
        <v>3.5799999999999998E-2</v>
      </c>
      <c r="N55">
        <v>8.4700000000000001E-3</v>
      </c>
      <c r="O55" t="s">
        <v>52</v>
      </c>
      <c r="P55">
        <v>1</v>
      </c>
      <c r="Q55">
        <v>50</v>
      </c>
    </row>
    <row r="56" spans="1:17" x14ac:dyDescent="0.25">
      <c r="A56" t="s">
        <v>42</v>
      </c>
      <c r="B56" t="s">
        <v>43</v>
      </c>
      <c r="C56" t="s">
        <v>53</v>
      </c>
      <c r="D56" t="s">
        <v>31</v>
      </c>
      <c r="E56" t="s">
        <v>45</v>
      </c>
      <c r="F56" t="s">
        <v>39</v>
      </c>
      <c r="G56">
        <v>1</v>
      </c>
      <c r="I56" s="1">
        <v>42963.803298611114</v>
      </c>
      <c r="J56">
        <v>1</v>
      </c>
      <c r="K56">
        <v>1</v>
      </c>
      <c r="L56" t="s">
        <v>36</v>
      </c>
      <c r="M56">
        <v>8.9410000000000007</v>
      </c>
      <c r="N56">
        <v>5.274</v>
      </c>
      <c r="O56" t="s">
        <v>54</v>
      </c>
      <c r="P56">
        <v>0</v>
      </c>
      <c r="Q56">
        <v>50</v>
      </c>
    </row>
    <row r="57" spans="1:17" x14ac:dyDescent="0.25">
      <c r="A57" t="s">
        <v>42</v>
      </c>
      <c r="B57" t="s">
        <v>43</v>
      </c>
      <c r="C57" t="s">
        <v>53</v>
      </c>
      <c r="D57" t="s">
        <v>31</v>
      </c>
      <c r="E57" t="s">
        <v>45</v>
      </c>
      <c r="F57" t="s">
        <v>39</v>
      </c>
      <c r="G57">
        <v>1</v>
      </c>
      <c r="I57" s="1">
        <v>42963.808738425927</v>
      </c>
      <c r="J57">
        <v>1</v>
      </c>
      <c r="K57">
        <v>2</v>
      </c>
      <c r="L57" t="s">
        <v>36</v>
      </c>
      <c r="M57">
        <v>8.891</v>
      </c>
      <c r="N57">
        <v>5.2439999999999998</v>
      </c>
      <c r="O57" t="s">
        <v>54</v>
      </c>
      <c r="P57">
        <v>0</v>
      </c>
      <c r="Q57">
        <v>50</v>
      </c>
    </row>
    <row r="58" spans="1:17" x14ac:dyDescent="0.25">
      <c r="A58" t="s">
        <v>42</v>
      </c>
      <c r="B58" t="s">
        <v>43</v>
      </c>
      <c r="C58" t="s">
        <v>53</v>
      </c>
      <c r="D58" t="s">
        <v>31</v>
      </c>
      <c r="E58" t="s">
        <v>45</v>
      </c>
      <c r="F58" t="s">
        <v>39</v>
      </c>
      <c r="G58">
        <v>1</v>
      </c>
      <c r="I58" s="1">
        <v>42963.81417824074</v>
      </c>
      <c r="J58">
        <v>1</v>
      </c>
      <c r="K58">
        <v>3</v>
      </c>
      <c r="L58" t="s">
        <v>36</v>
      </c>
      <c r="M58">
        <v>9.782</v>
      </c>
      <c r="N58">
        <v>5.77</v>
      </c>
      <c r="O58" t="s">
        <v>54</v>
      </c>
      <c r="P58">
        <v>1</v>
      </c>
      <c r="Q58">
        <v>50</v>
      </c>
    </row>
    <row r="59" spans="1:17" x14ac:dyDescent="0.25">
      <c r="A59" t="s">
        <v>42</v>
      </c>
      <c r="B59" t="s">
        <v>43</v>
      </c>
      <c r="C59" t="s">
        <v>53</v>
      </c>
      <c r="D59" t="s">
        <v>31</v>
      </c>
      <c r="E59" t="s">
        <v>45</v>
      </c>
      <c r="F59" t="s">
        <v>39</v>
      </c>
      <c r="G59">
        <v>1</v>
      </c>
      <c r="I59" s="1">
        <v>42963.819618055553</v>
      </c>
      <c r="J59">
        <v>1</v>
      </c>
      <c r="K59">
        <v>4</v>
      </c>
      <c r="L59" t="s">
        <v>36</v>
      </c>
      <c r="M59">
        <v>8.7240000000000002</v>
      </c>
      <c r="N59">
        <v>5.1459999999999999</v>
      </c>
      <c r="O59" t="s">
        <v>54</v>
      </c>
      <c r="P59">
        <v>0</v>
      </c>
      <c r="Q59">
        <v>50</v>
      </c>
    </row>
    <row r="60" spans="1:17" x14ac:dyDescent="0.25">
      <c r="A60" t="s">
        <v>42</v>
      </c>
      <c r="B60" t="s">
        <v>43</v>
      </c>
      <c r="C60" t="s">
        <v>53</v>
      </c>
      <c r="D60" t="s">
        <v>31</v>
      </c>
      <c r="E60" t="s">
        <v>45</v>
      </c>
      <c r="F60" t="s">
        <v>33</v>
      </c>
      <c r="G60">
        <v>1</v>
      </c>
      <c r="I60" s="1">
        <v>42963.803298611114</v>
      </c>
      <c r="J60">
        <v>1</v>
      </c>
      <c r="K60">
        <v>1</v>
      </c>
      <c r="L60" t="s">
        <v>29</v>
      </c>
      <c r="M60">
        <v>0.1825</v>
      </c>
      <c r="N60">
        <v>4.3159999999999997E-2</v>
      </c>
      <c r="O60" t="s">
        <v>54</v>
      </c>
      <c r="P60">
        <v>0</v>
      </c>
      <c r="Q60">
        <v>50</v>
      </c>
    </row>
    <row r="61" spans="1:17" x14ac:dyDescent="0.25">
      <c r="A61" t="s">
        <v>42</v>
      </c>
      <c r="B61" t="s">
        <v>43</v>
      </c>
      <c r="C61" t="s">
        <v>53</v>
      </c>
      <c r="D61" t="s">
        <v>31</v>
      </c>
      <c r="E61" t="s">
        <v>45</v>
      </c>
      <c r="F61" t="s">
        <v>33</v>
      </c>
      <c r="G61">
        <v>1</v>
      </c>
      <c r="I61" s="1">
        <v>42963.808738425927</v>
      </c>
      <c r="J61">
        <v>1</v>
      </c>
      <c r="K61">
        <v>2</v>
      </c>
      <c r="L61" t="s">
        <v>29</v>
      </c>
      <c r="M61">
        <v>0.29139999999999999</v>
      </c>
      <c r="N61">
        <v>6.8909999999999999E-2</v>
      </c>
      <c r="O61" t="s">
        <v>54</v>
      </c>
      <c r="P61">
        <v>0</v>
      </c>
      <c r="Q61">
        <v>50</v>
      </c>
    </row>
    <row r="62" spans="1:17" x14ac:dyDescent="0.25">
      <c r="A62" t="s">
        <v>42</v>
      </c>
      <c r="B62" t="s">
        <v>43</v>
      </c>
      <c r="C62" t="s">
        <v>53</v>
      </c>
      <c r="D62" t="s">
        <v>31</v>
      </c>
      <c r="E62" t="s">
        <v>45</v>
      </c>
      <c r="F62" t="s">
        <v>33</v>
      </c>
      <c r="G62">
        <v>1</v>
      </c>
      <c r="I62" s="1">
        <v>42963.81417824074</v>
      </c>
      <c r="J62">
        <v>1</v>
      </c>
      <c r="K62">
        <v>3</v>
      </c>
      <c r="L62" t="s">
        <v>29</v>
      </c>
      <c r="M62">
        <v>0.224</v>
      </c>
      <c r="N62">
        <v>5.2970000000000003E-2</v>
      </c>
      <c r="O62" t="s">
        <v>54</v>
      </c>
      <c r="P62">
        <v>0</v>
      </c>
      <c r="Q62">
        <v>50</v>
      </c>
    </row>
    <row r="63" spans="1:17" x14ac:dyDescent="0.25">
      <c r="A63" t="s">
        <v>42</v>
      </c>
      <c r="B63" t="s">
        <v>43</v>
      </c>
      <c r="C63" t="s">
        <v>55</v>
      </c>
      <c r="D63" t="s">
        <v>31</v>
      </c>
      <c r="E63" t="s">
        <v>45</v>
      </c>
      <c r="F63" t="s">
        <v>39</v>
      </c>
      <c r="G63">
        <v>1</v>
      </c>
      <c r="I63" s="1">
        <v>42963.826539351852</v>
      </c>
      <c r="J63">
        <v>1</v>
      </c>
      <c r="K63">
        <v>1</v>
      </c>
      <c r="L63" t="s">
        <v>36</v>
      </c>
      <c r="M63">
        <v>18.5</v>
      </c>
      <c r="N63">
        <v>10.91</v>
      </c>
      <c r="O63" t="s">
        <v>56</v>
      </c>
      <c r="P63">
        <v>1</v>
      </c>
      <c r="Q63">
        <v>50</v>
      </c>
    </row>
    <row r="64" spans="1:17" x14ac:dyDescent="0.25">
      <c r="A64" t="s">
        <v>42</v>
      </c>
      <c r="B64" t="s">
        <v>43</v>
      </c>
      <c r="C64" t="s">
        <v>55</v>
      </c>
      <c r="D64" t="s">
        <v>31</v>
      </c>
      <c r="E64" t="s">
        <v>45</v>
      </c>
      <c r="F64" t="s">
        <v>39</v>
      </c>
      <c r="G64">
        <v>1</v>
      </c>
      <c r="I64" s="1">
        <v>42963.831979166665</v>
      </c>
      <c r="J64">
        <v>1</v>
      </c>
      <c r="K64">
        <v>2</v>
      </c>
      <c r="L64" t="s">
        <v>36</v>
      </c>
      <c r="M64">
        <v>18.61</v>
      </c>
      <c r="N64">
        <v>10.98</v>
      </c>
      <c r="O64" t="s">
        <v>56</v>
      </c>
      <c r="P64">
        <v>1</v>
      </c>
      <c r="Q64">
        <v>50</v>
      </c>
    </row>
    <row r="65" spans="1:17" x14ac:dyDescent="0.25">
      <c r="A65" t="s">
        <v>42</v>
      </c>
      <c r="B65" t="s">
        <v>43</v>
      </c>
      <c r="C65" t="s">
        <v>55</v>
      </c>
      <c r="D65" t="s">
        <v>31</v>
      </c>
      <c r="E65" t="s">
        <v>45</v>
      </c>
      <c r="F65" t="s">
        <v>39</v>
      </c>
      <c r="G65">
        <v>1</v>
      </c>
      <c r="I65" s="1">
        <v>42963.837418981479</v>
      </c>
      <c r="J65">
        <v>1</v>
      </c>
      <c r="K65">
        <v>3</v>
      </c>
      <c r="L65" t="s">
        <v>36</v>
      </c>
      <c r="M65">
        <v>16.399999999999999</v>
      </c>
      <c r="N65">
        <v>9.673</v>
      </c>
      <c r="O65" t="s">
        <v>56</v>
      </c>
      <c r="P65">
        <v>0</v>
      </c>
      <c r="Q65">
        <v>50</v>
      </c>
    </row>
    <row r="66" spans="1:17" x14ac:dyDescent="0.25">
      <c r="A66" t="s">
        <v>42</v>
      </c>
      <c r="B66" t="s">
        <v>43</v>
      </c>
      <c r="C66" t="s">
        <v>55</v>
      </c>
      <c r="D66" t="s">
        <v>31</v>
      </c>
      <c r="E66" t="s">
        <v>45</v>
      </c>
      <c r="F66" t="s">
        <v>39</v>
      </c>
      <c r="G66">
        <v>1</v>
      </c>
      <c r="I66" s="1">
        <v>42963.842858796299</v>
      </c>
      <c r="J66">
        <v>1</v>
      </c>
      <c r="K66">
        <v>4</v>
      </c>
      <c r="L66" t="s">
        <v>36</v>
      </c>
      <c r="M66">
        <v>16.86</v>
      </c>
      <c r="N66">
        <v>9.9450000000000003</v>
      </c>
      <c r="O66" t="s">
        <v>56</v>
      </c>
      <c r="P66">
        <v>0</v>
      </c>
      <c r="Q66">
        <v>50</v>
      </c>
    </row>
    <row r="67" spans="1:17" x14ac:dyDescent="0.25">
      <c r="A67" t="s">
        <v>42</v>
      </c>
      <c r="B67" t="s">
        <v>43</v>
      </c>
      <c r="C67" t="s">
        <v>55</v>
      </c>
      <c r="D67" t="s">
        <v>31</v>
      </c>
      <c r="E67" t="s">
        <v>45</v>
      </c>
      <c r="F67" t="s">
        <v>39</v>
      </c>
      <c r="G67">
        <v>1</v>
      </c>
      <c r="I67" s="1">
        <v>42963.848321759258</v>
      </c>
      <c r="J67">
        <v>1</v>
      </c>
      <c r="K67">
        <v>5</v>
      </c>
      <c r="L67" t="s">
        <v>36</v>
      </c>
      <c r="M67">
        <v>16.489999999999998</v>
      </c>
      <c r="N67">
        <v>9.7260000000000009</v>
      </c>
      <c r="O67" t="s">
        <v>56</v>
      </c>
      <c r="P67">
        <v>0</v>
      </c>
      <c r="Q67">
        <v>50</v>
      </c>
    </row>
    <row r="68" spans="1:17" x14ac:dyDescent="0.25">
      <c r="A68" t="s">
        <v>42</v>
      </c>
      <c r="B68" t="s">
        <v>43</v>
      </c>
      <c r="C68" t="s">
        <v>55</v>
      </c>
      <c r="D68" t="s">
        <v>31</v>
      </c>
      <c r="E68" t="s">
        <v>45</v>
      </c>
      <c r="F68" t="s">
        <v>33</v>
      </c>
      <c r="G68">
        <v>1</v>
      </c>
      <c r="I68" s="1">
        <v>42963.826539351852</v>
      </c>
      <c r="J68">
        <v>1</v>
      </c>
      <c r="K68">
        <v>1</v>
      </c>
      <c r="L68" t="s">
        <v>29</v>
      </c>
      <c r="M68">
        <v>0.44779999999999998</v>
      </c>
      <c r="N68">
        <v>0.10589999999999999</v>
      </c>
      <c r="O68" t="s">
        <v>56</v>
      </c>
      <c r="P68">
        <v>0</v>
      </c>
      <c r="Q68">
        <v>50</v>
      </c>
    </row>
    <row r="69" spans="1:17" x14ac:dyDescent="0.25">
      <c r="A69" t="s">
        <v>42</v>
      </c>
      <c r="B69" t="s">
        <v>43</v>
      </c>
      <c r="C69" t="s">
        <v>55</v>
      </c>
      <c r="D69" t="s">
        <v>31</v>
      </c>
      <c r="E69" t="s">
        <v>45</v>
      </c>
      <c r="F69" t="s">
        <v>33</v>
      </c>
      <c r="G69">
        <v>1</v>
      </c>
      <c r="I69" s="1">
        <v>42963.831979166665</v>
      </c>
      <c r="J69">
        <v>1</v>
      </c>
      <c r="K69">
        <v>2</v>
      </c>
      <c r="L69" t="s">
        <v>29</v>
      </c>
      <c r="M69">
        <v>0.32990000000000003</v>
      </c>
      <c r="N69">
        <v>7.8009999999999996E-2</v>
      </c>
      <c r="O69" t="s">
        <v>56</v>
      </c>
      <c r="P69">
        <v>1</v>
      </c>
      <c r="Q69">
        <v>50</v>
      </c>
    </row>
    <row r="70" spans="1:17" x14ac:dyDescent="0.25">
      <c r="A70" t="s">
        <v>42</v>
      </c>
      <c r="B70" t="s">
        <v>43</v>
      </c>
      <c r="C70" t="s">
        <v>55</v>
      </c>
      <c r="D70" t="s">
        <v>31</v>
      </c>
      <c r="E70" t="s">
        <v>45</v>
      </c>
      <c r="F70" t="s">
        <v>33</v>
      </c>
      <c r="G70">
        <v>1</v>
      </c>
      <c r="I70" s="1">
        <v>42963.837418981479</v>
      </c>
      <c r="J70">
        <v>1</v>
      </c>
      <c r="K70">
        <v>3</v>
      </c>
      <c r="L70" t="s">
        <v>29</v>
      </c>
      <c r="M70">
        <v>0.53700000000000003</v>
      </c>
      <c r="N70">
        <v>0.127</v>
      </c>
      <c r="O70" t="s">
        <v>56</v>
      </c>
      <c r="P70">
        <v>0</v>
      </c>
      <c r="Q70">
        <v>50</v>
      </c>
    </row>
    <row r="71" spans="1:17" x14ac:dyDescent="0.25">
      <c r="A71" t="s">
        <v>42</v>
      </c>
      <c r="B71" t="s">
        <v>43</v>
      </c>
      <c r="C71" t="s">
        <v>55</v>
      </c>
      <c r="D71" t="s">
        <v>31</v>
      </c>
      <c r="E71" t="s">
        <v>45</v>
      </c>
      <c r="F71" t="s">
        <v>33</v>
      </c>
      <c r="G71">
        <v>1</v>
      </c>
      <c r="I71" s="1">
        <v>42963.842858796299</v>
      </c>
      <c r="J71">
        <v>1</v>
      </c>
      <c r="K71">
        <v>4</v>
      </c>
      <c r="L71" t="s">
        <v>29</v>
      </c>
      <c r="M71">
        <v>0.1479</v>
      </c>
      <c r="N71">
        <v>3.4970000000000001E-2</v>
      </c>
      <c r="O71" t="s">
        <v>56</v>
      </c>
      <c r="P71">
        <v>1</v>
      </c>
      <c r="Q71">
        <v>50</v>
      </c>
    </row>
    <row r="72" spans="1:17" x14ac:dyDescent="0.25">
      <c r="A72" t="s">
        <v>42</v>
      </c>
      <c r="B72" t="s">
        <v>43</v>
      </c>
      <c r="C72" t="s">
        <v>55</v>
      </c>
      <c r="D72" t="s">
        <v>31</v>
      </c>
      <c r="E72" t="s">
        <v>45</v>
      </c>
      <c r="F72" t="s">
        <v>33</v>
      </c>
      <c r="G72">
        <v>1</v>
      </c>
      <c r="I72" s="1">
        <v>42963.848321759258</v>
      </c>
      <c r="J72">
        <v>1</v>
      </c>
      <c r="K72">
        <v>5</v>
      </c>
      <c r="L72" t="s">
        <v>29</v>
      </c>
      <c r="M72">
        <v>0.5282</v>
      </c>
      <c r="N72">
        <v>0.1249</v>
      </c>
      <c r="O72" t="s">
        <v>56</v>
      </c>
      <c r="P72">
        <v>0</v>
      </c>
      <c r="Q72">
        <v>50</v>
      </c>
    </row>
    <row r="73" spans="1:17" x14ac:dyDescent="0.25">
      <c r="A73" t="s">
        <v>42</v>
      </c>
      <c r="B73" t="s">
        <v>43</v>
      </c>
      <c r="C73" t="s">
        <v>57</v>
      </c>
      <c r="D73" t="s">
        <v>31</v>
      </c>
      <c r="E73" t="s">
        <v>45</v>
      </c>
      <c r="F73" t="s">
        <v>39</v>
      </c>
      <c r="G73">
        <v>1</v>
      </c>
      <c r="I73" s="1">
        <v>42963.855243055557</v>
      </c>
      <c r="J73">
        <v>1</v>
      </c>
      <c r="K73">
        <v>1</v>
      </c>
      <c r="L73" t="s">
        <v>36</v>
      </c>
      <c r="M73">
        <v>50.13</v>
      </c>
      <c r="N73">
        <v>29.57</v>
      </c>
      <c r="O73" t="s">
        <v>58</v>
      </c>
      <c r="P73">
        <v>0</v>
      </c>
      <c r="Q73">
        <v>50</v>
      </c>
    </row>
    <row r="74" spans="1:17" x14ac:dyDescent="0.25">
      <c r="A74" t="s">
        <v>42</v>
      </c>
      <c r="B74" t="s">
        <v>43</v>
      </c>
      <c r="C74" t="s">
        <v>57</v>
      </c>
      <c r="D74" t="s">
        <v>31</v>
      </c>
      <c r="E74" t="s">
        <v>45</v>
      </c>
      <c r="F74" t="s">
        <v>39</v>
      </c>
      <c r="G74">
        <v>1</v>
      </c>
      <c r="I74" s="1">
        <v>42963.860682870371</v>
      </c>
      <c r="J74">
        <v>1</v>
      </c>
      <c r="K74">
        <v>2</v>
      </c>
      <c r="L74" t="s">
        <v>36</v>
      </c>
      <c r="M74">
        <v>50.16</v>
      </c>
      <c r="N74">
        <v>29.59</v>
      </c>
      <c r="O74" t="s">
        <v>58</v>
      </c>
      <c r="P74">
        <v>0</v>
      </c>
      <c r="Q74">
        <v>50</v>
      </c>
    </row>
    <row r="75" spans="1:17" x14ac:dyDescent="0.25">
      <c r="A75" t="s">
        <v>42</v>
      </c>
      <c r="B75" t="s">
        <v>43</v>
      </c>
      <c r="C75" t="s">
        <v>57</v>
      </c>
      <c r="D75" t="s">
        <v>31</v>
      </c>
      <c r="E75" t="s">
        <v>45</v>
      </c>
      <c r="F75" t="s">
        <v>39</v>
      </c>
      <c r="G75">
        <v>1</v>
      </c>
      <c r="I75" s="1">
        <v>42963.866122685184</v>
      </c>
      <c r="J75">
        <v>1</v>
      </c>
      <c r="K75">
        <v>3</v>
      </c>
      <c r="L75" t="s">
        <v>36</v>
      </c>
      <c r="M75">
        <v>45.7</v>
      </c>
      <c r="N75">
        <v>26.96</v>
      </c>
      <c r="O75" t="s">
        <v>58</v>
      </c>
      <c r="P75">
        <v>1</v>
      </c>
      <c r="Q75">
        <v>50</v>
      </c>
    </row>
    <row r="76" spans="1:17" x14ac:dyDescent="0.25">
      <c r="A76" t="s">
        <v>42</v>
      </c>
      <c r="B76" t="s">
        <v>43</v>
      </c>
      <c r="C76" t="s">
        <v>57</v>
      </c>
      <c r="D76" t="s">
        <v>31</v>
      </c>
      <c r="E76" t="s">
        <v>45</v>
      </c>
      <c r="F76" t="s">
        <v>39</v>
      </c>
      <c r="G76">
        <v>1</v>
      </c>
      <c r="I76" s="1">
        <v>42963.871562499997</v>
      </c>
      <c r="J76">
        <v>1</v>
      </c>
      <c r="K76">
        <v>4</v>
      </c>
      <c r="L76" t="s">
        <v>36</v>
      </c>
      <c r="M76">
        <v>46.06</v>
      </c>
      <c r="N76">
        <v>27.17</v>
      </c>
      <c r="O76" t="s">
        <v>58</v>
      </c>
      <c r="P76">
        <v>1</v>
      </c>
      <c r="Q76">
        <v>50</v>
      </c>
    </row>
    <row r="77" spans="1:17" x14ac:dyDescent="0.25">
      <c r="A77" t="s">
        <v>42</v>
      </c>
      <c r="B77" t="s">
        <v>43</v>
      </c>
      <c r="C77" t="s">
        <v>57</v>
      </c>
      <c r="D77" t="s">
        <v>31</v>
      </c>
      <c r="E77" t="s">
        <v>45</v>
      </c>
      <c r="F77" t="s">
        <v>39</v>
      </c>
      <c r="G77">
        <v>1</v>
      </c>
      <c r="I77" s="1">
        <v>42963.877002314817</v>
      </c>
      <c r="J77">
        <v>1</v>
      </c>
      <c r="K77">
        <v>5</v>
      </c>
      <c r="L77" t="s">
        <v>36</v>
      </c>
      <c r="M77">
        <v>48.1</v>
      </c>
      <c r="N77">
        <v>28.37</v>
      </c>
      <c r="O77" t="s">
        <v>58</v>
      </c>
      <c r="P77">
        <v>0</v>
      </c>
      <c r="Q77">
        <v>50</v>
      </c>
    </row>
    <row r="78" spans="1:17" x14ac:dyDescent="0.25">
      <c r="A78" t="s">
        <v>42</v>
      </c>
      <c r="B78" t="s">
        <v>43</v>
      </c>
      <c r="C78" t="s">
        <v>57</v>
      </c>
      <c r="D78" t="s">
        <v>31</v>
      </c>
      <c r="E78" t="s">
        <v>45</v>
      </c>
      <c r="F78" t="s">
        <v>33</v>
      </c>
      <c r="G78">
        <v>1</v>
      </c>
      <c r="I78" s="1">
        <v>42963.855243055557</v>
      </c>
      <c r="J78">
        <v>1</v>
      </c>
      <c r="K78">
        <v>1</v>
      </c>
      <c r="L78" t="s">
        <v>29</v>
      </c>
      <c r="M78">
        <v>0.16239999999999999</v>
      </c>
      <c r="N78">
        <v>3.8399999999999997E-2</v>
      </c>
      <c r="O78" t="s">
        <v>58</v>
      </c>
      <c r="P78">
        <v>0</v>
      </c>
      <c r="Q78">
        <v>50</v>
      </c>
    </row>
    <row r="79" spans="1:17" x14ac:dyDescent="0.25">
      <c r="A79" t="s">
        <v>42</v>
      </c>
      <c r="B79" t="s">
        <v>43</v>
      </c>
      <c r="C79" t="s">
        <v>57</v>
      </c>
      <c r="D79" t="s">
        <v>31</v>
      </c>
      <c r="E79" t="s">
        <v>45</v>
      </c>
      <c r="F79" t="s">
        <v>33</v>
      </c>
      <c r="G79">
        <v>1</v>
      </c>
      <c r="I79" s="1">
        <v>42963.860682870371</v>
      </c>
      <c r="J79">
        <v>1</v>
      </c>
      <c r="K79">
        <v>2</v>
      </c>
      <c r="L79" t="s">
        <v>29</v>
      </c>
      <c r="M79">
        <v>0.13789999999999999</v>
      </c>
      <c r="N79">
        <v>3.261E-2</v>
      </c>
      <c r="O79" t="s">
        <v>58</v>
      </c>
      <c r="P79">
        <v>0</v>
      </c>
      <c r="Q79">
        <v>50</v>
      </c>
    </row>
    <row r="80" spans="1:17" x14ac:dyDescent="0.25">
      <c r="A80" t="s">
        <v>42</v>
      </c>
      <c r="B80" t="s">
        <v>43</v>
      </c>
      <c r="C80" t="s">
        <v>57</v>
      </c>
      <c r="D80" t="s">
        <v>31</v>
      </c>
      <c r="E80" t="s">
        <v>45</v>
      </c>
      <c r="F80" t="s">
        <v>33</v>
      </c>
      <c r="G80">
        <v>1</v>
      </c>
      <c r="I80" s="1">
        <v>42963.866122685184</v>
      </c>
      <c r="J80">
        <v>1</v>
      </c>
      <c r="K80">
        <v>3</v>
      </c>
      <c r="L80" t="s">
        <v>29</v>
      </c>
      <c r="M80">
        <v>0</v>
      </c>
      <c r="N80">
        <v>0</v>
      </c>
      <c r="O80" t="s">
        <v>58</v>
      </c>
      <c r="P80">
        <v>0</v>
      </c>
      <c r="Q80">
        <v>50</v>
      </c>
    </row>
    <row r="81" spans="1:17" x14ac:dyDescent="0.25">
      <c r="A81" t="s">
        <v>42</v>
      </c>
      <c r="B81" t="s">
        <v>43</v>
      </c>
      <c r="C81" t="s">
        <v>59</v>
      </c>
      <c r="D81" t="s">
        <v>31</v>
      </c>
      <c r="E81" t="s">
        <v>45</v>
      </c>
      <c r="F81" t="s">
        <v>39</v>
      </c>
      <c r="G81">
        <v>1</v>
      </c>
      <c r="I81" s="1">
        <v>42963.883923611109</v>
      </c>
      <c r="J81">
        <v>1</v>
      </c>
      <c r="K81">
        <v>1</v>
      </c>
      <c r="L81" t="s">
        <v>36</v>
      </c>
      <c r="M81">
        <v>9.9540000000000006</v>
      </c>
      <c r="N81">
        <v>5.8710000000000004</v>
      </c>
      <c r="O81" t="s">
        <v>60</v>
      </c>
      <c r="P81">
        <v>0</v>
      </c>
      <c r="Q81">
        <v>50</v>
      </c>
    </row>
    <row r="82" spans="1:17" x14ac:dyDescent="0.25">
      <c r="A82" t="s">
        <v>42</v>
      </c>
      <c r="B82" t="s">
        <v>43</v>
      </c>
      <c r="C82" t="s">
        <v>59</v>
      </c>
      <c r="D82" t="s">
        <v>31</v>
      </c>
      <c r="E82" t="s">
        <v>45</v>
      </c>
      <c r="F82" t="s">
        <v>39</v>
      </c>
      <c r="G82">
        <v>1</v>
      </c>
      <c r="I82" s="1">
        <v>42963.889363425929</v>
      </c>
      <c r="J82">
        <v>1</v>
      </c>
      <c r="K82">
        <v>2</v>
      </c>
      <c r="L82" t="s">
        <v>36</v>
      </c>
      <c r="M82">
        <v>9.9819999999999993</v>
      </c>
      <c r="N82">
        <v>5.8879999999999999</v>
      </c>
      <c r="O82" t="s">
        <v>60</v>
      </c>
      <c r="P82">
        <v>0</v>
      </c>
      <c r="Q82">
        <v>50</v>
      </c>
    </row>
    <row r="83" spans="1:17" x14ac:dyDescent="0.25">
      <c r="A83" t="s">
        <v>42</v>
      </c>
      <c r="B83" t="s">
        <v>43</v>
      </c>
      <c r="C83" t="s">
        <v>59</v>
      </c>
      <c r="D83" t="s">
        <v>31</v>
      </c>
      <c r="E83" t="s">
        <v>45</v>
      </c>
      <c r="F83" t="s">
        <v>39</v>
      </c>
      <c r="G83">
        <v>1</v>
      </c>
      <c r="I83" s="1">
        <v>42963.894803240742</v>
      </c>
      <c r="J83">
        <v>1</v>
      </c>
      <c r="K83">
        <v>3</v>
      </c>
      <c r="L83" t="s">
        <v>36</v>
      </c>
      <c r="M83">
        <v>10.68</v>
      </c>
      <c r="N83">
        <v>6.2990000000000004</v>
      </c>
      <c r="O83" t="s">
        <v>60</v>
      </c>
      <c r="P83">
        <v>1</v>
      </c>
      <c r="Q83">
        <v>50</v>
      </c>
    </row>
    <row r="84" spans="1:17" x14ac:dyDescent="0.25">
      <c r="A84" t="s">
        <v>42</v>
      </c>
      <c r="B84" t="s">
        <v>43</v>
      </c>
      <c r="C84" t="s">
        <v>59</v>
      </c>
      <c r="D84" t="s">
        <v>31</v>
      </c>
      <c r="E84" t="s">
        <v>45</v>
      </c>
      <c r="F84" t="s">
        <v>39</v>
      </c>
      <c r="G84">
        <v>1</v>
      </c>
      <c r="I84" s="1">
        <v>42963.900243055556</v>
      </c>
      <c r="J84">
        <v>1</v>
      </c>
      <c r="K84">
        <v>4</v>
      </c>
      <c r="L84" t="s">
        <v>36</v>
      </c>
      <c r="M84">
        <v>9.6389999999999993</v>
      </c>
      <c r="N84">
        <v>5.6849999999999996</v>
      </c>
      <c r="O84" t="s">
        <v>60</v>
      </c>
      <c r="P84">
        <v>0</v>
      </c>
      <c r="Q84">
        <v>50</v>
      </c>
    </row>
    <row r="85" spans="1:17" x14ac:dyDescent="0.25">
      <c r="A85" t="s">
        <v>42</v>
      </c>
      <c r="B85" t="s">
        <v>43</v>
      </c>
      <c r="C85" t="s">
        <v>59</v>
      </c>
      <c r="D85" t="s">
        <v>31</v>
      </c>
      <c r="E85" t="s">
        <v>45</v>
      </c>
      <c r="F85" t="s">
        <v>33</v>
      </c>
      <c r="G85">
        <v>1</v>
      </c>
      <c r="I85" s="1">
        <v>42963.883923611109</v>
      </c>
      <c r="J85">
        <v>1</v>
      </c>
      <c r="K85">
        <v>1</v>
      </c>
      <c r="L85" t="s">
        <v>29</v>
      </c>
      <c r="M85">
        <v>0.26429999999999998</v>
      </c>
      <c r="N85">
        <v>6.25E-2</v>
      </c>
      <c r="O85" t="s">
        <v>60</v>
      </c>
      <c r="P85">
        <v>0</v>
      </c>
      <c r="Q85">
        <v>50</v>
      </c>
    </row>
    <row r="86" spans="1:17" x14ac:dyDescent="0.25">
      <c r="A86" t="s">
        <v>42</v>
      </c>
      <c r="B86" t="s">
        <v>43</v>
      </c>
      <c r="C86" t="s">
        <v>59</v>
      </c>
      <c r="D86" t="s">
        <v>31</v>
      </c>
      <c r="E86" t="s">
        <v>45</v>
      </c>
      <c r="F86" t="s">
        <v>33</v>
      </c>
      <c r="G86">
        <v>1</v>
      </c>
      <c r="I86" s="1">
        <v>42963.889363425929</v>
      </c>
      <c r="J86">
        <v>1</v>
      </c>
      <c r="K86">
        <v>2</v>
      </c>
      <c r="L86" t="s">
        <v>29</v>
      </c>
      <c r="M86">
        <v>0.33710000000000001</v>
      </c>
      <c r="N86">
        <v>7.9710000000000003E-2</v>
      </c>
      <c r="O86" t="s">
        <v>60</v>
      </c>
      <c r="P86">
        <v>0</v>
      </c>
      <c r="Q86">
        <v>50</v>
      </c>
    </row>
    <row r="87" spans="1:17" x14ac:dyDescent="0.25">
      <c r="A87" t="s">
        <v>42</v>
      </c>
      <c r="B87" t="s">
        <v>43</v>
      </c>
      <c r="C87" t="s">
        <v>59</v>
      </c>
      <c r="D87" t="s">
        <v>31</v>
      </c>
      <c r="E87" t="s">
        <v>45</v>
      </c>
      <c r="F87" t="s">
        <v>33</v>
      </c>
      <c r="G87">
        <v>1</v>
      </c>
      <c r="I87" s="1">
        <v>42963.894803240742</v>
      </c>
      <c r="J87">
        <v>1</v>
      </c>
      <c r="K87">
        <v>3</v>
      </c>
      <c r="L87" t="s">
        <v>29</v>
      </c>
      <c r="M87">
        <v>0.61309999999999998</v>
      </c>
      <c r="N87">
        <v>0.14499999999999999</v>
      </c>
      <c r="O87" t="s">
        <v>60</v>
      </c>
      <c r="P87">
        <v>1</v>
      </c>
      <c r="Q87">
        <v>50</v>
      </c>
    </row>
    <row r="88" spans="1:17" x14ac:dyDescent="0.25">
      <c r="A88" t="s">
        <v>42</v>
      </c>
      <c r="B88" t="s">
        <v>43</v>
      </c>
      <c r="C88" t="s">
        <v>59</v>
      </c>
      <c r="D88" t="s">
        <v>31</v>
      </c>
      <c r="E88" t="s">
        <v>45</v>
      </c>
      <c r="F88" t="s">
        <v>33</v>
      </c>
      <c r="G88">
        <v>1</v>
      </c>
      <c r="I88" s="1">
        <v>42963.900243055556</v>
      </c>
      <c r="J88">
        <v>1</v>
      </c>
      <c r="K88">
        <v>4</v>
      </c>
      <c r="L88" t="s">
        <v>29</v>
      </c>
      <c r="M88">
        <v>0.19</v>
      </c>
      <c r="N88">
        <v>4.4929999999999998E-2</v>
      </c>
      <c r="O88" t="s">
        <v>60</v>
      </c>
      <c r="P88">
        <v>0</v>
      </c>
      <c r="Q88">
        <v>50</v>
      </c>
    </row>
    <row r="89" spans="1:17" x14ac:dyDescent="0.25">
      <c r="A89" t="s">
        <v>42</v>
      </c>
      <c r="B89" t="s">
        <v>43</v>
      </c>
      <c r="C89" t="s">
        <v>61</v>
      </c>
      <c r="D89" t="s">
        <v>31</v>
      </c>
      <c r="E89" t="s">
        <v>45</v>
      </c>
      <c r="F89" t="s">
        <v>39</v>
      </c>
      <c r="G89">
        <v>1</v>
      </c>
      <c r="I89" s="1">
        <v>42963.907164351855</v>
      </c>
      <c r="J89">
        <v>1</v>
      </c>
      <c r="K89">
        <v>1</v>
      </c>
      <c r="L89" t="s">
        <v>36</v>
      </c>
      <c r="M89">
        <v>44.32</v>
      </c>
      <c r="N89">
        <v>26.14</v>
      </c>
      <c r="O89" t="s">
        <v>62</v>
      </c>
      <c r="P89">
        <v>1</v>
      </c>
      <c r="Q89">
        <v>50</v>
      </c>
    </row>
    <row r="90" spans="1:17" x14ac:dyDescent="0.25">
      <c r="A90" t="s">
        <v>42</v>
      </c>
      <c r="B90" t="s">
        <v>43</v>
      </c>
      <c r="C90" t="s">
        <v>61</v>
      </c>
      <c r="D90" t="s">
        <v>31</v>
      </c>
      <c r="E90" t="s">
        <v>45</v>
      </c>
      <c r="F90" t="s">
        <v>39</v>
      </c>
      <c r="G90">
        <v>1</v>
      </c>
      <c r="I90" s="1">
        <v>42963.912604166668</v>
      </c>
      <c r="J90">
        <v>1</v>
      </c>
      <c r="K90">
        <v>2</v>
      </c>
      <c r="L90" t="s">
        <v>36</v>
      </c>
      <c r="M90">
        <v>43.43</v>
      </c>
      <c r="N90">
        <v>25.62</v>
      </c>
      <c r="O90" t="s">
        <v>62</v>
      </c>
      <c r="P90">
        <v>1</v>
      </c>
      <c r="Q90">
        <v>50</v>
      </c>
    </row>
    <row r="91" spans="1:17" x14ac:dyDescent="0.25">
      <c r="A91" t="s">
        <v>42</v>
      </c>
      <c r="B91" t="s">
        <v>43</v>
      </c>
      <c r="C91" t="s">
        <v>61</v>
      </c>
      <c r="D91" t="s">
        <v>31</v>
      </c>
      <c r="E91" t="s">
        <v>45</v>
      </c>
      <c r="F91" t="s">
        <v>39</v>
      </c>
      <c r="G91">
        <v>1</v>
      </c>
      <c r="I91" s="1">
        <v>42963.918043981481</v>
      </c>
      <c r="J91">
        <v>1</v>
      </c>
      <c r="K91">
        <v>3</v>
      </c>
      <c r="L91" t="s">
        <v>36</v>
      </c>
      <c r="M91">
        <v>40.94</v>
      </c>
      <c r="N91">
        <v>24.15</v>
      </c>
      <c r="O91" t="s">
        <v>62</v>
      </c>
      <c r="P91">
        <v>0</v>
      </c>
      <c r="Q91">
        <v>50</v>
      </c>
    </row>
    <row r="92" spans="1:17" x14ac:dyDescent="0.25">
      <c r="A92" t="s">
        <v>42</v>
      </c>
      <c r="B92" t="s">
        <v>43</v>
      </c>
      <c r="C92" t="s">
        <v>61</v>
      </c>
      <c r="D92" t="s">
        <v>31</v>
      </c>
      <c r="E92" t="s">
        <v>45</v>
      </c>
      <c r="F92" t="s">
        <v>39</v>
      </c>
      <c r="G92">
        <v>1</v>
      </c>
      <c r="I92" s="1">
        <v>42963.923483796294</v>
      </c>
      <c r="J92">
        <v>1</v>
      </c>
      <c r="K92">
        <v>4</v>
      </c>
      <c r="L92" t="s">
        <v>36</v>
      </c>
      <c r="M92">
        <v>40.479999999999997</v>
      </c>
      <c r="N92">
        <v>23.88</v>
      </c>
      <c r="O92" t="s">
        <v>62</v>
      </c>
      <c r="P92">
        <v>0</v>
      </c>
      <c r="Q92">
        <v>50</v>
      </c>
    </row>
    <row r="93" spans="1:17" x14ac:dyDescent="0.25">
      <c r="A93" t="s">
        <v>42</v>
      </c>
      <c r="B93" t="s">
        <v>43</v>
      </c>
      <c r="C93" t="s">
        <v>61</v>
      </c>
      <c r="D93" t="s">
        <v>31</v>
      </c>
      <c r="E93" t="s">
        <v>45</v>
      </c>
      <c r="F93" t="s">
        <v>39</v>
      </c>
      <c r="G93">
        <v>1</v>
      </c>
      <c r="I93" s="1">
        <v>42963.928923611114</v>
      </c>
      <c r="J93">
        <v>1</v>
      </c>
      <c r="K93">
        <v>5</v>
      </c>
      <c r="L93" t="s">
        <v>36</v>
      </c>
      <c r="M93">
        <v>41.6</v>
      </c>
      <c r="N93">
        <v>24.54</v>
      </c>
      <c r="O93" t="s">
        <v>62</v>
      </c>
      <c r="P93">
        <v>0</v>
      </c>
      <c r="Q93">
        <v>50</v>
      </c>
    </row>
    <row r="94" spans="1:17" x14ac:dyDescent="0.25">
      <c r="A94" t="s">
        <v>42</v>
      </c>
      <c r="B94" t="s">
        <v>43</v>
      </c>
      <c r="C94" t="s">
        <v>61</v>
      </c>
      <c r="D94" t="s">
        <v>31</v>
      </c>
      <c r="E94" t="s">
        <v>45</v>
      </c>
      <c r="F94" t="s">
        <v>33</v>
      </c>
      <c r="G94">
        <v>1</v>
      </c>
      <c r="I94" s="1">
        <v>42963.907164351855</v>
      </c>
      <c r="J94">
        <v>1</v>
      </c>
      <c r="K94">
        <v>1</v>
      </c>
      <c r="L94" t="s">
        <v>29</v>
      </c>
      <c r="M94">
        <v>0.14419999999999999</v>
      </c>
      <c r="N94">
        <v>3.4099999999999998E-2</v>
      </c>
      <c r="O94" t="s">
        <v>62</v>
      </c>
      <c r="P94">
        <v>0</v>
      </c>
      <c r="Q94">
        <v>50</v>
      </c>
    </row>
    <row r="95" spans="1:17" x14ac:dyDescent="0.25">
      <c r="A95" t="s">
        <v>42</v>
      </c>
      <c r="B95" t="s">
        <v>43</v>
      </c>
      <c r="C95" t="s">
        <v>61</v>
      </c>
      <c r="D95" t="s">
        <v>31</v>
      </c>
      <c r="E95" t="s">
        <v>45</v>
      </c>
      <c r="F95" t="s">
        <v>33</v>
      </c>
      <c r="G95">
        <v>1</v>
      </c>
      <c r="I95" s="1">
        <v>42963.912604166668</v>
      </c>
      <c r="J95">
        <v>1</v>
      </c>
      <c r="K95">
        <v>2</v>
      </c>
      <c r="L95" t="s">
        <v>29</v>
      </c>
      <c r="M95">
        <v>0.28899999999999998</v>
      </c>
      <c r="N95">
        <v>6.8339999999999998E-2</v>
      </c>
      <c r="O95" t="s">
        <v>62</v>
      </c>
      <c r="P95">
        <v>1</v>
      </c>
      <c r="Q95">
        <v>50</v>
      </c>
    </row>
    <row r="96" spans="1:17" x14ac:dyDescent="0.25">
      <c r="A96" t="s">
        <v>42</v>
      </c>
      <c r="B96" t="s">
        <v>43</v>
      </c>
      <c r="C96" t="s">
        <v>61</v>
      </c>
      <c r="D96" t="s">
        <v>31</v>
      </c>
      <c r="E96" t="s">
        <v>45</v>
      </c>
      <c r="F96" t="s">
        <v>33</v>
      </c>
      <c r="G96">
        <v>1</v>
      </c>
      <c r="I96" s="1">
        <v>42963.918043981481</v>
      </c>
      <c r="J96">
        <v>1</v>
      </c>
      <c r="K96">
        <v>3</v>
      </c>
      <c r="L96" t="s">
        <v>29</v>
      </c>
      <c r="M96">
        <v>4.0300000000000002E-2</v>
      </c>
      <c r="N96">
        <v>9.5300000000000003E-3</v>
      </c>
      <c r="O96" t="s">
        <v>62</v>
      </c>
      <c r="P96">
        <v>0</v>
      </c>
      <c r="Q96">
        <v>50</v>
      </c>
    </row>
    <row r="97" spans="1:17" x14ac:dyDescent="0.25">
      <c r="A97" t="s">
        <v>42</v>
      </c>
      <c r="B97" t="s">
        <v>43</v>
      </c>
      <c r="C97" t="s">
        <v>61</v>
      </c>
      <c r="D97" t="s">
        <v>31</v>
      </c>
      <c r="E97" t="s">
        <v>45</v>
      </c>
      <c r="F97" t="s">
        <v>33</v>
      </c>
      <c r="G97">
        <v>1</v>
      </c>
      <c r="I97" s="1">
        <v>42963.923483796294</v>
      </c>
      <c r="J97">
        <v>1</v>
      </c>
      <c r="K97">
        <v>4</v>
      </c>
      <c r="L97" t="s">
        <v>29</v>
      </c>
      <c r="M97">
        <v>0.34100000000000003</v>
      </c>
      <c r="N97">
        <v>8.0640000000000003E-2</v>
      </c>
      <c r="O97" t="s">
        <v>62</v>
      </c>
      <c r="P97">
        <v>1</v>
      </c>
      <c r="Q97">
        <v>50</v>
      </c>
    </row>
    <row r="98" spans="1:17" x14ac:dyDescent="0.25">
      <c r="A98" t="s">
        <v>42</v>
      </c>
      <c r="B98" t="s">
        <v>43</v>
      </c>
      <c r="C98" t="s">
        <v>61</v>
      </c>
      <c r="D98" t="s">
        <v>31</v>
      </c>
      <c r="E98" t="s">
        <v>45</v>
      </c>
      <c r="F98" t="s">
        <v>33</v>
      </c>
      <c r="G98">
        <v>1</v>
      </c>
      <c r="I98" s="1">
        <v>42963.928923611114</v>
      </c>
      <c r="J98">
        <v>1</v>
      </c>
      <c r="K98">
        <v>5</v>
      </c>
      <c r="L98" t="s">
        <v>29</v>
      </c>
      <c r="M98">
        <v>0</v>
      </c>
      <c r="N98">
        <v>0</v>
      </c>
      <c r="O98" t="s">
        <v>62</v>
      </c>
      <c r="P98">
        <v>0</v>
      </c>
      <c r="Q98">
        <v>50</v>
      </c>
    </row>
    <row r="99" spans="1:17" x14ac:dyDescent="0.25">
      <c r="A99" t="s">
        <v>42</v>
      </c>
      <c r="B99" t="s">
        <v>43</v>
      </c>
      <c r="C99" t="s">
        <v>63</v>
      </c>
      <c r="D99" t="s">
        <v>31</v>
      </c>
      <c r="E99" t="s">
        <v>45</v>
      </c>
      <c r="F99" t="s">
        <v>39</v>
      </c>
      <c r="G99">
        <v>1</v>
      </c>
      <c r="I99" s="1">
        <v>42963.935844907406</v>
      </c>
      <c r="J99">
        <v>1</v>
      </c>
      <c r="K99">
        <v>1</v>
      </c>
      <c r="L99" t="s">
        <v>36</v>
      </c>
      <c r="M99">
        <v>23.89</v>
      </c>
      <c r="N99">
        <v>14.09</v>
      </c>
      <c r="O99" t="s">
        <v>64</v>
      </c>
      <c r="P99">
        <v>1</v>
      </c>
      <c r="Q99">
        <v>50</v>
      </c>
    </row>
    <row r="100" spans="1:17" x14ac:dyDescent="0.25">
      <c r="A100" t="s">
        <v>42</v>
      </c>
      <c r="B100" t="s">
        <v>43</v>
      </c>
      <c r="C100" t="s">
        <v>63</v>
      </c>
      <c r="D100" t="s">
        <v>31</v>
      </c>
      <c r="E100" t="s">
        <v>45</v>
      </c>
      <c r="F100" t="s">
        <v>39</v>
      </c>
      <c r="G100">
        <v>1</v>
      </c>
      <c r="I100" s="1">
        <v>42963.941284722219</v>
      </c>
      <c r="J100">
        <v>1</v>
      </c>
      <c r="K100">
        <v>2</v>
      </c>
      <c r="L100" t="s">
        <v>36</v>
      </c>
      <c r="M100">
        <v>23.18</v>
      </c>
      <c r="N100">
        <v>13.67</v>
      </c>
      <c r="O100" t="s">
        <v>64</v>
      </c>
      <c r="P100">
        <v>1</v>
      </c>
      <c r="Q100">
        <v>50</v>
      </c>
    </row>
    <row r="101" spans="1:17" x14ac:dyDescent="0.25">
      <c r="A101" t="s">
        <v>42</v>
      </c>
      <c r="B101" t="s">
        <v>43</v>
      </c>
      <c r="C101" t="s">
        <v>63</v>
      </c>
      <c r="D101" t="s">
        <v>31</v>
      </c>
      <c r="E101" t="s">
        <v>45</v>
      </c>
      <c r="F101" t="s">
        <v>39</v>
      </c>
      <c r="G101">
        <v>1</v>
      </c>
      <c r="I101" s="1">
        <v>42963.94672453704</v>
      </c>
      <c r="J101">
        <v>1</v>
      </c>
      <c r="K101">
        <v>3</v>
      </c>
      <c r="L101" t="s">
        <v>36</v>
      </c>
      <c r="M101">
        <v>22.16</v>
      </c>
      <c r="N101">
        <v>13.07</v>
      </c>
      <c r="O101" t="s">
        <v>64</v>
      </c>
      <c r="P101">
        <v>0</v>
      </c>
      <c r="Q101">
        <v>50</v>
      </c>
    </row>
    <row r="102" spans="1:17" x14ac:dyDescent="0.25">
      <c r="A102" t="s">
        <v>42</v>
      </c>
      <c r="B102" t="s">
        <v>43</v>
      </c>
      <c r="C102" t="s">
        <v>63</v>
      </c>
      <c r="D102" t="s">
        <v>31</v>
      </c>
      <c r="E102" t="s">
        <v>45</v>
      </c>
      <c r="F102" t="s">
        <v>39</v>
      </c>
      <c r="G102">
        <v>1</v>
      </c>
      <c r="I102" s="1">
        <v>42963.952164351853</v>
      </c>
      <c r="J102">
        <v>1</v>
      </c>
      <c r="K102">
        <v>4</v>
      </c>
      <c r="L102" t="s">
        <v>36</v>
      </c>
      <c r="M102">
        <v>21.63</v>
      </c>
      <c r="N102">
        <v>12.76</v>
      </c>
      <c r="O102" t="s">
        <v>64</v>
      </c>
      <c r="P102">
        <v>0</v>
      </c>
      <c r="Q102">
        <v>50</v>
      </c>
    </row>
    <row r="103" spans="1:17" x14ac:dyDescent="0.25">
      <c r="A103" t="s">
        <v>42</v>
      </c>
      <c r="B103" t="s">
        <v>43</v>
      </c>
      <c r="C103" t="s">
        <v>63</v>
      </c>
      <c r="D103" t="s">
        <v>31</v>
      </c>
      <c r="E103" t="s">
        <v>45</v>
      </c>
      <c r="F103" t="s">
        <v>39</v>
      </c>
      <c r="G103">
        <v>1</v>
      </c>
      <c r="I103" s="1">
        <v>42963.957604166666</v>
      </c>
      <c r="J103">
        <v>1</v>
      </c>
      <c r="K103">
        <v>5</v>
      </c>
      <c r="L103" t="s">
        <v>36</v>
      </c>
      <c r="M103">
        <v>21.48</v>
      </c>
      <c r="N103">
        <v>12.67</v>
      </c>
      <c r="O103" t="s">
        <v>64</v>
      </c>
      <c r="P103">
        <v>0</v>
      </c>
      <c r="Q103">
        <v>50</v>
      </c>
    </row>
    <row r="104" spans="1:17" x14ac:dyDescent="0.25">
      <c r="A104" t="s">
        <v>42</v>
      </c>
      <c r="B104" t="s">
        <v>43</v>
      </c>
      <c r="C104" t="s">
        <v>63</v>
      </c>
      <c r="D104" t="s">
        <v>31</v>
      </c>
      <c r="E104" t="s">
        <v>45</v>
      </c>
      <c r="F104" t="s">
        <v>33</v>
      </c>
      <c r="G104">
        <v>1</v>
      </c>
      <c r="I104" s="1">
        <v>42963.935844907406</v>
      </c>
      <c r="J104">
        <v>1</v>
      </c>
      <c r="K104">
        <v>1</v>
      </c>
      <c r="L104" t="s">
        <v>29</v>
      </c>
      <c r="M104">
        <v>0.65610000000000002</v>
      </c>
      <c r="N104">
        <v>0.15509999999999999</v>
      </c>
      <c r="O104" t="s">
        <v>64</v>
      </c>
      <c r="P104">
        <v>1</v>
      </c>
      <c r="Q104">
        <v>50</v>
      </c>
    </row>
    <row r="105" spans="1:17" x14ac:dyDescent="0.25">
      <c r="A105" t="s">
        <v>42</v>
      </c>
      <c r="B105" t="s">
        <v>43</v>
      </c>
      <c r="C105" t="s">
        <v>63</v>
      </c>
      <c r="D105" t="s">
        <v>31</v>
      </c>
      <c r="E105" t="s">
        <v>45</v>
      </c>
      <c r="F105" t="s">
        <v>33</v>
      </c>
      <c r="G105">
        <v>1</v>
      </c>
      <c r="I105" s="1">
        <v>42963.941284722219</v>
      </c>
      <c r="J105">
        <v>1</v>
      </c>
      <c r="K105">
        <v>2</v>
      </c>
      <c r="L105" t="s">
        <v>29</v>
      </c>
      <c r="M105">
        <v>6.9000000000000006E-2</v>
      </c>
      <c r="N105">
        <v>1.6320000000000001E-2</v>
      </c>
      <c r="O105" t="s">
        <v>64</v>
      </c>
      <c r="P105">
        <v>0</v>
      </c>
      <c r="Q105">
        <v>50</v>
      </c>
    </row>
    <row r="106" spans="1:17" x14ac:dyDescent="0.25">
      <c r="A106" t="s">
        <v>42</v>
      </c>
      <c r="B106" t="s">
        <v>43</v>
      </c>
      <c r="C106" t="s">
        <v>63</v>
      </c>
      <c r="D106" t="s">
        <v>31</v>
      </c>
      <c r="E106" t="s">
        <v>45</v>
      </c>
      <c r="F106" t="s">
        <v>33</v>
      </c>
      <c r="G106">
        <v>1</v>
      </c>
      <c r="I106" s="1">
        <v>42963.94672453704</v>
      </c>
      <c r="J106">
        <v>1</v>
      </c>
      <c r="K106">
        <v>3</v>
      </c>
      <c r="L106" t="s">
        <v>29</v>
      </c>
      <c r="M106">
        <v>6.7000000000000002E-3</v>
      </c>
      <c r="N106">
        <v>1.58E-3</v>
      </c>
      <c r="O106" t="s">
        <v>64</v>
      </c>
      <c r="P106">
        <v>0</v>
      </c>
      <c r="Q106">
        <v>50</v>
      </c>
    </row>
    <row r="107" spans="1:17" x14ac:dyDescent="0.25">
      <c r="A107" t="s">
        <v>42</v>
      </c>
      <c r="B107" t="s">
        <v>43</v>
      </c>
      <c r="C107" t="s">
        <v>63</v>
      </c>
      <c r="D107" t="s">
        <v>31</v>
      </c>
      <c r="E107" t="s">
        <v>45</v>
      </c>
      <c r="F107" t="s">
        <v>33</v>
      </c>
      <c r="G107">
        <v>1</v>
      </c>
      <c r="I107" s="1">
        <v>42963.952164351853</v>
      </c>
      <c r="J107">
        <v>1</v>
      </c>
      <c r="K107">
        <v>4</v>
      </c>
      <c r="L107" t="s">
        <v>29</v>
      </c>
      <c r="M107">
        <v>0.30890000000000001</v>
      </c>
      <c r="N107">
        <v>7.3050000000000004E-2</v>
      </c>
      <c r="O107" t="s">
        <v>64</v>
      </c>
      <c r="P107">
        <v>1</v>
      </c>
      <c r="Q107">
        <v>50</v>
      </c>
    </row>
    <row r="108" spans="1:17" x14ac:dyDescent="0.25">
      <c r="A108" t="s">
        <v>42</v>
      </c>
      <c r="B108" t="s">
        <v>43</v>
      </c>
      <c r="C108" t="s">
        <v>63</v>
      </c>
      <c r="D108" t="s">
        <v>31</v>
      </c>
      <c r="E108" t="s">
        <v>45</v>
      </c>
      <c r="F108" t="s">
        <v>33</v>
      </c>
      <c r="G108">
        <v>1</v>
      </c>
      <c r="I108" s="1">
        <v>42963.957604166666</v>
      </c>
      <c r="J108">
        <v>1</v>
      </c>
      <c r="K108">
        <v>5</v>
      </c>
      <c r="L108" t="s">
        <v>29</v>
      </c>
      <c r="M108">
        <v>0.1363</v>
      </c>
      <c r="N108">
        <v>3.2230000000000002E-2</v>
      </c>
      <c r="O108" t="s">
        <v>64</v>
      </c>
      <c r="P108">
        <v>0</v>
      </c>
      <c r="Q108">
        <v>50</v>
      </c>
    </row>
    <row r="109" spans="1:17" x14ac:dyDescent="0.25">
      <c r="A109" t="s">
        <v>42</v>
      </c>
      <c r="B109" t="s">
        <v>43</v>
      </c>
      <c r="C109" t="s">
        <v>65</v>
      </c>
      <c r="D109" t="s">
        <v>31</v>
      </c>
      <c r="E109" t="s">
        <v>45</v>
      </c>
      <c r="F109" t="s">
        <v>39</v>
      </c>
      <c r="G109">
        <v>1</v>
      </c>
      <c r="I109" s="1">
        <v>42963.964513888888</v>
      </c>
      <c r="J109">
        <v>1</v>
      </c>
      <c r="K109">
        <v>1</v>
      </c>
      <c r="L109" t="s">
        <v>36</v>
      </c>
      <c r="M109">
        <v>7.7409999999999997</v>
      </c>
      <c r="N109">
        <v>4.5659999999999998</v>
      </c>
      <c r="O109" t="s">
        <v>66</v>
      </c>
      <c r="P109">
        <v>0</v>
      </c>
      <c r="Q109">
        <v>50</v>
      </c>
    </row>
    <row r="110" spans="1:17" x14ac:dyDescent="0.25">
      <c r="A110" t="s">
        <v>42</v>
      </c>
      <c r="B110" t="s">
        <v>43</v>
      </c>
      <c r="C110" t="s">
        <v>65</v>
      </c>
      <c r="D110" t="s">
        <v>31</v>
      </c>
      <c r="E110" t="s">
        <v>45</v>
      </c>
      <c r="F110" t="s">
        <v>39</v>
      </c>
      <c r="G110">
        <v>1</v>
      </c>
      <c r="I110" s="1">
        <v>42963.969953703701</v>
      </c>
      <c r="J110">
        <v>1</v>
      </c>
      <c r="K110">
        <v>2</v>
      </c>
      <c r="L110" t="s">
        <v>36</v>
      </c>
      <c r="M110">
        <v>7.9560000000000004</v>
      </c>
      <c r="N110">
        <v>4.6929999999999996</v>
      </c>
      <c r="O110" t="s">
        <v>66</v>
      </c>
      <c r="P110">
        <v>0</v>
      </c>
      <c r="Q110">
        <v>50</v>
      </c>
    </row>
    <row r="111" spans="1:17" x14ac:dyDescent="0.25">
      <c r="A111" t="s">
        <v>42</v>
      </c>
      <c r="B111" t="s">
        <v>43</v>
      </c>
      <c r="C111" t="s">
        <v>65</v>
      </c>
      <c r="D111" t="s">
        <v>31</v>
      </c>
      <c r="E111" t="s">
        <v>45</v>
      </c>
      <c r="F111" t="s">
        <v>39</v>
      </c>
      <c r="G111">
        <v>1</v>
      </c>
      <c r="I111" s="1">
        <v>42963.975393518522</v>
      </c>
      <c r="J111">
        <v>1</v>
      </c>
      <c r="K111">
        <v>3</v>
      </c>
      <c r="L111" t="s">
        <v>36</v>
      </c>
      <c r="M111">
        <v>7.6740000000000004</v>
      </c>
      <c r="N111">
        <v>4.5259999999999998</v>
      </c>
      <c r="O111" t="s">
        <v>66</v>
      </c>
      <c r="P111">
        <v>0</v>
      </c>
      <c r="Q111">
        <v>50</v>
      </c>
    </row>
    <row r="112" spans="1:17" x14ac:dyDescent="0.25">
      <c r="A112" t="s">
        <v>42</v>
      </c>
      <c r="B112" t="s">
        <v>43</v>
      </c>
      <c r="C112" t="s">
        <v>65</v>
      </c>
      <c r="D112" t="s">
        <v>31</v>
      </c>
      <c r="E112" t="s">
        <v>45</v>
      </c>
      <c r="F112" t="s">
        <v>33</v>
      </c>
      <c r="G112">
        <v>1</v>
      </c>
      <c r="I112" s="1">
        <v>42963.964513888888</v>
      </c>
      <c r="J112">
        <v>1</v>
      </c>
      <c r="K112">
        <v>1</v>
      </c>
      <c r="L112" t="s">
        <v>29</v>
      </c>
      <c r="M112">
        <v>0</v>
      </c>
      <c r="N112">
        <v>0</v>
      </c>
      <c r="O112" t="s">
        <v>66</v>
      </c>
      <c r="P112">
        <v>0</v>
      </c>
      <c r="Q112">
        <v>50</v>
      </c>
    </row>
    <row r="113" spans="1:17" x14ac:dyDescent="0.25">
      <c r="A113" t="s">
        <v>42</v>
      </c>
      <c r="B113" t="s">
        <v>43</v>
      </c>
      <c r="C113" t="s">
        <v>65</v>
      </c>
      <c r="D113" t="s">
        <v>31</v>
      </c>
      <c r="E113" t="s">
        <v>45</v>
      </c>
      <c r="F113" t="s">
        <v>33</v>
      </c>
      <c r="G113">
        <v>1</v>
      </c>
      <c r="I113" s="1">
        <v>42963.969953703701</v>
      </c>
      <c r="J113">
        <v>1</v>
      </c>
      <c r="K113">
        <v>2</v>
      </c>
      <c r="L113" t="s">
        <v>29</v>
      </c>
      <c r="M113">
        <v>0.64700000000000002</v>
      </c>
      <c r="N113">
        <v>0.153</v>
      </c>
      <c r="O113" t="s">
        <v>66</v>
      </c>
      <c r="P113">
        <v>1</v>
      </c>
      <c r="Q113">
        <v>50</v>
      </c>
    </row>
    <row r="114" spans="1:17" x14ac:dyDescent="0.25">
      <c r="A114" t="s">
        <v>42</v>
      </c>
      <c r="B114" t="s">
        <v>43</v>
      </c>
      <c r="C114" t="s">
        <v>65</v>
      </c>
      <c r="D114" t="s">
        <v>31</v>
      </c>
      <c r="E114" t="s">
        <v>45</v>
      </c>
      <c r="F114" t="s">
        <v>33</v>
      </c>
      <c r="G114">
        <v>1</v>
      </c>
      <c r="I114" s="1">
        <v>42963.975393518522</v>
      </c>
      <c r="J114">
        <v>1</v>
      </c>
      <c r="K114">
        <v>3</v>
      </c>
      <c r="L114" t="s">
        <v>29</v>
      </c>
      <c r="M114">
        <v>4.1200000000000001E-2</v>
      </c>
      <c r="N114">
        <v>9.7400000000000004E-3</v>
      </c>
      <c r="O114" t="s">
        <v>66</v>
      </c>
      <c r="P114">
        <v>0</v>
      </c>
      <c r="Q114">
        <v>50</v>
      </c>
    </row>
    <row r="115" spans="1:17" x14ac:dyDescent="0.25">
      <c r="A115" t="s">
        <v>42</v>
      </c>
      <c r="B115" t="s">
        <v>43</v>
      </c>
      <c r="C115" t="s">
        <v>65</v>
      </c>
      <c r="D115" t="s">
        <v>31</v>
      </c>
      <c r="E115" t="s">
        <v>45</v>
      </c>
      <c r="F115" t="s">
        <v>33</v>
      </c>
      <c r="G115">
        <v>1</v>
      </c>
      <c r="I115" s="1">
        <v>42963.979756944442</v>
      </c>
      <c r="J115">
        <v>1</v>
      </c>
      <c r="K115">
        <v>4</v>
      </c>
      <c r="L115" t="s">
        <v>29</v>
      </c>
      <c r="M115">
        <v>5.0599999999999999E-2</v>
      </c>
      <c r="N115">
        <v>1.197E-2</v>
      </c>
      <c r="O115" t="s">
        <v>66</v>
      </c>
      <c r="P115">
        <v>0</v>
      </c>
      <c r="Q115">
        <v>50</v>
      </c>
    </row>
    <row r="116" spans="1:17" x14ac:dyDescent="0.25">
      <c r="A116" t="s">
        <v>42</v>
      </c>
      <c r="B116" t="s">
        <v>43</v>
      </c>
      <c r="C116" t="s">
        <v>67</v>
      </c>
      <c r="D116" t="s">
        <v>31</v>
      </c>
      <c r="E116" t="s">
        <v>45</v>
      </c>
      <c r="F116" t="s">
        <v>39</v>
      </c>
      <c r="G116">
        <v>1</v>
      </c>
      <c r="I116" s="1">
        <v>42963.986666666664</v>
      </c>
      <c r="J116">
        <v>1</v>
      </c>
      <c r="K116">
        <v>1</v>
      </c>
      <c r="L116" t="s">
        <v>36</v>
      </c>
      <c r="M116">
        <v>11.27</v>
      </c>
      <c r="N116">
        <v>6.6470000000000002</v>
      </c>
      <c r="O116" t="s">
        <v>68</v>
      </c>
      <c r="P116">
        <v>0</v>
      </c>
      <c r="Q116">
        <v>50</v>
      </c>
    </row>
    <row r="117" spans="1:17" x14ac:dyDescent="0.25">
      <c r="A117" t="s">
        <v>42</v>
      </c>
      <c r="B117" t="s">
        <v>43</v>
      </c>
      <c r="C117" t="s">
        <v>67</v>
      </c>
      <c r="D117" t="s">
        <v>31</v>
      </c>
      <c r="E117" t="s">
        <v>45</v>
      </c>
      <c r="F117" t="s">
        <v>39</v>
      </c>
      <c r="G117">
        <v>1</v>
      </c>
      <c r="I117" s="1">
        <v>42963.992106481484</v>
      </c>
      <c r="J117">
        <v>1</v>
      </c>
      <c r="K117">
        <v>2</v>
      </c>
      <c r="L117" t="s">
        <v>36</v>
      </c>
      <c r="M117">
        <v>11.17</v>
      </c>
      <c r="N117">
        <v>6.5880000000000001</v>
      </c>
      <c r="O117" t="s">
        <v>68</v>
      </c>
      <c r="P117">
        <v>0</v>
      </c>
      <c r="Q117">
        <v>50</v>
      </c>
    </row>
    <row r="118" spans="1:17" x14ac:dyDescent="0.25">
      <c r="A118" t="s">
        <v>42</v>
      </c>
      <c r="B118" t="s">
        <v>43</v>
      </c>
      <c r="C118" t="s">
        <v>67</v>
      </c>
      <c r="D118" t="s">
        <v>31</v>
      </c>
      <c r="E118" t="s">
        <v>45</v>
      </c>
      <c r="F118" t="s">
        <v>39</v>
      </c>
      <c r="G118">
        <v>1</v>
      </c>
      <c r="I118" s="1">
        <v>42963.997546296298</v>
      </c>
      <c r="J118">
        <v>1</v>
      </c>
      <c r="K118">
        <v>3</v>
      </c>
      <c r="L118" t="s">
        <v>36</v>
      </c>
      <c r="M118">
        <v>11.66</v>
      </c>
      <c r="N118">
        <v>6.8769999999999998</v>
      </c>
      <c r="O118" t="s">
        <v>68</v>
      </c>
      <c r="P118">
        <v>1</v>
      </c>
      <c r="Q118">
        <v>50</v>
      </c>
    </row>
    <row r="119" spans="1:17" x14ac:dyDescent="0.25">
      <c r="A119" t="s">
        <v>42</v>
      </c>
      <c r="B119" t="s">
        <v>43</v>
      </c>
      <c r="C119" t="s">
        <v>67</v>
      </c>
      <c r="D119" t="s">
        <v>31</v>
      </c>
      <c r="E119" t="s">
        <v>45</v>
      </c>
      <c r="F119" t="s">
        <v>39</v>
      </c>
      <c r="G119">
        <v>1</v>
      </c>
      <c r="I119" s="1">
        <v>42964.002986111111</v>
      </c>
      <c r="J119">
        <v>1</v>
      </c>
      <c r="K119">
        <v>4</v>
      </c>
      <c r="L119" t="s">
        <v>36</v>
      </c>
      <c r="M119">
        <v>11.2</v>
      </c>
      <c r="N119">
        <v>6.6059999999999999</v>
      </c>
      <c r="O119" t="s">
        <v>68</v>
      </c>
      <c r="P119">
        <v>0</v>
      </c>
      <c r="Q119">
        <v>50</v>
      </c>
    </row>
    <row r="120" spans="1:17" x14ac:dyDescent="0.25">
      <c r="A120" t="s">
        <v>42</v>
      </c>
      <c r="B120" t="s">
        <v>43</v>
      </c>
      <c r="C120" t="s">
        <v>67</v>
      </c>
      <c r="D120" t="s">
        <v>31</v>
      </c>
      <c r="E120" t="s">
        <v>45</v>
      </c>
      <c r="F120" t="s">
        <v>33</v>
      </c>
      <c r="G120">
        <v>1</v>
      </c>
      <c r="I120" s="1">
        <v>42963.986666666664</v>
      </c>
      <c r="J120">
        <v>1</v>
      </c>
      <c r="K120">
        <v>1</v>
      </c>
      <c r="L120" t="s">
        <v>29</v>
      </c>
      <c r="M120">
        <v>0.23710000000000001</v>
      </c>
      <c r="N120">
        <v>5.6070000000000002E-2</v>
      </c>
      <c r="O120" t="s">
        <v>68</v>
      </c>
      <c r="P120">
        <v>1</v>
      </c>
      <c r="Q120">
        <v>50</v>
      </c>
    </row>
    <row r="121" spans="1:17" x14ac:dyDescent="0.25">
      <c r="A121" t="s">
        <v>42</v>
      </c>
      <c r="B121" t="s">
        <v>43</v>
      </c>
      <c r="C121" t="s">
        <v>67</v>
      </c>
      <c r="D121" t="s">
        <v>31</v>
      </c>
      <c r="E121" t="s">
        <v>45</v>
      </c>
      <c r="F121" t="s">
        <v>33</v>
      </c>
      <c r="G121">
        <v>1</v>
      </c>
      <c r="I121" s="1">
        <v>42963.992106481484</v>
      </c>
      <c r="J121">
        <v>1</v>
      </c>
      <c r="K121">
        <v>2</v>
      </c>
      <c r="L121" t="s">
        <v>29</v>
      </c>
      <c r="M121">
        <v>0.66749999999999998</v>
      </c>
      <c r="N121">
        <v>0.1578</v>
      </c>
      <c r="O121" t="s">
        <v>68</v>
      </c>
      <c r="P121">
        <v>0</v>
      </c>
      <c r="Q121">
        <v>50</v>
      </c>
    </row>
    <row r="122" spans="1:17" x14ac:dyDescent="0.25">
      <c r="A122" t="s">
        <v>42</v>
      </c>
      <c r="B122" t="s">
        <v>43</v>
      </c>
      <c r="C122" t="s">
        <v>67</v>
      </c>
      <c r="D122" t="s">
        <v>31</v>
      </c>
      <c r="E122" t="s">
        <v>45</v>
      </c>
      <c r="F122" t="s">
        <v>33</v>
      </c>
      <c r="G122">
        <v>1</v>
      </c>
      <c r="I122" s="1">
        <v>42963.997546296298</v>
      </c>
      <c r="J122">
        <v>1</v>
      </c>
      <c r="K122">
        <v>3</v>
      </c>
      <c r="L122" t="s">
        <v>29</v>
      </c>
      <c r="M122">
        <v>0.2422</v>
      </c>
      <c r="N122">
        <v>5.7270000000000001E-2</v>
      </c>
      <c r="O122" t="s">
        <v>68</v>
      </c>
      <c r="P122">
        <v>1</v>
      </c>
      <c r="Q122">
        <v>50</v>
      </c>
    </row>
    <row r="123" spans="1:17" x14ac:dyDescent="0.25">
      <c r="A123" t="s">
        <v>42</v>
      </c>
      <c r="B123" t="s">
        <v>43</v>
      </c>
      <c r="C123" t="s">
        <v>67</v>
      </c>
      <c r="D123" t="s">
        <v>31</v>
      </c>
      <c r="E123" t="s">
        <v>45</v>
      </c>
      <c r="F123" t="s">
        <v>33</v>
      </c>
      <c r="G123">
        <v>1</v>
      </c>
      <c r="I123" s="1">
        <v>42964.002986111111</v>
      </c>
      <c r="J123">
        <v>1</v>
      </c>
      <c r="K123">
        <v>4</v>
      </c>
      <c r="L123" t="s">
        <v>29</v>
      </c>
      <c r="M123">
        <v>0.56510000000000005</v>
      </c>
      <c r="N123">
        <v>0.1336</v>
      </c>
      <c r="O123" t="s">
        <v>68</v>
      </c>
      <c r="P123">
        <v>0</v>
      </c>
      <c r="Q123">
        <v>50</v>
      </c>
    </row>
    <row r="124" spans="1:17" x14ac:dyDescent="0.25">
      <c r="A124" t="s">
        <v>42</v>
      </c>
      <c r="B124" t="s">
        <v>43</v>
      </c>
      <c r="C124" t="s">
        <v>67</v>
      </c>
      <c r="D124" t="s">
        <v>31</v>
      </c>
      <c r="E124" t="s">
        <v>45</v>
      </c>
      <c r="F124" t="s">
        <v>33</v>
      </c>
      <c r="G124">
        <v>1</v>
      </c>
      <c r="I124" s="1">
        <v>42964.007349537038</v>
      </c>
      <c r="J124">
        <v>1</v>
      </c>
      <c r="K124">
        <v>5</v>
      </c>
      <c r="L124" t="s">
        <v>29</v>
      </c>
      <c r="M124">
        <v>0.61209999999999998</v>
      </c>
      <c r="N124">
        <v>0.1447</v>
      </c>
      <c r="O124" t="s">
        <v>68</v>
      </c>
      <c r="P124">
        <v>0</v>
      </c>
      <c r="Q124">
        <v>50</v>
      </c>
    </row>
    <row r="125" spans="1:17" x14ac:dyDescent="0.25">
      <c r="A125" t="s">
        <v>42</v>
      </c>
      <c r="B125" t="s">
        <v>43</v>
      </c>
      <c r="C125" t="s">
        <v>69</v>
      </c>
      <c r="D125" t="s">
        <v>31</v>
      </c>
      <c r="E125" t="s">
        <v>45</v>
      </c>
      <c r="F125" t="s">
        <v>39</v>
      </c>
      <c r="G125">
        <v>1</v>
      </c>
      <c r="I125" s="1">
        <v>42964.01425925926</v>
      </c>
      <c r="J125">
        <v>1</v>
      </c>
      <c r="K125">
        <v>1</v>
      </c>
      <c r="L125" t="s">
        <v>36</v>
      </c>
      <c r="M125">
        <v>28.64</v>
      </c>
      <c r="N125">
        <v>16.89</v>
      </c>
      <c r="O125" t="s">
        <v>70</v>
      </c>
      <c r="P125">
        <v>0</v>
      </c>
      <c r="Q125">
        <v>50</v>
      </c>
    </row>
    <row r="126" spans="1:17" x14ac:dyDescent="0.25">
      <c r="A126" t="s">
        <v>42</v>
      </c>
      <c r="B126" t="s">
        <v>43</v>
      </c>
      <c r="C126" t="s">
        <v>69</v>
      </c>
      <c r="D126" t="s">
        <v>31</v>
      </c>
      <c r="E126" t="s">
        <v>45</v>
      </c>
      <c r="F126" t="s">
        <v>39</v>
      </c>
      <c r="G126">
        <v>1</v>
      </c>
      <c r="I126" s="1">
        <v>42964.019699074073</v>
      </c>
      <c r="J126">
        <v>1</v>
      </c>
      <c r="K126">
        <v>2</v>
      </c>
      <c r="L126" t="s">
        <v>36</v>
      </c>
      <c r="M126">
        <v>28.5</v>
      </c>
      <c r="N126">
        <v>16.809999999999999</v>
      </c>
      <c r="O126" t="s">
        <v>70</v>
      </c>
      <c r="P126">
        <v>0</v>
      </c>
      <c r="Q126">
        <v>50</v>
      </c>
    </row>
    <row r="127" spans="1:17" x14ac:dyDescent="0.25">
      <c r="A127" t="s">
        <v>42</v>
      </c>
      <c r="B127" t="s">
        <v>43</v>
      </c>
      <c r="C127" t="s">
        <v>69</v>
      </c>
      <c r="D127" t="s">
        <v>31</v>
      </c>
      <c r="E127" t="s">
        <v>45</v>
      </c>
      <c r="F127" t="s">
        <v>39</v>
      </c>
      <c r="G127">
        <v>1</v>
      </c>
      <c r="I127" s="1">
        <v>42964.025138888886</v>
      </c>
      <c r="J127">
        <v>1</v>
      </c>
      <c r="K127">
        <v>3</v>
      </c>
      <c r="L127" t="s">
        <v>36</v>
      </c>
      <c r="M127">
        <v>27.75</v>
      </c>
      <c r="N127">
        <v>16.37</v>
      </c>
      <c r="O127" t="s">
        <v>70</v>
      </c>
      <c r="P127">
        <v>0</v>
      </c>
      <c r="Q127">
        <v>50</v>
      </c>
    </row>
    <row r="128" spans="1:17" x14ac:dyDescent="0.25">
      <c r="A128" t="s">
        <v>42</v>
      </c>
      <c r="B128" t="s">
        <v>43</v>
      </c>
      <c r="C128" t="s">
        <v>69</v>
      </c>
      <c r="D128" t="s">
        <v>31</v>
      </c>
      <c r="E128" t="s">
        <v>45</v>
      </c>
      <c r="F128" t="s">
        <v>33</v>
      </c>
      <c r="G128">
        <v>1</v>
      </c>
      <c r="I128" s="1">
        <v>42964.01425925926</v>
      </c>
      <c r="J128">
        <v>1</v>
      </c>
      <c r="K128">
        <v>1</v>
      </c>
      <c r="L128" t="s">
        <v>29</v>
      </c>
      <c r="M128">
        <v>0.72929999999999995</v>
      </c>
      <c r="N128">
        <v>0.17249999999999999</v>
      </c>
      <c r="O128" t="s">
        <v>70</v>
      </c>
      <c r="P128">
        <v>0</v>
      </c>
      <c r="Q128">
        <v>50</v>
      </c>
    </row>
    <row r="129" spans="1:17" x14ac:dyDescent="0.25">
      <c r="A129" t="s">
        <v>42</v>
      </c>
      <c r="B129" t="s">
        <v>43</v>
      </c>
      <c r="C129" t="s">
        <v>69</v>
      </c>
      <c r="D129" t="s">
        <v>31</v>
      </c>
      <c r="E129" t="s">
        <v>45</v>
      </c>
      <c r="F129" t="s">
        <v>33</v>
      </c>
      <c r="G129">
        <v>1</v>
      </c>
      <c r="I129" s="1">
        <v>42964.019699074073</v>
      </c>
      <c r="J129">
        <v>1</v>
      </c>
      <c r="K129">
        <v>2</v>
      </c>
      <c r="L129" t="s">
        <v>29</v>
      </c>
      <c r="M129">
        <v>1.29</v>
      </c>
      <c r="N129">
        <v>0.30499999999999999</v>
      </c>
      <c r="O129" t="s">
        <v>70</v>
      </c>
      <c r="P129">
        <v>1</v>
      </c>
      <c r="Q129">
        <v>50</v>
      </c>
    </row>
    <row r="130" spans="1:17" x14ac:dyDescent="0.25">
      <c r="A130" t="s">
        <v>42</v>
      </c>
      <c r="B130" t="s">
        <v>43</v>
      </c>
      <c r="C130" t="s">
        <v>69</v>
      </c>
      <c r="D130" t="s">
        <v>31</v>
      </c>
      <c r="E130" t="s">
        <v>45</v>
      </c>
      <c r="F130" t="s">
        <v>33</v>
      </c>
      <c r="G130">
        <v>1</v>
      </c>
      <c r="I130" s="1">
        <v>42964.025138888886</v>
      </c>
      <c r="J130">
        <v>1</v>
      </c>
      <c r="K130">
        <v>3</v>
      </c>
      <c r="L130" t="s">
        <v>29</v>
      </c>
      <c r="M130">
        <v>0.627</v>
      </c>
      <c r="N130">
        <v>0.14829999999999999</v>
      </c>
      <c r="O130" t="s">
        <v>70</v>
      </c>
      <c r="P130">
        <v>0</v>
      </c>
      <c r="Q130">
        <v>50</v>
      </c>
    </row>
    <row r="131" spans="1:17" x14ac:dyDescent="0.25">
      <c r="A131" t="s">
        <v>42</v>
      </c>
      <c r="B131" t="s">
        <v>43</v>
      </c>
      <c r="C131" t="s">
        <v>69</v>
      </c>
      <c r="D131" t="s">
        <v>31</v>
      </c>
      <c r="E131" t="s">
        <v>45</v>
      </c>
      <c r="F131" t="s">
        <v>33</v>
      </c>
      <c r="G131">
        <v>1</v>
      </c>
      <c r="I131" s="1">
        <v>42964.029502314814</v>
      </c>
      <c r="J131">
        <v>1</v>
      </c>
      <c r="K131">
        <v>4</v>
      </c>
      <c r="L131" t="s">
        <v>29</v>
      </c>
      <c r="M131">
        <v>1.728</v>
      </c>
      <c r="N131">
        <v>0.40860000000000002</v>
      </c>
      <c r="O131" t="s">
        <v>70</v>
      </c>
      <c r="P131">
        <v>1</v>
      </c>
      <c r="Q131">
        <v>50</v>
      </c>
    </row>
    <row r="132" spans="1:17" x14ac:dyDescent="0.25">
      <c r="A132" t="s">
        <v>42</v>
      </c>
      <c r="B132" t="s">
        <v>43</v>
      </c>
      <c r="C132" t="s">
        <v>69</v>
      </c>
      <c r="D132" t="s">
        <v>31</v>
      </c>
      <c r="E132" t="s">
        <v>45</v>
      </c>
      <c r="F132" t="s">
        <v>33</v>
      </c>
      <c r="G132">
        <v>1</v>
      </c>
      <c r="I132" s="1">
        <v>42964.033865740741</v>
      </c>
      <c r="J132">
        <v>1</v>
      </c>
      <c r="K132">
        <v>5</v>
      </c>
      <c r="L132" t="s">
        <v>29</v>
      </c>
      <c r="M132">
        <v>0.84830000000000005</v>
      </c>
      <c r="N132">
        <v>0.2006</v>
      </c>
      <c r="O132" t="s">
        <v>70</v>
      </c>
      <c r="P132">
        <v>0</v>
      </c>
      <c r="Q132">
        <v>50</v>
      </c>
    </row>
    <row r="133" spans="1:17" x14ac:dyDescent="0.25">
      <c r="A133" t="s">
        <v>42</v>
      </c>
      <c r="B133" t="s">
        <v>43</v>
      </c>
      <c r="C133" t="s">
        <v>71</v>
      </c>
      <c r="D133" t="s">
        <v>31</v>
      </c>
      <c r="E133" t="s">
        <v>45</v>
      </c>
      <c r="F133" t="s">
        <v>39</v>
      </c>
      <c r="G133">
        <v>1</v>
      </c>
      <c r="I133" s="1">
        <v>42964.040775462963</v>
      </c>
      <c r="J133">
        <v>1</v>
      </c>
      <c r="K133">
        <v>1</v>
      </c>
      <c r="L133" t="s">
        <v>36</v>
      </c>
      <c r="M133">
        <v>14.04</v>
      </c>
      <c r="N133">
        <v>8.2810000000000006</v>
      </c>
      <c r="O133" t="s">
        <v>72</v>
      </c>
      <c r="P133">
        <v>1</v>
      </c>
      <c r="Q133">
        <v>50</v>
      </c>
    </row>
    <row r="134" spans="1:17" x14ac:dyDescent="0.25">
      <c r="A134" t="s">
        <v>42</v>
      </c>
      <c r="B134" t="s">
        <v>43</v>
      </c>
      <c r="C134" t="s">
        <v>71</v>
      </c>
      <c r="D134" t="s">
        <v>31</v>
      </c>
      <c r="E134" t="s">
        <v>45</v>
      </c>
      <c r="F134" t="s">
        <v>39</v>
      </c>
      <c r="G134">
        <v>1</v>
      </c>
      <c r="I134" s="1">
        <v>42964.046249999999</v>
      </c>
      <c r="J134">
        <v>1</v>
      </c>
      <c r="K134">
        <v>2</v>
      </c>
      <c r="L134" t="s">
        <v>36</v>
      </c>
      <c r="M134">
        <v>13.18</v>
      </c>
      <c r="N134">
        <v>7.774</v>
      </c>
      <c r="O134" t="s">
        <v>72</v>
      </c>
      <c r="P134">
        <v>1</v>
      </c>
      <c r="Q134">
        <v>50</v>
      </c>
    </row>
    <row r="135" spans="1:17" x14ac:dyDescent="0.25">
      <c r="A135" t="s">
        <v>42</v>
      </c>
      <c r="B135" t="s">
        <v>43</v>
      </c>
      <c r="C135" t="s">
        <v>71</v>
      </c>
      <c r="D135" t="s">
        <v>31</v>
      </c>
      <c r="E135" t="s">
        <v>45</v>
      </c>
      <c r="F135" t="s">
        <v>39</v>
      </c>
      <c r="G135">
        <v>1</v>
      </c>
      <c r="I135" s="1">
        <v>42964.051689814813</v>
      </c>
      <c r="J135">
        <v>1</v>
      </c>
      <c r="K135">
        <v>3</v>
      </c>
      <c r="L135" t="s">
        <v>36</v>
      </c>
      <c r="M135">
        <v>12.54</v>
      </c>
      <c r="N135">
        <v>7.3970000000000002</v>
      </c>
      <c r="O135" t="s">
        <v>72</v>
      </c>
      <c r="P135">
        <v>0</v>
      </c>
      <c r="Q135">
        <v>50</v>
      </c>
    </row>
    <row r="136" spans="1:17" x14ac:dyDescent="0.25">
      <c r="A136" t="s">
        <v>42</v>
      </c>
      <c r="B136" t="s">
        <v>43</v>
      </c>
      <c r="C136" t="s">
        <v>71</v>
      </c>
      <c r="D136" t="s">
        <v>31</v>
      </c>
      <c r="E136" t="s">
        <v>45</v>
      </c>
      <c r="F136" t="s">
        <v>39</v>
      </c>
      <c r="G136">
        <v>1</v>
      </c>
      <c r="I136" s="1">
        <v>42964.057129629633</v>
      </c>
      <c r="J136">
        <v>1</v>
      </c>
      <c r="K136">
        <v>4</v>
      </c>
      <c r="L136" t="s">
        <v>36</v>
      </c>
      <c r="M136">
        <v>12.28</v>
      </c>
      <c r="N136">
        <v>7.2430000000000003</v>
      </c>
      <c r="O136" t="s">
        <v>72</v>
      </c>
      <c r="P136">
        <v>0</v>
      </c>
      <c r="Q136">
        <v>50</v>
      </c>
    </row>
    <row r="137" spans="1:17" x14ac:dyDescent="0.25">
      <c r="A137" t="s">
        <v>42</v>
      </c>
      <c r="B137" t="s">
        <v>43</v>
      </c>
      <c r="C137" t="s">
        <v>71</v>
      </c>
      <c r="D137" t="s">
        <v>31</v>
      </c>
      <c r="E137" t="s">
        <v>45</v>
      </c>
      <c r="F137" t="s">
        <v>39</v>
      </c>
      <c r="G137">
        <v>1</v>
      </c>
      <c r="I137" s="1">
        <v>42964.062569444446</v>
      </c>
      <c r="J137">
        <v>1</v>
      </c>
      <c r="K137">
        <v>5</v>
      </c>
      <c r="L137" t="s">
        <v>36</v>
      </c>
      <c r="M137">
        <v>12.9</v>
      </c>
      <c r="N137">
        <v>7.609</v>
      </c>
      <c r="O137" t="s">
        <v>72</v>
      </c>
      <c r="P137">
        <v>0</v>
      </c>
      <c r="Q137">
        <v>50</v>
      </c>
    </row>
    <row r="138" spans="1:17" x14ac:dyDescent="0.25">
      <c r="A138" t="s">
        <v>42</v>
      </c>
      <c r="B138" t="s">
        <v>43</v>
      </c>
      <c r="C138" t="s">
        <v>71</v>
      </c>
      <c r="D138" t="s">
        <v>31</v>
      </c>
      <c r="E138" t="s">
        <v>45</v>
      </c>
      <c r="F138" t="s">
        <v>33</v>
      </c>
      <c r="G138">
        <v>1</v>
      </c>
      <c r="I138" s="1">
        <v>42964.040775462963</v>
      </c>
      <c r="J138">
        <v>1</v>
      </c>
      <c r="K138">
        <v>1</v>
      </c>
      <c r="L138" t="s">
        <v>29</v>
      </c>
      <c r="M138">
        <v>0.45750000000000002</v>
      </c>
      <c r="N138">
        <v>0.1082</v>
      </c>
      <c r="O138" t="s">
        <v>72</v>
      </c>
      <c r="P138">
        <v>0</v>
      </c>
      <c r="Q138">
        <v>50</v>
      </c>
    </row>
    <row r="139" spans="1:17" x14ac:dyDescent="0.25">
      <c r="A139" t="s">
        <v>42</v>
      </c>
      <c r="B139" t="s">
        <v>43</v>
      </c>
      <c r="C139" t="s">
        <v>71</v>
      </c>
      <c r="D139" t="s">
        <v>31</v>
      </c>
      <c r="E139" t="s">
        <v>45</v>
      </c>
      <c r="F139" t="s">
        <v>33</v>
      </c>
      <c r="G139">
        <v>1</v>
      </c>
      <c r="I139" s="1">
        <v>42964.046249999999</v>
      </c>
      <c r="J139">
        <v>1</v>
      </c>
      <c r="K139">
        <v>2</v>
      </c>
      <c r="L139" t="s">
        <v>29</v>
      </c>
      <c r="M139">
        <v>0.44479999999999997</v>
      </c>
      <c r="N139">
        <v>0.1052</v>
      </c>
      <c r="O139" t="s">
        <v>72</v>
      </c>
      <c r="P139">
        <v>0</v>
      </c>
      <c r="Q139">
        <v>50</v>
      </c>
    </row>
    <row r="140" spans="1:17" x14ac:dyDescent="0.25">
      <c r="A140" t="s">
        <v>42</v>
      </c>
      <c r="B140" t="s">
        <v>43</v>
      </c>
      <c r="C140" t="s">
        <v>71</v>
      </c>
      <c r="D140" t="s">
        <v>31</v>
      </c>
      <c r="E140" t="s">
        <v>45</v>
      </c>
      <c r="F140" t="s">
        <v>33</v>
      </c>
      <c r="G140">
        <v>1</v>
      </c>
      <c r="I140" s="1">
        <v>42964.051689814813</v>
      </c>
      <c r="J140">
        <v>1</v>
      </c>
      <c r="K140">
        <v>3</v>
      </c>
      <c r="L140" t="s">
        <v>29</v>
      </c>
      <c r="M140">
        <v>9.7799999999999998E-2</v>
      </c>
      <c r="N140">
        <v>2.3130000000000001E-2</v>
      </c>
      <c r="O140" t="s">
        <v>72</v>
      </c>
      <c r="P140">
        <v>1</v>
      </c>
      <c r="Q140">
        <v>50</v>
      </c>
    </row>
    <row r="141" spans="1:17" x14ac:dyDescent="0.25">
      <c r="A141" t="s">
        <v>42</v>
      </c>
      <c r="B141" t="s">
        <v>43</v>
      </c>
      <c r="C141" t="s">
        <v>71</v>
      </c>
      <c r="D141" t="s">
        <v>31</v>
      </c>
      <c r="E141" t="s">
        <v>45</v>
      </c>
      <c r="F141" t="s">
        <v>33</v>
      </c>
      <c r="G141">
        <v>1</v>
      </c>
      <c r="I141" s="1">
        <v>42964.057129629633</v>
      </c>
      <c r="J141">
        <v>1</v>
      </c>
      <c r="K141">
        <v>4</v>
      </c>
      <c r="L141" t="s">
        <v>29</v>
      </c>
      <c r="M141">
        <v>3.0700000000000002E-2</v>
      </c>
      <c r="N141">
        <v>7.26E-3</v>
      </c>
      <c r="O141" t="s">
        <v>72</v>
      </c>
      <c r="P141">
        <v>1</v>
      </c>
      <c r="Q141">
        <v>50</v>
      </c>
    </row>
    <row r="142" spans="1:17" x14ac:dyDescent="0.25">
      <c r="A142" t="s">
        <v>42</v>
      </c>
      <c r="B142" t="s">
        <v>43</v>
      </c>
      <c r="C142" t="s">
        <v>71</v>
      </c>
      <c r="D142" t="s">
        <v>31</v>
      </c>
      <c r="E142" t="s">
        <v>45</v>
      </c>
      <c r="F142" t="s">
        <v>33</v>
      </c>
      <c r="G142">
        <v>1</v>
      </c>
      <c r="I142" s="1">
        <v>42964.062569444446</v>
      </c>
      <c r="J142">
        <v>1</v>
      </c>
      <c r="K142">
        <v>5</v>
      </c>
      <c r="L142" t="s">
        <v>29</v>
      </c>
      <c r="M142">
        <v>0.29339999999999999</v>
      </c>
      <c r="N142">
        <v>6.9379999999999997E-2</v>
      </c>
      <c r="O142" t="s">
        <v>72</v>
      </c>
      <c r="P142">
        <v>0</v>
      </c>
      <c r="Q142">
        <v>50</v>
      </c>
    </row>
    <row r="143" spans="1:17" x14ac:dyDescent="0.25">
      <c r="A143" t="s">
        <v>42</v>
      </c>
      <c r="B143" t="s">
        <v>43</v>
      </c>
      <c r="C143" t="s">
        <v>73</v>
      </c>
      <c r="D143" t="s">
        <v>31</v>
      </c>
      <c r="E143" t="s">
        <v>45</v>
      </c>
      <c r="F143" t="s">
        <v>39</v>
      </c>
      <c r="G143">
        <v>1</v>
      </c>
      <c r="I143" s="1">
        <v>42964.069479166668</v>
      </c>
      <c r="J143">
        <v>1</v>
      </c>
      <c r="K143">
        <v>1</v>
      </c>
      <c r="L143" t="s">
        <v>36</v>
      </c>
      <c r="M143">
        <v>30.6</v>
      </c>
      <c r="N143">
        <v>18.05</v>
      </c>
      <c r="O143" t="s">
        <v>74</v>
      </c>
      <c r="P143">
        <v>0</v>
      </c>
      <c r="Q143">
        <v>50</v>
      </c>
    </row>
    <row r="144" spans="1:17" x14ac:dyDescent="0.25">
      <c r="A144" t="s">
        <v>42</v>
      </c>
      <c r="B144" t="s">
        <v>43</v>
      </c>
      <c r="C144" t="s">
        <v>73</v>
      </c>
      <c r="D144" t="s">
        <v>31</v>
      </c>
      <c r="E144" t="s">
        <v>45</v>
      </c>
      <c r="F144" t="s">
        <v>39</v>
      </c>
      <c r="G144">
        <v>1</v>
      </c>
      <c r="I144" s="1">
        <v>42964.074918981481</v>
      </c>
      <c r="J144">
        <v>1</v>
      </c>
      <c r="K144">
        <v>2</v>
      </c>
      <c r="L144" t="s">
        <v>36</v>
      </c>
      <c r="M144">
        <v>30.38</v>
      </c>
      <c r="N144">
        <v>17.920000000000002</v>
      </c>
      <c r="O144" t="s">
        <v>74</v>
      </c>
      <c r="P144">
        <v>0</v>
      </c>
      <c r="Q144">
        <v>50</v>
      </c>
    </row>
    <row r="145" spans="1:17" x14ac:dyDescent="0.25">
      <c r="A145" t="s">
        <v>42</v>
      </c>
      <c r="B145" t="s">
        <v>43</v>
      </c>
      <c r="C145" t="s">
        <v>73</v>
      </c>
      <c r="D145" t="s">
        <v>31</v>
      </c>
      <c r="E145" t="s">
        <v>45</v>
      </c>
      <c r="F145" t="s">
        <v>39</v>
      </c>
      <c r="G145">
        <v>1</v>
      </c>
      <c r="I145" s="1">
        <v>42964.080358796295</v>
      </c>
      <c r="J145">
        <v>1</v>
      </c>
      <c r="K145">
        <v>3</v>
      </c>
      <c r="L145" t="s">
        <v>36</v>
      </c>
      <c r="M145">
        <v>31.44</v>
      </c>
      <c r="N145">
        <v>18.54</v>
      </c>
      <c r="O145" t="s">
        <v>74</v>
      </c>
      <c r="P145">
        <v>0</v>
      </c>
      <c r="Q145">
        <v>50</v>
      </c>
    </row>
    <row r="146" spans="1:17" x14ac:dyDescent="0.25">
      <c r="A146" t="s">
        <v>42</v>
      </c>
      <c r="B146" t="s">
        <v>43</v>
      </c>
      <c r="C146" t="s">
        <v>73</v>
      </c>
      <c r="D146" t="s">
        <v>31</v>
      </c>
      <c r="E146" t="s">
        <v>45</v>
      </c>
      <c r="F146" t="s">
        <v>33</v>
      </c>
      <c r="G146">
        <v>1</v>
      </c>
      <c r="I146" s="1">
        <v>42964.069479166668</v>
      </c>
      <c r="J146">
        <v>1</v>
      </c>
      <c r="K146">
        <v>1</v>
      </c>
      <c r="L146" t="s">
        <v>29</v>
      </c>
      <c r="M146">
        <v>1.1180000000000001</v>
      </c>
      <c r="N146">
        <v>0.26440000000000002</v>
      </c>
      <c r="O146" t="s">
        <v>74</v>
      </c>
      <c r="P146">
        <v>0</v>
      </c>
      <c r="Q146">
        <v>50</v>
      </c>
    </row>
    <row r="147" spans="1:17" x14ac:dyDescent="0.25">
      <c r="A147" t="s">
        <v>42</v>
      </c>
      <c r="B147" t="s">
        <v>43</v>
      </c>
      <c r="C147" t="s">
        <v>73</v>
      </c>
      <c r="D147" t="s">
        <v>31</v>
      </c>
      <c r="E147" t="s">
        <v>45</v>
      </c>
      <c r="F147" t="s">
        <v>33</v>
      </c>
      <c r="G147">
        <v>1</v>
      </c>
      <c r="I147" s="1">
        <v>42964.074918981481</v>
      </c>
      <c r="J147">
        <v>1</v>
      </c>
      <c r="K147">
        <v>2</v>
      </c>
      <c r="L147" t="s">
        <v>29</v>
      </c>
      <c r="M147">
        <v>0.42259999999999998</v>
      </c>
      <c r="N147">
        <v>9.9930000000000005E-2</v>
      </c>
      <c r="O147" t="s">
        <v>74</v>
      </c>
      <c r="P147">
        <v>1</v>
      </c>
      <c r="Q147">
        <v>50</v>
      </c>
    </row>
    <row r="148" spans="1:17" x14ac:dyDescent="0.25">
      <c r="A148" t="s">
        <v>42</v>
      </c>
      <c r="B148" t="s">
        <v>43</v>
      </c>
      <c r="C148" t="s">
        <v>73</v>
      </c>
      <c r="D148" t="s">
        <v>31</v>
      </c>
      <c r="E148" t="s">
        <v>45</v>
      </c>
      <c r="F148" t="s">
        <v>33</v>
      </c>
      <c r="G148">
        <v>1</v>
      </c>
      <c r="I148" s="1">
        <v>42964.080358796295</v>
      </c>
      <c r="J148">
        <v>1</v>
      </c>
      <c r="K148">
        <v>3</v>
      </c>
      <c r="L148" t="s">
        <v>29</v>
      </c>
      <c r="M148">
        <v>1.665</v>
      </c>
      <c r="N148">
        <v>0.39369999999999999</v>
      </c>
      <c r="O148" t="s">
        <v>74</v>
      </c>
      <c r="P148">
        <v>0</v>
      </c>
      <c r="Q148">
        <v>50</v>
      </c>
    </row>
    <row r="149" spans="1:17" x14ac:dyDescent="0.25">
      <c r="A149" t="s">
        <v>42</v>
      </c>
      <c r="B149" t="s">
        <v>43</v>
      </c>
      <c r="C149" t="s">
        <v>73</v>
      </c>
      <c r="D149" t="s">
        <v>31</v>
      </c>
      <c r="E149" t="s">
        <v>45</v>
      </c>
      <c r="F149" t="s">
        <v>33</v>
      </c>
      <c r="G149">
        <v>1</v>
      </c>
      <c r="I149" s="1">
        <v>42964.084722222222</v>
      </c>
      <c r="J149">
        <v>1</v>
      </c>
      <c r="K149">
        <v>4</v>
      </c>
      <c r="L149" t="s">
        <v>29</v>
      </c>
      <c r="M149">
        <v>1.653</v>
      </c>
      <c r="N149">
        <v>0.39090000000000003</v>
      </c>
      <c r="O149" t="s">
        <v>74</v>
      </c>
      <c r="P149">
        <v>0</v>
      </c>
      <c r="Q149">
        <v>50</v>
      </c>
    </row>
    <row r="150" spans="1:17" x14ac:dyDescent="0.25">
      <c r="A150" t="s">
        <v>42</v>
      </c>
      <c r="B150" t="s">
        <v>43</v>
      </c>
      <c r="C150" t="s">
        <v>73</v>
      </c>
      <c r="D150" t="s">
        <v>31</v>
      </c>
      <c r="E150" t="s">
        <v>45</v>
      </c>
      <c r="F150" t="s">
        <v>33</v>
      </c>
      <c r="G150">
        <v>1</v>
      </c>
      <c r="I150" s="1">
        <v>42964.089085648149</v>
      </c>
      <c r="J150">
        <v>1</v>
      </c>
      <c r="K150">
        <v>5</v>
      </c>
      <c r="L150" t="s">
        <v>29</v>
      </c>
      <c r="M150">
        <v>0.34010000000000001</v>
      </c>
      <c r="N150">
        <v>8.0420000000000005E-2</v>
      </c>
      <c r="O150" t="s">
        <v>74</v>
      </c>
      <c r="P150">
        <v>1</v>
      </c>
      <c r="Q150">
        <v>50</v>
      </c>
    </row>
    <row r="151" spans="1:17" x14ac:dyDescent="0.25">
      <c r="A151" t="s">
        <v>42</v>
      </c>
      <c r="B151" t="s">
        <v>43</v>
      </c>
      <c r="C151" t="s">
        <v>75</v>
      </c>
      <c r="D151" t="s">
        <v>31</v>
      </c>
      <c r="E151" t="s">
        <v>45</v>
      </c>
      <c r="F151" t="s">
        <v>39</v>
      </c>
      <c r="G151">
        <v>1</v>
      </c>
      <c r="I151" s="1">
        <v>42964.095995370371</v>
      </c>
      <c r="J151">
        <v>1</v>
      </c>
      <c r="K151">
        <v>1</v>
      </c>
      <c r="L151" t="s">
        <v>36</v>
      </c>
      <c r="M151">
        <v>7.31</v>
      </c>
      <c r="N151">
        <v>4.3120000000000003</v>
      </c>
      <c r="O151" t="s">
        <v>76</v>
      </c>
      <c r="P151">
        <v>1</v>
      </c>
      <c r="Q151">
        <v>50</v>
      </c>
    </row>
    <row r="152" spans="1:17" x14ac:dyDescent="0.25">
      <c r="A152" t="s">
        <v>42</v>
      </c>
      <c r="B152" t="s">
        <v>43</v>
      </c>
      <c r="C152" t="s">
        <v>75</v>
      </c>
      <c r="D152" t="s">
        <v>31</v>
      </c>
      <c r="E152" t="s">
        <v>45</v>
      </c>
      <c r="F152" t="s">
        <v>39</v>
      </c>
      <c r="G152">
        <v>1</v>
      </c>
      <c r="I152" s="1">
        <v>42964.101435185185</v>
      </c>
      <c r="J152">
        <v>1</v>
      </c>
      <c r="K152">
        <v>2</v>
      </c>
      <c r="L152" t="s">
        <v>36</v>
      </c>
      <c r="M152">
        <v>7.2990000000000004</v>
      </c>
      <c r="N152">
        <v>4.3049999999999997</v>
      </c>
      <c r="O152" t="s">
        <v>76</v>
      </c>
      <c r="P152">
        <v>1</v>
      </c>
      <c r="Q152">
        <v>50</v>
      </c>
    </row>
    <row r="153" spans="1:17" x14ac:dyDescent="0.25">
      <c r="A153" t="s">
        <v>42</v>
      </c>
      <c r="B153" t="s">
        <v>43</v>
      </c>
      <c r="C153" t="s">
        <v>75</v>
      </c>
      <c r="D153" t="s">
        <v>31</v>
      </c>
      <c r="E153" t="s">
        <v>45</v>
      </c>
      <c r="F153" t="s">
        <v>39</v>
      </c>
      <c r="G153">
        <v>1</v>
      </c>
      <c r="I153" s="1">
        <v>42964.106874999998</v>
      </c>
      <c r="J153">
        <v>1</v>
      </c>
      <c r="K153">
        <v>3</v>
      </c>
      <c r="L153" t="s">
        <v>36</v>
      </c>
      <c r="M153">
        <v>6.74</v>
      </c>
      <c r="N153">
        <v>3.9750000000000001</v>
      </c>
      <c r="O153" t="s">
        <v>76</v>
      </c>
      <c r="P153">
        <v>0</v>
      </c>
      <c r="Q153">
        <v>50</v>
      </c>
    </row>
    <row r="154" spans="1:17" x14ac:dyDescent="0.25">
      <c r="A154" t="s">
        <v>42</v>
      </c>
      <c r="B154" t="s">
        <v>43</v>
      </c>
      <c r="C154" t="s">
        <v>75</v>
      </c>
      <c r="D154" t="s">
        <v>31</v>
      </c>
      <c r="E154" t="s">
        <v>45</v>
      </c>
      <c r="F154" t="s">
        <v>39</v>
      </c>
      <c r="G154">
        <v>1</v>
      </c>
      <c r="I154" s="1">
        <v>42964.112326388888</v>
      </c>
      <c r="J154">
        <v>1</v>
      </c>
      <c r="K154">
        <v>4</v>
      </c>
      <c r="L154" t="s">
        <v>36</v>
      </c>
      <c r="M154">
        <v>6.9050000000000002</v>
      </c>
      <c r="N154">
        <v>4.0730000000000004</v>
      </c>
      <c r="O154" t="s">
        <v>76</v>
      </c>
      <c r="P154">
        <v>0</v>
      </c>
      <c r="Q154">
        <v>50</v>
      </c>
    </row>
    <row r="155" spans="1:17" x14ac:dyDescent="0.25">
      <c r="A155" t="s">
        <v>42</v>
      </c>
      <c r="B155" t="s">
        <v>43</v>
      </c>
      <c r="C155" t="s">
        <v>75</v>
      </c>
      <c r="D155" t="s">
        <v>31</v>
      </c>
      <c r="E155" t="s">
        <v>45</v>
      </c>
      <c r="F155" t="s">
        <v>39</v>
      </c>
      <c r="G155">
        <v>1</v>
      </c>
      <c r="I155" s="1">
        <v>42964.117777777778</v>
      </c>
      <c r="J155">
        <v>1</v>
      </c>
      <c r="K155">
        <v>5</v>
      </c>
      <c r="L155" t="s">
        <v>36</v>
      </c>
      <c r="M155">
        <v>6.577</v>
      </c>
      <c r="N155">
        <v>3.879</v>
      </c>
      <c r="O155" t="s">
        <v>76</v>
      </c>
      <c r="P155">
        <v>0</v>
      </c>
      <c r="Q155">
        <v>50</v>
      </c>
    </row>
    <row r="156" spans="1:17" x14ac:dyDescent="0.25">
      <c r="A156" t="s">
        <v>42</v>
      </c>
      <c r="B156" t="s">
        <v>43</v>
      </c>
      <c r="C156" t="s">
        <v>75</v>
      </c>
      <c r="D156" t="s">
        <v>31</v>
      </c>
      <c r="E156" t="s">
        <v>45</v>
      </c>
      <c r="F156" t="s">
        <v>33</v>
      </c>
      <c r="G156">
        <v>1</v>
      </c>
      <c r="I156" s="1">
        <v>42964.095995370371</v>
      </c>
      <c r="J156">
        <v>1</v>
      </c>
      <c r="K156">
        <v>1</v>
      </c>
      <c r="L156" t="s">
        <v>29</v>
      </c>
      <c r="M156">
        <v>0</v>
      </c>
      <c r="N156">
        <v>0</v>
      </c>
      <c r="O156" t="s">
        <v>76</v>
      </c>
      <c r="P156">
        <v>0</v>
      </c>
      <c r="Q156">
        <v>50</v>
      </c>
    </row>
    <row r="157" spans="1:17" x14ac:dyDescent="0.25">
      <c r="A157" t="s">
        <v>42</v>
      </c>
      <c r="B157" t="s">
        <v>43</v>
      </c>
      <c r="C157" t="s">
        <v>75</v>
      </c>
      <c r="D157" t="s">
        <v>31</v>
      </c>
      <c r="E157" t="s">
        <v>45</v>
      </c>
      <c r="F157" t="s">
        <v>33</v>
      </c>
      <c r="G157">
        <v>1</v>
      </c>
      <c r="I157" s="1">
        <v>42964.101435185185</v>
      </c>
      <c r="J157">
        <v>1</v>
      </c>
      <c r="K157">
        <v>2</v>
      </c>
      <c r="L157" t="s">
        <v>29</v>
      </c>
      <c r="M157">
        <v>1.0609999999999999</v>
      </c>
      <c r="N157">
        <v>0.25090000000000001</v>
      </c>
      <c r="O157" t="s">
        <v>76</v>
      </c>
      <c r="P157">
        <v>1</v>
      </c>
      <c r="Q157">
        <v>50</v>
      </c>
    </row>
    <row r="158" spans="1:17" x14ac:dyDescent="0.25">
      <c r="A158" t="s">
        <v>42</v>
      </c>
      <c r="B158" t="s">
        <v>43</v>
      </c>
      <c r="C158" t="s">
        <v>75</v>
      </c>
      <c r="D158" t="s">
        <v>31</v>
      </c>
      <c r="E158" t="s">
        <v>45</v>
      </c>
      <c r="F158" t="s">
        <v>33</v>
      </c>
      <c r="G158">
        <v>1</v>
      </c>
      <c r="I158" s="1">
        <v>42964.106874999998</v>
      </c>
      <c r="J158">
        <v>1</v>
      </c>
      <c r="K158">
        <v>3</v>
      </c>
      <c r="L158" t="s">
        <v>29</v>
      </c>
      <c r="M158">
        <v>0.13869999999999999</v>
      </c>
      <c r="N158">
        <v>3.2800000000000003E-2</v>
      </c>
      <c r="O158" t="s">
        <v>76</v>
      </c>
      <c r="P158">
        <v>0</v>
      </c>
      <c r="Q158">
        <v>50</v>
      </c>
    </row>
    <row r="159" spans="1:17" x14ac:dyDescent="0.25">
      <c r="A159" t="s">
        <v>42</v>
      </c>
      <c r="B159" t="s">
        <v>43</v>
      </c>
      <c r="C159" t="s">
        <v>75</v>
      </c>
      <c r="D159" t="s">
        <v>31</v>
      </c>
      <c r="E159" t="s">
        <v>45</v>
      </c>
      <c r="F159" t="s">
        <v>33</v>
      </c>
      <c r="G159">
        <v>1</v>
      </c>
      <c r="I159" s="1">
        <v>42964.112326388888</v>
      </c>
      <c r="J159">
        <v>1</v>
      </c>
      <c r="K159">
        <v>4</v>
      </c>
      <c r="L159" t="s">
        <v>29</v>
      </c>
      <c r="M159">
        <v>0.26169999999999999</v>
      </c>
      <c r="N159">
        <v>6.1879999999999998E-2</v>
      </c>
      <c r="O159" t="s">
        <v>76</v>
      </c>
      <c r="P159">
        <v>0</v>
      </c>
      <c r="Q159">
        <v>50</v>
      </c>
    </row>
    <row r="160" spans="1:17" x14ac:dyDescent="0.25">
      <c r="A160" t="s">
        <v>42</v>
      </c>
      <c r="B160" t="s">
        <v>43</v>
      </c>
      <c r="C160" t="s">
        <v>75</v>
      </c>
      <c r="D160" t="s">
        <v>31</v>
      </c>
      <c r="E160" t="s">
        <v>45</v>
      </c>
      <c r="F160" t="s">
        <v>33</v>
      </c>
      <c r="G160">
        <v>1</v>
      </c>
      <c r="I160" s="1">
        <v>42964.117777777778</v>
      </c>
      <c r="J160">
        <v>1</v>
      </c>
      <c r="K160">
        <v>5</v>
      </c>
      <c r="L160" t="s">
        <v>29</v>
      </c>
      <c r="M160">
        <v>0.70240000000000002</v>
      </c>
      <c r="N160">
        <v>0.1661</v>
      </c>
      <c r="O160" t="s">
        <v>76</v>
      </c>
      <c r="P160">
        <v>1</v>
      </c>
      <c r="Q160">
        <v>50</v>
      </c>
    </row>
    <row r="161" spans="1:17" x14ac:dyDescent="0.25">
      <c r="A161" t="s">
        <v>42</v>
      </c>
      <c r="B161" t="s">
        <v>43</v>
      </c>
      <c r="C161" t="s">
        <v>77</v>
      </c>
      <c r="D161" t="s">
        <v>31</v>
      </c>
      <c r="E161" t="s">
        <v>45</v>
      </c>
      <c r="F161" t="s">
        <v>39</v>
      </c>
      <c r="G161">
        <v>1</v>
      </c>
      <c r="I161" s="1">
        <v>42964.124699074076</v>
      </c>
      <c r="J161">
        <v>1</v>
      </c>
      <c r="K161">
        <v>1</v>
      </c>
      <c r="L161" t="s">
        <v>36</v>
      </c>
      <c r="M161">
        <v>4.4050000000000002</v>
      </c>
      <c r="N161">
        <v>2.5979999999999999</v>
      </c>
      <c r="O161" t="s">
        <v>78</v>
      </c>
      <c r="P161">
        <v>0</v>
      </c>
      <c r="Q161">
        <v>50</v>
      </c>
    </row>
    <row r="162" spans="1:17" x14ac:dyDescent="0.25">
      <c r="A162" t="s">
        <v>42</v>
      </c>
      <c r="B162" t="s">
        <v>43</v>
      </c>
      <c r="C162" t="s">
        <v>77</v>
      </c>
      <c r="D162" t="s">
        <v>31</v>
      </c>
      <c r="E162" t="s">
        <v>45</v>
      </c>
      <c r="F162" t="s">
        <v>39</v>
      </c>
      <c r="G162">
        <v>1</v>
      </c>
      <c r="I162" s="1">
        <v>42964.130150462966</v>
      </c>
      <c r="J162">
        <v>1</v>
      </c>
      <c r="K162">
        <v>2</v>
      </c>
      <c r="L162" t="s">
        <v>36</v>
      </c>
      <c r="M162">
        <v>4.6459999999999999</v>
      </c>
      <c r="N162">
        <v>2.74</v>
      </c>
      <c r="O162" t="s">
        <v>78</v>
      </c>
      <c r="P162">
        <v>1</v>
      </c>
      <c r="Q162">
        <v>50</v>
      </c>
    </row>
    <row r="163" spans="1:17" x14ac:dyDescent="0.25">
      <c r="A163" t="s">
        <v>42</v>
      </c>
      <c r="B163" t="s">
        <v>43</v>
      </c>
      <c r="C163" t="s">
        <v>77</v>
      </c>
      <c r="D163" t="s">
        <v>31</v>
      </c>
      <c r="E163" t="s">
        <v>45</v>
      </c>
      <c r="F163" t="s">
        <v>39</v>
      </c>
      <c r="G163">
        <v>1</v>
      </c>
      <c r="I163" s="1">
        <v>42964.135601851849</v>
      </c>
      <c r="J163">
        <v>1</v>
      </c>
      <c r="K163">
        <v>3</v>
      </c>
      <c r="L163" t="s">
        <v>36</v>
      </c>
      <c r="M163">
        <v>4.37</v>
      </c>
      <c r="N163">
        <v>2.5779999999999998</v>
      </c>
      <c r="O163" t="s">
        <v>78</v>
      </c>
      <c r="P163">
        <v>0</v>
      </c>
      <c r="Q163">
        <v>50</v>
      </c>
    </row>
    <row r="164" spans="1:17" x14ac:dyDescent="0.25">
      <c r="A164" t="s">
        <v>42</v>
      </c>
      <c r="B164" t="s">
        <v>43</v>
      </c>
      <c r="C164" t="s">
        <v>77</v>
      </c>
      <c r="D164" t="s">
        <v>31</v>
      </c>
      <c r="E164" t="s">
        <v>45</v>
      </c>
      <c r="F164" t="s">
        <v>39</v>
      </c>
      <c r="G164">
        <v>1</v>
      </c>
      <c r="I164" s="1">
        <v>42964.141053240739</v>
      </c>
      <c r="J164">
        <v>1</v>
      </c>
      <c r="K164">
        <v>4</v>
      </c>
      <c r="L164" t="s">
        <v>36</v>
      </c>
      <c r="M164">
        <v>4.3579999999999997</v>
      </c>
      <c r="N164">
        <v>2.57</v>
      </c>
      <c r="O164" t="s">
        <v>78</v>
      </c>
      <c r="P164">
        <v>0</v>
      </c>
      <c r="Q164">
        <v>50</v>
      </c>
    </row>
    <row r="165" spans="1:17" x14ac:dyDescent="0.25">
      <c r="A165" t="s">
        <v>42</v>
      </c>
      <c r="B165" t="s">
        <v>43</v>
      </c>
      <c r="C165" t="s">
        <v>77</v>
      </c>
      <c r="D165" t="s">
        <v>31</v>
      </c>
      <c r="E165" t="s">
        <v>45</v>
      </c>
      <c r="F165" t="s">
        <v>33</v>
      </c>
      <c r="G165">
        <v>1</v>
      </c>
      <c r="I165" s="1">
        <v>42964.124699074076</v>
      </c>
      <c r="J165">
        <v>1</v>
      </c>
      <c r="K165">
        <v>1</v>
      </c>
      <c r="L165" t="s">
        <v>29</v>
      </c>
      <c r="M165">
        <v>0.3034</v>
      </c>
      <c r="N165">
        <v>7.1749999999999994E-2</v>
      </c>
      <c r="O165" t="s">
        <v>78</v>
      </c>
      <c r="P165">
        <v>1</v>
      </c>
      <c r="Q165">
        <v>50</v>
      </c>
    </row>
    <row r="166" spans="1:17" x14ac:dyDescent="0.25">
      <c r="A166" t="s">
        <v>42</v>
      </c>
      <c r="B166" t="s">
        <v>43</v>
      </c>
      <c r="C166" t="s">
        <v>77</v>
      </c>
      <c r="D166" t="s">
        <v>31</v>
      </c>
      <c r="E166" t="s">
        <v>45</v>
      </c>
      <c r="F166" t="s">
        <v>33</v>
      </c>
      <c r="G166">
        <v>1</v>
      </c>
      <c r="I166" s="1">
        <v>42964.130150462966</v>
      </c>
      <c r="J166">
        <v>1</v>
      </c>
      <c r="K166">
        <v>2</v>
      </c>
      <c r="L166" t="s">
        <v>29</v>
      </c>
      <c r="M166">
        <v>0.79249999999999998</v>
      </c>
      <c r="N166">
        <v>0.18740000000000001</v>
      </c>
      <c r="O166" t="s">
        <v>78</v>
      </c>
      <c r="P166">
        <v>0</v>
      </c>
      <c r="Q166">
        <v>50</v>
      </c>
    </row>
    <row r="167" spans="1:17" x14ac:dyDescent="0.25">
      <c r="A167" t="s">
        <v>42</v>
      </c>
      <c r="B167" t="s">
        <v>43</v>
      </c>
      <c r="C167" t="s">
        <v>77</v>
      </c>
      <c r="D167" t="s">
        <v>31</v>
      </c>
      <c r="E167" t="s">
        <v>45</v>
      </c>
      <c r="F167" t="s">
        <v>33</v>
      </c>
      <c r="G167">
        <v>1</v>
      </c>
      <c r="I167" s="1">
        <v>42964.135601851849</v>
      </c>
      <c r="J167">
        <v>1</v>
      </c>
      <c r="K167">
        <v>3</v>
      </c>
      <c r="L167" t="s">
        <v>29</v>
      </c>
      <c r="M167">
        <v>1.9800000000000002E-2</v>
      </c>
      <c r="N167">
        <v>4.6800000000000001E-3</v>
      </c>
      <c r="O167" t="s">
        <v>78</v>
      </c>
      <c r="P167">
        <v>1</v>
      </c>
      <c r="Q167">
        <v>50</v>
      </c>
    </row>
    <row r="168" spans="1:17" x14ac:dyDescent="0.25">
      <c r="A168" t="s">
        <v>42</v>
      </c>
      <c r="B168" t="s">
        <v>43</v>
      </c>
      <c r="C168" t="s">
        <v>77</v>
      </c>
      <c r="D168" t="s">
        <v>31</v>
      </c>
      <c r="E168" t="s">
        <v>45</v>
      </c>
      <c r="F168" t="s">
        <v>33</v>
      </c>
      <c r="G168">
        <v>1</v>
      </c>
      <c r="I168" s="1">
        <v>42964.141053240739</v>
      </c>
      <c r="J168">
        <v>1</v>
      </c>
      <c r="K168">
        <v>4</v>
      </c>
      <c r="L168" t="s">
        <v>29</v>
      </c>
      <c r="M168">
        <v>0.50890000000000002</v>
      </c>
      <c r="N168">
        <v>0.1203</v>
      </c>
      <c r="O168" t="s">
        <v>78</v>
      </c>
      <c r="P168">
        <v>0</v>
      </c>
      <c r="Q168">
        <v>50</v>
      </c>
    </row>
    <row r="169" spans="1:17" x14ac:dyDescent="0.25">
      <c r="A169" t="s">
        <v>42</v>
      </c>
      <c r="B169" t="s">
        <v>43</v>
      </c>
      <c r="C169" t="s">
        <v>77</v>
      </c>
      <c r="D169" t="s">
        <v>31</v>
      </c>
      <c r="E169" t="s">
        <v>45</v>
      </c>
      <c r="F169" t="s">
        <v>33</v>
      </c>
      <c r="G169">
        <v>1</v>
      </c>
      <c r="I169" s="1">
        <v>42964.14570601852</v>
      </c>
      <c r="J169">
        <v>1</v>
      </c>
      <c r="K169">
        <v>5</v>
      </c>
      <c r="L169" t="s">
        <v>29</v>
      </c>
      <c r="M169">
        <v>0.94640000000000002</v>
      </c>
      <c r="N169">
        <v>0.2238</v>
      </c>
      <c r="O169" t="s">
        <v>78</v>
      </c>
      <c r="P169">
        <v>0</v>
      </c>
      <c r="Q169">
        <v>50</v>
      </c>
    </row>
    <row r="170" spans="1:17" x14ac:dyDescent="0.25">
      <c r="A170" t="s">
        <v>42</v>
      </c>
      <c r="B170" t="s">
        <v>43</v>
      </c>
      <c r="C170" t="s">
        <v>79</v>
      </c>
      <c r="D170" t="s">
        <v>31</v>
      </c>
      <c r="E170" t="s">
        <v>45</v>
      </c>
      <c r="F170" t="s">
        <v>39</v>
      </c>
      <c r="G170">
        <v>1</v>
      </c>
      <c r="I170" s="1">
        <v>42964.152627314812</v>
      </c>
      <c r="J170">
        <v>1</v>
      </c>
      <c r="K170">
        <v>1</v>
      </c>
      <c r="L170" t="s">
        <v>36</v>
      </c>
      <c r="M170">
        <v>37.89</v>
      </c>
      <c r="N170">
        <v>22.35</v>
      </c>
      <c r="O170" t="s">
        <v>80</v>
      </c>
      <c r="P170">
        <v>1</v>
      </c>
      <c r="Q170">
        <v>50</v>
      </c>
    </row>
    <row r="171" spans="1:17" x14ac:dyDescent="0.25">
      <c r="A171" t="s">
        <v>42</v>
      </c>
      <c r="B171" t="s">
        <v>43</v>
      </c>
      <c r="C171" t="s">
        <v>79</v>
      </c>
      <c r="D171" t="s">
        <v>31</v>
      </c>
      <c r="E171" t="s">
        <v>45</v>
      </c>
      <c r="F171" t="s">
        <v>39</v>
      </c>
      <c r="G171">
        <v>1</v>
      </c>
      <c r="I171" s="1">
        <v>42964.158078703702</v>
      </c>
      <c r="J171">
        <v>1</v>
      </c>
      <c r="K171">
        <v>2</v>
      </c>
      <c r="L171" t="s">
        <v>36</v>
      </c>
      <c r="M171">
        <v>38.99</v>
      </c>
      <c r="N171">
        <v>23</v>
      </c>
      <c r="O171" t="s">
        <v>80</v>
      </c>
      <c r="P171">
        <v>1</v>
      </c>
      <c r="Q171">
        <v>50</v>
      </c>
    </row>
    <row r="172" spans="1:17" x14ac:dyDescent="0.25">
      <c r="A172" t="s">
        <v>42</v>
      </c>
      <c r="B172" t="s">
        <v>43</v>
      </c>
      <c r="C172" t="s">
        <v>79</v>
      </c>
      <c r="D172" t="s">
        <v>31</v>
      </c>
      <c r="E172" t="s">
        <v>45</v>
      </c>
      <c r="F172" t="s">
        <v>39</v>
      </c>
      <c r="G172">
        <v>1</v>
      </c>
      <c r="I172" s="1">
        <v>42964.163530092592</v>
      </c>
      <c r="J172">
        <v>1</v>
      </c>
      <c r="K172">
        <v>3</v>
      </c>
      <c r="L172" t="s">
        <v>36</v>
      </c>
      <c r="M172">
        <v>34.64</v>
      </c>
      <c r="N172">
        <v>20.43</v>
      </c>
      <c r="O172" t="s">
        <v>80</v>
      </c>
      <c r="P172">
        <v>0</v>
      </c>
      <c r="Q172">
        <v>50</v>
      </c>
    </row>
    <row r="173" spans="1:17" x14ac:dyDescent="0.25">
      <c r="A173" t="s">
        <v>42</v>
      </c>
      <c r="B173" t="s">
        <v>43</v>
      </c>
      <c r="C173" t="s">
        <v>79</v>
      </c>
      <c r="D173" t="s">
        <v>31</v>
      </c>
      <c r="E173" t="s">
        <v>45</v>
      </c>
      <c r="F173" t="s">
        <v>39</v>
      </c>
      <c r="G173">
        <v>1</v>
      </c>
      <c r="I173" s="1">
        <v>42964.168981481482</v>
      </c>
      <c r="J173">
        <v>1</v>
      </c>
      <c r="K173">
        <v>4</v>
      </c>
      <c r="L173" t="s">
        <v>36</v>
      </c>
      <c r="M173">
        <v>34.520000000000003</v>
      </c>
      <c r="N173">
        <v>20.36</v>
      </c>
      <c r="O173" t="s">
        <v>80</v>
      </c>
      <c r="P173">
        <v>0</v>
      </c>
      <c r="Q173">
        <v>50</v>
      </c>
    </row>
    <row r="174" spans="1:17" x14ac:dyDescent="0.25">
      <c r="A174" t="s">
        <v>42</v>
      </c>
      <c r="B174" t="s">
        <v>43</v>
      </c>
      <c r="C174" t="s">
        <v>79</v>
      </c>
      <c r="D174" t="s">
        <v>31</v>
      </c>
      <c r="E174" t="s">
        <v>45</v>
      </c>
      <c r="F174" t="s">
        <v>39</v>
      </c>
      <c r="G174">
        <v>1</v>
      </c>
      <c r="I174" s="1">
        <v>42964.174432870372</v>
      </c>
      <c r="J174">
        <v>1</v>
      </c>
      <c r="K174">
        <v>5</v>
      </c>
      <c r="L174" t="s">
        <v>36</v>
      </c>
      <c r="M174">
        <v>36.06</v>
      </c>
      <c r="N174">
        <v>21.27</v>
      </c>
      <c r="O174" t="s">
        <v>80</v>
      </c>
      <c r="P174">
        <v>0</v>
      </c>
      <c r="Q174">
        <v>50</v>
      </c>
    </row>
    <row r="175" spans="1:17" x14ac:dyDescent="0.25">
      <c r="A175" t="s">
        <v>42</v>
      </c>
      <c r="B175" t="s">
        <v>43</v>
      </c>
      <c r="C175" t="s">
        <v>79</v>
      </c>
      <c r="D175" t="s">
        <v>31</v>
      </c>
      <c r="E175" t="s">
        <v>45</v>
      </c>
      <c r="F175" t="s">
        <v>33</v>
      </c>
      <c r="G175">
        <v>1</v>
      </c>
      <c r="I175" s="1">
        <v>42964.152627314812</v>
      </c>
      <c r="J175">
        <v>1</v>
      </c>
      <c r="K175">
        <v>1</v>
      </c>
      <c r="L175" t="s">
        <v>29</v>
      </c>
      <c r="M175">
        <v>0.25019999999999998</v>
      </c>
      <c r="N175">
        <v>5.9159999999999997E-2</v>
      </c>
      <c r="O175" t="s">
        <v>80</v>
      </c>
      <c r="P175">
        <v>0</v>
      </c>
      <c r="Q175">
        <v>50</v>
      </c>
    </row>
    <row r="176" spans="1:17" x14ac:dyDescent="0.25">
      <c r="A176" t="s">
        <v>42</v>
      </c>
      <c r="B176" t="s">
        <v>43</v>
      </c>
      <c r="C176" t="s">
        <v>79</v>
      </c>
      <c r="D176" t="s">
        <v>31</v>
      </c>
      <c r="E176" t="s">
        <v>45</v>
      </c>
      <c r="F176" t="s">
        <v>33</v>
      </c>
      <c r="G176">
        <v>1</v>
      </c>
      <c r="I176" s="1">
        <v>42964.158078703702</v>
      </c>
      <c r="J176">
        <v>1</v>
      </c>
      <c r="K176">
        <v>2</v>
      </c>
      <c r="L176" t="s">
        <v>29</v>
      </c>
      <c r="M176">
        <v>1.1240000000000001</v>
      </c>
      <c r="N176">
        <v>0.26579999999999998</v>
      </c>
      <c r="O176" t="s">
        <v>80</v>
      </c>
      <c r="P176">
        <v>1</v>
      </c>
      <c r="Q176">
        <v>50</v>
      </c>
    </row>
    <row r="177" spans="1:17" x14ac:dyDescent="0.25">
      <c r="A177" t="s">
        <v>42</v>
      </c>
      <c r="B177" t="s">
        <v>43</v>
      </c>
      <c r="C177" t="s">
        <v>79</v>
      </c>
      <c r="D177" t="s">
        <v>31</v>
      </c>
      <c r="E177" t="s">
        <v>45</v>
      </c>
      <c r="F177" t="s">
        <v>33</v>
      </c>
      <c r="G177">
        <v>1</v>
      </c>
      <c r="I177" s="1">
        <v>42964.163530092592</v>
      </c>
      <c r="J177">
        <v>1</v>
      </c>
      <c r="K177">
        <v>3</v>
      </c>
      <c r="L177" t="s">
        <v>29</v>
      </c>
      <c r="M177">
        <v>0.48309999999999997</v>
      </c>
      <c r="N177">
        <v>0.1142</v>
      </c>
      <c r="O177" t="s">
        <v>80</v>
      </c>
      <c r="P177">
        <v>1</v>
      </c>
      <c r="Q177">
        <v>50</v>
      </c>
    </row>
    <row r="178" spans="1:17" x14ac:dyDescent="0.25">
      <c r="A178" t="s">
        <v>42</v>
      </c>
      <c r="B178" t="s">
        <v>43</v>
      </c>
      <c r="C178" t="s">
        <v>79</v>
      </c>
      <c r="D178" t="s">
        <v>31</v>
      </c>
      <c r="E178" t="s">
        <v>45</v>
      </c>
      <c r="F178" t="s">
        <v>33</v>
      </c>
      <c r="G178">
        <v>1</v>
      </c>
      <c r="I178" s="1">
        <v>42964.168981481482</v>
      </c>
      <c r="J178">
        <v>1</v>
      </c>
      <c r="K178">
        <v>4</v>
      </c>
      <c r="L178" t="s">
        <v>29</v>
      </c>
      <c r="M178">
        <v>0.1406</v>
      </c>
      <c r="N178">
        <v>3.3250000000000002E-2</v>
      </c>
      <c r="O178" t="s">
        <v>80</v>
      </c>
      <c r="P178">
        <v>0</v>
      </c>
      <c r="Q178">
        <v>50</v>
      </c>
    </row>
    <row r="179" spans="1:17" x14ac:dyDescent="0.25">
      <c r="A179" t="s">
        <v>42</v>
      </c>
      <c r="B179" t="s">
        <v>43</v>
      </c>
      <c r="C179" t="s">
        <v>79</v>
      </c>
      <c r="D179" t="s">
        <v>31</v>
      </c>
      <c r="E179" t="s">
        <v>45</v>
      </c>
      <c r="F179" t="s">
        <v>33</v>
      </c>
      <c r="G179">
        <v>1</v>
      </c>
      <c r="I179" s="1">
        <v>42964.174432870372</v>
      </c>
      <c r="J179">
        <v>1</v>
      </c>
      <c r="K179">
        <v>5</v>
      </c>
      <c r="L179" t="s">
        <v>29</v>
      </c>
      <c r="M179">
        <v>0.1421</v>
      </c>
      <c r="N179">
        <v>3.3599999999999998E-2</v>
      </c>
      <c r="O179" t="s">
        <v>80</v>
      </c>
      <c r="P179">
        <v>0</v>
      </c>
      <c r="Q179">
        <v>50</v>
      </c>
    </row>
    <row r="180" spans="1:17" x14ac:dyDescent="0.25">
      <c r="A180" t="s">
        <v>42</v>
      </c>
      <c r="B180" t="s">
        <v>43</v>
      </c>
      <c r="C180" t="s">
        <v>81</v>
      </c>
      <c r="D180" t="s">
        <v>31</v>
      </c>
      <c r="E180" t="s">
        <v>45</v>
      </c>
      <c r="F180" t="s">
        <v>39</v>
      </c>
      <c r="G180">
        <v>1</v>
      </c>
      <c r="I180" s="1">
        <v>42964.181354166663</v>
      </c>
      <c r="J180">
        <v>1</v>
      </c>
      <c r="K180">
        <v>1</v>
      </c>
      <c r="L180" t="s">
        <v>36</v>
      </c>
      <c r="M180">
        <v>60.12</v>
      </c>
      <c r="N180">
        <v>35.46</v>
      </c>
      <c r="O180" t="s">
        <v>82</v>
      </c>
      <c r="P180">
        <v>1</v>
      </c>
      <c r="Q180">
        <v>50</v>
      </c>
    </row>
    <row r="181" spans="1:17" x14ac:dyDescent="0.25">
      <c r="A181" t="s">
        <v>42</v>
      </c>
      <c r="B181" t="s">
        <v>43</v>
      </c>
      <c r="C181" t="s">
        <v>81</v>
      </c>
      <c r="D181" t="s">
        <v>31</v>
      </c>
      <c r="E181" t="s">
        <v>45</v>
      </c>
      <c r="F181" t="s">
        <v>39</v>
      </c>
      <c r="G181">
        <v>1</v>
      </c>
      <c r="I181" s="1">
        <v>42964.186805555553</v>
      </c>
      <c r="J181">
        <v>1</v>
      </c>
      <c r="K181">
        <v>2</v>
      </c>
      <c r="L181" t="s">
        <v>36</v>
      </c>
      <c r="M181">
        <v>59.01</v>
      </c>
      <c r="N181">
        <v>34.81</v>
      </c>
      <c r="O181" t="s">
        <v>82</v>
      </c>
      <c r="P181">
        <v>1</v>
      </c>
      <c r="Q181">
        <v>50</v>
      </c>
    </row>
    <row r="182" spans="1:17" x14ac:dyDescent="0.25">
      <c r="A182" t="s">
        <v>42</v>
      </c>
      <c r="B182" t="s">
        <v>43</v>
      </c>
      <c r="C182" t="s">
        <v>81</v>
      </c>
      <c r="D182" t="s">
        <v>31</v>
      </c>
      <c r="E182" t="s">
        <v>45</v>
      </c>
      <c r="F182" t="s">
        <v>39</v>
      </c>
      <c r="G182">
        <v>1</v>
      </c>
      <c r="I182" s="1">
        <v>42964.192245370374</v>
      </c>
      <c r="J182">
        <v>1</v>
      </c>
      <c r="K182">
        <v>3</v>
      </c>
      <c r="L182" t="s">
        <v>36</v>
      </c>
      <c r="M182">
        <v>55.9</v>
      </c>
      <c r="N182">
        <v>32.97</v>
      </c>
      <c r="O182" t="s">
        <v>82</v>
      </c>
      <c r="P182">
        <v>0</v>
      </c>
      <c r="Q182">
        <v>50</v>
      </c>
    </row>
    <row r="183" spans="1:17" x14ac:dyDescent="0.25">
      <c r="A183" t="s">
        <v>42</v>
      </c>
      <c r="B183" t="s">
        <v>43</v>
      </c>
      <c r="C183" t="s">
        <v>81</v>
      </c>
      <c r="D183" t="s">
        <v>31</v>
      </c>
      <c r="E183" t="s">
        <v>45</v>
      </c>
      <c r="F183" t="s">
        <v>39</v>
      </c>
      <c r="G183">
        <v>1</v>
      </c>
      <c r="I183" s="1">
        <v>42964.197685185187</v>
      </c>
      <c r="J183">
        <v>1</v>
      </c>
      <c r="K183">
        <v>4</v>
      </c>
      <c r="L183" t="s">
        <v>36</v>
      </c>
      <c r="M183">
        <v>56.16</v>
      </c>
      <c r="N183">
        <v>33.130000000000003</v>
      </c>
      <c r="O183" t="s">
        <v>82</v>
      </c>
      <c r="P183">
        <v>0</v>
      </c>
      <c r="Q183">
        <v>50</v>
      </c>
    </row>
    <row r="184" spans="1:17" x14ac:dyDescent="0.25">
      <c r="A184" t="s">
        <v>42</v>
      </c>
      <c r="B184" t="s">
        <v>43</v>
      </c>
      <c r="C184" t="s">
        <v>81</v>
      </c>
      <c r="D184" t="s">
        <v>31</v>
      </c>
      <c r="E184" t="s">
        <v>45</v>
      </c>
      <c r="F184" t="s">
        <v>39</v>
      </c>
      <c r="G184">
        <v>1</v>
      </c>
      <c r="I184" s="1">
        <v>42964.203125</v>
      </c>
      <c r="J184">
        <v>1</v>
      </c>
      <c r="K184">
        <v>5</v>
      </c>
      <c r="L184" t="s">
        <v>36</v>
      </c>
      <c r="M184">
        <v>55.72</v>
      </c>
      <c r="N184">
        <v>32.869999999999997</v>
      </c>
      <c r="O184" t="s">
        <v>82</v>
      </c>
      <c r="P184">
        <v>0</v>
      </c>
      <c r="Q184">
        <v>50</v>
      </c>
    </row>
    <row r="185" spans="1:17" x14ac:dyDescent="0.25">
      <c r="A185" t="s">
        <v>42</v>
      </c>
      <c r="B185" t="s">
        <v>43</v>
      </c>
      <c r="C185" t="s">
        <v>81</v>
      </c>
      <c r="D185" t="s">
        <v>31</v>
      </c>
      <c r="E185" t="s">
        <v>45</v>
      </c>
      <c r="F185" t="s">
        <v>33</v>
      </c>
      <c r="G185">
        <v>1</v>
      </c>
      <c r="I185" s="1">
        <v>42964.181354166663</v>
      </c>
      <c r="J185">
        <v>1</v>
      </c>
      <c r="K185">
        <v>1</v>
      </c>
      <c r="L185" t="s">
        <v>29</v>
      </c>
      <c r="M185">
        <v>0.2024</v>
      </c>
      <c r="N185">
        <v>4.786E-2</v>
      </c>
      <c r="O185" t="s">
        <v>82</v>
      </c>
      <c r="P185">
        <v>0</v>
      </c>
      <c r="Q185">
        <v>50</v>
      </c>
    </row>
    <row r="186" spans="1:17" x14ac:dyDescent="0.25">
      <c r="A186" t="s">
        <v>42</v>
      </c>
      <c r="B186" t="s">
        <v>43</v>
      </c>
      <c r="C186" t="s">
        <v>81</v>
      </c>
      <c r="D186" t="s">
        <v>31</v>
      </c>
      <c r="E186" t="s">
        <v>45</v>
      </c>
      <c r="F186" t="s">
        <v>33</v>
      </c>
      <c r="G186">
        <v>1</v>
      </c>
      <c r="I186" s="1">
        <v>42964.186805555553</v>
      </c>
      <c r="J186">
        <v>1</v>
      </c>
      <c r="K186">
        <v>2</v>
      </c>
      <c r="L186" t="s">
        <v>29</v>
      </c>
      <c r="M186">
        <v>0.63100000000000001</v>
      </c>
      <c r="N186">
        <v>0.1492</v>
      </c>
      <c r="O186" t="s">
        <v>82</v>
      </c>
      <c r="P186">
        <v>0</v>
      </c>
      <c r="Q186">
        <v>50</v>
      </c>
    </row>
    <row r="187" spans="1:17" x14ac:dyDescent="0.25">
      <c r="A187" t="s">
        <v>42</v>
      </c>
      <c r="B187" t="s">
        <v>43</v>
      </c>
      <c r="C187" t="s">
        <v>81</v>
      </c>
      <c r="D187" t="s">
        <v>31</v>
      </c>
      <c r="E187" t="s">
        <v>45</v>
      </c>
      <c r="F187" t="s">
        <v>33</v>
      </c>
      <c r="G187">
        <v>1</v>
      </c>
      <c r="I187" s="1">
        <v>42964.192245370374</v>
      </c>
      <c r="J187">
        <v>1</v>
      </c>
      <c r="K187">
        <v>3</v>
      </c>
      <c r="L187" t="s">
        <v>29</v>
      </c>
      <c r="M187">
        <v>0.47349999999999998</v>
      </c>
      <c r="N187">
        <v>0.112</v>
      </c>
      <c r="O187" t="s">
        <v>82</v>
      </c>
      <c r="P187">
        <v>0</v>
      </c>
      <c r="Q187">
        <v>50</v>
      </c>
    </row>
    <row r="188" spans="1:17" x14ac:dyDescent="0.25">
      <c r="A188" t="s">
        <v>42</v>
      </c>
      <c r="B188" t="s">
        <v>43</v>
      </c>
      <c r="C188" t="s">
        <v>81</v>
      </c>
      <c r="D188" t="s">
        <v>31</v>
      </c>
      <c r="E188" t="s">
        <v>45</v>
      </c>
      <c r="F188" t="s">
        <v>33</v>
      </c>
      <c r="G188">
        <v>1</v>
      </c>
      <c r="I188" s="1">
        <v>42964.197685185187</v>
      </c>
      <c r="J188">
        <v>1</v>
      </c>
      <c r="K188">
        <v>4</v>
      </c>
      <c r="L188" t="s">
        <v>29</v>
      </c>
      <c r="M188">
        <v>1.4019999999999999</v>
      </c>
      <c r="N188">
        <v>0.33150000000000002</v>
      </c>
      <c r="O188" t="s">
        <v>82</v>
      </c>
      <c r="P188">
        <v>1</v>
      </c>
      <c r="Q188">
        <v>50</v>
      </c>
    </row>
    <row r="189" spans="1:17" x14ac:dyDescent="0.25">
      <c r="A189" t="s">
        <v>42</v>
      </c>
      <c r="B189" t="s">
        <v>43</v>
      </c>
      <c r="C189" t="s">
        <v>81</v>
      </c>
      <c r="D189" t="s">
        <v>31</v>
      </c>
      <c r="E189" t="s">
        <v>45</v>
      </c>
      <c r="F189" t="s">
        <v>33</v>
      </c>
      <c r="G189">
        <v>1</v>
      </c>
      <c r="I189" s="1">
        <v>42964.203125</v>
      </c>
      <c r="J189">
        <v>1</v>
      </c>
      <c r="K189">
        <v>5</v>
      </c>
      <c r="L189" t="s">
        <v>29</v>
      </c>
      <c r="M189">
        <v>0.98319999999999996</v>
      </c>
      <c r="N189">
        <v>0.23250000000000001</v>
      </c>
      <c r="O189" t="s">
        <v>82</v>
      </c>
      <c r="P189">
        <v>1</v>
      </c>
      <c r="Q189">
        <v>50</v>
      </c>
    </row>
    <row r="190" spans="1:17" x14ac:dyDescent="0.25">
      <c r="A190" t="s">
        <v>42</v>
      </c>
      <c r="B190" t="s">
        <v>43</v>
      </c>
      <c r="C190" t="s">
        <v>83</v>
      </c>
      <c r="D190" t="s">
        <v>31</v>
      </c>
      <c r="E190" t="s">
        <v>45</v>
      </c>
      <c r="F190" t="s">
        <v>39</v>
      </c>
      <c r="G190">
        <v>1</v>
      </c>
      <c r="I190" s="1">
        <v>42964.210046296299</v>
      </c>
      <c r="J190">
        <v>1</v>
      </c>
      <c r="K190">
        <v>1</v>
      </c>
      <c r="L190" t="s">
        <v>36</v>
      </c>
      <c r="M190">
        <v>5.3680000000000003</v>
      </c>
      <c r="N190">
        <v>3.1659999999999999</v>
      </c>
      <c r="O190" t="s">
        <v>84</v>
      </c>
      <c r="P190">
        <v>0</v>
      </c>
      <c r="Q190">
        <v>50</v>
      </c>
    </row>
    <row r="191" spans="1:17" x14ac:dyDescent="0.25">
      <c r="A191" t="s">
        <v>42</v>
      </c>
      <c r="B191" t="s">
        <v>43</v>
      </c>
      <c r="C191" t="s">
        <v>83</v>
      </c>
      <c r="D191" t="s">
        <v>31</v>
      </c>
      <c r="E191" t="s">
        <v>45</v>
      </c>
      <c r="F191" t="s">
        <v>39</v>
      </c>
      <c r="G191">
        <v>1</v>
      </c>
      <c r="I191" s="1">
        <v>42964.215486111112</v>
      </c>
      <c r="J191">
        <v>1</v>
      </c>
      <c r="K191">
        <v>2</v>
      </c>
      <c r="L191" t="s">
        <v>36</v>
      </c>
      <c r="M191">
        <v>4.8940000000000001</v>
      </c>
      <c r="N191">
        <v>2.887</v>
      </c>
      <c r="O191" t="s">
        <v>84</v>
      </c>
      <c r="P191">
        <v>0</v>
      </c>
      <c r="Q191">
        <v>50</v>
      </c>
    </row>
    <row r="192" spans="1:17" x14ac:dyDescent="0.25">
      <c r="A192" t="s">
        <v>42</v>
      </c>
      <c r="B192" t="s">
        <v>43</v>
      </c>
      <c r="C192" t="s">
        <v>83</v>
      </c>
      <c r="D192" t="s">
        <v>31</v>
      </c>
      <c r="E192" t="s">
        <v>45</v>
      </c>
      <c r="F192" t="s">
        <v>39</v>
      </c>
      <c r="G192">
        <v>1</v>
      </c>
      <c r="I192" s="1">
        <v>42964.220925925925</v>
      </c>
      <c r="J192">
        <v>1</v>
      </c>
      <c r="K192">
        <v>3</v>
      </c>
      <c r="L192" t="s">
        <v>36</v>
      </c>
      <c r="M192">
        <v>5.9390000000000001</v>
      </c>
      <c r="N192">
        <v>3.5030000000000001</v>
      </c>
      <c r="O192" t="s">
        <v>84</v>
      </c>
      <c r="P192">
        <v>1</v>
      </c>
      <c r="Q192">
        <v>50</v>
      </c>
    </row>
    <row r="193" spans="1:17" x14ac:dyDescent="0.25">
      <c r="A193" t="s">
        <v>42</v>
      </c>
      <c r="B193" t="s">
        <v>43</v>
      </c>
      <c r="C193" t="s">
        <v>83</v>
      </c>
      <c r="D193" t="s">
        <v>31</v>
      </c>
      <c r="E193" t="s">
        <v>45</v>
      </c>
      <c r="F193" t="s">
        <v>39</v>
      </c>
      <c r="G193">
        <v>1</v>
      </c>
      <c r="I193" s="1">
        <v>42964.226365740738</v>
      </c>
      <c r="J193">
        <v>1</v>
      </c>
      <c r="K193">
        <v>4</v>
      </c>
      <c r="L193" t="s">
        <v>36</v>
      </c>
      <c r="M193">
        <v>4.8789999999999996</v>
      </c>
      <c r="N193">
        <v>2.8780000000000001</v>
      </c>
      <c r="O193" t="s">
        <v>84</v>
      </c>
      <c r="P193">
        <v>0</v>
      </c>
      <c r="Q193">
        <v>50</v>
      </c>
    </row>
    <row r="194" spans="1:17" x14ac:dyDescent="0.25">
      <c r="A194" t="s">
        <v>42</v>
      </c>
      <c r="B194" t="s">
        <v>43</v>
      </c>
      <c r="C194" t="s">
        <v>83</v>
      </c>
      <c r="D194" t="s">
        <v>31</v>
      </c>
      <c r="E194" t="s">
        <v>45</v>
      </c>
      <c r="F194" t="s">
        <v>39</v>
      </c>
      <c r="G194">
        <v>1</v>
      </c>
      <c r="I194" s="1">
        <v>42964.231805555559</v>
      </c>
      <c r="J194">
        <v>1</v>
      </c>
      <c r="K194">
        <v>5</v>
      </c>
      <c r="L194" t="s">
        <v>36</v>
      </c>
      <c r="M194">
        <v>4.17</v>
      </c>
      <c r="N194">
        <v>2.46</v>
      </c>
      <c r="O194" t="s">
        <v>84</v>
      </c>
      <c r="P194">
        <v>1</v>
      </c>
      <c r="Q194">
        <v>50</v>
      </c>
    </row>
    <row r="195" spans="1:17" x14ac:dyDescent="0.25">
      <c r="A195" t="s">
        <v>42</v>
      </c>
      <c r="B195" t="s">
        <v>43</v>
      </c>
      <c r="C195" t="s">
        <v>83</v>
      </c>
      <c r="D195" t="s">
        <v>31</v>
      </c>
      <c r="E195" t="s">
        <v>45</v>
      </c>
      <c r="F195" t="s">
        <v>33</v>
      </c>
      <c r="G195">
        <v>1</v>
      </c>
      <c r="I195" s="1">
        <v>42964.210046296299</v>
      </c>
      <c r="J195">
        <v>1</v>
      </c>
      <c r="K195">
        <v>1</v>
      </c>
      <c r="L195" t="s">
        <v>29</v>
      </c>
      <c r="M195">
        <v>1.133</v>
      </c>
      <c r="N195">
        <v>0.26790000000000003</v>
      </c>
      <c r="O195" t="s">
        <v>84</v>
      </c>
      <c r="P195">
        <v>1</v>
      </c>
      <c r="Q195">
        <v>50</v>
      </c>
    </row>
    <row r="196" spans="1:17" x14ac:dyDescent="0.25">
      <c r="A196" t="s">
        <v>42</v>
      </c>
      <c r="B196" t="s">
        <v>43</v>
      </c>
      <c r="C196" t="s">
        <v>83</v>
      </c>
      <c r="D196" t="s">
        <v>31</v>
      </c>
      <c r="E196" t="s">
        <v>45</v>
      </c>
      <c r="F196" t="s">
        <v>33</v>
      </c>
      <c r="G196">
        <v>1</v>
      </c>
      <c r="I196" s="1">
        <v>42964.215486111112</v>
      </c>
      <c r="J196">
        <v>1</v>
      </c>
      <c r="K196">
        <v>2</v>
      </c>
      <c r="L196" t="s">
        <v>29</v>
      </c>
      <c r="M196">
        <v>0.1028</v>
      </c>
      <c r="N196">
        <v>2.4309999999999998E-2</v>
      </c>
      <c r="O196" t="s">
        <v>84</v>
      </c>
      <c r="P196">
        <v>0</v>
      </c>
      <c r="Q196">
        <v>50</v>
      </c>
    </row>
    <row r="197" spans="1:17" x14ac:dyDescent="0.25">
      <c r="A197" t="s">
        <v>42</v>
      </c>
      <c r="B197" t="s">
        <v>43</v>
      </c>
      <c r="C197" t="s">
        <v>83</v>
      </c>
      <c r="D197" t="s">
        <v>31</v>
      </c>
      <c r="E197" t="s">
        <v>45</v>
      </c>
      <c r="F197" t="s">
        <v>33</v>
      </c>
      <c r="G197">
        <v>1</v>
      </c>
      <c r="I197" s="1">
        <v>42964.220925925925</v>
      </c>
      <c r="J197">
        <v>1</v>
      </c>
      <c r="K197">
        <v>3</v>
      </c>
      <c r="L197" t="s">
        <v>29</v>
      </c>
      <c r="M197">
        <v>6.2E-2</v>
      </c>
      <c r="N197">
        <v>1.4659999999999999E-2</v>
      </c>
      <c r="O197" t="s">
        <v>84</v>
      </c>
      <c r="P197">
        <v>0</v>
      </c>
      <c r="Q197">
        <v>50</v>
      </c>
    </row>
    <row r="198" spans="1:17" x14ac:dyDescent="0.25">
      <c r="A198" t="s">
        <v>42</v>
      </c>
      <c r="B198" t="s">
        <v>43</v>
      </c>
      <c r="C198" t="s">
        <v>83</v>
      </c>
      <c r="D198" t="s">
        <v>31</v>
      </c>
      <c r="E198" t="s">
        <v>45</v>
      </c>
      <c r="F198" t="s">
        <v>33</v>
      </c>
      <c r="G198">
        <v>1</v>
      </c>
      <c r="I198" s="1">
        <v>42964.226365740738</v>
      </c>
      <c r="J198">
        <v>1</v>
      </c>
      <c r="K198">
        <v>4</v>
      </c>
      <c r="L198" t="s">
        <v>29</v>
      </c>
      <c r="M198">
        <v>0.4642</v>
      </c>
      <c r="N198">
        <v>0.10979999999999999</v>
      </c>
      <c r="O198" t="s">
        <v>84</v>
      </c>
      <c r="P198">
        <v>1</v>
      </c>
      <c r="Q198">
        <v>50</v>
      </c>
    </row>
    <row r="199" spans="1:17" x14ac:dyDescent="0.25">
      <c r="A199" t="s">
        <v>42</v>
      </c>
      <c r="B199" t="s">
        <v>43</v>
      </c>
      <c r="C199" t="s">
        <v>83</v>
      </c>
      <c r="D199" t="s">
        <v>31</v>
      </c>
      <c r="E199" t="s">
        <v>45</v>
      </c>
      <c r="F199" t="s">
        <v>33</v>
      </c>
      <c r="G199">
        <v>1</v>
      </c>
      <c r="I199" s="1">
        <v>42964.231805555559</v>
      </c>
      <c r="J199">
        <v>1</v>
      </c>
      <c r="K199">
        <v>5</v>
      </c>
      <c r="L199" t="s">
        <v>29</v>
      </c>
      <c r="M199">
        <v>3.0000000000000001E-3</v>
      </c>
      <c r="N199">
        <v>7.1000000000000002E-4</v>
      </c>
      <c r="O199" t="s">
        <v>84</v>
      </c>
      <c r="P199">
        <v>0</v>
      </c>
      <c r="Q199">
        <v>50</v>
      </c>
    </row>
    <row r="200" spans="1:17" x14ac:dyDescent="0.25">
      <c r="A200" t="s">
        <v>28</v>
      </c>
      <c r="B200" t="s">
        <v>29</v>
      </c>
      <c r="C200" t="s">
        <v>30</v>
      </c>
      <c r="D200" t="s">
        <v>31</v>
      </c>
      <c r="E200" t="s">
        <v>32</v>
      </c>
      <c r="F200" t="s">
        <v>33</v>
      </c>
      <c r="G200">
        <v>1</v>
      </c>
      <c r="H200" t="s">
        <v>85</v>
      </c>
      <c r="I200" s="1">
        <v>42964.237673611111</v>
      </c>
      <c r="J200">
        <v>1</v>
      </c>
      <c r="K200">
        <v>1</v>
      </c>
      <c r="L200" t="s">
        <v>29</v>
      </c>
      <c r="M200">
        <v>24.84</v>
      </c>
      <c r="N200">
        <v>5.8739999999999997</v>
      </c>
      <c r="O200" t="s">
        <v>86</v>
      </c>
      <c r="P200">
        <v>0</v>
      </c>
      <c r="Q200">
        <v>50</v>
      </c>
    </row>
    <row r="201" spans="1:17" x14ac:dyDescent="0.25">
      <c r="A201" t="s">
        <v>28</v>
      </c>
      <c r="B201" t="s">
        <v>29</v>
      </c>
      <c r="C201" t="s">
        <v>30</v>
      </c>
      <c r="D201" t="s">
        <v>31</v>
      </c>
      <c r="E201" t="s">
        <v>32</v>
      </c>
      <c r="F201" t="s">
        <v>33</v>
      </c>
      <c r="G201">
        <v>1</v>
      </c>
      <c r="H201" t="s">
        <v>85</v>
      </c>
      <c r="I201" s="1">
        <v>42964.242025462961</v>
      </c>
      <c r="J201">
        <v>1</v>
      </c>
      <c r="K201">
        <v>2</v>
      </c>
      <c r="L201" t="s">
        <v>29</v>
      </c>
      <c r="M201">
        <v>25.4</v>
      </c>
      <c r="N201">
        <v>6.0060000000000002</v>
      </c>
      <c r="O201" t="s">
        <v>86</v>
      </c>
      <c r="P201">
        <v>0</v>
      </c>
      <c r="Q201">
        <v>50</v>
      </c>
    </row>
    <row r="202" spans="1:17" x14ac:dyDescent="0.25">
      <c r="A202" t="s">
        <v>28</v>
      </c>
      <c r="B202" t="s">
        <v>29</v>
      </c>
      <c r="C202" t="s">
        <v>30</v>
      </c>
      <c r="D202" t="s">
        <v>31</v>
      </c>
      <c r="E202" t="s">
        <v>32</v>
      </c>
      <c r="F202" t="s">
        <v>33</v>
      </c>
      <c r="G202">
        <v>1</v>
      </c>
      <c r="H202" t="s">
        <v>85</v>
      </c>
      <c r="I202" s="1">
        <v>42964.246377314812</v>
      </c>
      <c r="J202">
        <v>1</v>
      </c>
      <c r="K202">
        <v>3</v>
      </c>
      <c r="L202" t="s">
        <v>29</v>
      </c>
      <c r="M202">
        <v>24.72</v>
      </c>
      <c r="N202">
        <v>5.8460000000000001</v>
      </c>
      <c r="O202" t="s">
        <v>86</v>
      </c>
      <c r="P202">
        <v>0</v>
      </c>
      <c r="Q202">
        <v>50</v>
      </c>
    </row>
    <row r="203" spans="1:17" x14ac:dyDescent="0.25">
      <c r="A203" t="s">
        <v>28</v>
      </c>
      <c r="B203" t="s">
        <v>36</v>
      </c>
      <c r="C203" t="s">
        <v>87</v>
      </c>
      <c r="D203" t="s">
        <v>31</v>
      </c>
      <c r="E203" t="s">
        <v>38</v>
      </c>
      <c r="F203" t="s">
        <v>39</v>
      </c>
      <c r="G203">
        <v>1</v>
      </c>
      <c r="H203" t="s">
        <v>88</v>
      </c>
      <c r="I203" s="1">
        <v>42964.253298611111</v>
      </c>
      <c r="J203">
        <v>1</v>
      </c>
      <c r="K203">
        <v>1</v>
      </c>
      <c r="L203" t="s">
        <v>36</v>
      </c>
      <c r="M203">
        <v>62.49</v>
      </c>
      <c r="N203">
        <v>36.86</v>
      </c>
      <c r="O203" t="s">
        <v>89</v>
      </c>
      <c r="P203">
        <v>0</v>
      </c>
      <c r="Q203">
        <v>50</v>
      </c>
    </row>
    <row r="204" spans="1:17" x14ac:dyDescent="0.25">
      <c r="A204" t="s">
        <v>28</v>
      </c>
      <c r="B204" t="s">
        <v>36</v>
      </c>
      <c r="C204" t="s">
        <v>87</v>
      </c>
      <c r="D204" t="s">
        <v>31</v>
      </c>
      <c r="E204" t="s">
        <v>38</v>
      </c>
      <c r="F204" t="s">
        <v>39</v>
      </c>
      <c r="G204">
        <v>1</v>
      </c>
      <c r="H204" t="s">
        <v>88</v>
      </c>
      <c r="I204" s="1">
        <v>42964.258738425924</v>
      </c>
      <c r="J204">
        <v>1</v>
      </c>
      <c r="K204">
        <v>2</v>
      </c>
      <c r="L204" t="s">
        <v>36</v>
      </c>
      <c r="M204">
        <v>63.27</v>
      </c>
      <c r="N204">
        <v>37.32</v>
      </c>
      <c r="O204" t="s">
        <v>89</v>
      </c>
      <c r="P204">
        <v>0</v>
      </c>
      <c r="Q204">
        <v>50</v>
      </c>
    </row>
    <row r="205" spans="1:17" x14ac:dyDescent="0.25">
      <c r="A205" t="s">
        <v>28</v>
      </c>
      <c r="B205" t="s">
        <v>36</v>
      </c>
      <c r="C205" t="s">
        <v>87</v>
      </c>
      <c r="D205" t="s">
        <v>31</v>
      </c>
      <c r="E205" t="s">
        <v>38</v>
      </c>
      <c r="F205" t="s">
        <v>39</v>
      </c>
      <c r="G205">
        <v>1</v>
      </c>
      <c r="H205" t="s">
        <v>88</v>
      </c>
      <c r="I205" s="1">
        <v>42964.264178240737</v>
      </c>
      <c r="J205">
        <v>1</v>
      </c>
      <c r="K205">
        <v>3</v>
      </c>
      <c r="L205" t="s">
        <v>36</v>
      </c>
      <c r="M205">
        <v>63.91</v>
      </c>
      <c r="N205">
        <v>37.700000000000003</v>
      </c>
      <c r="O205" t="s">
        <v>89</v>
      </c>
      <c r="P205">
        <v>0</v>
      </c>
      <c r="Q205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workbookViewId="0">
      <pane xSplit="4" ySplit="15" topLeftCell="J70" activePane="bottomRight" state="frozen"/>
      <selection pane="topRight" activeCell="E1" sqref="E1"/>
      <selection pane="bottomLeft" activeCell="A16" sqref="A16"/>
      <selection pane="bottomRight" activeCell="S16" sqref="S16:V81"/>
    </sheetView>
  </sheetViews>
  <sheetFormatPr defaultRowHeight="15" x14ac:dyDescent="0.25"/>
  <cols>
    <col min="3" max="3" width="19.42578125" bestFit="1" customWidth="1"/>
    <col min="4" max="4" width="26.42578125" bestFit="1" customWidth="1"/>
    <col min="10" max="10" width="14.85546875" bestFit="1" customWidth="1"/>
    <col min="19" max="19" width="12.28515625" bestFit="1" customWidth="1"/>
    <col min="21" max="21" width="13.7109375" bestFit="1" customWidth="1"/>
  </cols>
  <sheetData>
    <row r="1" spans="1:22" x14ac:dyDescent="0.25">
      <c r="B1" t="s">
        <v>0</v>
      </c>
      <c r="T1" t="s">
        <v>91</v>
      </c>
      <c r="U1" t="s">
        <v>92</v>
      </c>
    </row>
    <row r="2" spans="1:22" x14ac:dyDescent="0.25">
      <c r="B2" t="s">
        <v>1</v>
      </c>
      <c r="C2" t="s">
        <v>2</v>
      </c>
      <c r="T2">
        <v>0.5</v>
      </c>
      <c r="U2">
        <v>4.1559999999999997</v>
      </c>
    </row>
    <row r="3" spans="1:22" x14ac:dyDescent="0.25">
      <c r="B3" t="s">
        <v>3</v>
      </c>
      <c r="C3">
        <v>1</v>
      </c>
      <c r="T3">
        <v>0.75</v>
      </c>
      <c r="U3">
        <v>5.8390000000000004</v>
      </c>
    </row>
    <row r="4" spans="1:22" x14ac:dyDescent="0.25">
      <c r="B4" t="s">
        <v>4</v>
      </c>
      <c r="C4" t="s">
        <v>5</v>
      </c>
      <c r="T4">
        <v>1</v>
      </c>
      <c r="U4">
        <v>7.3529999999999998</v>
      </c>
    </row>
    <row r="5" spans="1:22" x14ac:dyDescent="0.25">
      <c r="B5" t="s">
        <v>6</v>
      </c>
      <c r="C5" s="1">
        <v>42964.385046296295</v>
      </c>
      <c r="T5">
        <v>2.5</v>
      </c>
      <c r="U5">
        <v>16.809999999999999</v>
      </c>
    </row>
    <row r="6" spans="1:22" x14ac:dyDescent="0.25">
      <c r="T6">
        <v>5</v>
      </c>
      <c r="U6">
        <v>33.69</v>
      </c>
    </row>
    <row r="7" spans="1:22" x14ac:dyDescent="0.25">
      <c r="B7" t="s">
        <v>7</v>
      </c>
      <c r="T7">
        <v>7.5</v>
      </c>
      <c r="U7">
        <v>50.16</v>
      </c>
    </row>
    <row r="8" spans="1:22" x14ac:dyDescent="0.25">
      <c r="B8" t="s">
        <v>8</v>
      </c>
      <c r="C8" t="s">
        <v>9</v>
      </c>
      <c r="T8">
        <v>10</v>
      </c>
      <c r="U8">
        <v>68.63</v>
      </c>
    </row>
    <row r="10" spans="1:22" x14ac:dyDescent="0.25">
      <c r="T10" t="s">
        <v>93</v>
      </c>
      <c r="U10">
        <f>SLOPE(U2:U8,T2:T8)</f>
        <v>6.7309354215833501</v>
      </c>
    </row>
    <row r="11" spans="1:22" x14ac:dyDescent="0.25">
      <c r="T11" t="s">
        <v>94</v>
      </c>
      <c r="U11">
        <f>INTERCEPT(U2:U8,T2:T8)</f>
        <v>0.46000139455052746</v>
      </c>
    </row>
    <row r="14" spans="1:22" x14ac:dyDescent="0.25">
      <c r="B14" t="s">
        <v>10</v>
      </c>
    </row>
    <row r="15" spans="1:22" x14ac:dyDescent="0.25">
      <c r="A15" t="s">
        <v>90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  <c r="I15" t="s">
        <v>18</v>
      </c>
      <c r="J15" t="s">
        <v>19</v>
      </c>
      <c r="K15" t="s">
        <v>20</v>
      </c>
      <c r="L15" t="s">
        <v>21</v>
      </c>
      <c r="M15" t="s">
        <v>22</v>
      </c>
      <c r="N15" t="s">
        <v>23</v>
      </c>
      <c r="O15" t="s">
        <v>24</v>
      </c>
      <c r="P15" t="s">
        <v>25</v>
      </c>
      <c r="Q15" t="s">
        <v>26</v>
      </c>
      <c r="R15" t="s">
        <v>27</v>
      </c>
      <c r="S15" t="s">
        <v>95</v>
      </c>
      <c r="T15" t="s">
        <v>91</v>
      </c>
      <c r="U15" t="s">
        <v>96</v>
      </c>
      <c r="V15" t="s">
        <v>97</v>
      </c>
    </row>
    <row r="16" spans="1:22" x14ac:dyDescent="0.25">
      <c r="A16">
        <v>6</v>
      </c>
      <c r="B16" t="s">
        <v>28</v>
      </c>
      <c r="C16" t="s">
        <v>36</v>
      </c>
      <c r="D16" t="s">
        <v>37</v>
      </c>
      <c r="E16" t="s">
        <v>31</v>
      </c>
      <c r="F16" t="s">
        <v>38</v>
      </c>
      <c r="G16" t="s">
        <v>39</v>
      </c>
      <c r="H16">
        <v>1</v>
      </c>
      <c r="I16" t="s">
        <v>40</v>
      </c>
      <c r="J16" s="1">
        <v>42963.674814814818</v>
      </c>
      <c r="K16">
        <v>1</v>
      </c>
      <c r="L16">
        <v>1</v>
      </c>
      <c r="M16" t="s">
        <v>36</v>
      </c>
      <c r="N16">
        <v>64.94</v>
      </c>
      <c r="O16">
        <v>38.299999999999997</v>
      </c>
      <c r="P16" t="s">
        <v>41</v>
      </c>
      <c r="Q16">
        <v>0</v>
      </c>
      <c r="R16">
        <v>50</v>
      </c>
      <c r="S16">
        <f>AVERAGE(N16:N18)</f>
        <v>66.213333333333324</v>
      </c>
      <c r="T16">
        <f>(S16-$U$11)/$U$10</f>
        <v>9.7688252553930042</v>
      </c>
    </row>
    <row r="17" spans="1:22" x14ac:dyDescent="0.25">
      <c r="A17">
        <v>7</v>
      </c>
      <c r="B17" t="s">
        <v>28</v>
      </c>
      <c r="C17" t="s">
        <v>36</v>
      </c>
      <c r="D17" t="s">
        <v>37</v>
      </c>
      <c r="E17" t="s">
        <v>31</v>
      </c>
      <c r="F17" t="s">
        <v>38</v>
      </c>
      <c r="G17" t="s">
        <v>39</v>
      </c>
      <c r="H17">
        <v>1</v>
      </c>
      <c r="I17" t="s">
        <v>40</v>
      </c>
      <c r="J17" s="1">
        <v>42963.680254629631</v>
      </c>
      <c r="K17">
        <v>1</v>
      </c>
      <c r="L17">
        <v>2</v>
      </c>
      <c r="M17" t="s">
        <v>36</v>
      </c>
      <c r="N17">
        <v>66.19</v>
      </c>
      <c r="O17">
        <v>39.04</v>
      </c>
      <c r="P17" t="s">
        <v>41</v>
      </c>
      <c r="Q17">
        <v>0</v>
      </c>
      <c r="R17">
        <v>50</v>
      </c>
    </row>
    <row r="18" spans="1:22" x14ac:dyDescent="0.25">
      <c r="A18">
        <v>8</v>
      </c>
      <c r="B18" t="s">
        <v>28</v>
      </c>
      <c r="C18" t="s">
        <v>36</v>
      </c>
      <c r="D18" t="s">
        <v>37</v>
      </c>
      <c r="E18" t="s">
        <v>31</v>
      </c>
      <c r="F18" t="s">
        <v>38</v>
      </c>
      <c r="G18" t="s">
        <v>39</v>
      </c>
      <c r="H18">
        <v>1</v>
      </c>
      <c r="I18" t="s">
        <v>40</v>
      </c>
      <c r="J18" s="1">
        <v>42963.685694444444</v>
      </c>
      <c r="K18">
        <v>1</v>
      </c>
      <c r="L18">
        <v>3</v>
      </c>
      <c r="M18" t="s">
        <v>36</v>
      </c>
      <c r="N18">
        <v>67.510000000000005</v>
      </c>
      <c r="O18">
        <v>39.82</v>
      </c>
      <c r="P18" t="s">
        <v>41</v>
      </c>
      <c r="Q18">
        <v>0</v>
      </c>
      <c r="R18">
        <v>50</v>
      </c>
    </row>
    <row r="19" spans="1:22" x14ac:dyDescent="0.25">
      <c r="A19">
        <v>9</v>
      </c>
      <c r="B19" t="s">
        <v>42</v>
      </c>
      <c r="C19" t="s">
        <v>43</v>
      </c>
      <c r="D19" t="s">
        <v>44</v>
      </c>
      <c r="E19" t="s">
        <v>31</v>
      </c>
      <c r="F19" t="s">
        <v>45</v>
      </c>
      <c r="G19" t="s">
        <v>39</v>
      </c>
      <c r="H19">
        <v>1</v>
      </c>
      <c r="J19" s="1">
        <v>42963.692615740743</v>
      </c>
      <c r="K19">
        <v>1</v>
      </c>
      <c r="L19">
        <v>1</v>
      </c>
      <c r="M19" t="s">
        <v>36</v>
      </c>
      <c r="N19">
        <v>108.3</v>
      </c>
      <c r="O19">
        <v>63.88</v>
      </c>
      <c r="P19" t="s">
        <v>46</v>
      </c>
      <c r="Q19">
        <v>0</v>
      </c>
      <c r="R19">
        <v>50</v>
      </c>
      <c r="S19">
        <f>AVERAGE(N19:N21)</f>
        <v>107.66666666666667</v>
      </c>
      <c r="T19">
        <f>(S19-$U$11)/$U$10</f>
        <v>15.927454143795277</v>
      </c>
      <c r="U19">
        <f>40/21.5</f>
        <v>1.8604651162790697</v>
      </c>
      <c r="V19">
        <f>T19*U19*10</f>
        <v>296.32472825665627</v>
      </c>
    </row>
    <row r="20" spans="1:22" x14ac:dyDescent="0.25">
      <c r="A20">
        <v>10</v>
      </c>
      <c r="B20" t="s">
        <v>42</v>
      </c>
      <c r="C20" t="s">
        <v>43</v>
      </c>
      <c r="D20" t="s">
        <v>44</v>
      </c>
      <c r="E20" t="s">
        <v>31</v>
      </c>
      <c r="F20" t="s">
        <v>45</v>
      </c>
      <c r="G20" t="s">
        <v>39</v>
      </c>
      <c r="H20">
        <v>1</v>
      </c>
      <c r="J20" s="1">
        <v>42963.698171296295</v>
      </c>
      <c r="K20">
        <v>1</v>
      </c>
      <c r="L20">
        <v>2</v>
      </c>
      <c r="M20" t="s">
        <v>36</v>
      </c>
      <c r="N20">
        <v>107</v>
      </c>
      <c r="O20">
        <v>63.11</v>
      </c>
      <c r="P20" t="s">
        <v>46</v>
      </c>
      <c r="Q20">
        <v>0</v>
      </c>
      <c r="R20">
        <v>50</v>
      </c>
    </row>
    <row r="21" spans="1:22" x14ac:dyDescent="0.25">
      <c r="A21">
        <v>11</v>
      </c>
      <c r="B21" t="s">
        <v>42</v>
      </c>
      <c r="C21" t="s">
        <v>43</v>
      </c>
      <c r="D21" t="s">
        <v>44</v>
      </c>
      <c r="E21" t="s">
        <v>31</v>
      </c>
      <c r="F21" t="s">
        <v>45</v>
      </c>
      <c r="G21" t="s">
        <v>39</v>
      </c>
      <c r="H21">
        <v>1</v>
      </c>
      <c r="J21" s="1">
        <v>42963.703611111108</v>
      </c>
      <c r="K21">
        <v>1</v>
      </c>
      <c r="L21">
        <v>3</v>
      </c>
      <c r="M21" t="s">
        <v>36</v>
      </c>
      <c r="N21">
        <v>107.7</v>
      </c>
      <c r="O21">
        <v>63.53</v>
      </c>
      <c r="P21" t="s">
        <v>46</v>
      </c>
      <c r="Q21">
        <v>0</v>
      </c>
      <c r="R21">
        <v>50</v>
      </c>
    </row>
    <row r="22" spans="1:22" x14ac:dyDescent="0.25">
      <c r="A22">
        <v>19</v>
      </c>
      <c r="B22" t="s">
        <v>42</v>
      </c>
      <c r="C22" t="s">
        <v>43</v>
      </c>
      <c r="D22" t="s">
        <v>47</v>
      </c>
      <c r="E22" t="s">
        <v>31</v>
      </c>
      <c r="F22" t="s">
        <v>45</v>
      </c>
      <c r="G22" t="s">
        <v>39</v>
      </c>
      <c r="H22">
        <v>1</v>
      </c>
      <c r="J22" s="1">
        <v>42963.730219907404</v>
      </c>
      <c r="K22">
        <v>1</v>
      </c>
      <c r="L22">
        <v>3</v>
      </c>
      <c r="M22" t="s">
        <v>36</v>
      </c>
      <c r="N22">
        <v>22.75</v>
      </c>
      <c r="O22">
        <v>13.42</v>
      </c>
      <c r="P22" t="s">
        <v>48</v>
      </c>
      <c r="Q22">
        <v>0</v>
      </c>
      <c r="R22">
        <v>50</v>
      </c>
      <c r="S22">
        <f>AVERAGE(N22:N24)</f>
        <v>23.66</v>
      </c>
      <c r="T22">
        <f>(S22-$U$11)/$U$10</f>
        <v>3.4467718307111652</v>
      </c>
      <c r="U22">
        <f>40/21.5</f>
        <v>1.8604651162790697</v>
      </c>
      <c r="V22">
        <f>T22*U22</f>
        <v>6.4125987548114702</v>
      </c>
    </row>
    <row r="23" spans="1:22" x14ac:dyDescent="0.25">
      <c r="A23">
        <v>20</v>
      </c>
      <c r="B23" t="s">
        <v>42</v>
      </c>
      <c r="C23" t="s">
        <v>43</v>
      </c>
      <c r="D23" t="s">
        <v>47</v>
      </c>
      <c r="E23" t="s">
        <v>31</v>
      </c>
      <c r="F23" t="s">
        <v>45</v>
      </c>
      <c r="G23" t="s">
        <v>39</v>
      </c>
      <c r="H23">
        <v>1</v>
      </c>
      <c r="J23" s="1">
        <v>42963.735659722224</v>
      </c>
      <c r="K23">
        <v>1</v>
      </c>
      <c r="L23">
        <v>4</v>
      </c>
      <c r="M23" t="s">
        <v>36</v>
      </c>
      <c r="N23">
        <v>24.51</v>
      </c>
      <c r="O23">
        <v>14.46</v>
      </c>
      <c r="P23" t="s">
        <v>48</v>
      </c>
      <c r="Q23">
        <v>0</v>
      </c>
      <c r="R23">
        <v>50</v>
      </c>
    </row>
    <row r="24" spans="1:22" x14ac:dyDescent="0.25">
      <c r="A24">
        <v>21</v>
      </c>
      <c r="B24" t="s">
        <v>42</v>
      </c>
      <c r="C24" t="s">
        <v>43</v>
      </c>
      <c r="D24" t="s">
        <v>47</v>
      </c>
      <c r="E24" t="s">
        <v>31</v>
      </c>
      <c r="F24" t="s">
        <v>45</v>
      </c>
      <c r="G24" t="s">
        <v>39</v>
      </c>
      <c r="H24">
        <v>1</v>
      </c>
      <c r="J24" s="1">
        <v>42963.741111111114</v>
      </c>
      <c r="K24">
        <v>1</v>
      </c>
      <c r="L24">
        <v>5</v>
      </c>
      <c r="M24" t="s">
        <v>36</v>
      </c>
      <c r="N24">
        <v>23.72</v>
      </c>
      <c r="O24">
        <v>13.99</v>
      </c>
      <c r="P24" t="s">
        <v>48</v>
      </c>
      <c r="Q24">
        <v>0</v>
      </c>
      <c r="R24">
        <v>50</v>
      </c>
    </row>
    <row r="25" spans="1:22" x14ac:dyDescent="0.25">
      <c r="A25">
        <v>27</v>
      </c>
      <c r="B25" t="s">
        <v>42</v>
      </c>
      <c r="C25" t="s">
        <v>43</v>
      </c>
      <c r="D25" t="s">
        <v>49</v>
      </c>
      <c r="E25" t="s">
        <v>31</v>
      </c>
      <c r="F25" t="s">
        <v>45</v>
      </c>
      <c r="G25" t="s">
        <v>39</v>
      </c>
      <c r="H25">
        <v>1</v>
      </c>
      <c r="J25" s="1">
        <v>42963.748020833336</v>
      </c>
      <c r="K25">
        <v>1</v>
      </c>
      <c r="L25">
        <v>1</v>
      </c>
      <c r="M25" t="s">
        <v>36</v>
      </c>
      <c r="N25">
        <v>23.69</v>
      </c>
      <c r="O25">
        <v>13.97</v>
      </c>
      <c r="P25" t="s">
        <v>50</v>
      </c>
      <c r="Q25">
        <v>0</v>
      </c>
      <c r="R25">
        <v>50</v>
      </c>
      <c r="S25">
        <f>AVERAGE(N25:N27)</f>
        <v>23.97</v>
      </c>
      <c r="T25">
        <f>(S25-$U$11)/$U$10</f>
        <v>3.4928278363899534</v>
      </c>
      <c r="U25">
        <f>40/18</f>
        <v>2.2222222222222223</v>
      </c>
      <c r="V25">
        <f>T25*U25</f>
        <v>7.7618396364221187</v>
      </c>
    </row>
    <row r="26" spans="1:22" x14ac:dyDescent="0.25">
      <c r="A26">
        <v>28</v>
      </c>
      <c r="B26" t="s">
        <v>42</v>
      </c>
      <c r="C26" t="s">
        <v>43</v>
      </c>
      <c r="D26" t="s">
        <v>49</v>
      </c>
      <c r="E26" t="s">
        <v>31</v>
      </c>
      <c r="F26" t="s">
        <v>45</v>
      </c>
      <c r="G26" t="s">
        <v>39</v>
      </c>
      <c r="H26">
        <v>1</v>
      </c>
      <c r="J26" s="1">
        <v>42963.753449074073</v>
      </c>
      <c r="K26">
        <v>1</v>
      </c>
      <c r="L26">
        <v>2</v>
      </c>
      <c r="M26" t="s">
        <v>36</v>
      </c>
      <c r="N26">
        <v>24.03</v>
      </c>
      <c r="O26">
        <v>14.17</v>
      </c>
      <c r="P26" t="s">
        <v>50</v>
      </c>
      <c r="Q26">
        <v>0</v>
      </c>
      <c r="R26">
        <v>50</v>
      </c>
    </row>
    <row r="27" spans="1:22" x14ac:dyDescent="0.25">
      <c r="A27">
        <v>29</v>
      </c>
      <c r="B27" t="s">
        <v>42</v>
      </c>
      <c r="C27" t="s">
        <v>43</v>
      </c>
      <c r="D27" t="s">
        <v>49</v>
      </c>
      <c r="E27" t="s">
        <v>31</v>
      </c>
      <c r="F27" t="s">
        <v>45</v>
      </c>
      <c r="G27" t="s">
        <v>39</v>
      </c>
      <c r="H27">
        <v>1</v>
      </c>
      <c r="J27" s="1">
        <v>42963.758900462963</v>
      </c>
      <c r="K27">
        <v>1</v>
      </c>
      <c r="L27">
        <v>3</v>
      </c>
      <c r="M27" t="s">
        <v>36</v>
      </c>
      <c r="N27">
        <v>24.19</v>
      </c>
      <c r="O27">
        <v>14.27</v>
      </c>
      <c r="P27" t="s">
        <v>50</v>
      </c>
      <c r="Q27">
        <v>0</v>
      </c>
      <c r="R27">
        <v>50</v>
      </c>
    </row>
    <row r="28" spans="1:22" x14ac:dyDescent="0.25">
      <c r="A28">
        <v>37</v>
      </c>
      <c r="B28" t="s">
        <v>42</v>
      </c>
      <c r="C28" t="s">
        <v>43</v>
      </c>
      <c r="D28" t="s">
        <v>51</v>
      </c>
      <c r="E28" t="s">
        <v>31</v>
      </c>
      <c r="F28" t="s">
        <v>45</v>
      </c>
      <c r="G28" t="s">
        <v>39</v>
      </c>
      <c r="H28">
        <v>1</v>
      </c>
      <c r="J28" s="1">
        <v>42963.785486111112</v>
      </c>
      <c r="K28">
        <v>1</v>
      </c>
      <c r="L28">
        <v>3</v>
      </c>
      <c r="M28" t="s">
        <v>36</v>
      </c>
      <c r="N28">
        <v>48.9</v>
      </c>
      <c r="O28">
        <v>28.84</v>
      </c>
      <c r="P28" t="s">
        <v>52</v>
      </c>
      <c r="Q28">
        <v>0</v>
      </c>
      <c r="R28">
        <v>50</v>
      </c>
      <c r="S28">
        <f>AVERAGE(N28:N30)</f>
        <v>50.036666666666669</v>
      </c>
      <c r="T28">
        <f>(S28-$U$11)/$U$10</f>
        <v>7.3654941203482815</v>
      </c>
      <c r="U28">
        <f>40/24</f>
        <v>1.6666666666666667</v>
      </c>
      <c r="V28">
        <f>T28*U28</f>
        <v>12.275823533913803</v>
      </c>
    </row>
    <row r="29" spans="1:22" x14ac:dyDescent="0.25">
      <c r="A29">
        <v>38</v>
      </c>
      <c r="B29" t="s">
        <v>42</v>
      </c>
      <c r="C29" t="s">
        <v>43</v>
      </c>
      <c r="D29" t="s">
        <v>51</v>
      </c>
      <c r="E29" t="s">
        <v>31</v>
      </c>
      <c r="F29" t="s">
        <v>45</v>
      </c>
      <c r="G29" t="s">
        <v>39</v>
      </c>
      <c r="H29">
        <v>1</v>
      </c>
      <c r="J29" s="1">
        <v>42963.790937500002</v>
      </c>
      <c r="K29">
        <v>1</v>
      </c>
      <c r="L29">
        <v>4</v>
      </c>
      <c r="M29" t="s">
        <v>36</v>
      </c>
      <c r="N29">
        <v>50.53</v>
      </c>
      <c r="O29">
        <v>29.8</v>
      </c>
      <c r="P29" t="s">
        <v>52</v>
      </c>
      <c r="Q29">
        <v>0</v>
      </c>
      <c r="R29">
        <v>50</v>
      </c>
    </row>
    <row r="30" spans="1:22" x14ac:dyDescent="0.25">
      <c r="A30">
        <v>39</v>
      </c>
      <c r="B30" t="s">
        <v>42</v>
      </c>
      <c r="C30" t="s">
        <v>43</v>
      </c>
      <c r="D30" t="s">
        <v>51</v>
      </c>
      <c r="E30" t="s">
        <v>31</v>
      </c>
      <c r="F30" t="s">
        <v>45</v>
      </c>
      <c r="G30" t="s">
        <v>39</v>
      </c>
      <c r="H30">
        <v>1</v>
      </c>
      <c r="J30" s="1">
        <v>42963.796377314815</v>
      </c>
      <c r="K30">
        <v>1</v>
      </c>
      <c r="L30">
        <v>5</v>
      </c>
      <c r="M30" t="s">
        <v>36</v>
      </c>
      <c r="N30">
        <v>50.68</v>
      </c>
      <c r="O30">
        <v>29.89</v>
      </c>
      <c r="P30" t="s">
        <v>52</v>
      </c>
      <c r="Q30">
        <v>0</v>
      </c>
      <c r="R30">
        <v>50</v>
      </c>
    </row>
    <row r="31" spans="1:22" x14ac:dyDescent="0.25">
      <c r="A31">
        <v>45</v>
      </c>
      <c r="B31" t="s">
        <v>42</v>
      </c>
      <c r="C31" t="s">
        <v>43</v>
      </c>
      <c r="D31" t="s">
        <v>53</v>
      </c>
      <c r="E31" t="s">
        <v>31</v>
      </c>
      <c r="F31" t="s">
        <v>45</v>
      </c>
      <c r="G31" t="s">
        <v>39</v>
      </c>
      <c r="H31">
        <v>1</v>
      </c>
      <c r="J31" s="1">
        <v>42963.803298611114</v>
      </c>
      <c r="K31">
        <v>1</v>
      </c>
      <c r="L31">
        <v>1</v>
      </c>
      <c r="M31" t="s">
        <v>36</v>
      </c>
      <c r="N31">
        <v>8.9410000000000007</v>
      </c>
      <c r="O31">
        <v>5.274</v>
      </c>
      <c r="P31" t="s">
        <v>54</v>
      </c>
      <c r="Q31">
        <v>0</v>
      </c>
      <c r="R31">
        <v>50</v>
      </c>
      <c r="S31">
        <f>AVERAGE(N31:N33)</f>
        <v>8.8520000000000003</v>
      </c>
      <c r="T31">
        <f>(S31-$U$11)/$U$10</f>
        <v>1.2467804368676267</v>
      </c>
      <c r="U31">
        <f>40/18.5</f>
        <v>2.1621621621621623</v>
      </c>
      <c r="V31">
        <f>T31*U31*40</f>
        <v>107.82965940476772</v>
      </c>
    </row>
    <row r="32" spans="1:22" x14ac:dyDescent="0.25">
      <c r="A32">
        <v>46</v>
      </c>
      <c r="B32" t="s">
        <v>42</v>
      </c>
      <c r="C32" t="s">
        <v>43</v>
      </c>
      <c r="D32" t="s">
        <v>53</v>
      </c>
      <c r="E32" t="s">
        <v>31</v>
      </c>
      <c r="F32" t="s">
        <v>45</v>
      </c>
      <c r="G32" t="s">
        <v>39</v>
      </c>
      <c r="H32">
        <v>1</v>
      </c>
      <c r="J32" s="1">
        <v>42963.808738425927</v>
      </c>
      <c r="K32">
        <v>1</v>
      </c>
      <c r="L32">
        <v>2</v>
      </c>
      <c r="M32" t="s">
        <v>36</v>
      </c>
      <c r="N32">
        <v>8.891</v>
      </c>
      <c r="O32">
        <v>5.2439999999999998</v>
      </c>
      <c r="P32" t="s">
        <v>54</v>
      </c>
      <c r="Q32">
        <v>0</v>
      </c>
      <c r="R32">
        <v>50</v>
      </c>
    </row>
    <row r="33" spans="1:22" x14ac:dyDescent="0.25">
      <c r="A33">
        <v>48</v>
      </c>
      <c r="B33" t="s">
        <v>42</v>
      </c>
      <c r="C33" t="s">
        <v>43</v>
      </c>
      <c r="D33" t="s">
        <v>53</v>
      </c>
      <c r="E33" t="s">
        <v>31</v>
      </c>
      <c r="F33" t="s">
        <v>45</v>
      </c>
      <c r="G33" t="s">
        <v>39</v>
      </c>
      <c r="H33">
        <v>1</v>
      </c>
      <c r="J33" s="1">
        <v>42963.819618055553</v>
      </c>
      <c r="K33">
        <v>1</v>
      </c>
      <c r="L33">
        <v>4</v>
      </c>
      <c r="M33" t="s">
        <v>36</v>
      </c>
      <c r="N33">
        <v>8.7240000000000002</v>
      </c>
      <c r="O33">
        <v>5.1459999999999999</v>
      </c>
      <c r="P33" t="s">
        <v>54</v>
      </c>
      <c r="Q33">
        <v>0</v>
      </c>
      <c r="R33">
        <v>50</v>
      </c>
    </row>
    <row r="34" spans="1:22" x14ac:dyDescent="0.25">
      <c r="A34">
        <v>54</v>
      </c>
      <c r="B34" t="s">
        <v>42</v>
      </c>
      <c r="C34" t="s">
        <v>43</v>
      </c>
      <c r="D34" t="s">
        <v>55</v>
      </c>
      <c r="E34" t="s">
        <v>31</v>
      </c>
      <c r="F34" t="s">
        <v>45</v>
      </c>
      <c r="G34" t="s">
        <v>39</v>
      </c>
      <c r="H34">
        <v>1</v>
      </c>
      <c r="J34" s="1">
        <v>42963.837418981479</v>
      </c>
      <c r="K34">
        <v>1</v>
      </c>
      <c r="L34">
        <v>3</v>
      </c>
      <c r="M34" t="s">
        <v>36</v>
      </c>
      <c r="N34">
        <v>16.399999999999999</v>
      </c>
      <c r="O34">
        <v>9.673</v>
      </c>
      <c r="P34" t="s">
        <v>56</v>
      </c>
      <c r="Q34">
        <v>0</v>
      </c>
      <c r="R34">
        <v>50</v>
      </c>
      <c r="S34">
        <f>AVERAGE(N34:N36)</f>
        <v>16.583333333333332</v>
      </c>
      <c r="T34">
        <f>(S34-$U$11)/$U$10</f>
        <v>2.395407313979256</v>
      </c>
      <c r="U34">
        <f>40/16</f>
        <v>2.5</v>
      </c>
      <c r="V34">
        <f>T34*U34</f>
        <v>5.9885182849481398</v>
      </c>
    </row>
    <row r="35" spans="1:22" x14ac:dyDescent="0.25">
      <c r="A35">
        <v>55</v>
      </c>
      <c r="B35" t="s">
        <v>42</v>
      </c>
      <c r="C35" t="s">
        <v>43</v>
      </c>
      <c r="D35" t="s">
        <v>55</v>
      </c>
      <c r="E35" t="s">
        <v>31</v>
      </c>
      <c r="F35" t="s">
        <v>45</v>
      </c>
      <c r="G35" t="s">
        <v>39</v>
      </c>
      <c r="H35">
        <v>1</v>
      </c>
      <c r="J35" s="1">
        <v>42963.842858796299</v>
      </c>
      <c r="K35">
        <v>1</v>
      </c>
      <c r="L35">
        <v>4</v>
      </c>
      <c r="M35" t="s">
        <v>36</v>
      </c>
      <c r="N35">
        <v>16.86</v>
      </c>
      <c r="O35">
        <v>9.9450000000000003</v>
      </c>
      <c r="P35" t="s">
        <v>56</v>
      </c>
      <c r="Q35">
        <v>0</v>
      </c>
      <c r="R35">
        <v>50</v>
      </c>
    </row>
    <row r="36" spans="1:22" x14ac:dyDescent="0.25">
      <c r="A36">
        <v>56</v>
      </c>
      <c r="B36" t="s">
        <v>42</v>
      </c>
      <c r="C36" t="s">
        <v>43</v>
      </c>
      <c r="D36" t="s">
        <v>55</v>
      </c>
      <c r="E36" t="s">
        <v>31</v>
      </c>
      <c r="F36" t="s">
        <v>45</v>
      </c>
      <c r="G36" t="s">
        <v>39</v>
      </c>
      <c r="H36">
        <v>1</v>
      </c>
      <c r="J36" s="1">
        <v>42963.848321759258</v>
      </c>
      <c r="K36">
        <v>1</v>
      </c>
      <c r="L36">
        <v>5</v>
      </c>
      <c r="M36" t="s">
        <v>36</v>
      </c>
      <c r="N36">
        <v>16.489999999999998</v>
      </c>
      <c r="O36">
        <v>9.7260000000000009</v>
      </c>
      <c r="P36" t="s">
        <v>56</v>
      </c>
      <c r="Q36">
        <v>0</v>
      </c>
      <c r="R36">
        <v>50</v>
      </c>
    </row>
    <row r="37" spans="1:22" x14ac:dyDescent="0.25">
      <c r="A37">
        <v>62</v>
      </c>
      <c r="B37" t="s">
        <v>42</v>
      </c>
      <c r="C37" t="s">
        <v>43</v>
      </c>
      <c r="D37" t="s">
        <v>57</v>
      </c>
      <c r="E37" t="s">
        <v>31</v>
      </c>
      <c r="F37" t="s">
        <v>45</v>
      </c>
      <c r="G37" t="s">
        <v>39</v>
      </c>
      <c r="H37">
        <v>1</v>
      </c>
      <c r="J37" s="1">
        <v>42963.855243055557</v>
      </c>
      <c r="K37">
        <v>1</v>
      </c>
      <c r="L37">
        <v>1</v>
      </c>
      <c r="M37" t="s">
        <v>36</v>
      </c>
      <c r="N37">
        <v>50.13</v>
      </c>
      <c r="O37">
        <v>29.57</v>
      </c>
      <c r="P37" t="s">
        <v>58</v>
      </c>
      <c r="Q37">
        <v>0</v>
      </c>
      <c r="R37">
        <v>50</v>
      </c>
      <c r="S37">
        <f>AVERAGE(N38:N40)</f>
        <v>36.071333333333335</v>
      </c>
      <c r="T37">
        <f>(S37-$U$11)/$U$10</f>
        <v>5.2906958258122447</v>
      </c>
      <c r="U37">
        <f>40/24</f>
        <v>1.6666666666666667</v>
      </c>
      <c r="V37">
        <f>T37*U37</f>
        <v>8.8178263763537412</v>
      </c>
    </row>
    <row r="38" spans="1:22" x14ac:dyDescent="0.25">
      <c r="A38">
        <v>63</v>
      </c>
      <c r="B38" t="s">
        <v>42</v>
      </c>
      <c r="C38" t="s">
        <v>43</v>
      </c>
      <c r="D38" t="s">
        <v>57</v>
      </c>
      <c r="E38" t="s">
        <v>31</v>
      </c>
      <c r="F38" t="s">
        <v>45</v>
      </c>
      <c r="G38" t="s">
        <v>39</v>
      </c>
      <c r="H38">
        <v>1</v>
      </c>
      <c r="J38" s="1">
        <v>42963.860682870371</v>
      </c>
      <c r="K38">
        <v>1</v>
      </c>
      <c r="L38">
        <v>2</v>
      </c>
      <c r="M38" t="s">
        <v>36</v>
      </c>
      <c r="N38">
        <v>50.16</v>
      </c>
      <c r="O38">
        <v>29.59</v>
      </c>
      <c r="P38" t="s">
        <v>58</v>
      </c>
      <c r="Q38">
        <v>0</v>
      </c>
      <c r="R38">
        <v>50</v>
      </c>
    </row>
    <row r="39" spans="1:22" x14ac:dyDescent="0.25">
      <c r="A39">
        <v>66</v>
      </c>
      <c r="B39" t="s">
        <v>42</v>
      </c>
      <c r="C39" t="s">
        <v>43</v>
      </c>
      <c r="D39" t="s">
        <v>57</v>
      </c>
      <c r="E39" t="s">
        <v>31</v>
      </c>
      <c r="F39" t="s">
        <v>45</v>
      </c>
      <c r="G39" t="s">
        <v>39</v>
      </c>
      <c r="H39">
        <v>1</v>
      </c>
      <c r="J39" s="1">
        <v>42963.877002314817</v>
      </c>
      <c r="K39">
        <v>1</v>
      </c>
      <c r="L39">
        <v>5</v>
      </c>
      <c r="M39" t="s">
        <v>36</v>
      </c>
      <c r="N39">
        <v>48.1</v>
      </c>
      <c r="O39">
        <v>28.37</v>
      </c>
      <c r="P39" t="s">
        <v>58</v>
      </c>
      <c r="Q39">
        <v>0</v>
      </c>
      <c r="R39">
        <v>50</v>
      </c>
    </row>
    <row r="40" spans="1:22" x14ac:dyDescent="0.25">
      <c r="A40">
        <v>70</v>
      </c>
      <c r="B40" t="s">
        <v>42</v>
      </c>
      <c r="C40" t="s">
        <v>43</v>
      </c>
      <c r="D40" t="s">
        <v>59</v>
      </c>
      <c r="E40" t="s">
        <v>31</v>
      </c>
      <c r="F40" t="s">
        <v>45</v>
      </c>
      <c r="G40" t="s">
        <v>39</v>
      </c>
      <c r="H40">
        <v>1</v>
      </c>
      <c r="J40" s="1">
        <v>42963.883923611109</v>
      </c>
      <c r="K40">
        <v>1</v>
      </c>
      <c r="L40">
        <v>1</v>
      </c>
      <c r="M40" t="s">
        <v>36</v>
      </c>
      <c r="N40">
        <v>9.9540000000000006</v>
      </c>
      <c r="O40">
        <v>5.8710000000000004</v>
      </c>
      <c r="P40" t="s">
        <v>60</v>
      </c>
      <c r="Q40">
        <v>0</v>
      </c>
      <c r="R40">
        <v>50</v>
      </c>
      <c r="S40">
        <f>AVERAGE(N41:N43)</f>
        <v>20.186999999999998</v>
      </c>
      <c r="T40">
        <f>(S40-$U$11)/$U$10</f>
        <v>2.930795999348482</v>
      </c>
      <c r="U40">
        <f>40/9</f>
        <v>4.4444444444444446</v>
      </c>
      <c r="V40">
        <f>T40*U40</f>
        <v>13.025759997104364</v>
      </c>
    </row>
    <row r="41" spans="1:22" x14ac:dyDescent="0.25">
      <c r="A41">
        <v>71</v>
      </c>
      <c r="B41" t="s">
        <v>42</v>
      </c>
      <c r="C41" t="s">
        <v>43</v>
      </c>
      <c r="D41" t="s">
        <v>59</v>
      </c>
      <c r="E41" t="s">
        <v>31</v>
      </c>
      <c r="F41" t="s">
        <v>45</v>
      </c>
      <c r="G41" t="s">
        <v>39</v>
      </c>
      <c r="H41">
        <v>1</v>
      </c>
      <c r="J41" s="1">
        <v>42963.889363425929</v>
      </c>
      <c r="K41">
        <v>1</v>
      </c>
      <c r="L41">
        <v>2</v>
      </c>
      <c r="M41" t="s">
        <v>36</v>
      </c>
      <c r="N41">
        <v>9.9819999999999993</v>
      </c>
      <c r="O41">
        <v>5.8879999999999999</v>
      </c>
      <c r="P41" t="s">
        <v>60</v>
      </c>
      <c r="Q41">
        <v>0</v>
      </c>
      <c r="R41">
        <v>50</v>
      </c>
    </row>
    <row r="42" spans="1:22" x14ac:dyDescent="0.25">
      <c r="A42">
        <v>73</v>
      </c>
      <c r="B42" t="s">
        <v>42</v>
      </c>
      <c r="C42" t="s">
        <v>43</v>
      </c>
      <c r="D42" t="s">
        <v>59</v>
      </c>
      <c r="E42" t="s">
        <v>31</v>
      </c>
      <c r="F42" t="s">
        <v>45</v>
      </c>
      <c r="G42" t="s">
        <v>39</v>
      </c>
      <c r="H42">
        <v>1</v>
      </c>
      <c r="J42" s="1">
        <v>42963.900243055556</v>
      </c>
      <c r="K42">
        <v>1</v>
      </c>
      <c r="L42">
        <v>4</v>
      </c>
      <c r="M42" t="s">
        <v>36</v>
      </c>
      <c r="N42">
        <v>9.6389999999999993</v>
      </c>
      <c r="O42">
        <v>5.6849999999999996</v>
      </c>
      <c r="P42" t="s">
        <v>60</v>
      </c>
      <c r="Q42">
        <v>0</v>
      </c>
      <c r="R42">
        <v>50</v>
      </c>
    </row>
    <row r="43" spans="1:22" x14ac:dyDescent="0.25">
      <c r="A43">
        <v>80</v>
      </c>
      <c r="B43" t="s">
        <v>42</v>
      </c>
      <c r="C43" t="s">
        <v>43</v>
      </c>
      <c r="D43" t="s">
        <v>61</v>
      </c>
      <c r="E43" t="s">
        <v>31</v>
      </c>
      <c r="F43" t="s">
        <v>45</v>
      </c>
      <c r="G43" t="s">
        <v>39</v>
      </c>
      <c r="H43">
        <v>1</v>
      </c>
      <c r="J43" s="1">
        <v>42963.918043981481</v>
      </c>
      <c r="K43">
        <v>1</v>
      </c>
      <c r="L43">
        <v>3</v>
      </c>
      <c r="M43" t="s">
        <v>36</v>
      </c>
      <c r="N43">
        <v>40.94</v>
      </c>
      <c r="O43">
        <v>24.15</v>
      </c>
      <c r="P43" t="s">
        <v>62</v>
      </c>
      <c r="Q43">
        <v>0</v>
      </c>
      <c r="R43">
        <v>50</v>
      </c>
      <c r="S43">
        <f>AVERAGE(N44:N46)</f>
        <v>34.746666666666663</v>
      </c>
      <c r="T43">
        <f>(S43-$U$11)/$U$10</f>
        <v>5.0938930660622388</v>
      </c>
      <c r="U43">
        <f>40/24.5</f>
        <v>1.6326530612244898</v>
      </c>
      <c r="V43">
        <f>T43*U43</f>
        <v>8.3165601078567164</v>
      </c>
    </row>
    <row r="44" spans="1:22" x14ac:dyDescent="0.25">
      <c r="A44">
        <v>81</v>
      </c>
      <c r="B44" t="s">
        <v>42</v>
      </c>
      <c r="C44" t="s">
        <v>43</v>
      </c>
      <c r="D44" t="s">
        <v>61</v>
      </c>
      <c r="E44" t="s">
        <v>31</v>
      </c>
      <c r="F44" t="s">
        <v>45</v>
      </c>
      <c r="G44" t="s">
        <v>39</v>
      </c>
      <c r="H44">
        <v>1</v>
      </c>
      <c r="J44" s="1">
        <v>42963.923483796294</v>
      </c>
      <c r="K44">
        <v>1</v>
      </c>
      <c r="L44">
        <v>4</v>
      </c>
      <c r="M44" t="s">
        <v>36</v>
      </c>
      <c r="N44">
        <v>40.479999999999997</v>
      </c>
      <c r="O44">
        <v>23.88</v>
      </c>
      <c r="P44" t="s">
        <v>62</v>
      </c>
      <c r="Q44">
        <v>0</v>
      </c>
      <c r="R44">
        <v>50</v>
      </c>
    </row>
    <row r="45" spans="1:22" x14ac:dyDescent="0.25">
      <c r="A45">
        <v>82</v>
      </c>
      <c r="B45" t="s">
        <v>42</v>
      </c>
      <c r="C45" t="s">
        <v>43</v>
      </c>
      <c r="D45" t="s">
        <v>61</v>
      </c>
      <c r="E45" t="s">
        <v>31</v>
      </c>
      <c r="F45" t="s">
        <v>45</v>
      </c>
      <c r="G45" t="s">
        <v>39</v>
      </c>
      <c r="H45">
        <v>1</v>
      </c>
      <c r="J45" s="1">
        <v>42963.928923611114</v>
      </c>
      <c r="K45">
        <v>1</v>
      </c>
      <c r="L45">
        <v>5</v>
      </c>
      <c r="M45" t="s">
        <v>36</v>
      </c>
      <c r="N45">
        <v>41.6</v>
      </c>
      <c r="O45">
        <v>24.54</v>
      </c>
      <c r="P45" t="s">
        <v>62</v>
      </c>
      <c r="Q45">
        <v>0</v>
      </c>
      <c r="R45">
        <v>50</v>
      </c>
    </row>
    <row r="46" spans="1:22" x14ac:dyDescent="0.25">
      <c r="A46">
        <v>90</v>
      </c>
      <c r="B46" t="s">
        <v>42</v>
      </c>
      <c r="C46" t="s">
        <v>43</v>
      </c>
      <c r="D46" t="s">
        <v>63</v>
      </c>
      <c r="E46" t="s">
        <v>31</v>
      </c>
      <c r="F46" t="s">
        <v>45</v>
      </c>
      <c r="G46" t="s">
        <v>39</v>
      </c>
      <c r="H46">
        <v>1</v>
      </c>
      <c r="J46" s="1">
        <v>42963.94672453704</v>
      </c>
      <c r="K46">
        <v>1</v>
      </c>
      <c r="L46">
        <v>3</v>
      </c>
      <c r="M46" t="s">
        <v>36</v>
      </c>
      <c r="N46">
        <v>22.16</v>
      </c>
      <c r="O46">
        <v>13.07</v>
      </c>
      <c r="P46" t="s">
        <v>64</v>
      </c>
      <c r="Q46">
        <v>0</v>
      </c>
      <c r="R46">
        <v>50</v>
      </c>
      <c r="S46">
        <f>AVERAGE(N47:N49)</f>
        <v>16.950333333333333</v>
      </c>
      <c r="T46">
        <f>(S46-$U$11)/$U$10</f>
        <v>2.4499316819925316</v>
      </c>
      <c r="U46">
        <f>40/10.5</f>
        <v>3.8095238095238093</v>
      </c>
      <c r="V46">
        <f>T46*U46</f>
        <v>9.3330730742572623</v>
      </c>
    </row>
    <row r="47" spans="1:22" x14ac:dyDescent="0.25">
      <c r="A47">
        <v>91</v>
      </c>
      <c r="B47" t="s">
        <v>42</v>
      </c>
      <c r="C47" t="s">
        <v>43</v>
      </c>
      <c r="D47" t="s">
        <v>63</v>
      </c>
      <c r="E47" t="s">
        <v>31</v>
      </c>
      <c r="F47" t="s">
        <v>45</v>
      </c>
      <c r="G47" t="s">
        <v>39</v>
      </c>
      <c r="H47">
        <v>1</v>
      </c>
      <c r="J47" s="1">
        <v>42963.952164351853</v>
      </c>
      <c r="K47">
        <v>1</v>
      </c>
      <c r="L47">
        <v>4</v>
      </c>
      <c r="M47" t="s">
        <v>36</v>
      </c>
      <c r="N47">
        <v>21.63</v>
      </c>
      <c r="O47">
        <v>12.76</v>
      </c>
      <c r="P47" t="s">
        <v>64</v>
      </c>
      <c r="Q47">
        <v>0</v>
      </c>
      <c r="R47">
        <v>50</v>
      </c>
    </row>
    <row r="48" spans="1:22" x14ac:dyDescent="0.25">
      <c r="A48">
        <v>92</v>
      </c>
      <c r="B48" t="s">
        <v>42</v>
      </c>
      <c r="C48" t="s">
        <v>43</v>
      </c>
      <c r="D48" t="s">
        <v>63</v>
      </c>
      <c r="E48" t="s">
        <v>31</v>
      </c>
      <c r="F48" t="s">
        <v>45</v>
      </c>
      <c r="G48" t="s">
        <v>39</v>
      </c>
      <c r="H48">
        <v>1</v>
      </c>
      <c r="J48" s="1">
        <v>42963.957604166666</v>
      </c>
      <c r="K48">
        <v>1</v>
      </c>
      <c r="L48">
        <v>5</v>
      </c>
      <c r="M48" t="s">
        <v>36</v>
      </c>
      <c r="N48">
        <v>21.48</v>
      </c>
      <c r="O48">
        <v>12.67</v>
      </c>
      <c r="P48" t="s">
        <v>64</v>
      </c>
      <c r="Q48">
        <v>0</v>
      </c>
      <c r="R48">
        <v>50</v>
      </c>
    </row>
    <row r="49" spans="1:22" x14ac:dyDescent="0.25">
      <c r="A49">
        <v>98</v>
      </c>
      <c r="B49" t="s">
        <v>42</v>
      </c>
      <c r="C49" t="s">
        <v>43</v>
      </c>
      <c r="D49" t="s">
        <v>65</v>
      </c>
      <c r="E49" t="s">
        <v>31</v>
      </c>
      <c r="F49" t="s">
        <v>45</v>
      </c>
      <c r="G49" t="s">
        <v>39</v>
      </c>
      <c r="H49">
        <v>1</v>
      </c>
      <c r="J49" s="1">
        <v>42963.964513888888</v>
      </c>
      <c r="K49">
        <v>1</v>
      </c>
      <c r="L49">
        <v>1</v>
      </c>
      <c r="M49" t="s">
        <v>36</v>
      </c>
      <c r="N49">
        <v>7.7409999999999997</v>
      </c>
      <c r="O49">
        <v>4.5659999999999998</v>
      </c>
      <c r="P49" t="s">
        <v>66</v>
      </c>
      <c r="Q49">
        <v>0</v>
      </c>
      <c r="R49">
        <v>50</v>
      </c>
      <c r="S49">
        <f>AVERAGE(N50:N52)</f>
        <v>8.9666666666666668</v>
      </c>
      <c r="T49">
        <f>(S49-$U$11)/$U$10</f>
        <v>1.2638162067101033</v>
      </c>
      <c r="U49">
        <f>40/9.5</f>
        <v>4.2105263157894735</v>
      </c>
      <c r="V49">
        <f>T49*U49</f>
        <v>5.3213313966741191</v>
      </c>
    </row>
    <row r="50" spans="1:22" x14ac:dyDescent="0.25">
      <c r="A50">
        <v>99</v>
      </c>
      <c r="B50" t="s">
        <v>42</v>
      </c>
      <c r="C50" t="s">
        <v>43</v>
      </c>
      <c r="D50" t="s">
        <v>65</v>
      </c>
      <c r="E50" t="s">
        <v>31</v>
      </c>
      <c r="F50" t="s">
        <v>45</v>
      </c>
      <c r="G50" t="s">
        <v>39</v>
      </c>
      <c r="H50">
        <v>1</v>
      </c>
      <c r="J50" s="1">
        <v>42963.969953703701</v>
      </c>
      <c r="K50">
        <v>1</v>
      </c>
      <c r="L50">
        <v>2</v>
      </c>
      <c r="M50" t="s">
        <v>36</v>
      </c>
      <c r="N50">
        <v>7.9560000000000004</v>
      </c>
      <c r="O50">
        <v>4.6929999999999996</v>
      </c>
      <c r="P50" t="s">
        <v>66</v>
      </c>
      <c r="Q50">
        <v>0</v>
      </c>
      <c r="R50">
        <v>50</v>
      </c>
    </row>
    <row r="51" spans="1:22" x14ac:dyDescent="0.25">
      <c r="A51">
        <v>100</v>
      </c>
      <c r="B51" t="s">
        <v>42</v>
      </c>
      <c r="C51" t="s">
        <v>43</v>
      </c>
      <c r="D51" t="s">
        <v>65</v>
      </c>
      <c r="E51" t="s">
        <v>31</v>
      </c>
      <c r="F51" t="s">
        <v>45</v>
      </c>
      <c r="G51" t="s">
        <v>39</v>
      </c>
      <c r="H51">
        <v>1</v>
      </c>
      <c r="J51" s="1">
        <v>42963.975393518522</v>
      </c>
      <c r="K51">
        <v>1</v>
      </c>
      <c r="L51">
        <v>3</v>
      </c>
      <c r="M51" t="s">
        <v>36</v>
      </c>
      <c r="N51">
        <v>7.6740000000000004</v>
      </c>
      <c r="O51">
        <v>4.5259999999999998</v>
      </c>
      <c r="P51" t="s">
        <v>66</v>
      </c>
      <c r="Q51">
        <v>0</v>
      </c>
      <c r="R51">
        <v>50</v>
      </c>
    </row>
    <row r="52" spans="1:22" x14ac:dyDescent="0.25">
      <c r="A52">
        <v>105</v>
      </c>
      <c r="B52" t="s">
        <v>42</v>
      </c>
      <c r="C52" t="s">
        <v>43</v>
      </c>
      <c r="D52" t="s">
        <v>67</v>
      </c>
      <c r="E52" t="s">
        <v>31</v>
      </c>
      <c r="F52" t="s">
        <v>45</v>
      </c>
      <c r="G52" t="s">
        <v>39</v>
      </c>
      <c r="H52">
        <v>1</v>
      </c>
      <c r="J52" s="1">
        <v>42963.986666666664</v>
      </c>
      <c r="K52">
        <v>1</v>
      </c>
      <c r="L52">
        <v>1</v>
      </c>
      <c r="M52" t="s">
        <v>36</v>
      </c>
      <c r="N52">
        <v>11.27</v>
      </c>
      <c r="O52">
        <v>6.6470000000000002</v>
      </c>
      <c r="P52" t="s">
        <v>68</v>
      </c>
      <c r="Q52">
        <v>0</v>
      </c>
      <c r="R52">
        <v>50</v>
      </c>
      <c r="S52">
        <f>AVERAGE(N53:N55)</f>
        <v>17.003333333333334</v>
      </c>
      <c r="T52">
        <f>(S52-$U$11)/$U$10</f>
        <v>2.4578057732860019</v>
      </c>
      <c r="U52">
        <f>40/11.5</f>
        <v>3.4782608695652173</v>
      </c>
      <c r="V52">
        <f>T52*U52</f>
        <v>8.5488896462121797</v>
      </c>
    </row>
    <row r="53" spans="1:22" x14ac:dyDescent="0.25">
      <c r="A53">
        <v>106</v>
      </c>
      <c r="B53" t="s">
        <v>42</v>
      </c>
      <c r="C53" t="s">
        <v>43</v>
      </c>
      <c r="D53" t="s">
        <v>67</v>
      </c>
      <c r="E53" t="s">
        <v>31</v>
      </c>
      <c r="F53" t="s">
        <v>45</v>
      </c>
      <c r="G53" t="s">
        <v>39</v>
      </c>
      <c r="H53">
        <v>1</v>
      </c>
      <c r="J53" s="1">
        <v>42963.992106481484</v>
      </c>
      <c r="K53">
        <v>1</v>
      </c>
      <c r="L53">
        <v>2</v>
      </c>
      <c r="M53" t="s">
        <v>36</v>
      </c>
      <c r="N53">
        <v>11.17</v>
      </c>
      <c r="O53">
        <v>6.5880000000000001</v>
      </c>
      <c r="P53" t="s">
        <v>68</v>
      </c>
      <c r="Q53">
        <v>0</v>
      </c>
      <c r="R53">
        <v>50</v>
      </c>
    </row>
    <row r="54" spans="1:22" x14ac:dyDescent="0.25">
      <c r="A54">
        <v>108</v>
      </c>
      <c r="B54" t="s">
        <v>42</v>
      </c>
      <c r="C54" t="s">
        <v>43</v>
      </c>
      <c r="D54" t="s">
        <v>67</v>
      </c>
      <c r="E54" t="s">
        <v>31</v>
      </c>
      <c r="F54" t="s">
        <v>45</v>
      </c>
      <c r="G54" t="s">
        <v>39</v>
      </c>
      <c r="H54">
        <v>1</v>
      </c>
      <c r="J54" s="1">
        <v>42964.002986111111</v>
      </c>
      <c r="K54">
        <v>1</v>
      </c>
      <c r="L54">
        <v>4</v>
      </c>
      <c r="M54" t="s">
        <v>36</v>
      </c>
      <c r="N54">
        <v>11.2</v>
      </c>
      <c r="O54">
        <v>6.6059999999999999</v>
      </c>
      <c r="P54" t="s">
        <v>68</v>
      </c>
      <c r="Q54">
        <v>0</v>
      </c>
      <c r="R54">
        <v>50</v>
      </c>
    </row>
    <row r="55" spans="1:22" x14ac:dyDescent="0.25">
      <c r="A55">
        <v>114</v>
      </c>
      <c r="B55" t="s">
        <v>42</v>
      </c>
      <c r="C55" t="s">
        <v>43</v>
      </c>
      <c r="D55" t="s">
        <v>69</v>
      </c>
      <c r="E55" t="s">
        <v>31</v>
      </c>
      <c r="F55" t="s">
        <v>45</v>
      </c>
      <c r="G55" t="s">
        <v>39</v>
      </c>
      <c r="H55">
        <v>1</v>
      </c>
      <c r="J55" s="1">
        <v>42964.01425925926</v>
      </c>
      <c r="K55">
        <v>1</v>
      </c>
      <c r="L55">
        <v>1</v>
      </c>
      <c r="M55" t="s">
        <v>36</v>
      </c>
      <c r="N55">
        <v>28.64</v>
      </c>
      <c r="O55">
        <v>16.89</v>
      </c>
      <c r="P55" t="s">
        <v>70</v>
      </c>
      <c r="Q55">
        <v>0</v>
      </c>
      <c r="R55">
        <v>50</v>
      </c>
      <c r="S55">
        <f>AVERAGE(N56:N58)</f>
        <v>22.929999999999996</v>
      </c>
      <c r="T55">
        <f>(S55-$U$11)/$U$10</f>
        <v>3.3383173657256311</v>
      </c>
      <c r="U55">
        <f>40/20</f>
        <v>2</v>
      </c>
      <c r="V55">
        <f>T55*U55*10</f>
        <v>66.766347314512615</v>
      </c>
    </row>
    <row r="56" spans="1:22" x14ac:dyDescent="0.25">
      <c r="A56">
        <v>115</v>
      </c>
      <c r="B56" t="s">
        <v>42</v>
      </c>
      <c r="C56" t="s">
        <v>43</v>
      </c>
      <c r="D56" t="s">
        <v>69</v>
      </c>
      <c r="E56" t="s">
        <v>31</v>
      </c>
      <c r="F56" t="s">
        <v>45</v>
      </c>
      <c r="G56" t="s">
        <v>39</v>
      </c>
      <c r="H56">
        <v>1</v>
      </c>
      <c r="J56" s="1">
        <v>42964.019699074073</v>
      </c>
      <c r="K56">
        <v>1</v>
      </c>
      <c r="L56">
        <v>2</v>
      </c>
      <c r="M56" t="s">
        <v>36</v>
      </c>
      <c r="N56">
        <v>28.5</v>
      </c>
      <c r="O56">
        <v>16.809999999999999</v>
      </c>
      <c r="P56" t="s">
        <v>70</v>
      </c>
      <c r="Q56">
        <v>0</v>
      </c>
      <c r="R56">
        <v>50</v>
      </c>
    </row>
    <row r="57" spans="1:22" x14ac:dyDescent="0.25">
      <c r="A57">
        <v>116</v>
      </c>
      <c r="B57" t="s">
        <v>42</v>
      </c>
      <c r="C57" t="s">
        <v>43</v>
      </c>
      <c r="D57" t="s">
        <v>69</v>
      </c>
      <c r="E57" t="s">
        <v>31</v>
      </c>
      <c r="F57" t="s">
        <v>45</v>
      </c>
      <c r="G57" t="s">
        <v>39</v>
      </c>
      <c r="H57">
        <v>1</v>
      </c>
      <c r="J57" s="1">
        <v>42964.025138888886</v>
      </c>
      <c r="K57">
        <v>1</v>
      </c>
      <c r="L57">
        <v>3</v>
      </c>
      <c r="M57" t="s">
        <v>36</v>
      </c>
      <c r="N57">
        <v>27.75</v>
      </c>
      <c r="O57">
        <v>16.37</v>
      </c>
      <c r="P57" t="s">
        <v>70</v>
      </c>
      <c r="Q57">
        <v>0</v>
      </c>
      <c r="R57">
        <v>50</v>
      </c>
    </row>
    <row r="58" spans="1:22" x14ac:dyDescent="0.25">
      <c r="A58">
        <v>124</v>
      </c>
      <c r="B58" t="s">
        <v>42</v>
      </c>
      <c r="C58" t="s">
        <v>43</v>
      </c>
      <c r="D58" t="s">
        <v>71</v>
      </c>
      <c r="E58" t="s">
        <v>31</v>
      </c>
      <c r="F58" t="s">
        <v>45</v>
      </c>
      <c r="G58" t="s">
        <v>39</v>
      </c>
      <c r="H58">
        <v>1</v>
      </c>
      <c r="J58" s="1">
        <v>42964.051689814813</v>
      </c>
      <c r="K58">
        <v>1</v>
      </c>
      <c r="L58">
        <v>3</v>
      </c>
      <c r="M58" t="s">
        <v>36</v>
      </c>
      <c r="N58">
        <v>12.54</v>
      </c>
      <c r="O58">
        <v>7.3970000000000002</v>
      </c>
      <c r="P58" t="s">
        <v>72</v>
      </c>
      <c r="Q58">
        <v>0</v>
      </c>
      <c r="R58">
        <v>50</v>
      </c>
      <c r="S58">
        <f>AVERAGE(N59:N61)</f>
        <v>18.593333333333334</v>
      </c>
      <c r="T58">
        <f>(S58-$U$11)/$U$10</f>
        <v>2.6940285120901093</v>
      </c>
      <c r="U58">
        <f>40/11.5</f>
        <v>3.4782608695652173</v>
      </c>
      <c r="V58">
        <f>T58*U58</f>
        <v>9.3705339550960325</v>
      </c>
    </row>
    <row r="59" spans="1:22" x14ac:dyDescent="0.25">
      <c r="A59">
        <v>125</v>
      </c>
      <c r="B59" t="s">
        <v>42</v>
      </c>
      <c r="C59" t="s">
        <v>43</v>
      </c>
      <c r="D59" t="s">
        <v>71</v>
      </c>
      <c r="E59" t="s">
        <v>31</v>
      </c>
      <c r="F59" t="s">
        <v>45</v>
      </c>
      <c r="G59" t="s">
        <v>39</v>
      </c>
      <c r="H59">
        <v>1</v>
      </c>
      <c r="J59" s="1">
        <v>42964.057129629633</v>
      </c>
      <c r="K59">
        <v>1</v>
      </c>
      <c r="L59">
        <v>4</v>
      </c>
      <c r="M59" t="s">
        <v>36</v>
      </c>
      <c r="N59">
        <v>12.28</v>
      </c>
      <c r="O59">
        <v>7.2430000000000003</v>
      </c>
      <c r="P59" t="s">
        <v>72</v>
      </c>
      <c r="Q59">
        <v>0</v>
      </c>
      <c r="R59">
        <v>50</v>
      </c>
    </row>
    <row r="60" spans="1:22" x14ac:dyDescent="0.25">
      <c r="A60">
        <v>126</v>
      </c>
      <c r="B60" t="s">
        <v>42</v>
      </c>
      <c r="C60" t="s">
        <v>43</v>
      </c>
      <c r="D60" t="s">
        <v>71</v>
      </c>
      <c r="E60" t="s">
        <v>31</v>
      </c>
      <c r="F60" t="s">
        <v>45</v>
      </c>
      <c r="G60" t="s">
        <v>39</v>
      </c>
      <c r="H60">
        <v>1</v>
      </c>
      <c r="J60" s="1">
        <v>42964.062569444446</v>
      </c>
      <c r="K60">
        <v>1</v>
      </c>
      <c r="L60">
        <v>5</v>
      </c>
      <c r="M60" t="s">
        <v>36</v>
      </c>
      <c r="N60">
        <v>12.9</v>
      </c>
      <c r="O60">
        <v>7.609</v>
      </c>
      <c r="P60" t="s">
        <v>72</v>
      </c>
      <c r="Q60">
        <v>0</v>
      </c>
      <c r="R60">
        <v>50</v>
      </c>
    </row>
    <row r="61" spans="1:22" x14ac:dyDescent="0.25">
      <c r="A61">
        <v>132</v>
      </c>
      <c r="B61" t="s">
        <v>42</v>
      </c>
      <c r="C61" t="s">
        <v>43</v>
      </c>
      <c r="D61" t="s">
        <v>73</v>
      </c>
      <c r="E61" t="s">
        <v>31</v>
      </c>
      <c r="F61" t="s">
        <v>45</v>
      </c>
      <c r="G61" t="s">
        <v>39</v>
      </c>
      <c r="H61">
        <v>1</v>
      </c>
      <c r="J61" s="1">
        <v>42964.069479166668</v>
      </c>
      <c r="K61">
        <v>1</v>
      </c>
      <c r="L61">
        <v>1</v>
      </c>
      <c r="M61" t="s">
        <v>36</v>
      </c>
      <c r="N61">
        <v>30.6</v>
      </c>
      <c r="O61">
        <v>18.05</v>
      </c>
      <c r="P61" t="s">
        <v>74</v>
      </c>
      <c r="Q61">
        <v>0</v>
      </c>
      <c r="R61">
        <v>50</v>
      </c>
      <c r="S61">
        <f>AVERAGE(N62:N64)</f>
        <v>22.853333333333335</v>
      </c>
      <c r="T61">
        <f>(S61-$U$11)/$U$10</f>
        <v>3.3269271707728132</v>
      </c>
      <c r="U61">
        <f>40/20.5</f>
        <v>1.9512195121951219</v>
      </c>
      <c r="V61">
        <f>T61*U61*40</f>
        <v>259.66260845056104</v>
      </c>
    </row>
    <row r="62" spans="1:22" x14ac:dyDescent="0.25">
      <c r="A62">
        <v>133</v>
      </c>
      <c r="B62" t="s">
        <v>42</v>
      </c>
      <c r="C62" t="s">
        <v>43</v>
      </c>
      <c r="D62" t="s">
        <v>73</v>
      </c>
      <c r="E62" t="s">
        <v>31</v>
      </c>
      <c r="F62" t="s">
        <v>45</v>
      </c>
      <c r="G62" t="s">
        <v>39</v>
      </c>
      <c r="H62">
        <v>1</v>
      </c>
      <c r="J62" s="1">
        <v>42964.074918981481</v>
      </c>
      <c r="K62">
        <v>1</v>
      </c>
      <c r="L62">
        <v>2</v>
      </c>
      <c r="M62" t="s">
        <v>36</v>
      </c>
      <c r="N62">
        <v>30.38</v>
      </c>
      <c r="O62">
        <v>17.920000000000002</v>
      </c>
      <c r="P62" t="s">
        <v>74</v>
      </c>
      <c r="Q62">
        <v>0</v>
      </c>
      <c r="R62">
        <v>50</v>
      </c>
    </row>
    <row r="63" spans="1:22" x14ac:dyDescent="0.25">
      <c r="A63">
        <v>134</v>
      </c>
      <c r="B63" t="s">
        <v>42</v>
      </c>
      <c r="C63" t="s">
        <v>43</v>
      </c>
      <c r="D63" t="s">
        <v>73</v>
      </c>
      <c r="E63" t="s">
        <v>31</v>
      </c>
      <c r="F63" t="s">
        <v>45</v>
      </c>
      <c r="G63" t="s">
        <v>39</v>
      </c>
      <c r="H63">
        <v>1</v>
      </c>
      <c r="J63" s="1">
        <v>42964.080358796295</v>
      </c>
      <c r="K63">
        <v>1</v>
      </c>
      <c r="L63">
        <v>3</v>
      </c>
      <c r="M63" t="s">
        <v>36</v>
      </c>
      <c r="N63">
        <v>31.44</v>
      </c>
      <c r="O63">
        <v>18.54</v>
      </c>
      <c r="P63" t="s">
        <v>74</v>
      </c>
      <c r="Q63">
        <v>0</v>
      </c>
      <c r="R63">
        <v>50</v>
      </c>
    </row>
    <row r="64" spans="1:22" x14ac:dyDescent="0.25">
      <c r="A64">
        <v>142</v>
      </c>
      <c r="B64" t="s">
        <v>42</v>
      </c>
      <c r="C64" t="s">
        <v>43</v>
      </c>
      <c r="D64" t="s">
        <v>75</v>
      </c>
      <c r="E64" t="s">
        <v>31</v>
      </c>
      <c r="F64" t="s">
        <v>45</v>
      </c>
      <c r="G64" t="s">
        <v>39</v>
      </c>
      <c r="H64">
        <v>1</v>
      </c>
      <c r="J64" s="1">
        <v>42964.106874999998</v>
      </c>
      <c r="K64">
        <v>1</v>
      </c>
      <c r="L64">
        <v>3</v>
      </c>
      <c r="M64" t="s">
        <v>36</v>
      </c>
      <c r="N64">
        <v>6.74</v>
      </c>
      <c r="O64">
        <v>3.9750000000000001</v>
      </c>
      <c r="P64" t="s">
        <v>76</v>
      </c>
      <c r="Q64">
        <v>0</v>
      </c>
      <c r="R64">
        <v>50</v>
      </c>
      <c r="S64">
        <f>AVERAGE(N65:N67)</f>
        <v>5.9623333333333335</v>
      </c>
      <c r="T64">
        <f>(S64-$U$11)/$U$10</f>
        <v>0.81746913231986795</v>
      </c>
      <c r="U64">
        <f>40/14</f>
        <v>2.8571428571428572</v>
      </c>
      <c r="V64">
        <f>T64*U64</f>
        <v>2.3356260923424799</v>
      </c>
    </row>
    <row r="65" spans="1:22" x14ac:dyDescent="0.25">
      <c r="A65">
        <v>143</v>
      </c>
      <c r="B65" t="s">
        <v>42</v>
      </c>
      <c r="C65" t="s">
        <v>43</v>
      </c>
      <c r="D65" t="s">
        <v>75</v>
      </c>
      <c r="E65" t="s">
        <v>31</v>
      </c>
      <c r="F65" t="s">
        <v>45</v>
      </c>
      <c r="G65" t="s">
        <v>39</v>
      </c>
      <c r="H65">
        <v>1</v>
      </c>
      <c r="J65" s="1">
        <v>42964.112326388888</v>
      </c>
      <c r="K65">
        <v>1</v>
      </c>
      <c r="L65">
        <v>4</v>
      </c>
      <c r="M65" t="s">
        <v>36</v>
      </c>
      <c r="N65">
        <v>6.9050000000000002</v>
      </c>
      <c r="O65">
        <v>4.0730000000000004</v>
      </c>
      <c r="P65" t="s">
        <v>76</v>
      </c>
      <c r="Q65">
        <v>0</v>
      </c>
      <c r="R65">
        <v>50</v>
      </c>
    </row>
    <row r="66" spans="1:22" x14ac:dyDescent="0.25">
      <c r="A66">
        <v>144</v>
      </c>
      <c r="B66" t="s">
        <v>42</v>
      </c>
      <c r="C66" t="s">
        <v>43</v>
      </c>
      <c r="D66" t="s">
        <v>75</v>
      </c>
      <c r="E66" t="s">
        <v>31</v>
      </c>
      <c r="F66" t="s">
        <v>45</v>
      </c>
      <c r="G66" t="s">
        <v>39</v>
      </c>
      <c r="H66">
        <v>1</v>
      </c>
      <c r="J66" s="1">
        <v>42964.117777777778</v>
      </c>
      <c r="K66">
        <v>1</v>
      </c>
      <c r="L66">
        <v>5</v>
      </c>
      <c r="M66" t="s">
        <v>36</v>
      </c>
      <c r="N66">
        <v>6.577</v>
      </c>
      <c r="O66">
        <v>3.879</v>
      </c>
      <c r="P66" t="s">
        <v>76</v>
      </c>
      <c r="Q66">
        <v>0</v>
      </c>
      <c r="R66">
        <v>50</v>
      </c>
    </row>
    <row r="67" spans="1:22" x14ac:dyDescent="0.25">
      <c r="A67">
        <v>150</v>
      </c>
      <c r="B67" t="s">
        <v>42</v>
      </c>
      <c r="C67" t="s">
        <v>43</v>
      </c>
      <c r="D67" t="s">
        <v>77</v>
      </c>
      <c r="E67" t="s">
        <v>31</v>
      </c>
      <c r="F67" t="s">
        <v>45</v>
      </c>
      <c r="G67" t="s">
        <v>39</v>
      </c>
      <c r="H67">
        <v>1</v>
      </c>
      <c r="J67" s="1">
        <v>42964.124699074076</v>
      </c>
      <c r="K67">
        <v>1</v>
      </c>
      <c r="L67">
        <v>1</v>
      </c>
      <c r="M67" t="s">
        <v>36</v>
      </c>
      <c r="N67">
        <v>4.4050000000000002</v>
      </c>
      <c r="O67">
        <v>2.5979999999999999</v>
      </c>
      <c r="P67" t="s">
        <v>78</v>
      </c>
      <c r="Q67">
        <v>0</v>
      </c>
      <c r="R67">
        <v>50</v>
      </c>
      <c r="S67">
        <f>AVERAGE(N68:N70)</f>
        <v>14.456000000000001</v>
      </c>
      <c r="T67">
        <f>(S67-$U$11)/$U$10</f>
        <v>2.0793541653319156</v>
      </c>
      <c r="U67">
        <f>40/23</f>
        <v>1.7391304347826086</v>
      </c>
      <c r="V67">
        <f>T67*U67</f>
        <v>3.6162681136207229</v>
      </c>
    </row>
    <row r="68" spans="1:22" x14ac:dyDescent="0.25">
      <c r="A68">
        <v>152</v>
      </c>
      <c r="B68" t="s">
        <v>42</v>
      </c>
      <c r="C68" t="s">
        <v>43</v>
      </c>
      <c r="D68" t="s">
        <v>77</v>
      </c>
      <c r="E68" t="s">
        <v>31</v>
      </c>
      <c r="F68" t="s">
        <v>45</v>
      </c>
      <c r="G68" t="s">
        <v>39</v>
      </c>
      <c r="H68">
        <v>1</v>
      </c>
      <c r="J68" s="1">
        <v>42964.135601851849</v>
      </c>
      <c r="K68">
        <v>1</v>
      </c>
      <c r="L68">
        <v>3</v>
      </c>
      <c r="M68" t="s">
        <v>36</v>
      </c>
      <c r="N68">
        <v>4.37</v>
      </c>
      <c r="O68">
        <v>2.5779999999999998</v>
      </c>
      <c r="P68" t="s">
        <v>78</v>
      </c>
      <c r="Q68">
        <v>0</v>
      </c>
      <c r="R68">
        <v>50</v>
      </c>
    </row>
    <row r="69" spans="1:22" x14ac:dyDescent="0.25">
      <c r="A69">
        <v>153</v>
      </c>
      <c r="B69" t="s">
        <v>42</v>
      </c>
      <c r="C69" t="s">
        <v>43</v>
      </c>
      <c r="D69" t="s">
        <v>77</v>
      </c>
      <c r="E69" t="s">
        <v>31</v>
      </c>
      <c r="F69" t="s">
        <v>45</v>
      </c>
      <c r="G69" t="s">
        <v>39</v>
      </c>
      <c r="H69">
        <v>1</v>
      </c>
      <c r="J69" s="1">
        <v>42964.141053240739</v>
      </c>
      <c r="K69">
        <v>1</v>
      </c>
      <c r="L69">
        <v>4</v>
      </c>
      <c r="M69" t="s">
        <v>36</v>
      </c>
      <c r="N69">
        <v>4.3579999999999997</v>
      </c>
      <c r="O69">
        <v>2.57</v>
      </c>
      <c r="P69" t="s">
        <v>78</v>
      </c>
      <c r="Q69">
        <v>0</v>
      </c>
      <c r="R69">
        <v>50</v>
      </c>
    </row>
    <row r="70" spans="1:22" x14ac:dyDescent="0.25">
      <c r="A70">
        <v>161</v>
      </c>
      <c r="B70" t="s">
        <v>42</v>
      </c>
      <c r="C70" t="s">
        <v>43</v>
      </c>
      <c r="D70" t="s">
        <v>79</v>
      </c>
      <c r="E70" t="s">
        <v>31</v>
      </c>
      <c r="F70" t="s">
        <v>45</v>
      </c>
      <c r="G70" t="s">
        <v>39</v>
      </c>
      <c r="H70">
        <v>1</v>
      </c>
      <c r="J70" s="1">
        <v>42964.163530092592</v>
      </c>
      <c r="K70">
        <v>1</v>
      </c>
      <c r="L70">
        <v>3</v>
      </c>
      <c r="M70" t="s">
        <v>36</v>
      </c>
      <c r="N70">
        <v>34.64</v>
      </c>
      <c r="O70">
        <v>20.43</v>
      </c>
      <c r="P70" t="s">
        <v>80</v>
      </c>
      <c r="Q70">
        <v>0</v>
      </c>
      <c r="R70">
        <v>50</v>
      </c>
      <c r="S70">
        <f>AVERAGE(N71:N73)</f>
        <v>42.160000000000004</v>
      </c>
      <c r="T70">
        <f>(S70-$U$11)/$U$10</f>
        <v>6.1952753954130477</v>
      </c>
      <c r="U70">
        <f>40/23</f>
        <v>1.7391304347826086</v>
      </c>
      <c r="V70">
        <f>T70*U70</f>
        <v>10.774391992022691</v>
      </c>
    </row>
    <row r="71" spans="1:22" x14ac:dyDescent="0.25">
      <c r="A71">
        <v>162</v>
      </c>
      <c r="B71" t="s">
        <v>42</v>
      </c>
      <c r="C71" t="s">
        <v>43</v>
      </c>
      <c r="D71" t="s">
        <v>79</v>
      </c>
      <c r="E71" t="s">
        <v>31</v>
      </c>
      <c r="F71" t="s">
        <v>45</v>
      </c>
      <c r="G71" t="s">
        <v>39</v>
      </c>
      <c r="H71">
        <v>1</v>
      </c>
      <c r="J71" s="1">
        <v>42964.168981481482</v>
      </c>
      <c r="K71">
        <v>1</v>
      </c>
      <c r="L71">
        <v>4</v>
      </c>
      <c r="M71" t="s">
        <v>36</v>
      </c>
      <c r="N71">
        <v>34.520000000000003</v>
      </c>
      <c r="O71">
        <v>20.36</v>
      </c>
      <c r="P71" t="s">
        <v>80</v>
      </c>
      <c r="Q71">
        <v>0</v>
      </c>
      <c r="R71">
        <v>50</v>
      </c>
    </row>
    <row r="72" spans="1:22" x14ac:dyDescent="0.25">
      <c r="A72">
        <v>163</v>
      </c>
      <c r="B72" t="s">
        <v>42</v>
      </c>
      <c r="C72" t="s">
        <v>43</v>
      </c>
      <c r="D72" t="s">
        <v>79</v>
      </c>
      <c r="E72" t="s">
        <v>31</v>
      </c>
      <c r="F72" t="s">
        <v>45</v>
      </c>
      <c r="G72" t="s">
        <v>39</v>
      </c>
      <c r="H72">
        <v>1</v>
      </c>
      <c r="J72" s="1">
        <v>42964.174432870372</v>
      </c>
      <c r="K72">
        <v>1</v>
      </c>
      <c r="L72">
        <v>5</v>
      </c>
      <c r="M72" t="s">
        <v>36</v>
      </c>
      <c r="N72">
        <v>36.06</v>
      </c>
      <c r="O72">
        <v>21.27</v>
      </c>
      <c r="P72" t="s">
        <v>80</v>
      </c>
      <c r="Q72">
        <v>0</v>
      </c>
      <c r="R72">
        <v>50</v>
      </c>
    </row>
    <row r="73" spans="1:22" x14ac:dyDescent="0.25">
      <c r="A73">
        <v>171</v>
      </c>
      <c r="B73" t="s">
        <v>42</v>
      </c>
      <c r="C73" t="s">
        <v>43</v>
      </c>
      <c r="D73" t="s">
        <v>81</v>
      </c>
      <c r="E73" t="s">
        <v>31</v>
      </c>
      <c r="F73" t="s">
        <v>45</v>
      </c>
      <c r="G73" t="s">
        <v>39</v>
      </c>
      <c r="H73">
        <v>1</v>
      </c>
      <c r="J73" s="1">
        <v>42964.192245370374</v>
      </c>
      <c r="K73">
        <v>1</v>
      </c>
      <c r="L73">
        <v>3</v>
      </c>
      <c r="M73" t="s">
        <v>36</v>
      </c>
      <c r="N73">
        <v>55.9</v>
      </c>
      <c r="O73">
        <v>32.97</v>
      </c>
      <c r="P73" t="s">
        <v>82</v>
      </c>
      <c r="Q73">
        <v>0</v>
      </c>
      <c r="R73">
        <v>50</v>
      </c>
      <c r="S73">
        <f>AVERAGE(N74:N76)</f>
        <v>39.082666666666661</v>
      </c>
      <c r="T73">
        <f>(S73-$U$11)/$U$10</f>
        <v>5.7380828745242578</v>
      </c>
      <c r="U73">
        <f>40/23</f>
        <v>1.7391304347826086</v>
      </c>
      <c r="V73">
        <f>T73*U73</f>
        <v>9.979274564390014</v>
      </c>
    </row>
    <row r="74" spans="1:22" x14ac:dyDescent="0.25">
      <c r="A74">
        <v>172</v>
      </c>
      <c r="B74" t="s">
        <v>42</v>
      </c>
      <c r="C74" t="s">
        <v>43</v>
      </c>
      <c r="D74" t="s">
        <v>81</v>
      </c>
      <c r="E74" t="s">
        <v>31</v>
      </c>
      <c r="F74" t="s">
        <v>45</v>
      </c>
      <c r="G74" t="s">
        <v>39</v>
      </c>
      <c r="H74">
        <v>1</v>
      </c>
      <c r="J74" s="1">
        <v>42964.197685185187</v>
      </c>
      <c r="K74">
        <v>1</v>
      </c>
      <c r="L74">
        <v>4</v>
      </c>
      <c r="M74" t="s">
        <v>36</v>
      </c>
      <c r="N74">
        <v>56.16</v>
      </c>
      <c r="O74">
        <v>33.130000000000003</v>
      </c>
      <c r="P74" t="s">
        <v>82</v>
      </c>
      <c r="Q74">
        <v>0</v>
      </c>
      <c r="R74">
        <v>50</v>
      </c>
    </row>
    <row r="75" spans="1:22" x14ac:dyDescent="0.25">
      <c r="A75">
        <v>173</v>
      </c>
      <c r="B75" t="s">
        <v>42</v>
      </c>
      <c r="C75" t="s">
        <v>43</v>
      </c>
      <c r="D75" t="s">
        <v>81</v>
      </c>
      <c r="E75" t="s">
        <v>31</v>
      </c>
      <c r="F75" t="s">
        <v>45</v>
      </c>
      <c r="G75" t="s">
        <v>39</v>
      </c>
      <c r="H75">
        <v>1</v>
      </c>
      <c r="J75" s="1">
        <v>42964.203125</v>
      </c>
      <c r="K75">
        <v>1</v>
      </c>
      <c r="L75">
        <v>5</v>
      </c>
      <c r="M75" t="s">
        <v>36</v>
      </c>
      <c r="N75">
        <v>55.72</v>
      </c>
      <c r="O75">
        <v>32.869999999999997</v>
      </c>
      <c r="P75" t="s">
        <v>82</v>
      </c>
      <c r="Q75">
        <v>0</v>
      </c>
      <c r="R75">
        <v>50</v>
      </c>
    </row>
    <row r="76" spans="1:22" x14ac:dyDescent="0.25">
      <c r="A76">
        <v>179</v>
      </c>
      <c r="B76" t="s">
        <v>42</v>
      </c>
      <c r="C76" t="s">
        <v>43</v>
      </c>
      <c r="D76" t="s">
        <v>83</v>
      </c>
      <c r="E76" t="s">
        <v>31</v>
      </c>
      <c r="F76" t="s">
        <v>45</v>
      </c>
      <c r="G76" t="s">
        <v>39</v>
      </c>
      <c r="H76">
        <v>1</v>
      </c>
      <c r="J76" s="1">
        <v>42964.210046296299</v>
      </c>
      <c r="K76">
        <v>1</v>
      </c>
      <c r="L76">
        <v>1</v>
      </c>
      <c r="M76" t="s">
        <v>36</v>
      </c>
      <c r="N76">
        <v>5.3680000000000003</v>
      </c>
      <c r="O76">
        <v>3.1659999999999999</v>
      </c>
      <c r="P76" t="s">
        <v>84</v>
      </c>
      <c r="Q76">
        <v>0</v>
      </c>
      <c r="R76">
        <v>50</v>
      </c>
      <c r="S76">
        <f>AVERAGE(N77:N79)</f>
        <v>24.087666666666667</v>
      </c>
      <c r="T76">
        <f>(S76-$U$11)/$U$10</f>
        <v>3.5103093095131928</v>
      </c>
      <c r="U76">
        <f>40/12</f>
        <v>3.3333333333333335</v>
      </c>
      <c r="V76">
        <f>T76*U76</f>
        <v>11.701031031710643</v>
      </c>
    </row>
    <row r="77" spans="1:22" x14ac:dyDescent="0.25">
      <c r="A77">
        <v>180</v>
      </c>
      <c r="B77" t="s">
        <v>42</v>
      </c>
      <c r="C77" t="s">
        <v>43</v>
      </c>
      <c r="D77" t="s">
        <v>83</v>
      </c>
      <c r="E77" t="s">
        <v>31</v>
      </c>
      <c r="F77" t="s">
        <v>45</v>
      </c>
      <c r="G77" t="s">
        <v>39</v>
      </c>
      <c r="H77">
        <v>1</v>
      </c>
      <c r="J77" s="1">
        <v>42964.215486111112</v>
      </c>
      <c r="K77">
        <v>1</v>
      </c>
      <c r="L77">
        <v>2</v>
      </c>
      <c r="M77" t="s">
        <v>36</v>
      </c>
      <c r="N77">
        <v>4.8940000000000001</v>
      </c>
      <c r="O77">
        <v>2.887</v>
      </c>
      <c r="P77" t="s">
        <v>84</v>
      </c>
      <c r="Q77">
        <v>0</v>
      </c>
      <c r="R77">
        <v>50</v>
      </c>
    </row>
    <row r="78" spans="1:22" x14ac:dyDescent="0.25">
      <c r="A78">
        <v>182</v>
      </c>
      <c r="B78" t="s">
        <v>42</v>
      </c>
      <c r="C78" t="s">
        <v>43</v>
      </c>
      <c r="D78" t="s">
        <v>83</v>
      </c>
      <c r="E78" t="s">
        <v>31</v>
      </c>
      <c r="F78" t="s">
        <v>45</v>
      </c>
      <c r="G78" t="s">
        <v>39</v>
      </c>
      <c r="H78">
        <v>1</v>
      </c>
      <c r="J78" s="1">
        <v>42964.226365740738</v>
      </c>
      <c r="K78">
        <v>1</v>
      </c>
      <c r="L78">
        <v>4</v>
      </c>
      <c r="M78" t="s">
        <v>36</v>
      </c>
      <c r="N78">
        <v>4.8789999999999996</v>
      </c>
      <c r="O78">
        <v>2.8780000000000001</v>
      </c>
      <c r="P78" t="s">
        <v>84</v>
      </c>
      <c r="Q78">
        <v>0</v>
      </c>
      <c r="R78">
        <v>50</v>
      </c>
    </row>
    <row r="79" spans="1:22" x14ac:dyDescent="0.25">
      <c r="A79">
        <v>192</v>
      </c>
      <c r="B79" t="s">
        <v>28</v>
      </c>
      <c r="C79" t="s">
        <v>36</v>
      </c>
      <c r="D79" t="s">
        <v>87</v>
      </c>
      <c r="E79" t="s">
        <v>31</v>
      </c>
      <c r="F79" t="s">
        <v>38</v>
      </c>
      <c r="G79" t="s">
        <v>39</v>
      </c>
      <c r="H79">
        <v>1</v>
      </c>
      <c r="I79" t="s">
        <v>88</v>
      </c>
      <c r="J79" s="1">
        <v>42964.253298611111</v>
      </c>
      <c r="K79">
        <v>1</v>
      </c>
      <c r="L79">
        <v>1</v>
      </c>
      <c r="M79" t="s">
        <v>36</v>
      </c>
      <c r="N79">
        <v>62.49</v>
      </c>
      <c r="O79">
        <v>36.86</v>
      </c>
      <c r="P79" t="s">
        <v>89</v>
      </c>
      <c r="Q79">
        <v>0</v>
      </c>
      <c r="R79">
        <v>50</v>
      </c>
      <c r="S79">
        <f>AVERAGE(N80:N82)</f>
        <v>63.59</v>
      </c>
      <c r="T79">
        <f>(S79-$U$11)/$U$10</f>
        <v>9.3790824976596046</v>
      </c>
    </row>
    <row r="80" spans="1:22" x14ac:dyDescent="0.25">
      <c r="A80">
        <v>193</v>
      </c>
      <c r="B80" t="s">
        <v>28</v>
      </c>
      <c r="C80" t="s">
        <v>36</v>
      </c>
      <c r="D80" t="s">
        <v>87</v>
      </c>
      <c r="E80" t="s">
        <v>31</v>
      </c>
      <c r="F80" t="s">
        <v>38</v>
      </c>
      <c r="G80" t="s">
        <v>39</v>
      </c>
      <c r="H80">
        <v>1</v>
      </c>
      <c r="I80" t="s">
        <v>88</v>
      </c>
      <c r="J80" s="1">
        <v>42964.258738425924</v>
      </c>
      <c r="K80">
        <v>1</v>
      </c>
      <c r="L80">
        <v>2</v>
      </c>
      <c r="M80" t="s">
        <v>36</v>
      </c>
      <c r="N80">
        <v>63.27</v>
      </c>
      <c r="O80">
        <v>37.32</v>
      </c>
      <c r="P80" t="s">
        <v>89</v>
      </c>
      <c r="Q80">
        <v>0</v>
      </c>
      <c r="R80">
        <v>50</v>
      </c>
    </row>
    <row r="81" spans="1:18" x14ac:dyDescent="0.25">
      <c r="A81">
        <v>194</v>
      </c>
      <c r="B81" t="s">
        <v>28</v>
      </c>
      <c r="C81" t="s">
        <v>36</v>
      </c>
      <c r="D81" t="s">
        <v>87</v>
      </c>
      <c r="E81" t="s">
        <v>31</v>
      </c>
      <c r="F81" t="s">
        <v>38</v>
      </c>
      <c r="G81" t="s">
        <v>39</v>
      </c>
      <c r="H81">
        <v>1</v>
      </c>
      <c r="I81" t="s">
        <v>88</v>
      </c>
      <c r="J81" s="1">
        <v>42964.264178240737</v>
      </c>
      <c r="K81">
        <v>1</v>
      </c>
      <c r="L81">
        <v>3</v>
      </c>
      <c r="M81" t="s">
        <v>36</v>
      </c>
      <c r="N81">
        <v>63.91</v>
      </c>
      <c r="O81">
        <v>37.700000000000003</v>
      </c>
      <c r="P81" t="s">
        <v>89</v>
      </c>
      <c r="Q81">
        <v>0</v>
      </c>
      <c r="R81">
        <v>50</v>
      </c>
    </row>
  </sheetData>
  <sortState ref="A12:R103">
    <sortCondition ref="Q12:Q10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abSelected="1" workbookViewId="0">
      <pane xSplit="4" ySplit="15" topLeftCell="I16" activePane="bottomRight" state="frozen"/>
      <selection pane="topRight" activeCell="E1" sqref="E1"/>
      <selection pane="bottomLeft" activeCell="A16" sqref="A16"/>
      <selection pane="bottomRight" activeCell="K14" sqref="K14"/>
    </sheetView>
  </sheetViews>
  <sheetFormatPr defaultRowHeight="15" x14ac:dyDescent="0.25"/>
  <cols>
    <col min="3" max="3" width="19.42578125" bestFit="1" customWidth="1"/>
    <col min="4" max="4" width="26.42578125" bestFit="1" customWidth="1"/>
    <col min="10" max="10" width="14.85546875" bestFit="1" customWidth="1"/>
    <col min="19" max="19" width="12.28515625" bestFit="1" customWidth="1"/>
  </cols>
  <sheetData>
    <row r="1" spans="1:23" x14ac:dyDescent="0.25">
      <c r="B1" t="s">
        <v>0</v>
      </c>
      <c r="T1" t="s">
        <v>98</v>
      </c>
      <c r="U1" t="s">
        <v>92</v>
      </c>
    </row>
    <row r="2" spans="1:23" x14ac:dyDescent="0.25">
      <c r="B2" t="s">
        <v>1</v>
      </c>
      <c r="C2" t="s">
        <v>2</v>
      </c>
      <c r="T2">
        <v>0.25</v>
      </c>
      <c r="U2">
        <v>4.1559999999999997</v>
      </c>
    </row>
    <row r="3" spans="1:23" x14ac:dyDescent="0.25">
      <c r="B3" t="s">
        <v>3</v>
      </c>
      <c r="C3">
        <v>1</v>
      </c>
      <c r="T3">
        <v>0.5</v>
      </c>
      <c r="U3">
        <v>5.8390000000000004</v>
      </c>
    </row>
    <row r="4" spans="1:23" x14ac:dyDescent="0.25">
      <c r="B4" t="s">
        <v>4</v>
      </c>
      <c r="C4" t="s">
        <v>5</v>
      </c>
      <c r="T4">
        <v>0.75</v>
      </c>
      <c r="U4">
        <v>7.3529999999999998</v>
      </c>
    </row>
    <row r="5" spans="1:23" x14ac:dyDescent="0.25">
      <c r="B5" t="s">
        <v>6</v>
      </c>
      <c r="C5" s="1">
        <v>42964.385046296295</v>
      </c>
      <c r="V5" s="2">
        <v>1</v>
      </c>
      <c r="W5" s="2">
        <v>16.809999999999999</v>
      </c>
    </row>
    <row r="6" spans="1:23" x14ac:dyDescent="0.25">
      <c r="V6" s="2">
        <v>2.5</v>
      </c>
      <c r="W6" s="2">
        <v>33.69</v>
      </c>
    </row>
    <row r="7" spans="1:23" x14ac:dyDescent="0.25">
      <c r="B7" t="s">
        <v>7</v>
      </c>
      <c r="T7">
        <v>5</v>
      </c>
      <c r="U7">
        <v>50.16</v>
      </c>
    </row>
    <row r="8" spans="1:23" x14ac:dyDescent="0.25">
      <c r="B8" t="s">
        <v>8</v>
      </c>
      <c r="C8" t="s">
        <v>9</v>
      </c>
    </row>
    <row r="10" spans="1:23" x14ac:dyDescent="0.25">
      <c r="T10" t="s">
        <v>93</v>
      </c>
      <c r="U10">
        <f>SLOPE(U2:U7,T2:T7)</f>
        <v>9.8333224489795921</v>
      </c>
    </row>
    <row r="11" spans="1:23" x14ac:dyDescent="0.25">
      <c r="T11" t="s">
        <v>94</v>
      </c>
      <c r="U11">
        <f>INTERCEPT(U2:U8,T2:T8)</f>
        <v>0.89785102040816156</v>
      </c>
    </row>
    <row r="14" spans="1:23" x14ac:dyDescent="0.25">
      <c r="B14" t="s">
        <v>10</v>
      </c>
    </row>
    <row r="15" spans="1:23" x14ac:dyDescent="0.25">
      <c r="A15" t="s">
        <v>90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  <c r="I15" t="s">
        <v>18</v>
      </c>
      <c r="J15" t="s">
        <v>19</v>
      </c>
      <c r="K15" t="s">
        <v>20</v>
      </c>
      <c r="L15" t="s">
        <v>21</v>
      </c>
      <c r="M15" t="s">
        <v>22</v>
      </c>
      <c r="N15" t="s">
        <v>23</v>
      </c>
      <c r="O15" t="s">
        <v>24</v>
      </c>
      <c r="P15" t="s">
        <v>25</v>
      </c>
      <c r="Q15" t="s">
        <v>26</v>
      </c>
      <c r="R15" t="s">
        <v>27</v>
      </c>
      <c r="S15" t="s">
        <v>95</v>
      </c>
      <c r="T15" t="s">
        <v>98</v>
      </c>
      <c r="U15" t="s">
        <v>96</v>
      </c>
      <c r="V15" t="s">
        <v>99</v>
      </c>
    </row>
    <row r="16" spans="1:23" x14ac:dyDescent="0.25">
      <c r="A16">
        <v>2</v>
      </c>
      <c r="B16" t="s">
        <v>28</v>
      </c>
      <c r="C16" t="s">
        <v>29</v>
      </c>
      <c r="D16" t="s">
        <v>30</v>
      </c>
      <c r="E16" t="s">
        <v>31</v>
      </c>
      <c r="F16" t="s">
        <v>32</v>
      </c>
      <c r="G16" t="s">
        <v>33</v>
      </c>
      <c r="H16">
        <v>1</v>
      </c>
      <c r="I16" t="s">
        <v>34</v>
      </c>
      <c r="J16" s="1">
        <v>42963.654814814814</v>
      </c>
      <c r="K16">
        <v>1</v>
      </c>
      <c r="L16">
        <v>2</v>
      </c>
      <c r="M16" t="s">
        <v>29</v>
      </c>
      <c r="N16">
        <v>24.91</v>
      </c>
      <c r="O16">
        <v>5.89</v>
      </c>
      <c r="P16" t="s">
        <v>35</v>
      </c>
      <c r="Q16">
        <v>0</v>
      </c>
      <c r="R16">
        <v>50</v>
      </c>
      <c r="S16">
        <f>AVERAGE(N16:N18)</f>
        <v>24.973333333333333</v>
      </c>
      <c r="T16">
        <f>(S16-$U$11)/$U$10</f>
        <v>2.4483568435634382</v>
      </c>
    </row>
    <row r="17" spans="1:22" x14ac:dyDescent="0.25">
      <c r="A17">
        <v>3</v>
      </c>
      <c r="B17" t="s">
        <v>28</v>
      </c>
      <c r="C17" t="s">
        <v>29</v>
      </c>
      <c r="D17" t="s">
        <v>30</v>
      </c>
      <c r="E17" t="s">
        <v>31</v>
      </c>
      <c r="F17" t="s">
        <v>32</v>
      </c>
      <c r="G17" t="s">
        <v>33</v>
      </c>
      <c r="H17">
        <v>1</v>
      </c>
      <c r="I17" t="s">
        <v>34</v>
      </c>
      <c r="J17" s="1">
        <v>42963.659178240741</v>
      </c>
      <c r="K17">
        <v>1</v>
      </c>
      <c r="L17">
        <v>3</v>
      </c>
      <c r="M17" t="s">
        <v>29</v>
      </c>
      <c r="N17">
        <v>25.13</v>
      </c>
      <c r="O17">
        <v>5.9420000000000002</v>
      </c>
      <c r="P17" t="s">
        <v>35</v>
      </c>
      <c r="Q17">
        <v>0</v>
      </c>
      <c r="R17">
        <v>50</v>
      </c>
    </row>
    <row r="18" spans="1:22" x14ac:dyDescent="0.25">
      <c r="A18">
        <v>5</v>
      </c>
      <c r="B18" t="s">
        <v>28</v>
      </c>
      <c r="C18" t="s">
        <v>29</v>
      </c>
      <c r="D18" t="s">
        <v>30</v>
      </c>
      <c r="E18" t="s">
        <v>31</v>
      </c>
      <c r="F18" t="s">
        <v>32</v>
      </c>
      <c r="G18" t="s">
        <v>33</v>
      </c>
      <c r="H18">
        <v>1</v>
      </c>
      <c r="I18" t="s">
        <v>34</v>
      </c>
      <c r="J18" s="1">
        <v>42963.667905092596</v>
      </c>
      <c r="K18">
        <v>1</v>
      </c>
      <c r="L18">
        <v>5</v>
      </c>
      <c r="M18" t="s">
        <v>29</v>
      </c>
      <c r="N18">
        <v>24.88</v>
      </c>
      <c r="O18">
        <v>5.883</v>
      </c>
      <c r="P18" t="s">
        <v>35</v>
      </c>
      <c r="Q18">
        <v>0</v>
      </c>
      <c r="R18">
        <v>50</v>
      </c>
    </row>
    <row r="19" spans="1:22" x14ac:dyDescent="0.25">
      <c r="A19">
        <v>12</v>
      </c>
      <c r="B19" t="s">
        <v>42</v>
      </c>
      <c r="C19" t="s">
        <v>43</v>
      </c>
      <c r="D19" t="s">
        <v>44</v>
      </c>
      <c r="E19" t="s">
        <v>31</v>
      </c>
      <c r="F19" t="s">
        <v>45</v>
      </c>
      <c r="G19" t="s">
        <v>33</v>
      </c>
      <c r="H19">
        <v>1</v>
      </c>
      <c r="J19" s="1">
        <v>42963.692615740743</v>
      </c>
      <c r="K19">
        <v>1</v>
      </c>
      <c r="L19">
        <v>1</v>
      </c>
      <c r="M19" t="s">
        <v>29</v>
      </c>
      <c r="N19">
        <v>5.375</v>
      </c>
      <c r="O19">
        <v>1.2709999999999999</v>
      </c>
      <c r="P19" t="s">
        <v>46</v>
      </c>
      <c r="Q19">
        <v>0</v>
      </c>
      <c r="R19">
        <v>50</v>
      </c>
      <c r="S19">
        <f>AVERAGE(N19:N21)</f>
        <v>5.6726666666666672</v>
      </c>
      <c r="T19">
        <f>(S19-$U$11)/$U$10</f>
        <v>0.48557500997579817</v>
      </c>
      <c r="U19">
        <f>40/21.5</f>
        <v>1.8604651162790697</v>
      </c>
      <c r="V19">
        <f>T19*U19*10</f>
        <v>9.0339536739683375</v>
      </c>
    </row>
    <row r="20" spans="1:22" x14ac:dyDescent="0.25">
      <c r="A20">
        <v>15</v>
      </c>
      <c r="B20" t="s">
        <v>42</v>
      </c>
      <c r="C20" t="s">
        <v>43</v>
      </c>
      <c r="D20" t="s">
        <v>44</v>
      </c>
      <c r="E20" t="s">
        <v>31</v>
      </c>
      <c r="F20" t="s">
        <v>45</v>
      </c>
      <c r="G20" t="s">
        <v>33</v>
      </c>
      <c r="H20">
        <v>1</v>
      </c>
      <c r="J20" s="1">
        <v>42963.708032407405</v>
      </c>
      <c r="K20">
        <v>1</v>
      </c>
      <c r="L20">
        <v>4</v>
      </c>
      <c r="M20" t="s">
        <v>29</v>
      </c>
      <c r="N20">
        <v>5.8109999999999999</v>
      </c>
      <c r="O20">
        <v>1.3740000000000001</v>
      </c>
      <c r="P20" t="s">
        <v>46</v>
      </c>
      <c r="Q20">
        <v>0</v>
      </c>
      <c r="R20">
        <v>50</v>
      </c>
    </row>
    <row r="21" spans="1:22" x14ac:dyDescent="0.25">
      <c r="A21">
        <v>16</v>
      </c>
      <c r="B21" t="s">
        <v>42</v>
      </c>
      <c r="C21" t="s">
        <v>43</v>
      </c>
      <c r="D21" t="s">
        <v>44</v>
      </c>
      <c r="E21" t="s">
        <v>31</v>
      </c>
      <c r="F21" t="s">
        <v>45</v>
      </c>
      <c r="G21" t="s">
        <v>33</v>
      </c>
      <c r="H21">
        <v>1</v>
      </c>
      <c r="J21" s="1">
        <v>42963.712395833332</v>
      </c>
      <c r="K21">
        <v>1</v>
      </c>
      <c r="L21">
        <v>5</v>
      </c>
      <c r="M21" t="s">
        <v>29</v>
      </c>
      <c r="N21">
        <v>5.8319999999999999</v>
      </c>
      <c r="O21">
        <v>1.379</v>
      </c>
      <c r="P21" t="s">
        <v>46</v>
      </c>
      <c r="Q21">
        <v>0</v>
      </c>
      <c r="R21">
        <v>50</v>
      </c>
    </row>
    <row r="22" spans="1:22" x14ac:dyDescent="0.25">
      <c r="A22">
        <v>23</v>
      </c>
      <c r="B22" t="s">
        <v>42</v>
      </c>
      <c r="C22" t="s">
        <v>43</v>
      </c>
      <c r="D22" t="s">
        <v>47</v>
      </c>
      <c r="E22" t="s">
        <v>31</v>
      </c>
      <c r="F22" t="s">
        <v>45</v>
      </c>
      <c r="G22" t="s">
        <v>33</v>
      </c>
      <c r="H22">
        <v>1</v>
      </c>
      <c r="J22" s="1">
        <v>42963.724745370368</v>
      </c>
      <c r="K22">
        <v>1</v>
      </c>
      <c r="L22">
        <v>2</v>
      </c>
      <c r="M22" t="s">
        <v>29</v>
      </c>
      <c r="N22">
        <v>0.2293</v>
      </c>
      <c r="O22">
        <v>5.4219999999999997E-2</v>
      </c>
      <c r="P22" t="s">
        <v>48</v>
      </c>
      <c r="Q22">
        <v>0</v>
      </c>
      <c r="R22">
        <v>50</v>
      </c>
      <c r="S22">
        <f>AVERAGE(N22:N24)</f>
        <v>0.14363333333333334</v>
      </c>
      <c r="T22">
        <f>(S22-$U$11)/$U$10</f>
        <v>-7.670018866848953E-2</v>
      </c>
      <c r="U22">
        <f>40/21.5</f>
        <v>1.8604651162790697</v>
      </c>
      <c r="V22">
        <f>T22*U22</f>
        <v>-0.14269802542974797</v>
      </c>
    </row>
    <row r="23" spans="1:22" x14ac:dyDescent="0.25">
      <c r="A23">
        <v>24</v>
      </c>
      <c r="B23" t="s">
        <v>42</v>
      </c>
      <c r="C23" t="s">
        <v>43</v>
      </c>
      <c r="D23" t="s">
        <v>47</v>
      </c>
      <c r="E23" t="s">
        <v>31</v>
      </c>
      <c r="F23" t="s">
        <v>45</v>
      </c>
      <c r="G23" t="s">
        <v>33</v>
      </c>
      <c r="H23">
        <v>1</v>
      </c>
      <c r="J23" s="1">
        <v>42963.730231481481</v>
      </c>
      <c r="K23">
        <v>1</v>
      </c>
      <c r="L23">
        <v>3</v>
      </c>
      <c r="M23" t="s">
        <v>29</v>
      </c>
      <c r="N23">
        <v>0</v>
      </c>
      <c r="O23">
        <v>0</v>
      </c>
      <c r="P23" t="s">
        <v>48</v>
      </c>
      <c r="Q23">
        <v>0</v>
      </c>
      <c r="R23">
        <v>50</v>
      </c>
    </row>
    <row r="24" spans="1:22" x14ac:dyDescent="0.25">
      <c r="A24">
        <v>25</v>
      </c>
      <c r="B24" t="s">
        <v>42</v>
      </c>
      <c r="C24" t="s">
        <v>43</v>
      </c>
      <c r="D24" t="s">
        <v>47</v>
      </c>
      <c r="E24" t="s">
        <v>31</v>
      </c>
      <c r="F24" t="s">
        <v>45</v>
      </c>
      <c r="G24" t="s">
        <v>33</v>
      </c>
      <c r="H24">
        <v>1</v>
      </c>
      <c r="J24" s="1">
        <v>42963.735659722224</v>
      </c>
      <c r="K24">
        <v>1</v>
      </c>
      <c r="L24">
        <v>4</v>
      </c>
      <c r="M24" t="s">
        <v>29</v>
      </c>
      <c r="N24">
        <v>0.2016</v>
      </c>
      <c r="O24">
        <v>4.7669999999999997E-2</v>
      </c>
      <c r="P24" t="s">
        <v>48</v>
      </c>
      <c r="Q24">
        <v>0</v>
      </c>
      <c r="R24">
        <v>50</v>
      </c>
    </row>
    <row r="25" spans="1:22" x14ac:dyDescent="0.25">
      <c r="A25">
        <v>31</v>
      </c>
      <c r="B25" t="s">
        <v>42</v>
      </c>
      <c r="C25" t="s">
        <v>43</v>
      </c>
      <c r="D25" t="s">
        <v>49</v>
      </c>
      <c r="E25" t="s">
        <v>31</v>
      </c>
      <c r="F25" t="s">
        <v>45</v>
      </c>
      <c r="G25" t="s">
        <v>33</v>
      </c>
      <c r="H25">
        <v>1</v>
      </c>
      <c r="J25" s="1">
        <v>42963.753460648149</v>
      </c>
      <c r="K25">
        <v>1</v>
      </c>
      <c r="L25">
        <v>2</v>
      </c>
      <c r="M25" t="s">
        <v>29</v>
      </c>
      <c r="N25">
        <v>0.75739999999999996</v>
      </c>
      <c r="O25">
        <v>0.17910000000000001</v>
      </c>
      <c r="P25" t="s">
        <v>50</v>
      </c>
      <c r="Q25">
        <v>0</v>
      </c>
      <c r="R25">
        <v>50</v>
      </c>
      <c r="S25">
        <f>AVERAGE(N25:N27)</f>
        <v>0.45636666666666664</v>
      </c>
      <c r="T25">
        <f>(S25-$U$11)/$U$10</f>
        <v>-4.4896763635296828E-2</v>
      </c>
      <c r="U25">
        <f>40/18</f>
        <v>2.2222222222222223</v>
      </c>
      <c r="V25">
        <f>T25*U25</f>
        <v>-9.9770585856215177E-2</v>
      </c>
    </row>
    <row r="26" spans="1:22" x14ac:dyDescent="0.25">
      <c r="A26">
        <v>33</v>
      </c>
      <c r="B26" t="s">
        <v>42</v>
      </c>
      <c r="C26" t="s">
        <v>43</v>
      </c>
      <c r="D26" t="s">
        <v>49</v>
      </c>
      <c r="E26" t="s">
        <v>31</v>
      </c>
      <c r="F26" t="s">
        <v>45</v>
      </c>
      <c r="G26" t="s">
        <v>33</v>
      </c>
      <c r="H26">
        <v>1</v>
      </c>
      <c r="J26" s="1">
        <v>42963.763252314813</v>
      </c>
      <c r="K26">
        <v>1</v>
      </c>
      <c r="L26">
        <v>4</v>
      </c>
      <c r="M26" t="s">
        <v>29</v>
      </c>
      <c r="N26">
        <v>0.1729</v>
      </c>
      <c r="O26">
        <v>4.0890000000000003E-2</v>
      </c>
      <c r="P26" t="s">
        <v>50</v>
      </c>
      <c r="Q26">
        <v>0</v>
      </c>
      <c r="R26">
        <v>50</v>
      </c>
    </row>
    <row r="27" spans="1:22" x14ac:dyDescent="0.25">
      <c r="A27">
        <v>34</v>
      </c>
      <c r="B27" t="s">
        <v>42</v>
      </c>
      <c r="C27" t="s">
        <v>43</v>
      </c>
      <c r="D27" t="s">
        <v>49</v>
      </c>
      <c r="E27" t="s">
        <v>31</v>
      </c>
      <c r="F27" t="s">
        <v>45</v>
      </c>
      <c r="G27" t="s">
        <v>33</v>
      </c>
      <c r="H27">
        <v>1</v>
      </c>
      <c r="J27" s="1">
        <v>42963.767696759256</v>
      </c>
      <c r="K27">
        <v>1</v>
      </c>
      <c r="L27">
        <v>5</v>
      </c>
      <c r="M27" t="s">
        <v>29</v>
      </c>
      <c r="N27">
        <v>0.43880000000000002</v>
      </c>
      <c r="O27">
        <v>0.1038</v>
      </c>
      <c r="P27" t="s">
        <v>50</v>
      </c>
      <c r="Q27">
        <v>0</v>
      </c>
      <c r="R27">
        <v>50</v>
      </c>
    </row>
    <row r="28" spans="1:22" x14ac:dyDescent="0.25">
      <c r="A28">
        <v>40</v>
      </c>
      <c r="B28" t="s">
        <v>42</v>
      </c>
      <c r="C28" t="s">
        <v>43</v>
      </c>
      <c r="D28" t="s">
        <v>51</v>
      </c>
      <c r="E28" t="s">
        <v>31</v>
      </c>
      <c r="F28" t="s">
        <v>45</v>
      </c>
      <c r="G28" t="s">
        <v>33</v>
      </c>
      <c r="H28">
        <v>1</v>
      </c>
      <c r="J28" s="1">
        <v>42963.774618055555</v>
      </c>
      <c r="K28">
        <v>1</v>
      </c>
      <c r="L28">
        <v>1</v>
      </c>
      <c r="M28" t="s">
        <v>29</v>
      </c>
      <c r="N28">
        <v>0.61970000000000003</v>
      </c>
      <c r="O28">
        <v>0.14649999999999999</v>
      </c>
      <c r="P28" t="s">
        <v>52</v>
      </c>
      <c r="Q28">
        <v>0</v>
      </c>
      <c r="R28">
        <v>50</v>
      </c>
      <c r="S28">
        <f>AVERAGE(N28:N30)</f>
        <v>0.54579999999999995</v>
      </c>
      <c r="T28">
        <f>(S28-$U$11)/$U$10</f>
        <v>-3.5801838314037396E-2</v>
      </c>
      <c r="U28">
        <f>40/24</f>
        <v>1.6666666666666667</v>
      </c>
      <c r="V28">
        <f>T28*U28</f>
        <v>-5.9669730523395664E-2</v>
      </c>
    </row>
    <row r="29" spans="1:22" x14ac:dyDescent="0.25">
      <c r="A29">
        <v>42</v>
      </c>
      <c r="B29" t="s">
        <v>42</v>
      </c>
      <c r="C29" t="s">
        <v>43</v>
      </c>
      <c r="D29" t="s">
        <v>51</v>
      </c>
      <c r="E29" t="s">
        <v>31</v>
      </c>
      <c r="F29" t="s">
        <v>45</v>
      </c>
      <c r="G29" t="s">
        <v>33</v>
      </c>
      <c r="H29">
        <v>1</v>
      </c>
      <c r="J29" s="1">
        <v>42963.785497685189</v>
      </c>
      <c r="K29">
        <v>1</v>
      </c>
      <c r="L29">
        <v>3</v>
      </c>
      <c r="M29" t="s">
        <v>29</v>
      </c>
      <c r="N29">
        <v>0.59389999999999998</v>
      </c>
      <c r="O29">
        <v>0.1404</v>
      </c>
      <c r="P29" t="s">
        <v>52</v>
      </c>
      <c r="Q29">
        <v>0</v>
      </c>
      <c r="R29">
        <v>50</v>
      </c>
    </row>
    <row r="30" spans="1:22" x14ac:dyDescent="0.25">
      <c r="A30">
        <v>43</v>
      </c>
      <c r="B30" t="s">
        <v>42</v>
      </c>
      <c r="C30" t="s">
        <v>43</v>
      </c>
      <c r="D30" t="s">
        <v>51</v>
      </c>
      <c r="E30" t="s">
        <v>31</v>
      </c>
      <c r="F30" t="s">
        <v>45</v>
      </c>
      <c r="G30" t="s">
        <v>33</v>
      </c>
      <c r="H30">
        <v>1</v>
      </c>
      <c r="J30" s="1">
        <v>42963.790937500002</v>
      </c>
      <c r="K30">
        <v>1</v>
      </c>
      <c r="L30">
        <v>4</v>
      </c>
      <c r="M30" t="s">
        <v>29</v>
      </c>
      <c r="N30">
        <v>0.42380000000000001</v>
      </c>
      <c r="O30">
        <v>0.1002</v>
      </c>
      <c r="P30" t="s">
        <v>52</v>
      </c>
      <c r="Q30">
        <v>0</v>
      </c>
      <c r="R30">
        <v>50</v>
      </c>
    </row>
    <row r="31" spans="1:22" x14ac:dyDescent="0.25">
      <c r="A31">
        <v>49</v>
      </c>
      <c r="B31" t="s">
        <v>42</v>
      </c>
      <c r="C31" t="s">
        <v>43</v>
      </c>
      <c r="D31" t="s">
        <v>53</v>
      </c>
      <c r="E31" t="s">
        <v>31</v>
      </c>
      <c r="F31" t="s">
        <v>45</v>
      </c>
      <c r="G31" t="s">
        <v>33</v>
      </c>
      <c r="H31">
        <v>1</v>
      </c>
      <c r="J31" s="1">
        <v>42963.803298611114</v>
      </c>
      <c r="K31">
        <v>1</v>
      </c>
      <c r="L31">
        <v>1</v>
      </c>
      <c r="M31" t="s">
        <v>29</v>
      </c>
      <c r="N31">
        <v>0.1825</v>
      </c>
      <c r="O31">
        <v>4.3159999999999997E-2</v>
      </c>
      <c r="P31" t="s">
        <v>54</v>
      </c>
      <c r="Q31">
        <v>0</v>
      </c>
      <c r="R31">
        <v>50</v>
      </c>
      <c r="S31">
        <f>AVERAGE(N31:N33)</f>
        <v>0.23263333333333333</v>
      </c>
      <c r="T31">
        <f>(S31-$U$11)/$U$10</f>
        <v>-6.7649331192618234E-2</v>
      </c>
      <c r="U31">
        <f>40/18.5</f>
        <v>2.1621621621621623</v>
      </c>
      <c r="V31">
        <f>T31*U31*40</f>
        <v>-5.8507529680102257</v>
      </c>
    </row>
    <row r="32" spans="1:22" x14ac:dyDescent="0.25">
      <c r="A32">
        <v>50</v>
      </c>
      <c r="B32" t="s">
        <v>42</v>
      </c>
      <c r="C32" t="s">
        <v>43</v>
      </c>
      <c r="D32" t="s">
        <v>53</v>
      </c>
      <c r="E32" t="s">
        <v>31</v>
      </c>
      <c r="F32" t="s">
        <v>45</v>
      </c>
      <c r="G32" t="s">
        <v>33</v>
      </c>
      <c r="H32">
        <v>1</v>
      </c>
      <c r="J32" s="1">
        <v>42963.808738425927</v>
      </c>
      <c r="K32">
        <v>1</v>
      </c>
      <c r="L32">
        <v>2</v>
      </c>
      <c r="M32" t="s">
        <v>29</v>
      </c>
      <c r="N32">
        <v>0.29139999999999999</v>
      </c>
      <c r="O32">
        <v>6.8909999999999999E-2</v>
      </c>
      <c r="P32" t="s">
        <v>54</v>
      </c>
      <c r="Q32">
        <v>0</v>
      </c>
      <c r="R32">
        <v>50</v>
      </c>
    </row>
    <row r="33" spans="1:22" x14ac:dyDescent="0.25">
      <c r="A33">
        <v>51</v>
      </c>
      <c r="B33" t="s">
        <v>42</v>
      </c>
      <c r="C33" t="s">
        <v>43</v>
      </c>
      <c r="D33" t="s">
        <v>53</v>
      </c>
      <c r="E33" t="s">
        <v>31</v>
      </c>
      <c r="F33" t="s">
        <v>45</v>
      </c>
      <c r="G33" t="s">
        <v>33</v>
      </c>
      <c r="H33">
        <v>1</v>
      </c>
      <c r="J33" s="1">
        <v>42963.81417824074</v>
      </c>
      <c r="K33">
        <v>1</v>
      </c>
      <c r="L33">
        <v>3</v>
      </c>
      <c r="M33" t="s">
        <v>29</v>
      </c>
      <c r="N33">
        <v>0.224</v>
      </c>
      <c r="O33">
        <v>5.2970000000000003E-2</v>
      </c>
      <c r="P33" t="s">
        <v>54</v>
      </c>
      <c r="Q33">
        <v>0</v>
      </c>
      <c r="R33">
        <v>50</v>
      </c>
    </row>
    <row r="34" spans="1:22" x14ac:dyDescent="0.25">
      <c r="A34">
        <v>57</v>
      </c>
      <c r="B34" t="s">
        <v>42</v>
      </c>
      <c r="C34" t="s">
        <v>43</v>
      </c>
      <c r="D34" t="s">
        <v>55</v>
      </c>
      <c r="E34" t="s">
        <v>31</v>
      </c>
      <c r="F34" t="s">
        <v>45</v>
      </c>
      <c r="G34" t="s">
        <v>33</v>
      </c>
      <c r="H34">
        <v>1</v>
      </c>
      <c r="J34" s="1">
        <v>42963.826539351852</v>
      </c>
      <c r="K34">
        <v>1</v>
      </c>
      <c r="L34">
        <v>1</v>
      </c>
      <c r="M34" t="s">
        <v>29</v>
      </c>
      <c r="N34">
        <v>0.44779999999999998</v>
      </c>
      <c r="O34">
        <v>0.10589999999999999</v>
      </c>
      <c r="P34" t="s">
        <v>56</v>
      </c>
      <c r="Q34">
        <v>0</v>
      </c>
      <c r="R34">
        <v>50</v>
      </c>
      <c r="S34">
        <f>AVERAGE(N34:N36)</f>
        <v>0.5043333333333333</v>
      </c>
      <c r="T34">
        <f>(S34-$U$11)/$U$10</f>
        <v>-4.0018792134256083E-2</v>
      </c>
      <c r="U34">
        <f>40/16</f>
        <v>2.5</v>
      </c>
      <c r="V34">
        <f>T34*U34</f>
        <v>-0.1000469803356402</v>
      </c>
    </row>
    <row r="35" spans="1:22" x14ac:dyDescent="0.25">
      <c r="A35">
        <v>59</v>
      </c>
      <c r="B35" t="s">
        <v>42</v>
      </c>
      <c r="C35" t="s">
        <v>43</v>
      </c>
      <c r="D35" t="s">
        <v>55</v>
      </c>
      <c r="E35" t="s">
        <v>31</v>
      </c>
      <c r="F35" t="s">
        <v>45</v>
      </c>
      <c r="G35" t="s">
        <v>33</v>
      </c>
      <c r="H35">
        <v>1</v>
      </c>
      <c r="J35" s="1">
        <v>42963.837418981479</v>
      </c>
      <c r="K35">
        <v>1</v>
      </c>
      <c r="L35">
        <v>3</v>
      </c>
      <c r="M35" t="s">
        <v>29</v>
      </c>
      <c r="N35">
        <v>0.53700000000000003</v>
      </c>
      <c r="O35">
        <v>0.127</v>
      </c>
      <c r="P35" t="s">
        <v>56</v>
      </c>
      <c r="Q35">
        <v>0</v>
      </c>
      <c r="R35">
        <v>50</v>
      </c>
    </row>
    <row r="36" spans="1:22" x14ac:dyDescent="0.25">
      <c r="A36">
        <v>61</v>
      </c>
      <c r="B36" t="s">
        <v>42</v>
      </c>
      <c r="C36" t="s">
        <v>43</v>
      </c>
      <c r="D36" t="s">
        <v>55</v>
      </c>
      <c r="E36" t="s">
        <v>31</v>
      </c>
      <c r="F36" t="s">
        <v>45</v>
      </c>
      <c r="G36" t="s">
        <v>33</v>
      </c>
      <c r="H36">
        <v>1</v>
      </c>
      <c r="J36" s="1">
        <v>42963.848321759258</v>
      </c>
      <c r="K36">
        <v>1</v>
      </c>
      <c r="L36">
        <v>5</v>
      </c>
      <c r="M36" t="s">
        <v>29</v>
      </c>
      <c r="N36">
        <v>0.5282</v>
      </c>
      <c r="O36">
        <v>0.1249</v>
      </c>
      <c r="P36" t="s">
        <v>56</v>
      </c>
      <c r="Q36">
        <v>0</v>
      </c>
      <c r="R36">
        <v>50</v>
      </c>
    </row>
    <row r="37" spans="1:22" x14ac:dyDescent="0.25">
      <c r="A37">
        <v>67</v>
      </c>
      <c r="B37" t="s">
        <v>42</v>
      </c>
      <c r="C37" t="s">
        <v>43</v>
      </c>
      <c r="D37" t="s">
        <v>57</v>
      </c>
      <c r="E37" t="s">
        <v>31</v>
      </c>
      <c r="F37" t="s">
        <v>45</v>
      </c>
      <c r="G37" t="s">
        <v>33</v>
      </c>
      <c r="H37">
        <v>1</v>
      </c>
      <c r="J37" s="1">
        <v>42963.855243055557</v>
      </c>
      <c r="K37">
        <v>1</v>
      </c>
      <c r="L37">
        <v>1</v>
      </c>
      <c r="M37" t="s">
        <v>29</v>
      </c>
      <c r="N37">
        <v>0.16239999999999999</v>
      </c>
      <c r="O37">
        <v>3.8399999999999997E-2</v>
      </c>
      <c r="P37" t="s">
        <v>58</v>
      </c>
      <c r="Q37">
        <v>0</v>
      </c>
      <c r="R37">
        <v>50</v>
      </c>
      <c r="S37">
        <f>AVERAGE(N38:N40)</f>
        <v>0.13406666666666667</v>
      </c>
      <c r="T37">
        <f>(S37-$U$11)/$U$10</f>
        <v>-7.7673071101289182E-2</v>
      </c>
      <c r="U37">
        <f>40/24</f>
        <v>1.6666666666666667</v>
      </c>
      <c r="V37">
        <f>T37*U37</f>
        <v>-0.12945511850214864</v>
      </c>
    </row>
    <row r="38" spans="1:22" x14ac:dyDescent="0.25">
      <c r="A38">
        <v>68</v>
      </c>
      <c r="B38" t="s">
        <v>42</v>
      </c>
      <c r="C38" t="s">
        <v>43</v>
      </c>
      <c r="D38" t="s">
        <v>57</v>
      </c>
      <c r="E38" t="s">
        <v>31</v>
      </c>
      <c r="F38" t="s">
        <v>45</v>
      </c>
      <c r="G38" t="s">
        <v>33</v>
      </c>
      <c r="H38">
        <v>1</v>
      </c>
      <c r="J38" s="1">
        <v>42963.860682870371</v>
      </c>
      <c r="K38">
        <v>1</v>
      </c>
      <c r="L38">
        <v>2</v>
      </c>
      <c r="M38" t="s">
        <v>29</v>
      </c>
      <c r="N38">
        <v>0.13789999999999999</v>
      </c>
      <c r="O38">
        <v>3.261E-2</v>
      </c>
      <c r="P38" t="s">
        <v>58</v>
      </c>
      <c r="Q38">
        <v>0</v>
      </c>
      <c r="R38">
        <v>50</v>
      </c>
    </row>
    <row r="39" spans="1:22" x14ac:dyDescent="0.25">
      <c r="A39">
        <v>69</v>
      </c>
      <c r="B39" t="s">
        <v>42</v>
      </c>
      <c r="C39" t="s">
        <v>43</v>
      </c>
      <c r="D39" t="s">
        <v>57</v>
      </c>
      <c r="E39" t="s">
        <v>31</v>
      </c>
      <c r="F39" t="s">
        <v>45</v>
      </c>
      <c r="G39" t="s">
        <v>33</v>
      </c>
      <c r="H39">
        <v>1</v>
      </c>
      <c r="J39" s="1">
        <v>42963.866122685184</v>
      </c>
      <c r="K39">
        <v>1</v>
      </c>
      <c r="L39">
        <v>3</v>
      </c>
      <c r="M39" t="s">
        <v>29</v>
      </c>
      <c r="N39">
        <v>0</v>
      </c>
      <c r="O39">
        <v>0</v>
      </c>
      <c r="P39" t="s">
        <v>58</v>
      </c>
      <c r="Q39">
        <v>0</v>
      </c>
      <c r="R39">
        <v>50</v>
      </c>
    </row>
    <row r="40" spans="1:22" x14ac:dyDescent="0.25">
      <c r="A40">
        <v>74</v>
      </c>
      <c r="B40" t="s">
        <v>42</v>
      </c>
      <c r="C40" t="s">
        <v>43</v>
      </c>
      <c r="D40" t="s">
        <v>59</v>
      </c>
      <c r="E40" t="s">
        <v>31</v>
      </c>
      <c r="F40" t="s">
        <v>45</v>
      </c>
      <c r="G40" t="s">
        <v>33</v>
      </c>
      <c r="H40">
        <v>1</v>
      </c>
      <c r="J40" s="1">
        <v>42963.883923611109</v>
      </c>
      <c r="K40">
        <v>1</v>
      </c>
      <c r="L40">
        <v>1</v>
      </c>
      <c r="M40" t="s">
        <v>29</v>
      </c>
      <c r="N40">
        <v>0.26429999999999998</v>
      </c>
      <c r="O40">
        <v>6.25E-2</v>
      </c>
      <c r="P40" t="s">
        <v>60</v>
      </c>
      <c r="Q40">
        <v>0</v>
      </c>
      <c r="R40">
        <v>50</v>
      </c>
      <c r="S40">
        <f>AVERAGE(N41:N43)</f>
        <v>0.22376666666666667</v>
      </c>
      <c r="T40">
        <f>(S40-$U$11)/$U$10</f>
        <v>-6.855102710594474E-2</v>
      </c>
      <c r="U40">
        <f>40/9</f>
        <v>4.4444444444444446</v>
      </c>
      <c r="V40">
        <f>T40*U40</f>
        <v>-0.30467123158197662</v>
      </c>
    </row>
    <row r="41" spans="1:22" x14ac:dyDescent="0.25">
      <c r="A41">
        <v>75</v>
      </c>
      <c r="B41" t="s">
        <v>42</v>
      </c>
      <c r="C41" t="s">
        <v>43</v>
      </c>
      <c r="D41" t="s">
        <v>59</v>
      </c>
      <c r="E41" t="s">
        <v>31</v>
      </c>
      <c r="F41" t="s">
        <v>45</v>
      </c>
      <c r="G41" t="s">
        <v>33</v>
      </c>
      <c r="H41">
        <v>1</v>
      </c>
      <c r="J41" s="1">
        <v>42963.889363425929</v>
      </c>
      <c r="K41">
        <v>1</v>
      </c>
      <c r="L41">
        <v>2</v>
      </c>
      <c r="M41" t="s">
        <v>29</v>
      </c>
      <c r="N41">
        <v>0.33710000000000001</v>
      </c>
      <c r="O41">
        <v>7.9710000000000003E-2</v>
      </c>
      <c r="P41" t="s">
        <v>60</v>
      </c>
      <c r="Q41">
        <v>0</v>
      </c>
      <c r="R41">
        <v>50</v>
      </c>
    </row>
    <row r="42" spans="1:22" x14ac:dyDescent="0.25">
      <c r="A42">
        <v>77</v>
      </c>
      <c r="B42" t="s">
        <v>42</v>
      </c>
      <c r="C42" t="s">
        <v>43</v>
      </c>
      <c r="D42" t="s">
        <v>59</v>
      </c>
      <c r="E42" t="s">
        <v>31</v>
      </c>
      <c r="F42" t="s">
        <v>45</v>
      </c>
      <c r="G42" t="s">
        <v>33</v>
      </c>
      <c r="H42">
        <v>1</v>
      </c>
      <c r="J42" s="1">
        <v>42963.900243055556</v>
      </c>
      <c r="K42">
        <v>1</v>
      </c>
      <c r="L42">
        <v>4</v>
      </c>
      <c r="M42" t="s">
        <v>29</v>
      </c>
      <c r="N42">
        <v>0.19</v>
      </c>
      <c r="O42">
        <v>4.4929999999999998E-2</v>
      </c>
      <c r="P42" t="s">
        <v>60</v>
      </c>
      <c r="Q42">
        <v>0</v>
      </c>
      <c r="R42">
        <v>50</v>
      </c>
    </row>
    <row r="43" spans="1:22" x14ac:dyDescent="0.25">
      <c r="A43">
        <v>83</v>
      </c>
      <c r="B43" t="s">
        <v>42</v>
      </c>
      <c r="C43" t="s">
        <v>43</v>
      </c>
      <c r="D43" t="s">
        <v>61</v>
      </c>
      <c r="E43" t="s">
        <v>31</v>
      </c>
      <c r="F43" t="s">
        <v>45</v>
      </c>
      <c r="G43" t="s">
        <v>33</v>
      </c>
      <c r="H43">
        <v>1</v>
      </c>
      <c r="J43" s="1">
        <v>42963.907164351855</v>
      </c>
      <c r="K43">
        <v>1</v>
      </c>
      <c r="L43">
        <v>1</v>
      </c>
      <c r="M43" t="s">
        <v>29</v>
      </c>
      <c r="N43">
        <v>0.14419999999999999</v>
      </c>
      <c r="O43">
        <v>3.4099999999999998E-2</v>
      </c>
      <c r="P43" t="s">
        <v>62</v>
      </c>
      <c r="Q43">
        <v>0</v>
      </c>
      <c r="R43">
        <v>50</v>
      </c>
      <c r="S43">
        <f>AVERAGE(N44:N46)</f>
        <v>3.6433333333333338E-2</v>
      </c>
      <c r="T43">
        <f>(S43-$U$11)/$U$10</f>
        <v>-8.7601895650662606E-2</v>
      </c>
      <c r="U43">
        <f>40/24.5</f>
        <v>1.6326530612244898</v>
      </c>
      <c r="V43">
        <f>T43*U43</f>
        <v>-0.14302350310312262</v>
      </c>
    </row>
    <row r="44" spans="1:22" x14ac:dyDescent="0.25">
      <c r="A44">
        <v>85</v>
      </c>
      <c r="B44" t="s">
        <v>42</v>
      </c>
      <c r="C44" t="s">
        <v>43</v>
      </c>
      <c r="D44" t="s">
        <v>61</v>
      </c>
      <c r="E44" t="s">
        <v>31</v>
      </c>
      <c r="F44" t="s">
        <v>45</v>
      </c>
      <c r="G44" t="s">
        <v>33</v>
      </c>
      <c r="H44">
        <v>1</v>
      </c>
      <c r="J44" s="1">
        <v>42963.918043981481</v>
      </c>
      <c r="K44">
        <v>1</v>
      </c>
      <c r="L44">
        <v>3</v>
      </c>
      <c r="M44" t="s">
        <v>29</v>
      </c>
      <c r="N44">
        <v>4.0300000000000002E-2</v>
      </c>
      <c r="O44">
        <v>9.5300000000000003E-3</v>
      </c>
      <c r="P44" t="s">
        <v>62</v>
      </c>
      <c r="Q44">
        <v>0</v>
      </c>
      <c r="R44">
        <v>50</v>
      </c>
    </row>
    <row r="45" spans="1:22" x14ac:dyDescent="0.25">
      <c r="A45">
        <v>87</v>
      </c>
      <c r="B45" t="s">
        <v>42</v>
      </c>
      <c r="C45" t="s">
        <v>43</v>
      </c>
      <c r="D45" t="s">
        <v>61</v>
      </c>
      <c r="E45" t="s">
        <v>31</v>
      </c>
      <c r="F45" t="s">
        <v>45</v>
      </c>
      <c r="G45" t="s">
        <v>33</v>
      </c>
      <c r="H45">
        <v>1</v>
      </c>
      <c r="J45" s="1">
        <v>42963.928923611114</v>
      </c>
      <c r="K45">
        <v>1</v>
      </c>
      <c r="L45">
        <v>5</v>
      </c>
      <c r="M45" t="s">
        <v>29</v>
      </c>
      <c r="N45">
        <v>0</v>
      </c>
      <c r="O45">
        <v>0</v>
      </c>
      <c r="P45" t="s">
        <v>62</v>
      </c>
      <c r="Q45">
        <v>0</v>
      </c>
      <c r="R45">
        <v>50</v>
      </c>
    </row>
    <row r="46" spans="1:22" x14ac:dyDescent="0.25">
      <c r="A46">
        <v>94</v>
      </c>
      <c r="B46" t="s">
        <v>42</v>
      </c>
      <c r="C46" t="s">
        <v>43</v>
      </c>
      <c r="D46" t="s">
        <v>63</v>
      </c>
      <c r="E46" t="s">
        <v>31</v>
      </c>
      <c r="F46" t="s">
        <v>45</v>
      </c>
      <c r="G46" t="s">
        <v>33</v>
      </c>
      <c r="H46">
        <v>1</v>
      </c>
      <c r="J46" s="1">
        <v>42963.941284722219</v>
      </c>
      <c r="K46">
        <v>1</v>
      </c>
      <c r="L46">
        <v>2</v>
      </c>
      <c r="M46" t="s">
        <v>29</v>
      </c>
      <c r="N46">
        <v>6.9000000000000006E-2</v>
      </c>
      <c r="O46">
        <v>1.6320000000000001E-2</v>
      </c>
      <c r="P46" t="s">
        <v>64</v>
      </c>
      <c r="Q46">
        <v>0</v>
      </c>
      <c r="R46">
        <v>50</v>
      </c>
      <c r="S46">
        <f>AVERAGE(N47:N49)</f>
        <v>4.766666666666667E-2</v>
      </c>
      <c r="T46">
        <f>(S46-$U$11)/$U$10</f>
        <v>-8.645952150483166E-2</v>
      </c>
      <c r="U46">
        <f>40/10.5</f>
        <v>3.8095238095238093</v>
      </c>
      <c r="V46">
        <f>T46*U46</f>
        <v>-0.32936960573269203</v>
      </c>
    </row>
    <row r="47" spans="1:22" x14ac:dyDescent="0.25">
      <c r="A47">
        <v>95</v>
      </c>
      <c r="B47" t="s">
        <v>42</v>
      </c>
      <c r="C47" t="s">
        <v>43</v>
      </c>
      <c r="D47" t="s">
        <v>63</v>
      </c>
      <c r="E47" t="s">
        <v>31</v>
      </c>
      <c r="F47" t="s">
        <v>45</v>
      </c>
      <c r="G47" t="s">
        <v>33</v>
      </c>
      <c r="H47">
        <v>1</v>
      </c>
      <c r="J47" s="1">
        <v>42963.94672453704</v>
      </c>
      <c r="K47">
        <v>1</v>
      </c>
      <c r="L47">
        <v>3</v>
      </c>
      <c r="M47" t="s">
        <v>29</v>
      </c>
      <c r="N47">
        <v>6.7000000000000002E-3</v>
      </c>
      <c r="O47">
        <v>1.58E-3</v>
      </c>
      <c r="P47" t="s">
        <v>64</v>
      </c>
      <c r="Q47">
        <v>0</v>
      </c>
      <c r="R47">
        <v>50</v>
      </c>
    </row>
    <row r="48" spans="1:22" x14ac:dyDescent="0.25">
      <c r="A48">
        <v>97</v>
      </c>
      <c r="B48" t="s">
        <v>42</v>
      </c>
      <c r="C48" t="s">
        <v>43</v>
      </c>
      <c r="D48" t="s">
        <v>63</v>
      </c>
      <c r="E48" t="s">
        <v>31</v>
      </c>
      <c r="F48" t="s">
        <v>45</v>
      </c>
      <c r="G48" t="s">
        <v>33</v>
      </c>
      <c r="H48">
        <v>1</v>
      </c>
      <c r="J48" s="1">
        <v>42963.957604166666</v>
      </c>
      <c r="K48">
        <v>1</v>
      </c>
      <c r="L48">
        <v>5</v>
      </c>
      <c r="M48" t="s">
        <v>29</v>
      </c>
      <c r="N48">
        <v>0.1363</v>
      </c>
      <c r="O48">
        <v>3.2230000000000002E-2</v>
      </c>
      <c r="P48" t="s">
        <v>64</v>
      </c>
      <c r="Q48">
        <v>0</v>
      </c>
      <c r="R48">
        <v>50</v>
      </c>
    </row>
    <row r="49" spans="1:22" x14ac:dyDescent="0.25">
      <c r="A49">
        <v>101</v>
      </c>
      <c r="B49" t="s">
        <v>42</v>
      </c>
      <c r="C49" t="s">
        <v>43</v>
      </c>
      <c r="D49" t="s">
        <v>65</v>
      </c>
      <c r="E49" t="s">
        <v>31</v>
      </c>
      <c r="F49" t="s">
        <v>45</v>
      </c>
      <c r="G49" t="s">
        <v>33</v>
      </c>
      <c r="H49">
        <v>1</v>
      </c>
      <c r="J49" s="1">
        <v>42963.964513888888</v>
      </c>
      <c r="K49">
        <v>1</v>
      </c>
      <c r="L49">
        <v>1</v>
      </c>
      <c r="M49" t="s">
        <v>29</v>
      </c>
      <c r="N49">
        <v>0</v>
      </c>
      <c r="O49">
        <v>0</v>
      </c>
      <c r="P49" t="s">
        <v>66</v>
      </c>
      <c r="Q49">
        <v>0</v>
      </c>
      <c r="R49">
        <v>50</v>
      </c>
      <c r="S49">
        <f>AVERAGE(N50:N52)</f>
        <v>0.25309999999999999</v>
      </c>
      <c r="T49">
        <f>(S49-$U$11)/$U$10</f>
        <v>-6.5567972956593903E-2</v>
      </c>
      <c r="U49">
        <f>40/9.5</f>
        <v>4.2105263157894735</v>
      </c>
      <c r="V49">
        <f>T49*U49</f>
        <v>-0.27607567560671115</v>
      </c>
    </row>
    <row r="50" spans="1:22" x14ac:dyDescent="0.25">
      <c r="A50">
        <v>103</v>
      </c>
      <c r="B50" t="s">
        <v>42</v>
      </c>
      <c r="C50" t="s">
        <v>43</v>
      </c>
      <c r="D50" t="s">
        <v>65</v>
      </c>
      <c r="E50" t="s">
        <v>31</v>
      </c>
      <c r="F50" t="s">
        <v>45</v>
      </c>
      <c r="G50" t="s">
        <v>33</v>
      </c>
      <c r="H50">
        <v>1</v>
      </c>
      <c r="J50" s="1">
        <v>42963.975393518522</v>
      </c>
      <c r="K50">
        <v>1</v>
      </c>
      <c r="L50">
        <v>3</v>
      </c>
      <c r="M50" t="s">
        <v>29</v>
      </c>
      <c r="N50">
        <v>4.1200000000000001E-2</v>
      </c>
      <c r="O50">
        <v>9.7400000000000004E-3</v>
      </c>
      <c r="P50" t="s">
        <v>66</v>
      </c>
      <c r="Q50">
        <v>0</v>
      </c>
      <c r="R50">
        <v>50</v>
      </c>
    </row>
    <row r="51" spans="1:22" x14ac:dyDescent="0.25">
      <c r="A51">
        <v>104</v>
      </c>
      <c r="B51" t="s">
        <v>42</v>
      </c>
      <c r="C51" t="s">
        <v>43</v>
      </c>
      <c r="D51" t="s">
        <v>65</v>
      </c>
      <c r="E51" t="s">
        <v>31</v>
      </c>
      <c r="F51" t="s">
        <v>45</v>
      </c>
      <c r="G51" t="s">
        <v>33</v>
      </c>
      <c r="H51">
        <v>1</v>
      </c>
      <c r="J51" s="1">
        <v>42963.979756944442</v>
      </c>
      <c r="K51">
        <v>1</v>
      </c>
      <c r="L51">
        <v>4</v>
      </c>
      <c r="M51" t="s">
        <v>29</v>
      </c>
      <c r="N51">
        <v>5.0599999999999999E-2</v>
      </c>
      <c r="O51">
        <v>1.197E-2</v>
      </c>
      <c r="P51" t="s">
        <v>66</v>
      </c>
      <c r="Q51">
        <v>0</v>
      </c>
      <c r="R51">
        <v>50</v>
      </c>
    </row>
    <row r="52" spans="1:22" x14ac:dyDescent="0.25">
      <c r="A52">
        <v>110</v>
      </c>
      <c r="B52" t="s">
        <v>42</v>
      </c>
      <c r="C52" t="s">
        <v>43</v>
      </c>
      <c r="D52" t="s">
        <v>67</v>
      </c>
      <c r="E52" t="s">
        <v>31</v>
      </c>
      <c r="F52" t="s">
        <v>45</v>
      </c>
      <c r="G52" t="s">
        <v>33</v>
      </c>
      <c r="H52">
        <v>1</v>
      </c>
      <c r="J52" s="1">
        <v>42963.992106481484</v>
      </c>
      <c r="K52">
        <v>1</v>
      </c>
      <c r="L52">
        <v>2</v>
      </c>
      <c r="M52" t="s">
        <v>29</v>
      </c>
      <c r="N52">
        <v>0.66749999999999998</v>
      </c>
      <c r="O52">
        <v>0.1578</v>
      </c>
      <c r="P52" t="s">
        <v>68</v>
      </c>
      <c r="Q52">
        <v>0</v>
      </c>
      <c r="R52">
        <v>50</v>
      </c>
      <c r="S52">
        <f>AVERAGE(N53:N55)</f>
        <v>0.63549999999999995</v>
      </c>
      <c r="T52">
        <f>(S52-$U$11)/$U$10</f>
        <v>-2.6679794318692954E-2</v>
      </c>
      <c r="U52">
        <f>40/11.5</f>
        <v>3.4782608695652173</v>
      </c>
      <c r="V52">
        <f>T52*U52</f>
        <v>-9.2799284586758096E-2</v>
      </c>
    </row>
    <row r="53" spans="1:22" x14ac:dyDescent="0.25">
      <c r="A53">
        <v>112</v>
      </c>
      <c r="B53" t="s">
        <v>42</v>
      </c>
      <c r="C53" t="s">
        <v>43</v>
      </c>
      <c r="D53" t="s">
        <v>67</v>
      </c>
      <c r="E53" t="s">
        <v>31</v>
      </c>
      <c r="F53" t="s">
        <v>45</v>
      </c>
      <c r="G53" t="s">
        <v>33</v>
      </c>
      <c r="H53">
        <v>1</v>
      </c>
      <c r="J53" s="1">
        <v>42964.002986111111</v>
      </c>
      <c r="K53">
        <v>1</v>
      </c>
      <c r="L53">
        <v>4</v>
      </c>
      <c r="M53" t="s">
        <v>29</v>
      </c>
      <c r="N53">
        <v>0.56510000000000005</v>
      </c>
      <c r="O53">
        <v>0.1336</v>
      </c>
      <c r="P53" t="s">
        <v>68</v>
      </c>
      <c r="Q53">
        <v>0</v>
      </c>
      <c r="R53">
        <v>50</v>
      </c>
    </row>
    <row r="54" spans="1:22" x14ac:dyDescent="0.25">
      <c r="A54">
        <v>113</v>
      </c>
      <c r="B54" t="s">
        <v>42</v>
      </c>
      <c r="C54" t="s">
        <v>43</v>
      </c>
      <c r="D54" t="s">
        <v>67</v>
      </c>
      <c r="E54" t="s">
        <v>31</v>
      </c>
      <c r="F54" t="s">
        <v>45</v>
      </c>
      <c r="G54" t="s">
        <v>33</v>
      </c>
      <c r="H54">
        <v>1</v>
      </c>
      <c r="J54" s="1">
        <v>42964.007349537038</v>
      </c>
      <c r="K54">
        <v>1</v>
      </c>
      <c r="L54">
        <v>5</v>
      </c>
      <c r="M54" t="s">
        <v>29</v>
      </c>
      <c r="N54">
        <v>0.61209999999999998</v>
      </c>
      <c r="O54">
        <v>0.1447</v>
      </c>
      <c r="P54" t="s">
        <v>68</v>
      </c>
      <c r="Q54">
        <v>0</v>
      </c>
      <c r="R54">
        <v>50</v>
      </c>
    </row>
    <row r="55" spans="1:22" x14ac:dyDescent="0.25">
      <c r="A55">
        <v>117</v>
      </c>
      <c r="B55" t="s">
        <v>42</v>
      </c>
      <c r="C55" t="s">
        <v>43</v>
      </c>
      <c r="D55" t="s">
        <v>69</v>
      </c>
      <c r="E55" t="s">
        <v>31</v>
      </c>
      <c r="F55" t="s">
        <v>45</v>
      </c>
      <c r="G55" t="s">
        <v>33</v>
      </c>
      <c r="H55">
        <v>1</v>
      </c>
      <c r="J55" s="1">
        <v>42964.01425925926</v>
      </c>
      <c r="K55">
        <v>1</v>
      </c>
      <c r="L55">
        <v>1</v>
      </c>
      <c r="M55" t="s">
        <v>29</v>
      </c>
      <c r="N55">
        <v>0.72929999999999995</v>
      </c>
      <c r="O55">
        <v>0.17249999999999999</v>
      </c>
      <c r="P55" t="s">
        <v>70</v>
      </c>
      <c r="Q55">
        <v>0</v>
      </c>
      <c r="R55">
        <v>50</v>
      </c>
      <c r="S55">
        <f>AVERAGE(N56:N58)</f>
        <v>0.64426666666666665</v>
      </c>
      <c r="T55">
        <f>(S55-$U$11)/$U$10</f>
        <v>-2.5788267908148324E-2</v>
      </c>
      <c r="U55">
        <f>40/20</f>
        <v>2</v>
      </c>
      <c r="V55">
        <f>T55*U55*10</f>
        <v>-0.51576535816296643</v>
      </c>
    </row>
    <row r="56" spans="1:22" x14ac:dyDescent="0.25">
      <c r="A56">
        <v>119</v>
      </c>
      <c r="B56" t="s">
        <v>42</v>
      </c>
      <c r="C56" t="s">
        <v>43</v>
      </c>
      <c r="D56" t="s">
        <v>69</v>
      </c>
      <c r="E56" t="s">
        <v>31</v>
      </c>
      <c r="F56" t="s">
        <v>45</v>
      </c>
      <c r="G56" t="s">
        <v>33</v>
      </c>
      <c r="H56">
        <v>1</v>
      </c>
      <c r="J56" s="1">
        <v>42964.025138888886</v>
      </c>
      <c r="K56">
        <v>1</v>
      </c>
      <c r="L56">
        <v>3</v>
      </c>
      <c r="M56" t="s">
        <v>29</v>
      </c>
      <c r="N56">
        <v>0.627</v>
      </c>
      <c r="O56">
        <v>0.14829999999999999</v>
      </c>
      <c r="P56" t="s">
        <v>70</v>
      </c>
      <c r="Q56">
        <v>0</v>
      </c>
      <c r="R56">
        <v>50</v>
      </c>
    </row>
    <row r="57" spans="1:22" x14ac:dyDescent="0.25">
      <c r="A57">
        <v>121</v>
      </c>
      <c r="B57" t="s">
        <v>42</v>
      </c>
      <c r="C57" t="s">
        <v>43</v>
      </c>
      <c r="D57" t="s">
        <v>69</v>
      </c>
      <c r="E57" t="s">
        <v>31</v>
      </c>
      <c r="F57" t="s">
        <v>45</v>
      </c>
      <c r="G57" t="s">
        <v>33</v>
      </c>
      <c r="H57">
        <v>1</v>
      </c>
      <c r="J57" s="1">
        <v>42964.033865740741</v>
      </c>
      <c r="K57">
        <v>1</v>
      </c>
      <c r="L57">
        <v>5</v>
      </c>
      <c r="M57" t="s">
        <v>29</v>
      </c>
      <c r="N57">
        <v>0.84830000000000005</v>
      </c>
      <c r="O57">
        <v>0.2006</v>
      </c>
      <c r="P57" t="s">
        <v>70</v>
      </c>
      <c r="Q57">
        <v>0</v>
      </c>
      <c r="R57">
        <v>50</v>
      </c>
    </row>
    <row r="58" spans="1:22" x14ac:dyDescent="0.25">
      <c r="A58">
        <v>127</v>
      </c>
      <c r="B58" t="s">
        <v>42</v>
      </c>
      <c r="C58" t="s">
        <v>43</v>
      </c>
      <c r="D58" t="s">
        <v>71</v>
      </c>
      <c r="E58" t="s">
        <v>31</v>
      </c>
      <c r="F58" t="s">
        <v>45</v>
      </c>
      <c r="G58" t="s">
        <v>33</v>
      </c>
      <c r="H58">
        <v>1</v>
      </c>
      <c r="J58" s="1">
        <v>42964.040775462963</v>
      </c>
      <c r="K58">
        <v>1</v>
      </c>
      <c r="L58">
        <v>1</v>
      </c>
      <c r="M58" t="s">
        <v>29</v>
      </c>
      <c r="N58">
        <v>0.45750000000000002</v>
      </c>
      <c r="O58">
        <v>0.1082</v>
      </c>
      <c r="P58" t="s">
        <v>72</v>
      </c>
      <c r="Q58">
        <v>0</v>
      </c>
      <c r="R58">
        <v>50</v>
      </c>
      <c r="S58">
        <f>AVERAGE(N59:N61)</f>
        <v>0.61873333333333336</v>
      </c>
      <c r="T58">
        <f>(S58-$U$11)/$U$10</f>
        <v>-2.8384880951787803E-2</v>
      </c>
      <c r="U58">
        <f>40/11.5</f>
        <v>3.4782608695652173</v>
      </c>
      <c r="V58">
        <f>T58*U58</f>
        <v>-9.8730020701870619E-2</v>
      </c>
    </row>
    <row r="59" spans="1:22" x14ac:dyDescent="0.25">
      <c r="A59">
        <v>128</v>
      </c>
      <c r="B59" t="s">
        <v>42</v>
      </c>
      <c r="C59" t="s">
        <v>43</v>
      </c>
      <c r="D59" t="s">
        <v>71</v>
      </c>
      <c r="E59" t="s">
        <v>31</v>
      </c>
      <c r="F59" t="s">
        <v>45</v>
      </c>
      <c r="G59" t="s">
        <v>33</v>
      </c>
      <c r="H59">
        <v>1</v>
      </c>
      <c r="J59" s="1">
        <v>42964.046249999999</v>
      </c>
      <c r="K59">
        <v>1</v>
      </c>
      <c r="L59">
        <v>2</v>
      </c>
      <c r="M59" t="s">
        <v>29</v>
      </c>
      <c r="N59">
        <v>0.44479999999999997</v>
      </c>
      <c r="O59">
        <v>0.1052</v>
      </c>
      <c r="P59" t="s">
        <v>72</v>
      </c>
      <c r="Q59">
        <v>0</v>
      </c>
      <c r="R59">
        <v>50</v>
      </c>
    </row>
    <row r="60" spans="1:22" x14ac:dyDescent="0.25">
      <c r="A60">
        <v>131</v>
      </c>
      <c r="B60" t="s">
        <v>42</v>
      </c>
      <c r="C60" t="s">
        <v>43</v>
      </c>
      <c r="D60" t="s">
        <v>71</v>
      </c>
      <c r="E60" t="s">
        <v>31</v>
      </c>
      <c r="F60" t="s">
        <v>45</v>
      </c>
      <c r="G60" t="s">
        <v>33</v>
      </c>
      <c r="H60">
        <v>1</v>
      </c>
      <c r="J60" s="1">
        <v>42964.062569444446</v>
      </c>
      <c r="K60">
        <v>1</v>
      </c>
      <c r="L60">
        <v>5</v>
      </c>
      <c r="M60" t="s">
        <v>29</v>
      </c>
      <c r="N60">
        <v>0.29339999999999999</v>
      </c>
      <c r="O60">
        <v>6.9379999999999997E-2</v>
      </c>
      <c r="P60" t="s">
        <v>72</v>
      </c>
      <c r="Q60">
        <v>0</v>
      </c>
      <c r="R60">
        <v>50</v>
      </c>
    </row>
    <row r="61" spans="1:22" x14ac:dyDescent="0.25">
      <c r="A61">
        <v>135</v>
      </c>
      <c r="B61" t="s">
        <v>42</v>
      </c>
      <c r="C61" t="s">
        <v>43</v>
      </c>
      <c r="D61" t="s">
        <v>73</v>
      </c>
      <c r="E61" t="s">
        <v>31</v>
      </c>
      <c r="F61" t="s">
        <v>45</v>
      </c>
      <c r="G61" t="s">
        <v>33</v>
      </c>
      <c r="H61">
        <v>1</v>
      </c>
      <c r="J61" s="1">
        <v>42964.069479166668</v>
      </c>
      <c r="K61">
        <v>1</v>
      </c>
      <c r="L61">
        <v>1</v>
      </c>
      <c r="M61" t="s">
        <v>29</v>
      </c>
      <c r="N61">
        <v>1.1180000000000001</v>
      </c>
      <c r="O61">
        <v>0.26440000000000002</v>
      </c>
      <c r="P61" t="s">
        <v>74</v>
      </c>
      <c r="Q61">
        <v>0</v>
      </c>
      <c r="R61">
        <v>50</v>
      </c>
      <c r="S61">
        <f>AVERAGE(N62:N64)</f>
        <v>1.1060000000000001</v>
      </c>
      <c r="T61">
        <f>(S61-$U$11)/$U$10</f>
        <v>2.1167716270042405E-2</v>
      </c>
      <c r="U61">
        <f>40/20.5</f>
        <v>1.9512195121951219</v>
      </c>
      <c r="V61">
        <f>T61*U61*40</f>
        <v>1.6521144405886754</v>
      </c>
    </row>
    <row r="62" spans="1:22" x14ac:dyDescent="0.25">
      <c r="A62">
        <v>137</v>
      </c>
      <c r="B62" t="s">
        <v>42</v>
      </c>
      <c r="C62" t="s">
        <v>43</v>
      </c>
      <c r="D62" t="s">
        <v>73</v>
      </c>
      <c r="E62" t="s">
        <v>31</v>
      </c>
      <c r="F62" t="s">
        <v>45</v>
      </c>
      <c r="G62" t="s">
        <v>33</v>
      </c>
      <c r="H62">
        <v>1</v>
      </c>
      <c r="J62" s="1">
        <v>42964.080358796295</v>
      </c>
      <c r="K62">
        <v>1</v>
      </c>
      <c r="L62">
        <v>3</v>
      </c>
      <c r="M62" t="s">
        <v>29</v>
      </c>
      <c r="N62">
        <v>1.665</v>
      </c>
      <c r="O62">
        <v>0.39369999999999999</v>
      </c>
      <c r="P62" t="s">
        <v>74</v>
      </c>
      <c r="Q62">
        <v>0</v>
      </c>
      <c r="R62">
        <v>50</v>
      </c>
    </row>
    <row r="63" spans="1:22" x14ac:dyDescent="0.25">
      <c r="A63">
        <v>138</v>
      </c>
      <c r="B63" t="s">
        <v>42</v>
      </c>
      <c r="C63" t="s">
        <v>43</v>
      </c>
      <c r="D63" t="s">
        <v>73</v>
      </c>
      <c r="E63" t="s">
        <v>31</v>
      </c>
      <c r="F63" t="s">
        <v>45</v>
      </c>
      <c r="G63" t="s">
        <v>33</v>
      </c>
      <c r="H63">
        <v>1</v>
      </c>
      <c r="J63" s="1">
        <v>42964.084722222222</v>
      </c>
      <c r="K63">
        <v>1</v>
      </c>
      <c r="L63">
        <v>4</v>
      </c>
      <c r="M63" t="s">
        <v>29</v>
      </c>
      <c r="N63">
        <v>1.653</v>
      </c>
      <c r="O63">
        <v>0.39090000000000003</v>
      </c>
      <c r="P63" t="s">
        <v>74</v>
      </c>
      <c r="Q63">
        <v>0</v>
      </c>
      <c r="R63">
        <v>50</v>
      </c>
    </row>
    <row r="64" spans="1:22" x14ac:dyDescent="0.25">
      <c r="A64">
        <v>145</v>
      </c>
      <c r="B64" t="s">
        <v>42</v>
      </c>
      <c r="C64" t="s">
        <v>43</v>
      </c>
      <c r="D64" t="s">
        <v>75</v>
      </c>
      <c r="E64" t="s">
        <v>31</v>
      </c>
      <c r="F64" t="s">
        <v>45</v>
      </c>
      <c r="G64" t="s">
        <v>33</v>
      </c>
      <c r="H64">
        <v>1</v>
      </c>
      <c r="J64" s="1">
        <v>42964.095995370371</v>
      </c>
      <c r="K64">
        <v>1</v>
      </c>
      <c r="L64">
        <v>1</v>
      </c>
      <c r="M64" t="s">
        <v>29</v>
      </c>
      <c r="N64">
        <v>0</v>
      </c>
      <c r="O64">
        <v>0</v>
      </c>
      <c r="P64" t="s">
        <v>76</v>
      </c>
      <c r="Q64">
        <v>0</v>
      </c>
      <c r="R64">
        <v>50</v>
      </c>
      <c r="S64">
        <f>AVERAGE(N65:N67)</f>
        <v>0.39763333333333328</v>
      </c>
      <c r="T64">
        <f>(S64-$U$11)/$U$10</f>
        <v>-5.0869651602519765E-2</v>
      </c>
      <c r="U64">
        <f>40/14</f>
        <v>2.8571428571428572</v>
      </c>
      <c r="V64">
        <f>T64*U64</f>
        <v>-0.14534186172148506</v>
      </c>
    </row>
    <row r="65" spans="1:22" x14ac:dyDescent="0.25">
      <c r="A65">
        <v>147</v>
      </c>
      <c r="B65" t="s">
        <v>42</v>
      </c>
      <c r="C65" t="s">
        <v>43</v>
      </c>
      <c r="D65" t="s">
        <v>75</v>
      </c>
      <c r="E65" t="s">
        <v>31</v>
      </c>
      <c r="F65" t="s">
        <v>45</v>
      </c>
      <c r="G65" t="s">
        <v>33</v>
      </c>
      <c r="H65">
        <v>1</v>
      </c>
      <c r="J65" s="1">
        <v>42964.106874999998</v>
      </c>
      <c r="K65">
        <v>1</v>
      </c>
      <c r="L65">
        <v>3</v>
      </c>
      <c r="M65" t="s">
        <v>29</v>
      </c>
      <c r="N65">
        <v>0.13869999999999999</v>
      </c>
      <c r="O65">
        <v>3.2800000000000003E-2</v>
      </c>
      <c r="P65" t="s">
        <v>76</v>
      </c>
      <c r="Q65">
        <v>0</v>
      </c>
      <c r="R65">
        <v>50</v>
      </c>
    </row>
    <row r="66" spans="1:22" x14ac:dyDescent="0.25">
      <c r="A66">
        <v>148</v>
      </c>
      <c r="B66" t="s">
        <v>42</v>
      </c>
      <c r="C66" t="s">
        <v>43</v>
      </c>
      <c r="D66" t="s">
        <v>75</v>
      </c>
      <c r="E66" t="s">
        <v>31</v>
      </c>
      <c r="F66" t="s">
        <v>45</v>
      </c>
      <c r="G66" t="s">
        <v>33</v>
      </c>
      <c r="H66">
        <v>1</v>
      </c>
      <c r="J66" s="1">
        <v>42964.112326388888</v>
      </c>
      <c r="K66">
        <v>1</v>
      </c>
      <c r="L66">
        <v>4</v>
      </c>
      <c r="M66" t="s">
        <v>29</v>
      </c>
      <c r="N66">
        <v>0.26169999999999999</v>
      </c>
      <c r="O66">
        <v>6.1879999999999998E-2</v>
      </c>
      <c r="P66" t="s">
        <v>76</v>
      </c>
      <c r="Q66">
        <v>0</v>
      </c>
      <c r="R66">
        <v>50</v>
      </c>
    </row>
    <row r="67" spans="1:22" x14ac:dyDescent="0.25">
      <c r="A67">
        <v>155</v>
      </c>
      <c r="B67" t="s">
        <v>42</v>
      </c>
      <c r="C67" t="s">
        <v>43</v>
      </c>
      <c r="D67" t="s">
        <v>77</v>
      </c>
      <c r="E67" t="s">
        <v>31</v>
      </c>
      <c r="F67" t="s">
        <v>45</v>
      </c>
      <c r="G67" t="s">
        <v>33</v>
      </c>
      <c r="H67">
        <v>1</v>
      </c>
      <c r="J67" s="1">
        <v>42964.130150462966</v>
      </c>
      <c r="K67">
        <v>1</v>
      </c>
      <c r="L67">
        <v>2</v>
      </c>
      <c r="M67" t="s">
        <v>29</v>
      </c>
      <c r="N67">
        <v>0.79249999999999998</v>
      </c>
      <c r="O67">
        <v>0.18740000000000001</v>
      </c>
      <c r="P67" t="s">
        <v>78</v>
      </c>
      <c r="Q67">
        <v>0</v>
      </c>
      <c r="R67">
        <v>50</v>
      </c>
      <c r="S67">
        <f>AVERAGE(N68:N70)</f>
        <v>0.56850000000000001</v>
      </c>
      <c r="T67">
        <f>(S67-$U$11)/$U$10</f>
        <v>-3.3493361182551119E-2</v>
      </c>
      <c r="U67">
        <f>40/23</f>
        <v>1.7391304347826086</v>
      </c>
      <c r="V67">
        <f>T67*U67</f>
        <v>-5.8249323795741076E-2</v>
      </c>
    </row>
    <row r="68" spans="1:22" x14ac:dyDescent="0.25">
      <c r="A68">
        <v>157</v>
      </c>
      <c r="B68" t="s">
        <v>42</v>
      </c>
      <c r="C68" t="s">
        <v>43</v>
      </c>
      <c r="D68" t="s">
        <v>77</v>
      </c>
      <c r="E68" t="s">
        <v>31</v>
      </c>
      <c r="F68" t="s">
        <v>45</v>
      </c>
      <c r="G68" t="s">
        <v>33</v>
      </c>
      <c r="H68">
        <v>1</v>
      </c>
      <c r="J68" s="1">
        <v>42964.141053240739</v>
      </c>
      <c r="K68">
        <v>1</v>
      </c>
      <c r="L68">
        <v>4</v>
      </c>
      <c r="M68" t="s">
        <v>29</v>
      </c>
      <c r="N68">
        <v>0.50890000000000002</v>
      </c>
      <c r="O68">
        <v>0.1203</v>
      </c>
      <c r="P68" t="s">
        <v>78</v>
      </c>
      <c r="Q68">
        <v>0</v>
      </c>
      <c r="R68">
        <v>50</v>
      </c>
    </row>
    <row r="69" spans="1:22" x14ac:dyDescent="0.25">
      <c r="A69">
        <v>158</v>
      </c>
      <c r="B69" t="s">
        <v>42</v>
      </c>
      <c r="C69" t="s">
        <v>43</v>
      </c>
      <c r="D69" t="s">
        <v>77</v>
      </c>
      <c r="E69" t="s">
        <v>31</v>
      </c>
      <c r="F69" t="s">
        <v>45</v>
      </c>
      <c r="G69" t="s">
        <v>33</v>
      </c>
      <c r="H69">
        <v>1</v>
      </c>
      <c r="J69" s="1">
        <v>42964.14570601852</v>
      </c>
      <c r="K69">
        <v>1</v>
      </c>
      <c r="L69">
        <v>5</v>
      </c>
      <c r="M69" t="s">
        <v>29</v>
      </c>
      <c r="N69">
        <v>0.94640000000000002</v>
      </c>
      <c r="O69">
        <v>0.2238</v>
      </c>
      <c r="P69" t="s">
        <v>78</v>
      </c>
      <c r="Q69">
        <v>0</v>
      </c>
      <c r="R69">
        <v>50</v>
      </c>
    </row>
    <row r="70" spans="1:22" x14ac:dyDescent="0.25">
      <c r="A70">
        <v>164</v>
      </c>
      <c r="B70" t="s">
        <v>42</v>
      </c>
      <c r="C70" t="s">
        <v>43</v>
      </c>
      <c r="D70" t="s">
        <v>79</v>
      </c>
      <c r="E70" t="s">
        <v>31</v>
      </c>
      <c r="F70" t="s">
        <v>45</v>
      </c>
      <c r="G70" t="s">
        <v>33</v>
      </c>
      <c r="H70">
        <v>1</v>
      </c>
      <c r="J70" s="1">
        <v>42964.152627314812</v>
      </c>
      <c r="K70">
        <v>1</v>
      </c>
      <c r="L70">
        <v>1</v>
      </c>
      <c r="M70" t="s">
        <v>29</v>
      </c>
      <c r="N70">
        <v>0.25019999999999998</v>
      </c>
      <c r="O70">
        <v>5.9159999999999997E-2</v>
      </c>
      <c r="P70" t="s">
        <v>80</v>
      </c>
      <c r="Q70">
        <v>0</v>
      </c>
      <c r="R70">
        <v>50</v>
      </c>
      <c r="S70">
        <f>AVERAGE(N71:N73)</f>
        <v>0.16169999999999998</v>
      </c>
      <c r="T70">
        <f>(S70-$U$11)/$U$10</f>
        <v>-7.4862898499230265E-2</v>
      </c>
      <c r="U70">
        <f>40/23</f>
        <v>1.7391304347826086</v>
      </c>
      <c r="V70">
        <f>T70*U70</f>
        <v>-0.13019634521605264</v>
      </c>
    </row>
    <row r="71" spans="1:22" x14ac:dyDescent="0.25">
      <c r="A71">
        <v>167</v>
      </c>
      <c r="B71" t="s">
        <v>42</v>
      </c>
      <c r="C71" t="s">
        <v>43</v>
      </c>
      <c r="D71" t="s">
        <v>79</v>
      </c>
      <c r="E71" t="s">
        <v>31</v>
      </c>
      <c r="F71" t="s">
        <v>45</v>
      </c>
      <c r="G71" t="s">
        <v>33</v>
      </c>
      <c r="H71">
        <v>1</v>
      </c>
      <c r="J71" s="1">
        <v>42964.168981481482</v>
      </c>
      <c r="K71">
        <v>1</v>
      </c>
      <c r="L71">
        <v>4</v>
      </c>
      <c r="M71" t="s">
        <v>29</v>
      </c>
      <c r="N71">
        <v>0.1406</v>
      </c>
      <c r="O71">
        <v>3.3250000000000002E-2</v>
      </c>
      <c r="P71" t="s">
        <v>80</v>
      </c>
      <c r="Q71">
        <v>0</v>
      </c>
      <c r="R71">
        <v>50</v>
      </c>
    </row>
    <row r="72" spans="1:22" x14ac:dyDescent="0.25">
      <c r="A72">
        <v>168</v>
      </c>
      <c r="B72" t="s">
        <v>42</v>
      </c>
      <c r="C72" t="s">
        <v>43</v>
      </c>
      <c r="D72" t="s">
        <v>79</v>
      </c>
      <c r="E72" t="s">
        <v>31</v>
      </c>
      <c r="F72" t="s">
        <v>45</v>
      </c>
      <c r="G72" t="s">
        <v>33</v>
      </c>
      <c r="H72">
        <v>1</v>
      </c>
      <c r="J72" s="1">
        <v>42964.174432870372</v>
      </c>
      <c r="K72">
        <v>1</v>
      </c>
      <c r="L72">
        <v>5</v>
      </c>
      <c r="M72" t="s">
        <v>29</v>
      </c>
      <c r="N72">
        <v>0.1421</v>
      </c>
      <c r="O72">
        <v>3.3599999999999998E-2</v>
      </c>
      <c r="P72" t="s">
        <v>80</v>
      </c>
      <c r="Q72">
        <v>0</v>
      </c>
      <c r="R72">
        <v>50</v>
      </c>
    </row>
    <row r="73" spans="1:22" x14ac:dyDescent="0.25">
      <c r="A73">
        <v>174</v>
      </c>
      <c r="B73" t="s">
        <v>42</v>
      </c>
      <c r="C73" t="s">
        <v>43</v>
      </c>
      <c r="D73" t="s">
        <v>81</v>
      </c>
      <c r="E73" t="s">
        <v>31</v>
      </c>
      <c r="F73" t="s">
        <v>45</v>
      </c>
      <c r="G73" t="s">
        <v>33</v>
      </c>
      <c r="H73">
        <v>1</v>
      </c>
      <c r="J73" s="1">
        <v>42964.181354166663</v>
      </c>
      <c r="K73">
        <v>1</v>
      </c>
      <c r="L73">
        <v>1</v>
      </c>
      <c r="M73" t="s">
        <v>29</v>
      </c>
      <c r="N73">
        <v>0.2024</v>
      </c>
      <c r="O73">
        <v>4.786E-2</v>
      </c>
      <c r="P73" t="s">
        <v>82</v>
      </c>
      <c r="Q73">
        <v>0</v>
      </c>
      <c r="R73">
        <v>50</v>
      </c>
      <c r="S73">
        <f>AVERAGE(N74:N76)</f>
        <v>0.40243333333333337</v>
      </c>
      <c r="T73">
        <f>(S73-$U$11)/$U$10</f>
        <v>-5.038151546898962E-2</v>
      </c>
      <c r="U73">
        <f>40/23</f>
        <v>1.7391304347826086</v>
      </c>
      <c r="V73">
        <f>T73*U73</f>
        <v>-8.7620026902590645E-2</v>
      </c>
    </row>
    <row r="74" spans="1:22" x14ac:dyDescent="0.25">
      <c r="A74">
        <v>175</v>
      </c>
      <c r="B74" t="s">
        <v>42</v>
      </c>
      <c r="C74" t="s">
        <v>43</v>
      </c>
      <c r="D74" t="s">
        <v>81</v>
      </c>
      <c r="E74" t="s">
        <v>31</v>
      </c>
      <c r="F74" t="s">
        <v>45</v>
      </c>
      <c r="G74" t="s">
        <v>33</v>
      </c>
      <c r="H74">
        <v>1</v>
      </c>
      <c r="J74" s="1">
        <v>42964.186805555553</v>
      </c>
      <c r="K74">
        <v>1</v>
      </c>
      <c r="L74">
        <v>2</v>
      </c>
      <c r="M74" t="s">
        <v>29</v>
      </c>
      <c r="N74">
        <v>0.63100000000000001</v>
      </c>
      <c r="O74">
        <v>0.1492</v>
      </c>
      <c r="P74" t="s">
        <v>82</v>
      </c>
      <c r="Q74">
        <v>0</v>
      </c>
      <c r="R74">
        <v>50</v>
      </c>
    </row>
    <row r="75" spans="1:22" x14ac:dyDescent="0.25">
      <c r="A75">
        <v>176</v>
      </c>
      <c r="B75" t="s">
        <v>42</v>
      </c>
      <c r="C75" t="s">
        <v>43</v>
      </c>
      <c r="D75" t="s">
        <v>81</v>
      </c>
      <c r="E75" t="s">
        <v>31</v>
      </c>
      <c r="F75" t="s">
        <v>45</v>
      </c>
      <c r="G75" t="s">
        <v>33</v>
      </c>
      <c r="H75">
        <v>1</v>
      </c>
      <c r="J75" s="1">
        <v>42964.192245370374</v>
      </c>
      <c r="K75">
        <v>1</v>
      </c>
      <c r="L75">
        <v>3</v>
      </c>
      <c r="M75" t="s">
        <v>29</v>
      </c>
      <c r="N75">
        <v>0.47349999999999998</v>
      </c>
      <c r="O75">
        <v>0.112</v>
      </c>
      <c r="P75" t="s">
        <v>82</v>
      </c>
      <c r="Q75">
        <v>0</v>
      </c>
      <c r="R75">
        <v>50</v>
      </c>
    </row>
    <row r="76" spans="1:22" x14ac:dyDescent="0.25">
      <c r="A76">
        <v>185</v>
      </c>
      <c r="B76" t="s">
        <v>42</v>
      </c>
      <c r="C76" t="s">
        <v>43</v>
      </c>
      <c r="D76" t="s">
        <v>83</v>
      </c>
      <c r="E76" t="s">
        <v>31</v>
      </c>
      <c r="F76" t="s">
        <v>45</v>
      </c>
      <c r="G76" t="s">
        <v>33</v>
      </c>
      <c r="H76">
        <v>1</v>
      </c>
      <c r="J76" s="1">
        <v>42964.215486111112</v>
      </c>
      <c r="K76">
        <v>1</v>
      </c>
      <c r="L76">
        <v>2</v>
      </c>
      <c r="M76" t="s">
        <v>29</v>
      </c>
      <c r="N76">
        <v>0.1028</v>
      </c>
      <c r="O76">
        <v>2.4309999999999998E-2</v>
      </c>
      <c r="P76" t="s">
        <v>84</v>
      </c>
      <c r="Q76">
        <v>0</v>
      </c>
      <c r="R76">
        <v>50</v>
      </c>
      <c r="S76">
        <f>AVERAGE(N77:N79)</f>
        <v>8.3016666666666676</v>
      </c>
      <c r="T76">
        <f>(S76-$U$11)/$U$10</f>
        <v>0.7529312381113672</v>
      </c>
      <c r="U76">
        <f>40/12</f>
        <v>3.3333333333333335</v>
      </c>
      <c r="V76">
        <f>T76*U76</f>
        <v>2.5097707937045572</v>
      </c>
    </row>
    <row r="77" spans="1:22" x14ac:dyDescent="0.25">
      <c r="A77">
        <v>186</v>
      </c>
      <c r="B77" t="s">
        <v>42</v>
      </c>
      <c r="C77" t="s">
        <v>43</v>
      </c>
      <c r="D77" t="s">
        <v>83</v>
      </c>
      <c r="E77" t="s">
        <v>31</v>
      </c>
      <c r="F77" t="s">
        <v>45</v>
      </c>
      <c r="G77" t="s">
        <v>33</v>
      </c>
      <c r="H77">
        <v>1</v>
      </c>
      <c r="J77" s="1">
        <v>42964.220925925925</v>
      </c>
      <c r="K77">
        <v>1</v>
      </c>
      <c r="L77">
        <v>3</v>
      </c>
      <c r="M77" t="s">
        <v>29</v>
      </c>
      <c r="N77">
        <v>6.2E-2</v>
      </c>
      <c r="O77">
        <v>1.4659999999999999E-2</v>
      </c>
      <c r="P77" t="s">
        <v>84</v>
      </c>
      <c r="Q77">
        <v>0</v>
      </c>
      <c r="R77">
        <v>50</v>
      </c>
    </row>
    <row r="78" spans="1:22" x14ac:dyDescent="0.25">
      <c r="A78">
        <v>188</v>
      </c>
      <c r="B78" t="s">
        <v>42</v>
      </c>
      <c r="C78" t="s">
        <v>43</v>
      </c>
      <c r="D78" t="s">
        <v>83</v>
      </c>
      <c r="E78" t="s">
        <v>31</v>
      </c>
      <c r="F78" t="s">
        <v>45</v>
      </c>
      <c r="G78" t="s">
        <v>33</v>
      </c>
      <c r="H78">
        <v>1</v>
      </c>
      <c r="J78" s="1">
        <v>42964.231805555559</v>
      </c>
      <c r="K78">
        <v>1</v>
      </c>
      <c r="L78">
        <v>5</v>
      </c>
      <c r="M78" t="s">
        <v>29</v>
      </c>
      <c r="N78">
        <v>3.0000000000000001E-3</v>
      </c>
      <c r="O78">
        <v>7.1000000000000002E-4</v>
      </c>
      <c r="P78" t="s">
        <v>84</v>
      </c>
      <c r="Q78">
        <v>0</v>
      </c>
      <c r="R78">
        <v>50</v>
      </c>
    </row>
    <row r="79" spans="1:22" x14ac:dyDescent="0.25">
      <c r="A79">
        <v>189</v>
      </c>
      <c r="B79" t="s">
        <v>28</v>
      </c>
      <c r="C79" t="s">
        <v>29</v>
      </c>
      <c r="D79" t="s">
        <v>30</v>
      </c>
      <c r="E79" t="s">
        <v>31</v>
      </c>
      <c r="F79" t="s">
        <v>32</v>
      </c>
      <c r="G79" t="s">
        <v>33</v>
      </c>
      <c r="H79">
        <v>1</v>
      </c>
      <c r="I79" t="s">
        <v>85</v>
      </c>
      <c r="J79" s="1">
        <v>42964.237673611111</v>
      </c>
      <c r="K79">
        <v>1</v>
      </c>
      <c r="L79">
        <v>1</v>
      </c>
      <c r="M79" t="s">
        <v>29</v>
      </c>
      <c r="N79">
        <v>24.84</v>
      </c>
      <c r="O79">
        <v>5.8739999999999997</v>
      </c>
      <c r="P79" t="s">
        <v>86</v>
      </c>
      <c r="Q79">
        <v>0</v>
      </c>
      <c r="R79">
        <v>50</v>
      </c>
      <c r="S79">
        <f>AVERAGE(N80:N82)</f>
        <v>25.06</v>
      </c>
      <c r="T79">
        <f>(S79-$U$11)/$U$10</f>
        <v>2.4571704126410654</v>
      </c>
    </row>
    <row r="80" spans="1:22" x14ac:dyDescent="0.25">
      <c r="A80">
        <v>190</v>
      </c>
      <c r="B80" t="s">
        <v>28</v>
      </c>
      <c r="C80" t="s">
        <v>29</v>
      </c>
      <c r="D80" t="s">
        <v>30</v>
      </c>
      <c r="E80" t="s">
        <v>31</v>
      </c>
      <c r="F80" t="s">
        <v>32</v>
      </c>
      <c r="G80" t="s">
        <v>33</v>
      </c>
      <c r="H80">
        <v>1</v>
      </c>
      <c r="I80" t="s">
        <v>85</v>
      </c>
      <c r="J80" s="1">
        <v>42964.242025462961</v>
      </c>
      <c r="K80">
        <v>1</v>
      </c>
      <c r="L80">
        <v>2</v>
      </c>
      <c r="M80" t="s">
        <v>29</v>
      </c>
      <c r="N80">
        <v>25.4</v>
      </c>
      <c r="O80">
        <v>6.0060000000000002</v>
      </c>
      <c r="P80" t="s">
        <v>86</v>
      </c>
      <c r="Q80">
        <v>0</v>
      </c>
      <c r="R80">
        <v>50</v>
      </c>
    </row>
    <row r="81" spans="1:18" x14ac:dyDescent="0.25">
      <c r="A81">
        <v>191</v>
      </c>
      <c r="B81" t="s">
        <v>28</v>
      </c>
      <c r="C81" t="s">
        <v>29</v>
      </c>
      <c r="D81" t="s">
        <v>30</v>
      </c>
      <c r="E81" t="s">
        <v>31</v>
      </c>
      <c r="F81" t="s">
        <v>32</v>
      </c>
      <c r="G81" t="s">
        <v>33</v>
      </c>
      <c r="H81">
        <v>1</v>
      </c>
      <c r="I81" t="s">
        <v>85</v>
      </c>
      <c r="J81" s="1">
        <v>42964.246377314812</v>
      </c>
      <c r="K81">
        <v>1</v>
      </c>
      <c r="L81">
        <v>3</v>
      </c>
      <c r="M81" t="s">
        <v>29</v>
      </c>
      <c r="N81">
        <v>24.72</v>
      </c>
      <c r="O81">
        <v>5.8460000000000001</v>
      </c>
      <c r="P81" t="s">
        <v>86</v>
      </c>
      <c r="Q81">
        <v>0</v>
      </c>
      <c r="R81">
        <v>50</v>
      </c>
    </row>
  </sheetData>
  <sortState ref="A12:R143">
    <sortCondition ref="M12:M14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Natalie 2016 rerun</vt:lpstr>
      <vt:lpstr>TOC</vt:lpstr>
      <vt:lpstr>TN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ArangoC</dc:creator>
  <cp:lastModifiedBy>ArangoC</cp:lastModifiedBy>
  <dcterms:created xsi:type="dcterms:W3CDTF">2017-08-22T21:23:21Z</dcterms:created>
  <dcterms:modified xsi:type="dcterms:W3CDTF">2017-08-22T21:45:01Z</dcterms:modified>
</cp:coreProperties>
</file>