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Project\Bao cao\"/>
    </mc:Choice>
  </mc:AlternateContent>
  <xr:revisionPtr revIDLastSave="0" documentId="13_ncr:1_{83A8D47C-8B33-41F6-8863-9F2489EA95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8" i="1"/>
  <c r="T29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8" i="1"/>
  <c r="Q27" i="1"/>
  <c r="N27" i="1"/>
  <c r="L27" i="1"/>
  <c r="J27" i="1"/>
  <c r="K27" i="1" s="1"/>
  <c r="Q26" i="1"/>
  <c r="N26" i="1"/>
  <c r="L26" i="1"/>
  <c r="J26" i="1"/>
  <c r="K26" i="1" s="1"/>
  <c r="Q25" i="1"/>
  <c r="N25" i="1"/>
  <c r="L25" i="1"/>
  <c r="J25" i="1"/>
  <c r="K25" i="1" s="1"/>
  <c r="Q24" i="1"/>
  <c r="N24" i="1"/>
  <c r="L24" i="1"/>
  <c r="J24" i="1"/>
  <c r="K24" i="1" s="1"/>
  <c r="Q23" i="1"/>
  <c r="N23" i="1"/>
  <c r="L23" i="1"/>
  <c r="J23" i="1"/>
  <c r="K23" i="1" s="1"/>
  <c r="Q22" i="1"/>
  <c r="N22" i="1"/>
  <c r="L22" i="1"/>
  <c r="J22" i="1"/>
  <c r="K22" i="1" s="1"/>
  <c r="Q21" i="1"/>
  <c r="N21" i="1"/>
  <c r="L21" i="1"/>
  <c r="J21" i="1"/>
  <c r="K21" i="1" s="1"/>
  <c r="Q20" i="1"/>
  <c r="N20" i="1"/>
  <c r="L20" i="1"/>
  <c r="J20" i="1"/>
  <c r="K20" i="1" s="1"/>
  <c r="Q19" i="1"/>
  <c r="N19" i="1"/>
  <c r="L19" i="1"/>
  <c r="J19" i="1"/>
  <c r="K19" i="1" s="1"/>
  <c r="Q18" i="1"/>
  <c r="N18" i="1"/>
  <c r="L18" i="1"/>
  <c r="J18" i="1"/>
  <c r="K18" i="1" s="1"/>
  <c r="Q17" i="1"/>
  <c r="N17" i="1"/>
  <c r="L17" i="1"/>
  <c r="J17" i="1"/>
  <c r="K17" i="1" s="1"/>
  <c r="Q16" i="1"/>
  <c r="N16" i="1"/>
  <c r="L16" i="1"/>
  <c r="J16" i="1"/>
  <c r="K16" i="1" s="1"/>
  <c r="Q15" i="1"/>
  <c r="N15" i="1"/>
  <c r="L15" i="1"/>
  <c r="J15" i="1"/>
  <c r="K15" i="1" s="1"/>
  <c r="Q14" i="1"/>
  <c r="N14" i="1"/>
  <c r="L14" i="1"/>
  <c r="J14" i="1"/>
  <c r="K14" i="1" s="1"/>
  <c r="Q13" i="1"/>
  <c r="N13" i="1"/>
  <c r="L13" i="1"/>
  <c r="J13" i="1"/>
  <c r="K13" i="1" s="1"/>
  <c r="Q12" i="1"/>
  <c r="N12" i="1"/>
  <c r="L12" i="1"/>
  <c r="J12" i="1"/>
  <c r="K12" i="1" s="1"/>
  <c r="Q11" i="1"/>
  <c r="N11" i="1"/>
  <c r="L11" i="1"/>
  <c r="J11" i="1"/>
  <c r="K11" i="1" s="1"/>
  <c r="Q10" i="1"/>
  <c r="N10" i="1"/>
  <c r="L10" i="1"/>
  <c r="J10" i="1"/>
  <c r="K10" i="1" s="1"/>
  <c r="Q9" i="1"/>
  <c r="N9" i="1"/>
  <c r="L9" i="1"/>
  <c r="L29" i="1" s="1"/>
  <c r="J9" i="1"/>
  <c r="K9" i="1" s="1"/>
  <c r="K29" i="1" s="1"/>
  <c r="Q8" i="1"/>
  <c r="N8" i="1"/>
  <c r="L8" i="1"/>
  <c r="J8" i="1"/>
  <c r="K8" i="1" s="1"/>
  <c r="V29" i="1" l="1"/>
  <c r="J29" i="1"/>
</calcChain>
</file>

<file path=xl/sharedStrings.xml><?xml version="1.0" encoding="utf-8"?>
<sst xmlns="http://schemas.openxmlformats.org/spreadsheetml/2006/main" count="11" uniqueCount="9">
  <si>
    <t>chiều dài đo</t>
  </si>
  <si>
    <t>chiều dài thực tế</t>
  </si>
  <si>
    <t>chiều dài F thực</t>
  </si>
  <si>
    <t>vị trí máy đo</t>
  </si>
  <si>
    <t>vi tri tiem thuc te</t>
  </si>
  <si>
    <t>accuracy</t>
  </si>
  <si>
    <t>sai số tuyệt đối</t>
  </si>
  <si>
    <t>sai số tương đối</t>
  </si>
  <si>
    <t>sai so tuong doi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</si>
</sst>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%"/>
  </numFmts>
  <fonts count="4">
    <font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3"/>
    <xf numFmtId="0" fontId="2" fillId="3" borderId="1" xfId="2" applyBorder="1" applyAlignment="1">
      <alignment horizontal="center"/>
    </xf>
    <xf numFmtId="0" fontId="2" fillId="3" borderId="1" xfId="2" applyBorder="1"/>
    <xf numFmtId="9" fontId="0" fillId="0" borderId="0" xfId="1" applyFont="1" applyAlignment="1"/>
    <xf numFmtId="10" fontId="0" fillId="0" borderId="0" xfId="1" applyNumberFormat="1" applyFont="1" applyAlignment="1"/>
    <xf numFmtId="1" fontId="0" fillId="0" borderId="0" xfId="0" applyNumberFormat="1"/>
    <xf numFmtId="164" fontId="0" fillId="0" borderId="0" xfId="0" applyNumberFormat="1"/>
    <xf numFmtId="0" fontId="2" fillId="3" borderId="0" xfId="2"/>
    <xf numFmtId="9" fontId="0" fillId="0" borderId="0" xfId="0" applyNumberFormat="1"/>
    <xf numFmtId="165" fontId="0" fillId="0" borderId="0" xfId="1" applyNumberFormat="1" applyFont="1" applyAlignment="1"/>
    <xf numFmtId="165" fontId="0" fillId="0" borderId="0" xfId="0" applyNumberFormat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Vị trí bắt đầu vùng tiêm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Sheet1!$N$8:$N$27</c:f>
              <c:numCache>
                <c:formatCode>0</c:formatCode>
                <c:ptCount val="20"/>
                <c:pt idx="0">
                  <c:v>22</c:v>
                </c:pt>
                <c:pt idx="1">
                  <c:v>31.5</c:v>
                </c:pt>
                <c:pt idx="2">
                  <c:v>26.5</c:v>
                </c:pt>
                <c:pt idx="3">
                  <c:v>30</c:v>
                </c:pt>
                <c:pt idx="4">
                  <c:v>35</c:v>
                </c:pt>
                <c:pt idx="5">
                  <c:v>29</c:v>
                </c:pt>
                <c:pt idx="6">
                  <c:v>25.5</c:v>
                </c:pt>
                <c:pt idx="7">
                  <c:v>26.5</c:v>
                </c:pt>
                <c:pt idx="8">
                  <c:v>24</c:v>
                </c:pt>
                <c:pt idx="9">
                  <c:v>23.5</c:v>
                </c:pt>
                <c:pt idx="10">
                  <c:v>29</c:v>
                </c:pt>
                <c:pt idx="11">
                  <c:v>35</c:v>
                </c:pt>
                <c:pt idx="12">
                  <c:v>31</c:v>
                </c:pt>
                <c:pt idx="13">
                  <c:v>27.5</c:v>
                </c:pt>
                <c:pt idx="14">
                  <c:v>28.5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0-4C91-BE8F-45B951860C32}"/>
            </c:ext>
          </c:extLst>
        </c:ser>
        <c:ser>
          <c:idx val="1"/>
          <c:order val="1"/>
          <c:tx>
            <c:v>Vị trí kết thúc vùng tiêm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Sheet1!$Q$8:$Q$27</c:f>
              <c:numCache>
                <c:formatCode>0</c:formatCode>
                <c:ptCount val="20"/>
                <c:pt idx="0">
                  <c:v>33</c:v>
                </c:pt>
                <c:pt idx="1">
                  <c:v>47.25</c:v>
                </c:pt>
                <c:pt idx="2">
                  <c:v>39.75</c:v>
                </c:pt>
                <c:pt idx="3">
                  <c:v>45</c:v>
                </c:pt>
                <c:pt idx="4">
                  <c:v>52.5</c:v>
                </c:pt>
                <c:pt idx="5">
                  <c:v>43.5</c:v>
                </c:pt>
                <c:pt idx="6" formatCode="0_ ">
                  <c:v>38.25</c:v>
                </c:pt>
                <c:pt idx="7" formatCode="0_ ">
                  <c:v>39.75</c:v>
                </c:pt>
                <c:pt idx="8" formatCode="0_ ">
                  <c:v>36</c:v>
                </c:pt>
                <c:pt idx="9" formatCode="0_ ">
                  <c:v>35.25</c:v>
                </c:pt>
                <c:pt idx="10" formatCode="0_ ">
                  <c:v>43.5</c:v>
                </c:pt>
                <c:pt idx="11" formatCode="0_ ">
                  <c:v>52.5</c:v>
                </c:pt>
                <c:pt idx="12" formatCode="0_ ">
                  <c:v>46.5</c:v>
                </c:pt>
                <c:pt idx="13" formatCode="0_ ">
                  <c:v>41.25</c:v>
                </c:pt>
                <c:pt idx="14" formatCode="0_ ">
                  <c:v>42.75</c:v>
                </c:pt>
                <c:pt idx="15" formatCode="0_ ">
                  <c:v>36</c:v>
                </c:pt>
                <c:pt idx="16" formatCode="0_ ">
                  <c:v>36</c:v>
                </c:pt>
                <c:pt idx="17" formatCode="0_ ">
                  <c:v>37.5</c:v>
                </c:pt>
                <c:pt idx="18" formatCode="0_ ">
                  <c:v>36</c:v>
                </c:pt>
                <c:pt idx="19" formatCode="0_ 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0-4C91-BE8F-45B951860C32}"/>
            </c:ext>
          </c:extLst>
        </c:ser>
        <c:ser>
          <c:idx val="2"/>
          <c:order val="2"/>
          <c:tx>
            <c:v>Vị trí được tiêm thực tế</c:v>
          </c:tx>
          <c:spPr>
            <a:ln w="28575" cap="rnd">
              <a:solidFill>
                <a:schemeClr val="accent3"/>
              </a:solidFill>
              <a:round/>
            </a:ln>
            <a:effectLst>
              <a:glow rad="101600">
                <a:schemeClr val="accent6">
                  <a:satMod val="175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</c:marker>
          <c:val>
            <c:numRef>
              <c:f>Sheet1!$S$8:$S$27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37</c:v>
                </c:pt>
                <c:pt idx="3">
                  <c:v>36</c:v>
                </c:pt>
                <c:pt idx="4">
                  <c:v>40</c:v>
                </c:pt>
                <c:pt idx="5">
                  <c:v>35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28</c:v>
                </c:pt>
                <c:pt idx="10">
                  <c:v>35</c:v>
                </c:pt>
                <c:pt idx="11">
                  <c:v>40</c:v>
                </c:pt>
                <c:pt idx="12">
                  <c:v>39</c:v>
                </c:pt>
                <c:pt idx="13">
                  <c:v>34</c:v>
                </c:pt>
                <c:pt idx="14">
                  <c:v>35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28</c:v>
                </c:pt>
                <c:pt idx="1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0-4C91-BE8F-45B95186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854255"/>
        <c:axId val="1092255519"/>
      </c:lineChart>
      <c:catAx>
        <c:axId val="60585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Mẫu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55519"/>
        <c:crosses val="autoZero"/>
        <c:auto val="1"/>
        <c:lblAlgn val="ctr"/>
        <c:lblOffset val="100"/>
        <c:noMultiLvlLbl val="0"/>
      </c:catAx>
      <c:valAx>
        <c:axId val="109225551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Vùng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tiêm (mm)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5425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Vị trí bắt đầu vùng tiêm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Sheet1!$N$8:$N$27</c:f>
              <c:numCache>
                <c:formatCode>0</c:formatCode>
                <c:ptCount val="20"/>
                <c:pt idx="0">
                  <c:v>22</c:v>
                </c:pt>
                <c:pt idx="1">
                  <c:v>31.5</c:v>
                </c:pt>
                <c:pt idx="2">
                  <c:v>26.5</c:v>
                </c:pt>
                <c:pt idx="3">
                  <c:v>30</c:v>
                </c:pt>
                <c:pt idx="4">
                  <c:v>35</c:v>
                </c:pt>
                <c:pt idx="5">
                  <c:v>29</c:v>
                </c:pt>
                <c:pt idx="6">
                  <c:v>25.5</c:v>
                </c:pt>
                <c:pt idx="7">
                  <c:v>26.5</c:v>
                </c:pt>
                <c:pt idx="8">
                  <c:v>24</c:v>
                </c:pt>
                <c:pt idx="9">
                  <c:v>23.5</c:v>
                </c:pt>
                <c:pt idx="10">
                  <c:v>29</c:v>
                </c:pt>
                <c:pt idx="11">
                  <c:v>35</c:v>
                </c:pt>
                <c:pt idx="12">
                  <c:v>31</c:v>
                </c:pt>
                <c:pt idx="13">
                  <c:v>27.5</c:v>
                </c:pt>
                <c:pt idx="14">
                  <c:v>28.5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1-4734-9700-E114A42B51E4}"/>
            </c:ext>
          </c:extLst>
        </c:ser>
        <c:ser>
          <c:idx val="1"/>
          <c:order val="1"/>
          <c:tx>
            <c:v>Vị trí tiêm xác định bằng thuật toán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>
              <a:glow rad="101600">
                <a:schemeClr val="accent6">
                  <a:satMod val="175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</c:marker>
          <c:val>
            <c:numRef>
              <c:f>Sheet1!$O$8:$O$27</c:f>
              <c:numCache>
                <c:formatCode>General</c:formatCode>
                <c:ptCount val="20"/>
                <c:pt idx="0">
                  <c:v>29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42</c:v>
                </c:pt>
                <c:pt idx="5">
                  <c:v>37</c:v>
                </c:pt>
                <c:pt idx="6">
                  <c:v>31</c:v>
                </c:pt>
                <c:pt idx="7">
                  <c:v>34</c:v>
                </c:pt>
                <c:pt idx="8">
                  <c:v>31</c:v>
                </c:pt>
                <c:pt idx="9">
                  <c:v>30</c:v>
                </c:pt>
                <c:pt idx="10">
                  <c:v>34</c:v>
                </c:pt>
                <c:pt idx="11">
                  <c:v>40</c:v>
                </c:pt>
                <c:pt idx="12">
                  <c:v>39</c:v>
                </c:pt>
                <c:pt idx="13">
                  <c:v>33</c:v>
                </c:pt>
                <c:pt idx="14">
                  <c:v>35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29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1-4734-9700-E114A42B51E4}"/>
            </c:ext>
          </c:extLst>
        </c:ser>
        <c:ser>
          <c:idx val="2"/>
          <c:order val="2"/>
          <c:tx>
            <c:v>Vị trí kết thúc vùng tiêm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Sheet1!$Q$8:$Q$27</c:f>
              <c:numCache>
                <c:formatCode>0</c:formatCode>
                <c:ptCount val="20"/>
                <c:pt idx="0">
                  <c:v>33</c:v>
                </c:pt>
                <c:pt idx="1">
                  <c:v>47.25</c:v>
                </c:pt>
                <c:pt idx="2">
                  <c:v>39.75</c:v>
                </c:pt>
                <c:pt idx="3">
                  <c:v>45</c:v>
                </c:pt>
                <c:pt idx="4">
                  <c:v>52.5</c:v>
                </c:pt>
                <c:pt idx="5">
                  <c:v>43.5</c:v>
                </c:pt>
                <c:pt idx="6" formatCode="0_ ">
                  <c:v>38.25</c:v>
                </c:pt>
                <c:pt idx="7" formatCode="0_ ">
                  <c:v>39.75</c:v>
                </c:pt>
                <c:pt idx="8" formatCode="0_ ">
                  <c:v>36</c:v>
                </c:pt>
                <c:pt idx="9" formatCode="0_ ">
                  <c:v>35.25</c:v>
                </c:pt>
                <c:pt idx="10" formatCode="0_ ">
                  <c:v>43.5</c:v>
                </c:pt>
                <c:pt idx="11" formatCode="0_ ">
                  <c:v>52.5</c:v>
                </c:pt>
                <c:pt idx="12" formatCode="0_ ">
                  <c:v>46.5</c:v>
                </c:pt>
                <c:pt idx="13" formatCode="0_ ">
                  <c:v>41.25</c:v>
                </c:pt>
                <c:pt idx="14" formatCode="0_ ">
                  <c:v>42.75</c:v>
                </c:pt>
                <c:pt idx="15" formatCode="0_ ">
                  <c:v>36</c:v>
                </c:pt>
                <c:pt idx="16" formatCode="0_ ">
                  <c:v>36</c:v>
                </c:pt>
                <c:pt idx="17" formatCode="0_ ">
                  <c:v>37.5</c:v>
                </c:pt>
                <c:pt idx="18" formatCode="0_ ">
                  <c:v>36</c:v>
                </c:pt>
                <c:pt idx="19" formatCode="0_ 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1-4734-9700-E114A42B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041728"/>
        <c:axId val="601147648"/>
      </c:lineChart>
      <c:catAx>
        <c:axId val="6880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Mẫu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7648"/>
        <c:crosses val="autoZero"/>
        <c:auto val="1"/>
        <c:lblAlgn val="ctr"/>
        <c:lblOffset val="100"/>
        <c:noMultiLvlLbl val="0"/>
      </c:catAx>
      <c:valAx>
        <c:axId val="60114764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Vùng tiêm (mm)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41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33</xdr:row>
      <xdr:rowOff>133350</xdr:rowOff>
    </xdr:from>
    <xdr:to>
      <xdr:col>10</xdr:col>
      <xdr:colOff>1158240</xdr:colOff>
      <xdr:row>53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01CDBF-7DF8-B75C-B06B-CBC1794D8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31</xdr:row>
      <xdr:rowOff>171450</xdr:rowOff>
    </xdr:from>
    <xdr:to>
      <xdr:col>18</xdr:col>
      <xdr:colOff>137160</xdr:colOff>
      <xdr:row>51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3FEA6F-6293-A945-80B3-C3349EF11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V31"/>
  <sheetViews>
    <sheetView tabSelected="1" topLeftCell="I4" workbookViewId="0">
      <selection activeCell="W14" sqref="W14:Y14"/>
    </sheetView>
  </sheetViews>
  <sheetFormatPr defaultColWidth="9" defaultRowHeight="14.4"/>
  <cols>
    <col min="6" max="6" width="15.33203125" customWidth="1"/>
    <col min="7" max="7" width="15.77734375" customWidth="1"/>
    <col min="8" max="8" width="14.33203125" customWidth="1"/>
    <col min="10" max="10" width="12.77734375" customWidth="1"/>
    <col min="11" max="11" width="17.77734375" customWidth="1"/>
    <col min="12" max="12" width="13.6640625" customWidth="1"/>
    <col min="13" max="13" width="17.77734375" customWidth="1"/>
    <col min="16" max="16" width="19.5546875" customWidth="1"/>
    <col min="19" max="19" width="15.109375" customWidth="1"/>
    <col min="20" max="20" width="11.33203125" customWidth="1"/>
    <col min="21" max="21" width="11.44140625" customWidth="1"/>
  </cols>
  <sheetData>
    <row r="7" spans="4:22">
      <c r="F7" s="1" t="s">
        <v>0</v>
      </c>
      <c r="G7" s="1" t="s">
        <v>1</v>
      </c>
      <c r="H7" s="1" t="s">
        <v>2</v>
      </c>
      <c r="J7" s="1" t="s">
        <v>6</v>
      </c>
      <c r="K7" s="1" t="s">
        <v>7</v>
      </c>
      <c r="N7" s="2">
        <v>0.5</v>
      </c>
      <c r="O7" s="3" t="s">
        <v>3</v>
      </c>
      <c r="P7" s="4" t="s">
        <v>4</v>
      </c>
      <c r="Q7" s="2">
        <v>0.75</v>
      </c>
      <c r="S7" s="4" t="s">
        <v>4</v>
      </c>
      <c r="T7" s="1" t="s">
        <v>6</v>
      </c>
      <c r="U7" s="1" t="s">
        <v>8</v>
      </c>
      <c r="V7" s="9" t="s">
        <v>5</v>
      </c>
    </row>
    <row r="8" spans="4:22">
      <c r="E8">
        <v>1</v>
      </c>
      <c r="F8">
        <v>133</v>
      </c>
      <c r="G8">
        <v>132</v>
      </c>
      <c r="H8">
        <v>44</v>
      </c>
      <c r="J8">
        <f>ABS(F8-G8)</f>
        <v>1</v>
      </c>
      <c r="K8" s="5">
        <f>J8/F8</f>
        <v>7.5187969924812026E-3</v>
      </c>
      <c r="L8" s="6">
        <f>G8/F8</f>
        <v>0.99248120300751874</v>
      </c>
      <c r="N8" s="7">
        <f t="shared" ref="N8:N13" si="0">H8*0.5</f>
        <v>22</v>
      </c>
      <c r="O8">
        <v>29</v>
      </c>
      <c r="P8">
        <v>30</v>
      </c>
      <c r="Q8" s="7">
        <f t="shared" ref="Q8:Q13" si="1">H8*0.75</f>
        <v>33</v>
      </c>
      <c r="S8">
        <v>30</v>
      </c>
      <c r="T8">
        <f>ABS(S8-O8)</f>
        <v>1</v>
      </c>
      <c r="U8" s="11">
        <f>ABS(S8-O8)/O8</f>
        <v>3.4482758620689655E-2</v>
      </c>
      <c r="V8" s="11">
        <f>IF(S8&lt;O8,S8/O8,O8/S8)</f>
        <v>0.96666666666666667</v>
      </c>
    </row>
    <row r="9" spans="4:22">
      <c r="E9">
        <v>2</v>
      </c>
      <c r="F9">
        <v>168</v>
      </c>
      <c r="G9">
        <v>166</v>
      </c>
      <c r="H9">
        <v>63</v>
      </c>
      <c r="J9">
        <f t="shared" ref="J9:J27" si="2">ABS(F9-G9)</f>
        <v>2</v>
      </c>
      <c r="K9" s="5">
        <f t="shared" ref="K9:K27" si="3">J9/F9</f>
        <v>1.1904761904761904E-2</v>
      </c>
      <c r="L9" s="6">
        <f t="shared" ref="L9:L25" si="4">G9/F9</f>
        <v>0.98809523809523814</v>
      </c>
      <c r="N9" s="7">
        <f t="shared" si="0"/>
        <v>31.5</v>
      </c>
      <c r="O9">
        <v>37</v>
      </c>
      <c r="P9">
        <v>36</v>
      </c>
      <c r="Q9" s="7">
        <f t="shared" si="1"/>
        <v>47.25</v>
      </c>
      <c r="S9">
        <v>36</v>
      </c>
      <c r="T9">
        <f t="shared" ref="T9:T27" si="5">ABS(S9-O9)</f>
        <v>1</v>
      </c>
      <c r="U9" s="11">
        <f t="shared" ref="U9:U27" si="6">ABS(S9-O9)/O9</f>
        <v>2.7027027027027029E-2</v>
      </c>
      <c r="V9" s="11">
        <f t="shared" ref="V9:V27" si="7">IF(S9&lt;O9,S9/O9,O9/S9)</f>
        <v>0.97297297297297303</v>
      </c>
    </row>
    <row r="10" spans="4:22">
      <c r="E10">
        <v>3</v>
      </c>
      <c r="F10">
        <v>166</v>
      </c>
      <c r="G10">
        <v>165</v>
      </c>
      <c r="H10">
        <v>53</v>
      </c>
      <c r="J10">
        <f t="shared" si="2"/>
        <v>1</v>
      </c>
      <c r="K10" s="5">
        <f t="shared" si="3"/>
        <v>6.024096385542169E-3</v>
      </c>
      <c r="L10" s="6">
        <f t="shared" si="4"/>
        <v>0.99397590361445787</v>
      </c>
      <c r="N10" s="7">
        <f t="shared" si="0"/>
        <v>26.5</v>
      </c>
      <c r="O10">
        <v>36</v>
      </c>
      <c r="P10">
        <v>37</v>
      </c>
      <c r="Q10" s="7">
        <f t="shared" si="1"/>
        <v>39.75</v>
      </c>
      <c r="S10">
        <v>37</v>
      </c>
      <c r="T10">
        <f t="shared" si="5"/>
        <v>1</v>
      </c>
      <c r="U10" s="11">
        <f t="shared" si="6"/>
        <v>2.7777777777777776E-2</v>
      </c>
      <c r="V10" s="11">
        <f t="shared" si="7"/>
        <v>0.97297297297297303</v>
      </c>
    </row>
    <row r="11" spans="4:22">
      <c r="E11">
        <v>4</v>
      </c>
      <c r="F11">
        <v>164</v>
      </c>
      <c r="G11">
        <v>158</v>
      </c>
      <c r="H11">
        <v>60</v>
      </c>
      <c r="J11">
        <f t="shared" si="2"/>
        <v>6</v>
      </c>
      <c r="K11" s="5">
        <f t="shared" si="3"/>
        <v>3.6585365853658534E-2</v>
      </c>
      <c r="L11" s="6">
        <f t="shared" si="4"/>
        <v>0.96341463414634143</v>
      </c>
      <c r="N11" s="7">
        <f t="shared" si="0"/>
        <v>30</v>
      </c>
      <c r="O11">
        <v>36</v>
      </c>
      <c r="P11">
        <v>36</v>
      </c>
      <c r="Q11" s="7">
        <f t="shared" si="1"/>
        <v>45</v>
      </c>
      <c r="S11">
        <v>36</v>
      </c>
      <c r="T11">
        <f t="shared" si="5"/>
        <v>0</v>
      </c>
      <c r="U11" s="11">
        <f t="shared" si="6"/>
        <v>0</v>
      </c>
      <c r="V11" s="11">
        <f t="shared" si="7"/>
        <v>1</v>
      </c>
    </row>
    <row r="12" spans="4:22">
      <c r="E12">
        <v>5</v>
      </c>
      <c r="F12">
        <v>191</v>
      </c>
      <c r="G12">
        <v>190</v>
      </c>
      <c r="H12">
        <v>70</v>
      </c>
      <c r="J12">
        <f t="shared" si="2"/>
        <v>1</v>
      </c>
      <c r="K12" s="5">
        <f t="shared" si="3"/>
        <v>5.235602094240838E-3</v>
      </c>
      <c r="L12" s="6">
        <f t="shared" si="4"/>
        <v>0.99476439790575921</v>
      </c>
      <c r="N12" s="7">
        <f t="shared" si="0"/>
        <v>35</v>
      </c>
      <c r="O12">
        <v>42</v>
      </c>
      <c r="P12">
        <v>40</v>
      </c>
      <c r="Q12" s="7">
        <f t="shared" si="1"/>
        <v>52.5</v>
      </c>
      <c r="S12">
        <v>40</v>
      </c>
      <c r="T12">
        <f t="shared" si="5"/>
        <v>2</v>
      </c>
      <c r="U12" s="11">
        <f t="shared" si="6"/>
        <v>4.7619047619047616E-2</v>
      </c>
      <c r="V12" s="11">
        <f t="shared" si="7"/>
        <v>0.95238095238095233</v>
      </c>
    </row>
    <row r="13" spans="4:22">
      <c r="D13">
        <v>665</v>
      </c>
      <c r="E13">
        <v>6</v>
      </c>
      <c r="F13">
        <v>171</v>
      </c>
      <c r="G13">
        <v>165</v>
      </c>
      <c r="H13">
        <v>58</v>
      </c>
      <c r="J13">
        <f t="shared" si="2"/>
        <v>6</v>
      </c>
      <c r="K13" s="5">
        <f t="shared" si="3"/>
        <v>3.5087719298245612E-2</v>
      </c>
      <c r="L13" s="6">
        <f t="shared" si="4"/>
        <v>0.96491228070175439</v>
      </c>
      <c r="N13" s="7">
        <f t="shared" si="0"/>
        <v>29</v>
      </c>
      <c r="O13">
        <v>37</v>
      </c>
      <c r="P13">
        <v>35</v>
      </c>
      <c r="Q13" s="7">
        <f t="shared" si="1"/>
        <v>43.5</v>
      </c>
      <c r="S13">
        <v>35</v>
      </c>
      <c r="T13">
        <f t="shared" si="5"/>
        <v>2</v>
      </c>
      <c r="U13" s="11">
        <f t="shared" si="6"/>
        <v>5.4054054054054057E-2</v>
      </c>
      <c r="V13" s="11">
        <f t="shared" si="7"/>
        <v>0.94594594594594594</v>
      </c>
    </row>
    <row r="14" spans="4:22">
      <c r="E14">
        <v>7</v>
      </c>
      <c r="F14">
        <v>143</v>
      </c>
      <c r="G14">
        <v>141</v>
      </c>
      <c r="H14">
        <v>51</v>
      </c>
      <c r="J14">
        <f t="shared" si="2"/>
        <v>2</v>
      </c>
      <c r="K14" s="5">
        <f t="shared" si="3"/>
        <v>1.3986013986013986E-2</v>
      </c>
      <c r="L14" s="6">
        <f t="shared" si="4"/>
        <v>0.98601398601398604</v>
      </c>
      <c r="N14" s="7">
        <f t="shared" ref="N14:N27" si="8">H14*0.5</f>
        <v>25.5</v>
      </c>
      <c r="O14">
        <v>31</v>
      </c>
      <c r="P14">
        <v>33</v>
      </c>
      <c r="Q14" s="8">
        <f t="shared" ref="Q14:Q27" si="9">H14*0.75</f>
        <v>38.25</v>
      </c>
      <c r="S14">
        <v>31</v>
      </c>
      <c r="T14">
        <f t="shared" si="5"/>
        <v>0</v>
      </c>
      <c r="U14" s="11">
        <f t="shared" si="6"/>
        <v>0</v>
      </c>
      <c r="V14" s="11">
        <f t="shared" si="7"/>
        <v>1</v>
      </c>
    </row>
    <row r="15" spans="4:22">
      <c r="E15">
        <v>8</v>
      </c>
      <c r="F15">
        <v>156</v>
      </c>
      <c r="G15">
        <v>150</v>
      </c>
      <c r="H15">
        <v>53</v>
      </c>
      <c r="J15">
        <f t="shared" si="2"/>
        <v>6</v>
      </c>
      <c r="K15" s="5">
        <f t="shared" si="3"/>
        <v>3.8461538461538464E-2</v>
      </c>
      <c r="L15" s="6">
        <f t="shared" si="4"/>
        <v>0.96153846153846156</v>
      </c>
      <c r="N15" s="7">
        <f t="shared" si="8"/>
        <v>26.5</v>
      </c>
      <c r="O15">
        <v>34</v>
      </c>
      <c r="P15">
        <v>37</v>
      </c>
      <c r="Q15" s="8">
        <f t="shared" si="9"/>
        <v>39.75</v>
      </c>
      <c r="S15">
        <v>34</v>
      </c>
      <c r="T15">
        <f t="shared" si="5"/>
        <v>0</v>
      </c>
      <c r="U15" s="11">
        <f t="shared" si="6"/>
        <v>0</v>
      </c>
      <c r="V15" s="11">
        <f t="shared" si="7"/>
        <v>1</v>
      </c>
    </row>
    <row r="16" spans="4:22">
      <c r="E16">
        <v>9</v>
      </c>
      <c r="F16">
        <v>140</v>
      </c>
      <c r="G16">
        <v>138</v>
      </c>
      <c r="H16">
        <v>48</v>
      </c>
      <c r="J16">
        <f t="shared" si="2"/>
        <v>2</v>
      </c>
      <c r="K16" s="5">
        <f t="shared" si="3"/>
        <v>1.4285714285714285E-2</v>
      </c>
      <c r="L16" s="6">
        <f t="shared" si="4"/>
        <v>0.98571428571428577</v>
      </c>
      <c r="N16" s="7">
        <f t="shared" si="8"/>
        <v>24</v>
      </c>
      <c r="O16">
        <v>31</v>
      </c>
      <c r="P16">
        <v>29</v>
      </c>
      <c r="Q16" s="8">
        <f t="shared" si="9"/>
        <v>36</v>
      </c>
      <c r="S16">
        <v>29</v>
      </c>
      <c r="T16">
        <f t="shared" si="5"/>
        <v>2</v>
      </c>
      <c r="U16" s="11">
        <f t="shared" si="6"/>
        <v>6.4516129032258063E-2</v>
      </c>
      <c r="V16" s="11">
        <f t="shared" si="7"/>
        <v>0.93548387096774188</v>
      </c>
    </row>
    <row r="17" spans="5:22">
      <c r="E17">
        <v>10</v>
      </c>
      <c r="F17">
        <v>136</v>
      </c>
      <c r="G17">
        <v>133</v>
      </c>
      <c r="H17">
        <v>47</v>
      </c>
      <c r="J17">
        <f t="shared" si="2"/>
        <v>3</v>
      </c>
      <c r="K17" s="5">
        <f t="shared" si="3"/>
        <v>2.2058823529411766E-2</v>
      </c>
      <c r="L17" s="6">
        <f t="shared" si="4"/>
        <v>0.9779411764705882</v>
      </c>
      <c r="N17" s="7">
        <f t="shared" si="8"/>
        <v>23.5</v>
      </c>
      <c r="O17">
        <v>30</v>
      </c>
      <c r="P17">
        <v>28</v>
      </c>
      <c r="Q17" s="8">
        <f t="shared" si="9"/>
        <v>35.25</v>
      </c>
      <c r="S17">
        <v>28</v>
      </c>
      <c r="T17">
        <f t="shared" si="5"/>
        <v>2</v>
      </c>
      <c r="U17" s="11">
        <f t="shared" si="6"/>
        <v>6.6666666666666666E-2</v>
      </c>
      <c r="V17" s="11">
        <f t="shared" si="7"/>
        <v>0.93333333333333335</v>
      </c>
    </row>
    <row r="18" spans="5:22">
      <c r="E18">
        <v>11</v>
      </c>
      <c r="F18">
        <v>157</v>
      </c>
      <c r="G18">
        <v>157</v>
      </c>
      <c r="H18">
        <v>58</v>
      </c>
      <c r="J18">
        <f t="shared" si="2"/>
        <v>0</v>
      </c>
      <c r="K18" s="5">
        <f t="shared" si="3"/>
        <v>0</v>
      </c>
      <c r="L18" s="6">
        <f t="shared" si="4"/>
        <v>1</v>
      </c>
      <c r="N18" s="7">
        <f t="shared" si="8"/>
        <v>29</v>
      </c>
      <c r="O18">
        <v>34</v>
      </c>
      <c r="P18">
        <v>35</v>
      </c>
      <c r="Q18" s="8">
        <f t="shared" si="9"/>
        <v>43.5</v>
      </c>
      <c r="S18">
        <v>35</v>
      </c>
      <c r="T18">
        <f t="shared" si="5"/>
        <v>1</v>
      </c>
      <c r="U18" s="11">
        <f t="shared" si="6"/>
        <v>2.9411764705882353E-2</v>
      </c>
      <c r="V18" s="11">
        <f t="shared" si="7"/>
        <v>0.97142857142857142</v>
      </c>
    </row>
    <row r="19" spans="5:22">
      <c r="E19">
        <v>12</v>
      </c>
      <c r="F19">
        <v>185</v>
      </c>
      <c r="G19">
        <v>178</v>
      </c>
      <c r="H19">
        <v>70</v>
      </c>
      <c r="J19">
        <f t="shared" si="2"/>
        <v>7</v>
      </c>
      <c r="K19" s="5">
        <f t="shared" si="3"/>
        <v>3.783783783783784E-2</v>
      </c>
      <c r="L19" s="6">
        <f t="shared" si="4"/>
        <v>0.96216216216216222</v>
      </c>
      <c r="N19" s="7">
        <f t="shared" si="8"/>
        <v>35</v>
      </c>
      <c r="O19">
        <v>40</v>
      </c>
      <c r="P19">
        <v>42</v>
      </c>
      <c r="Q19" s="8">
        <f t="shared" si="9"/>
        <v>52.5</v>
      </c>
      <c r="S19">
        <v>40</v>
      </c>
      <c r="T19">
        <f t="shared" si="5"/>
        <v>0</v>
      </c>
      <c r="U19" s="11">
        <f t="shared" si="6"/>
        <v>0</v>
      </c>
      <c r="V19" s="11">
        <f t="shared" si="7"/>
        <v>1</v>
      </c>
    </row>
    <row r="20" spans="5:22">
      <c r="E20">
        <v>13</v>
      </c>
      <c r="F20">
        <v>177</v>
      </c>
      <c r="G20">
        <v>170</v>
      </c>
      <c r="H20">
        <v>62</v>
      </c>
      <c r="J20">
        <f t="shared" si="2"/>
        <v>7</v>
      </c>
      <c r="K20" s="5">
        <f t="shared" si="3"/>
        <v>3.954802259887006E-2</v>
      </c>
      <c r="L20" s="6">
        <f t="shared" si="4"/>
        <v>0.96045197740112997</v>
      </c>
      <c r="N20" s="7">
        <f t="shared" si="8"/>
        <v>31</v>
      </c>
      <c r="O20">
        <v>39</v>
      </c>
      <c r="P20">
        <v>42</v>
      </c>
      <c r="Q20" s="8">
        <f t="shared" si="9"/>
        <v>46.5</v>
      </c>
      <c r="S20">
        <v>39</v>
      </c>
      <c r="T20">
        <f t="shared" si="5"/>
        <v>0</v>
      </c>
      <c r="U20" s="11">
        <f t="shared" si="6"/>
        <v>0</v>
      </c>
      <c r="V20" s="11">
        <f t="shared" si="7"/>
        <v>1</v>
      </c>
    </row>
    <row r="21" spans="5:22">
      <c r="E21">
        <v>14</v>
      </c>
      <c r="F21">
        <v>150</v>
      </c>
      <c r="G21">
        <v>148</v>
      </c>
      <c r="H21">
        <v>55</v>
      </c>
      <c r="J21">
        <f t="shared" si="2"/>
        <v>2</v>
      </c>
      <c r="K21" s="5">
        <f t="shared" si="3"/>
        <v>1.3333333333333334E-2</v>
      </c>
      <c r="L21" s="6">
        <f t="shared" si="4"/>
        <v>0.98666666666666669</v>
      </c>
      <c r="N21" s="7">
        <f t="shared" si="8"/>
        <v>27.5</v>
      </c>
      <c r="O21">
        <v>33</v>
      </c>
      <c r="P21">
        <v>34</v>
      </c>
      <c r="Q21" s="8">
        <f t="shared" si="9"/>
        <v>41.25</v>
      </c>
      <c r="S21">
        <v>34</v>
      </c>
      <c r="T21">
        <f t="shared" si="5"/>
        <v>1</v>
      </c>
      <c r="U21" s="11">
        <f t="shared" si="6"/>
        <v>3.0303030303030304E-2</v>
      </c>
      <c r="V21" s="11">
        <f t="shared" si="7"/>
        <v>0.97058823529411764</v>
      </c>
    </row>
    <row r="22" spans="5:22">
      <c r="E22">
        <v>15</v>
      </c>
      <c r="F22">
        <v>159</v>
      </c>
      <c r="G22">
        <v>159</v>
      </c>
      <c r="H22">
        <v>57</v>
      </c>
      <c r="J22">
        <f t="shared" si="2"/>
        <v>0</v>
      </c>
      <c r="K22" s="5">
        <f t="shared" si="3"/>
        <v>0</v>
      </c>
      <c r="L22" s="6">
        <f t="shared" si="4"/>
        <v>1</v>
      </c>
      <c r="N22" s="7">
        <f t="shared" si="8"/>
        <v>28.5</v>
      </c>
      <c r="O22">
        <v>35</v>
      </c>
      <c r="P22">
        <v>39</v>
      </c>
      <c r="Q22" s="8">
        <f t="shared" si="9"/>
        <v>42.75</v>
      </c>
      <c r="S22">
        <v>35</v>
      </c>
      <c r="T22">
        <f t="shared" si="5"/>
        <v>0</v>
      </c>
      <c r="U22" s="11">
        <f t="shared" si="6"/>
        <v>0</v>
      </c>
      <c r="V22" s="11">
        <f t="shared" si="7"/>
        <v>1</v>
      </c>
    </row>
    <row r="23" spans="5:22">
      <c r="E23">
        <v>16</v>
      </c>
      <c r="F23">
        <v>140</v>
      </c>
      <c r="G23">
        <v>140</v>
      </c>
      <c r="H23">
        <v>48</v>
      </c>
      <c r="J23">
        <f t="shared" si="2"/>
        <v>0</v>
      </c>
      <c r="K23" s="5">
        <f t="shared" si="3"/>
        <v>0</v>
      </c>
      <c r="L23" s="6">
        <f t="shared" si="4"/>
        <v>1</v>
      </c>
      <c r="N23" s="7">
        <f t="shared" si="8"/>
        <v>24</v>
      </c>
      <c r="O23">
        <v>31</v>
      </c>
      <c r="P23">
        <v>35</v>
      </c>
      <c r="Q23" s="8">
        <f t="shared" si="9"/>
        <v>36</v>
      </c>
      <c r="S23">
        <v>31</v>
      </c>
      <c r="T23">
        <f t="shared" si="5"/>
        <v>0</v>
      </c>
      <c r="U23" s="11">
        <f t="shared" si="6"/>
        <v>0</v>
      </c>
      <c r="V23" s="11">
        <f t="shared" si="7"/>
        <v>1</v>
      </c>
    </row>
    <row r="24" spans="5:22">
      <c r="E24">
        <v>17</v>
      </c>
      <c r="F24">
        <v>144</v>
      </c>
      <c r="G24">
        <v>142</v>
      </c>
      <c r="H24">
        <v>48</v>
      </c>
      <c r="J24">
        <f t="shared" si="2"/>
        <v>2</v>
      </c>
      <c r="K24" s="5">
        <f t="shared" si="3"/>
        <v>1.3888888888888888E-2</v>
      </c>
      <c r="L24" s="6">
        <f t="shared" si="4"/>
        <v>0.98611111111111116</v>
      </c>
      <c r="N24" s="7">
        <f t="shared" si="8"/>
        <v>24</v>
      </c>
      <c r="O24">
        <v>32</v>
      </c>
      <c r="P24">
        <v>36</v>
      </c>
      <c r="Q24" s="8">
        <f t="shared" si="9"/>
        <v>36</v>
      </c>
      <c r="S24">
        <v>32</v>
      </c>
      <c r="T24">
        <f t="shared" si="5"/>
        <v>0</v>
      </c>
      <c r="U24" s="11">
        <f t="shared" si="6"/>
        <v>0</v>
      </c>
      <c r="V24" s="11">
        <f t="shared" si="7"/>
        <v>1</v>
      </c>
    </row>
    <row r="25" spans="5:22">
      <c r="E25">
        <v>18</v>
      </c>
      <c r="F25">
        <v>146</v>
      </c>
      <c r="G25">
        <v>145</v>
      </c>
      <c r="H25">
        <v>50</v>
      </c>
      <c r="J25">
        <f t="shared" si="2"/>
        <v>1</v>
      </c>
      <c r="K25" s="5">
        <f t="shared" si="3"/>
        <v>6.8493150684931503E-3</v>
      </c>
      <c r="L25" s="6">
        <f t="shared" si="4"/>
        <v>0.99315068493150682</v>
      </c>
      <c r="N25" s="7">
        <f t="shared" si="8"/>
        <v>25</v>
      </c>
      <c r="O25">
        <v>32</v>
      </c>
      <c r="P25">
        <v>36</v>
      </c>
      <c r="Q25" s="8">
        <f t="shared" si="9"/>
        <v>37.5</v>
      </c>
      <c r="S25">
        <v>32</v>
      </c>
      <c r="T25">
        <f t="shared" si="5"/>
        <v>0</v>
      </c>
      <c r="U25" s="11">
        <f t="shared" si="6"/>
        <v>0</v>
      </c>
      <c r="V25" s="11">
        <f t="shared" si="7"/>
        <v>1</v>
      </c>
    </row>
    <row r="26" spans="5:22">
      <c r="E26">
        <v>19</v>
      </c>
      <c r="F26">
        <v>133</v>
      </c>
      <c r="G26">
        <v>136</v>
      </c>
      <c r="H26">
        <v>48</v>
      </c>
      <c r="J26">
        <f t="shared" si="2"/>
        <v>3</v>
      </c>
      <c r="K26" s="5">
        <f t="shared" si="3"/>
        <v>2.2556390977443608E-2</v>
      </c>
      <c r="L26" s="6">
        <f>F27/G27</f>
        <v>0.99259259259259258</v>
      </c>
      <c r="N26" s="7">
        <f t="shared" si="8"/>
        <v>24</v>
      </c>
      <c r="O26">
        <v>29</v>
      </c>
      <c r="P26">
        <v>32</v>
      </c>
      <c r="Q26" s="8">
        <f t="shared" si="9"/>
        <v>36</v>
      </c>
      <c r="S26">
        <v>28</v>
      </c>
      <c r="T26">
        <f t="shared" si="5"/>
        <v>1</v>
      </c>
      <c r="U26" s="11">
        <f t="shared" si="6"/>
        <v>3.4482758620689655E-2</v>
      </c>
      <c r="V26" s="11">
        <f t="shared" si="7"/>
        <v>0.96551724137931039</v>
      </c>
    </row>
    <row r="27" spans="5:22">
      <c r="E27">
        <v>20</v>
      </c>
      <c r="F27">
        <v>134</v>
      </c>
      <c r="G27">
        <v>135</v>
      </c>
      <c r="H27">
        <v>51</v>
      </c>
      <c r="J27">
        <f t="shared" si="2"/>
        <v>1</v>
      </c>
      <c r="K27" s="5">
        <f t="shared" si="3"/>
        <v>7.462686567164179E-3</v>
      </c>
      <c r="L27" s="6">
        <f>F27/G27</f>
        <v>0.99259259259259258</v>
      </c>
      <c r="N27" s="7">
        <f t="shared" si="8"/>
        <v>25.5</v>
      </c>
      <c r="O27">
        <v>30</v>
      </c>
      <c r="P27">
        <v>36</v>
      </c>
      <c r="Q27" s="8">
        <f t="shared" si="9"/>
        <v>38.25</v>
      </c>
      <c r="S27">
        <v>32</v>
      </c>
      <c r="T27">
        <f t="shared" si="5"/>
        <v>2</v>
      </c>
      <c r="U27" s="11">
        <f t="shared" si="6"/>
        <v>6.6666666666666666E-2</v>
      </c>
      <c r="V27" s="11">
        <f t="shared" si="7"/>
        <v>0.9375</v>
      </c>
    </row>
    <row r="29" spans="5:22">
      <c r="J29">
        <f>MEDIAN(J8:J27)</f>
        <v>2</v>
      </c>
      <c r="K29" s="10">
        <f>MEDIAN(K8:K27)</f>
        <v>1.3611111111111112E-2</v>
      </c>
      <c r="L29" s="12">
        <f>MEDIAN(L8:L27)</f>
        <v>0.98738095238095247</v>
      </c>
      <c r="T29">
        <f>MEDIAN(T8:T27)</f>
        <v>1</v>
      </c>
      <c r="U29" s="11">
        <f>MEDIAN(U8:U27)</f>
        <v>2.7402402402402402E-2</v>
      </c>
      <c r="V29" s="12">
        <f>MEDIAN(V8:V27)</f>
        <v>0.97297297297297303</v>
      </c>
    </row>
    <row r="30" spans="5:22">
      <c r="L30" s="6"/>
    </row>
    <row r="31" spans="5:22">
      <c r="L31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 nguyen</dc:creator>
  <cp:lastModifiedBy>nhut nguyen</cp:lastModifiedBy>
  <dcterms:created xsi:type="dcterms:W3CDTF">2023-11-27T04:56:00Z</dcterms:created>
  <dcterms:modified xsi:type="dcterms:W3CDTF">2023-12-09T02:57:51Z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2023-11-27T05:04:37Z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16099db2-0824-4432-b25c-7648a9e5bd77</vt:lpwstr>
  </property>
  <property fmtid="{D5CDD505-2E9C-101B-9397-08002B2CF9AE}" pid="7" name="MSIP_Label_defa4170-0d19-0005-0004-bc88714345d2_ActionId">
    <vt:lpwstr>22e027a2-69b2-4dea-8c20-784c5bb05141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628A0FC0D2384C5285A1C8811DDF14B5_12</vt:lpwstr>
  </property>
  <property fmtid="{D5CDD505-2E9C-101B-9397-08002B2CF9AE}" pid="10" name="KSOProductBuildVer">
    <vt:lpwstr>1033-12.2.0.13306</vt:lpwstr>
  </property>
</Properties>
</file>